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Z:\Dokumenty\PROJEKTOVÉ DOKUMENTACE\Město Bílina- skatepark\rozpočty\"/>
    </mc:Choice>
  </mc:AlternateContent>
  <xr:revisionPtr revIDLastSave="0" documentId="8_{31A741C3-66E1-4A1A-BB1D-B74B5DEDDC72}" xr6:coauthVersionLast="47" xr6:coauthVersionMax="47" xr10:uidLastSave="{00000000-0000-0000-0000-000000000000}"/>
  <bookViews>
    <workbookView xWindow="-24684" yWindow="-108" windowWidth="24792" windowHeight="13440" xr2:uid="{00000000-000D-0000-FFFF-FFFF00000000}"/>
  </bookViews>
  <sheets>
    <sheet name="Rekapitulace stavby" sheetId="1" r:id="rId1"/>
    <sheet name="SO01 - Zemní práce" sheetId="2" r:id="rId2"/>
    <sheet name="SO02 - Betonová sportovní..." sheetId="3" r:id="rId3"/>
    <sheet name="SO03 - Opěrná zeď " sheetId="4" r:id="rId4"/>
    <sheet name="SO04 - Zpevněné plochy a ..." sheetId="5" r:id="rId5"/>
    <sheet name="SO05 - Sadové úpravy" sheetId="6" r:id="rId6"/>
    <sheet name="SO06 - Veřejné osvětlení" sheetId="7" r:id="rId7"/>
    <sheet name="00 - VON - Vedlější a ost..." sheetId="8" r:id="rId8"/>
    <sheet name="Pokyny pro vyplnění" sheetId="9" r:id="rId9"/>
  </sheets>
  <definedNames>
    <definedName name="_xlnm._FilterDatabase" localSheetId="7" hidden="1">'00 - VON - Vedlější a ost...'!$C$83:$K$108</definedName>
    <definedName name="_xlnm._FilterDatabase" localSheetId="1" hidden="1">'SO01 - Zemní práce'!$C$81:$K$133</definedName>
    <definedName name="_xlnm._FilterDatabase" localSheetId="2" hidden="1">'SO02 - Betonová sportovní...'!$C$90:$K$214</definedName>
    <definedName name="_xlnm._FilterDatabase" localSheetId="3" hidden="1">'SO03 - Opěrná zeď '!$C$89:$K$202</definedName>
    <definedName name="_xlnm._FilterDatabase" localSheetId="4" hidden="1">'SO04 - Zpevněné plochy a ...'!$C$85:$K$276</definedName>
    <definedName name="_xlnm._FilterDatabase" localSheetId="5" hidden="1">'SO05 - Sadové úpravy'!$C$83:$K$148</definedName>
    <definedName name="_xlnm._FilterDatabase" localSheetId="6" hidden="1">'SO06 - Veřejné osvětlení'!$C$83:$K$135</definedName>
    <definedName name="_xlnm.Print_Titles" localSheetId="7">'00 - VON - Vedlější a ost...'!$83:$83</definedName>
    <definedName name="_xlnm.Print_Titles" localSheetId="0">'Rekapitulace stavby'!$52:$52</definedName>
    <definedName name="_xlnm.Print_Titles" localSheetId="1">'SO01 - Zemní práce'!$81:$81</definedName>
    <definedName name="_xlnm.Print_Titles" localSheetId="2">'SO02 - Betonová sportovní...'!$90:$90</definedName>
    <definedName name="_xlnm.Print_Titles" localSheetId="3">'SO03 - Opěrná zeď '!$89:$89</definedName>
    <definedName name="_xlnm.Print_Titles" localSheetId="4">'SO04 - Zpevněné plochy a ...'!$85:$85</definedName>
    <definedName name="_xlnm.Print_Titles" localSheetId="5">'SO05 - Sadové úpravy'!$83:$83</definedName>
    <definedName name="_xlnm.Print_Titles" localSheetId="6">'SO06 - Veřejné osvětlení'!$83:$83</definedName>
    <definedName name="_xlnm.Print_Area" localSheetId="7">'00 - VON - Vedlější a ost...'!$C$4:$J$39,'00 - VON - Vedlější a ost...'!$C$45:$J$65,'00 - VON - Vedlější a ost...'!$C$71:$K$108</definedName>
    <definedName name="_xlnm.Print_Area" localSheetId="8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stavby'!$C$42:$AQ$62</definedName>
    <definedName name="_xlnm.Print_Area" localSheetId="1">'SO01 - Zemní práce'!$C$4:$J$39,'SO01 - Zemní práce'!$C$45:$J$63,'SO01 - Zemní práce'!$C$69:$K$133</definedName>
    <definedName name="_xlnm.Print_Area" localSheetId="2">'SO02 - Betonová sportovní...'!$C$4:$J$39,'SO02 - Betonová sportovní...'!$C$45:$J$72,'SO02 - Betonová sportovní...'!$C$78:$K$214</definedName>
    <definedName name="_xlnm.Print_Area" localSheetId="3">'SO03 - Opěrná zeď '!$C$4:$J$39,'SO03 - Opěrná zeď '!$C$45:$J$71,'SO03 - Opěrná zeď '!$C$77:$K$202</definedName>
    <definedName name="_xlnm.Print_Area" localSheetId="4">'SO04 - Zpevněné plochy a ...'!$C$4:$J$39,'SO04 - Zpevněné plochy a ...'!$C$45:$J$67,'SO04 - Zpevněné plochy a ...'!$C$73:$K$276</definedName>
    <definedName name="_xlnm.Print_Area" localSheetId="5">'SO05 - Sadové úpravy'!$C$4:$J$39,'SO05 - Sadové úpravy'!$C$45:$J$65,'SO05 - Sadové úpravy'!$C$71:$K$148</definedName>
    <definedName name="_xlnm.Print_Area" localSheetId="6">'SO06 - Veřejné osvětlení'!$C$4:$J$39,'SO06 - Veřejné osvětlení'!$C$45:$J$65,'SO06 - Veřejné osvětlení'!$C$71:$K$135</definedName>
  </definedNames>
  <calcPr calcId="181029"/>
</workbook>
</file>

<file path=xl/calcChain.xml><?xml version="1.0" encoding="utf-8"?>
<calcChain xmlns="http://schemas.openxmlformats.org/spreadsheetml/2006/main">
  <c r="J37" i="8" l="1"/>
  <c r="J36" i="8"/>
  <c r="AY61" i="1"/>
  <c r="J35" i="8"/>
  <c r="AX61" i="1" s="1"/>
  <c r="BI108" i="8"/>
  <c r="BH108" i="8"/>
  <c r="BG108" i="8"/>
  <c r="BF108" i="8"/>
  <c r="T108" i="8"/>
  <c r="T107" i="8" s="1"/>
  <c r="R108" i="8"/>
  <c r="R107" i="8" s="1"/>
  <c r="P108" i="8"/>
  <c r="P107" i="8" s="1"/>
  <c r="BI106" i="8"/>
  <c r="BH106" i="8"/>
  <c r="BG106" i="8"/>
  <c r="BF106" i="8"/>
  <c r="T106" i="8"/>
  <c r="R106" i="8"/>
  <c r="P106" i="8"/>
  <c r="BI105" i="8"/>
  <c r="BH105" i="8"/>
  <c r="BG105" i="8"/>
  <c r="BF105" i="8"/>
  <c r="T105" i="8"/>
  <c r="R105" i="8"/>
  <c r="P105" i="8"/>
  <c r="BI104" i="8"/>
  <c r="BH104" i="8"/>
  <c r="BG104" i="8"/>
  <c r="BF104" i="8"/>
  <c r="T104" i="8"/>
  <c r="R104" i="8"/>
  <c r="P104" i="8"/>
  <c r="BI101" i="8"/>
  <c r="BH101" i="8"/>
  <c r="BG101" i="8"/>
  <c r="BF101" i="8"/>
  <c r="T101" i="8"/>
  <c r="R101" i="8"/>
  <c r="P101" i="8"/>
  <c r="BI100" i="8"/>
  <c r="BH100" i="8"/>
  <c r="BG100" i="8"/>
  <c r="BF100" i="8"/>
  <c r="T100" i="8"/>
  <c r="R100" i="8"/>
  <c r="P100" i="8"/>
  <c r="BI99" i="8"/>
  <c r="BH99" i="8"/>
  <c r="BG99" i="8"/>
  <c r="BF99" i="8"/>
  <c r="T99" i="8"/>
  <c r="R99" i="8"/>
  <c r="P99" i="8"/>
  <c r="BI97" i="8"/>
  <c r="BH97" i="8"/>
  <c r="BG97" i="8"/>
  <c r="BF97" i="8"/>
  <c r="T97" i="8"/>
  <c r="R97" i="8"/>
  <c r="P97" i="8"/>
  <c r="BI96" i="8"/>
  <c r="BH96" i="8"/>
  <c r="BG96" i="8"/>
  <c r="BF96" i="8"/>
  <c r="T96" i="8"/>
  <c r="R96" i="8"/>
  <c r="P96" i="8"/>
  <c r="BI95" i="8"/>
  <c r="BH95" i="8"/>
  <c r="BG95" i="8"/>
  <c r="BF95" i="8"/>
  <c r="T95" i="8"/>
  <c r="R95" i="8"/>
  <c r="P95" i="8"/>
  <c r="BI93" i="8"/>
  <c r="BH93" i="8"/>
  <c r="BG93" i="8"/>
  <c r="BF93" i="8"/>
  <c r="T93" i="8"/>
  <c r="R93" i="8"/>
  <c r="P93" i="8"/>
  <c r="BI92" i="8"/>
  <c r="BH92" i="8"/>
  <c r="BG92" i="8"/>
  <c r="BF92" i="8"/>
  <c r="T92" i="8"/>
  <c r="R92" i="8"/>
  <c r="P92" i="8"/>
  <c r="BI91" i="8"/>
  <c r="BH91" i="8"/>
  <c r="BG91" i="8"/>
  <c r="BF91" i="8"/>
  <c r="T91" i="8"/>
  <c r="R91" i="8"/>
  <c r="P91" i="8"/>
  <c r="BI90" i="8"/>
  <c r="BH90" i="8"/>
  <c r="BG90" i="8"/>
  <c r="BF90" i="8"/>
  <c r="T90" i="8"/>
  <c r="R90" i="8"/>
  <c r="P90" i="8"/>
  <c r="BI89" i="8"/>
  <c r="BH89" i="8"/>
  <c r="BG89" i="8"/>
  <c r="BF89" i="8"/>
  <c r="T89" i="8"/>
  <c r="R89" i="8"/>
  <c r="P89" i="8"/>
  <c r="BI87" i="8"/>
  <c r="BH87" i="8"/>
  <c r="BG87" i="8"/>
  <c r="BF87" i="8"/>
  <c r="T87" i="8"/>
  <c r="R87" i="8"/>
  <c r="P87" i="8"/>
  <c r="J80" i="8"/>
  <c r="F80" i="8"/>
  <c r="F78" i="8"/>
  <c r="E76" i="8"/>
  <c r="J54" i="8"/>
  <c r="F54" i="8"/>
  <c r="F52" i="8"/>
  <c r="E50" i="8"/>
  <c r="J24" i="8"/>
  <c r="E24" i="8"/>
  <c r="J81" i="8" s="1"/>
  <c r="J23" i="8"/>
  <c r="J18" i="8"/>
  <c r="E18" i="8"/>
  <c r="F81" i="8" s="1"/>
  <c r="J17" i="8"/>
  <c r="J12" i="8"/>
  <c r="J78" i="8"/>
  <c r="E7" i="8"/>
  <c r="E74" i="8"/>
  <c r="J37" i="7"/>
  <c r="J36" i="7"/>
  <c r="AY60" i="1" s="1"/>
  <c r="J35" i="7"/>
  <c r="AX60" i="1" s="1"/>
  <c r="BI135" i="7"/>
  <c r="BH135" i="7"/>
  <c r="BG135" i="7"/>
  <c r="BF135" i="7"/>
  <c r="T135" i="7"/>
  <c r="R135" i="7"/>
  <c r="P135" i="7"/>
  <c r="BI134" i="7"/>
  <c r="BH134" i="7"/>
  <c r="BG134" i="7"/>
  <c r="BF134" i="7"/>
  <c r="T134" i="7"/>
  <c r="R134" i="7"/>
  <c r="P134" i="7"/>
  <c r="BI133" i="7"/>
  <c r="BH133" i="7"/>
  <c r="BG133" i="7"/>
  <c r="BF133" i="7"/>
  <c r="T133" i="7"/>
  <c r="R133" i="7"/>
  <c r="P133" i="7"/>
  <c r="BI131" i="7"/>
  <c r="BH131" i="7"/>
  <c r="BG131" i="7"/>
  <c r="BF131" i="7"/>
  <c r="T131" i="7"/>
  <c r="R131" i="7"/>
  <c r="P131" i="7"/>
  <c r="BI130" i="7"/>
  <c r="BH130" i="7"/>
  <c r="BG130" i="7"/>
  <c r="BF130" i="7"/>
  <c r="T130" i="7"/>
  <c r="R130" i="7"/>
  <c r="P130" i="7"/>
  <c r="BI129" i="7"/>
  <c r="BH129" i="7"/>
  <c r="BG129" i="7"/>
  <c r="BF129" i="7"/>
  <c r="T129" i="7"/>
  <c r="R129" i="7"/>
  <c r="P129" i="7"/>
  <c r="BI128" i="7"/>
  <c r="BH128" i="7"/>
  <c r="BG128" i="7"/>
  <c r="BF128" i="7"/>
  <c r="T128" i="7"/>
  <c r="R128" i="7"/>
  <c r="P128" i="7"/>
  <c r="BI127" i="7"/>
  <c r="BH127" i="7"/>
  <c r="BG127" i="7"/>
  <c r="BF127" i="7"/>
  <c r="T127" i="7"/>
  <c r="R127" i="7"/>
  <c r="P127" i="7"/>
  <c r="BI126" i="7"/>
  <c r="BH126" i="7"/>
  <c r="BG126" i="7"/>
  <c r="BF126" i="7"/>
  <c r="T126" i="7"/>
  <c r="R126" i="7"/>
  <c r="P126" i="7"/>
  <c r="BI125" i="7"/>
  <c r="BH125" i="7"/>
  <c r="BG125" i="7"/>
  <c r="BF125" i="7"/>
  <c r="T125" i="7"/>
  <c r="R125" i="7"/>
  <c r="P125" i="7"/>
  <c r="BI124" i="7"/>
  <c r="BH124" i="7"/>
  <c r="BG124" i="7"/>
  <c r="BF124" i="7"/>
  <c r="T124" i="7"/>
  <c r="R124" i="7"/>
  <c r="P124" i="7"/>
  <c r="BI123" i="7"/>
  <c r="BH123" i="7"/>
  <c r="BG123" i="7"/>
  <c r="BF123" i="7"/>
  <c r="T123" i="7"/>
  <c r="R123" i="7"/>
  <c r="P123" i="7"/>
  <c r="BI122" i="7"/>
  <c r="BH122" i="7"/>
  <c r="BG122" i="7"/>
  <c r="BF122" i="7"/>
  <c r="T122" i="7"/>
  <c r="R122" i="7"/>
  <c r="P122" i="7"/>
  <c r="BI120" i="7"/>
  <c r="BH120" i="7"/>
  <c r="BG120" i="7"/>
  <c r="BF120" i="7"/>
  <c r="T120" i="7"/>
  <c r="R120" i="7"/>
  <c r="P120" i="7"/>
  <c r="BI119" i="7"/>
  <c r="BH119" i="7"/>
  <c r="BG119" i="7"/>
  <c r="BF119" i="7"/>
  <c r="T119" i="7"/>
  <c r="R119" i="7"/>
  <c r="P119" i="7"/>
  <c r="BI118" i="7"/>
  <c r="BH118" i="7"/>
  <c r="BG118" i="7"/>
  <c r="BF118" i="7"/>
  <c r="T118" i="7"/>
  <c r="R118" i="7"/>
  <c r="P118" i="7"/>
  <c r="BI117" i="7"/>
  <c r="BH117" i="7"/>
  <c r="BG117" i="7"/>
  <c r="BF117" i="7"/>
  <c r="T117" i="7"/>
  <c r="R117" i="7"/>
  <c r="P117" i="7"/>
  <c r="BI116" i="7"/>
  <c r="BH116" i="7"/>
  <c r="BG116" i="7"/>
  <c r="BF116" i="7"/>
  <c r="T116" i="7"/>
  <c r="R116" i="7"/>
  <c r="P116" i="7"/>
  <c r="BI115" i="7"/>
  <c r="BH115" i="7"/>
  <c r="BG115" i="7"/>
  <c r="BF115" i="7"/>
  <c r="T115" i="7"/>
  <c r="R115" i="7"/>
  <c r="P115" i="7"/>
  <c r="BI114" i="7"/>
  <c r="BH114" i="7"/>
  <c r="BG114" i="7"/>
  <c r="BF114" i="7"/>
  <c r="T114" i="7"/>
  <c r="R114" i="7"/>
  <c r="P114" i="7"/>
  <c r="BI113" i="7"/>
  <c r="BH113" i="7"/>
  <c r="BG113" i="7"/>
  <c r="BF113" i="7"/>
  <c r="T113" i="7"/>
  <c r="R113" i="7"/>
  <c r="P113" i="7"/>
  <c r="BI112" i="7"/>
  <c r="BH112" i="7"/>
  <c r="BG112" i="7"/>
  <c r="BF112" i="7"/>
  <c r="T112" i="7"/>
  <c r="R112" i="7"/>
  <c r="P112" i="7"/>
  <c r="BI111" i="7"/>
  <c r="BH111" i="7"/>
  <c r="BG111" i="7"/>
  <c r="BF111" i="7"/>
  <c r="T111" i="7"/>
  <c r="R111" i="7"/>
  <c r="P111" i="7"/>
  <c r="BI110" i="7"/>
  <c r="BH110" i="7"/>
  <c r="BG110" i="7"/>
  <c r="BF110" i="7"/>
  <c r="T110" i="7"/>
  <c r="R110" i="7"/>
  <c r="P110" i="7"/>
  <c r="BI109" i="7"/>
  <c r="BH109" i="7"/>
  <c r="BG109" i="7"/>
  <c r="BF109" i="7"/>
  <c r="T109" i="7"/>
  <c r="R109" i="7"/>
  <c r="P109" i="7"/>
  <c r="BI108" i="7"/>
  <c r="BH108" i="7"/>
  <c r="BG108" i="7"/>
  <c r="BF108" i="7"/>
  <c r="T108" i="7"/>
  <c r="R108" i="7"/>
  <c r="P108" i="7"/>
  <c r="BI107" i="7"/>
  <c r="BH107" i="7"/>
  <c r="BG107" i="7"/>
  <c r="BF107" i="7"/>
  <c r="T107" i="7"/>
  <c r="R107" i="7"/>
  <c r="P107" i="7"/>
  <c r="BI106" i="7"/>
  <c r="BH106" i="7"/>
  <c r="BG106" i="7"/>
  <c r="BF106" i="7"/>
  <c r="T106" i="7"/>
  <c r="R106" i="7"/>
  <c r="P106" i="7"/>
  <c r="BI105" i="7"/>
  <c r="BH105" i="7"/>
  <c r="BG105" i="7"/>
  <c r="BF105" i="7"/>
  <c r="T105" i="7"/>
  <c r="R105" i="7"/>
  <c r="P105" i="7"/>
  <c r="BI103" i="7"/>
  <c r="BH103" i="7"/>
  <c r="BG103" i="7"/>
  <c r="BF103" i="7"/>
  <c r="T103" i="7"/>
  <c r="R103" i="7"/>
  <c r="P103" i="7"/>
  <c r="BI102" i="7"/>
  <c r="BH102" i="7"/>
  <c r="BG102" i="7"/>
  <c r="BF102" i="7"/>
  <c r="T102" i="7"/>
  <c r="R102" i="7"/>
  <c r="P102" i="7"/>
  <c r="BI101" i="7"/>
  <c r="BH101" i="7"/>
  <c r="BG101" i="7"/>
  <c r="BF101" i="7"/>
  <c r="T101" i="7"/>
  <c r="R101" i="7"/>
  <c r="P101" i="7"/>
  <c r="BI100" i="7"/>
  <c r="BH100" i="7"/>
  <c r="BG100" i="7"/>
  <c r="BF100" i="7"/>
  <c r="T100" i="7"/>
  <c r="R100" i="7"/>
  <c r="P100" i="7"/>
  <c r="BI99" i="7"/>
  <c r="BH99" i="7"/>
  <c r="BG99" i="7"/>
  <c r="BF99" i="7"/>
  <c r="T99" i="7"/>
  <c r="R99" i="7"/>
  <c r="P99" i="7"/>
  <c r="BI98" i="7"/>
  <c r="BH98" i="7"/>
  <c r="BG98" i="7"/>
  <c r="BF98" i="7"/>
  <c r="T98" i="7"/>
  <c r="R98" i="7"/>
  <c r="P98" i="7"/>
  <c r="BI97" i="7"/>
  <c r="BH97" i="7"/>
  <c r="BG97" i="7"/>
  <c r="BF97" i="7"/>
  <c r="T97" i="7"/>
  <c r="R97" i="7"/>
  <c r="P97" i="7"/>
  <c r="BI96" i="7"/>
  <c r="BH96" i="7"/>
  <c r="BG96" i="7"/>
  <c r="BF96" i="7"/>
  <c r="T96" i="7"/>
  <c r="R96" i="7"/>
  <c r="P96" i="7"/>
  <c r="BI95" i="7"/>
  <c r="BH95" i="7"/>
  <c r="BG95" i="7"/>
  <c r="BF95" i="7"/>
  <c r="T95" i="7"/>
  <c r="R95" i="7"/>
  <c r="P95" i="7"/>
  <c r="BI94" i="7"/>
  <c r="BH94" i="7"/>
  <c r="BG94" i="7"/>
  <c r="BF94" i="7"/>
  <c r="T94" i="7"/>
  <c r="R94" i="7"/>
  <c r="P94" i="7"/>
  <c r="BI93" i="7"/>
  <c r="BH93" i="7"/>
  <c r="BG93" i="7"/>
  <c r="BF93" i="7"/>
  <c r="T93" i="7"/>
  <c r="R93" i="7"/>
  <c r="P93" i="7"/>
  <c r="BI92" i="7"/>
  <c r="BH92" i="7"/>
  <c r="BG92" i="7"/>
  <c r="BF92" i="7"/>
  <c r="T92" i="7"/>
  <c r="R92" i="7"/>
  <c r="P92" i="7"/>
  <c r="BI91" i="7"/>
  <c r="BH91" i="7"/>
  <c r="BG91" i="7"/>
  <c r="BF91" i="7"/>
  <c r="T91" i="7"/>
  <c r="R91" i="7"/>
  <c r="P91" i="7"/>
  <c r="BI90" i="7"/>
  <c r="BH90" i="7"/>
  <c r="BG90" i="7"/>
  <c r="BF90" i="7"/>
  <c r="T90" i="7"/>
  <c r="R90" i="7"/>
  <c r="P90" i="7"/>
  <c r="BI89" i="7"/>
  <c r="BH89" i="7"/>
  <c r="BG89" i="7"/>
  <c r="BF89" i="7"/>
  <c r="T89" i="7"/>
  <c r="R89" i="7"/>
  <c r="P89" i="7"/>
  <c r="BI88" i="7"/>
  <c r="BH88" i="7"/>
  <c r="BG88" i="7"/>
  <c r="BF88" i="7"/>
  <c r="T88" i="7"/>
  <c r="R88" i="7"/>
  <c r="P88" i="7"/>
  <c r="BI87" i="7"/>
  <c r="BH87" i="7"/>
  <c r="BG87" i="7"/>
  <c r="BF87" i="7"/>
  <c r="T87" i="7"/>
  <c r="R87" i="7"/>
  <c r="P87" i="7"/>
  <c r="J80" i="7"/>
  <c r="F80" i="7"/>
  <c r="F78" i="7"/>
  <c r="E76" i="7"/>
  <c r="J54" i="7"/>
  <c r="F54" i="7"/>
  <c r="F52" i="7"/>
  <c r="E50" i="7"/>
  <c r="J24" i="7"/>
  <c r="E24" i="7"/>
  <c r="J55" i="7" s="1"/>
  <c r="J23" i="7"/>
  <c r="J18" i="7"/>
  <c r="E18" i="7"/>
  <c r="F55" i="7" s="1"/>
  <c r="J17" i="7"/>
  <c r="J12" i="7"/>
  <c r="J52" i="7" s="1"/>
  <c r="E7" i="7"/>
  <c r="E48" i="7"/>
  <c r="J37" i="6"/>
  <c r="J36" i="6"/>
  <c r="AY59" i="1"/>
  <c r="J35" i="6"/>
  <c r="AX59" i="1"/>
  <c r="BI146" i="6"/>
  <c r="BH146" i="6"/>
  <c r="BG146" i="6"/>
  <c r="BF146" i="6"/>
  <c r="T146" i="6"/>
  <c r="T145" i="6"/>
  <c r="R146" i="6"/>
  <c r="R145" i="6"/>
  <c r="P146" i="6"/>
  <c r="P145" i="6"/>
  <c r="BI144" i="6"/>
  <c r="BH144" i="6"/>
  <c r="BG144" i="6"/>
  <c r="BF144" i="6"/>
  <c r="T144" i="6"/>
  <c r="R144" i="6"/>
  <c r="P144" i="6"/>
  <c r="BI143" i="6"/>
  <c r="BH143" i="6"/>
  <c r="BG143" i="6"/>
  <c r="BF143" i="6"/>
  <c r="T143" i="6"/>
  <c r="R143" i="6"/>
  <c r="P143" i="6"/>
  <c r="BI140" i="6"/>
  <c r="BH140" i="6"/>
  <c r="BG140" i="6"/>
  <c r="BF140" i="6"/>
  <c r="T140" i="6"/>
  <c r="R140" i="6"/>
  <c r="P140" i="6"/>
  <c r="BI139" i="6"/>
  <c r="BH139" i="6"/>
  <c r="BG139" i="6"/>
  <c r="BF139" i="6"/>
  <c r="T139" i="6"/>
  <c r="R139" i="6"/>
  <c r="P139" i="6"/>
  <c r="BI135" i="6"/>
  <c r="BH135" i="6"/>
  <c r="BG135" i="6"/>
  <c r="BF135" i="6"/>
  <c r="T135" i="6"/>
  <c r="R135" i="6"/>
  <c r="P135" i="6"/>
  <c r="BI132" i="6"/>
  <c r="BH132" i="6"/>
  <c r="BG132" i="6"/>
  <c r="BF132" i="6"/>
  <c r="T132" i="6"/>
  <c r="R132" i="6"/>
  <c r="P132" i="6"/>
  <c r="BI131" i="6"/>
  <c r="BH131" i="6"/>
  <c r="BG131" i="6"/>
  <c r="BF131" i="6"/>
  <c r="T131" i="6"/>
  <c r="R131" i="6"/>
  <c r="P131" i="6"/>
  <c r="BI130" i="6"/>
  <c r="BH130" i="6"/>
  <c r="BG130" i="6"/>
  <c r="BF130" i="6"/>
  <c r="T130" i="6"/>
  <c r="R130" i="6"/>
  <c r="P130" i="6"/>
  <c r="BI128" i="6"/>
  <c r="BH128" i="6"/>
  <c r="BG128" i="6"/>
  <c r="BF128" i="6"/>
  <c r="T128" i="6"/>
  <c r="R128" i="6"/>
  <c r="P128" i="6"/>
  <c r="BI125" i="6"/>
  <c r="BH125" i="6"/>
  <c r="BG125" i="6"/>
  <c r="BF125" i="6"/>
  <c r="T125" i="6"/>
  <c r="R125" i="6"/>
  <c r="P125" i="6"/>
  <c r="BI121" i="6"/>
  <c r="BH121" i="6"/>
  <c r="BG121" i="6"/>
  <c r="BF121" i="6"/>
  <c r="T121" i="6"/>
  <c r="R121" i="6"/>
  <c r="P121" i="6"/>
  <c r="BI118" i="6"/>
  <c r="BH118" i="6"/>
  <c r="BG118" i="6"/>
  <c r="BF118" i="6"/>
  <c r="T118" i="6"/>
  <c r="R118" i="6"/>
  <c r="P118" i="6"/>
  <c r="BI115" i="6"/>
  <c r="BH115" i="6"/>
  <c r="BG115" i="6"/>
  <c r="BF115" i="6"/>
  <c r="T115" i="6"/>
  <c r="R115" i="6"/>
  <c r="P115" i="6"/>
  <c r="BI112" i="6"/>
  <c r="BH112" i="6"/>
  <c r="BG112" i="6"/>
  <c r="BF112" i="6"/>
  <c r="T112" i="6"/>
  <c r="R112" i="6"/>
  <c r="P112" i="6"/>
  <c r="BI111" i="6"/>
  <c r="BH111" i="6"/>
  <c r="BG111" i="6"/>
  <c r="BF111" i="6"/>
  <c r="T111" i="6"/>
  <c r="R111" i="6"/>
  <c r="P111" i="6"/>
  <c r="BI108" i="6"/>
  <c r="BH108" i="6"/>
  <c r="BG108" i="6"/>
  <c r="BF108" i="6"/>
  <c r="T108" i="6"/>
  <c r="R108" i="6"/>
  <c r="P108" i="6"/>
  <c r="BI105" i="6"/>
  <c r="BH105" i="6"/>
  <c r="BG105" i="6"/>
  <c r="BF105" i="6"/>
  <c r="T105" i="6"/>
  <c r="R105" i="6"/>
  <c r="P105" i="6"/>
  <c r="BI104" i="6"/>
  <c r="BH104" i="6"/>
  <c r="BG104" i="6"/>
  <c r="BF104" i="6"/>
  <c r="T104" i="6"/>
  <c r="R104" i="6"/>
  <c r="P104" i="6"/>
  <c r="BI103" i="6"/>
  <c r="BH103" i="6"/>
  <c r="BG103" i="6"/>
  <c r="BF103" i="6"/>
  <c r="T103" i="6"/>
  <c r="R103" i="6"/>
  <c r="P103" i="6"/>
  <c r="BI102" i="6"/>
  <c r="BH102" i="6"/>
  <c r="BG102" i="6"/>
  <c r="BF102" i="6"/>
  <c r="T102" i="6"/>
  <c r="R102" i="6"/>
  <c r="P102" i="6"/>
  <c r="BI98" i="6"/>
  <c r="BH98" i="6"/>
  <c r="BG98" i="6"/>
  <c r="BF98" i="6"/>
  <c r="T98" i="6"/>
  <c r="R98" i="6"/>
  <c r="P98" i="6"/>
  <c r="BI95" i="6"/>
  <c r="BH95" i="6"/>
  <c r="BG95" i="6"/>
  <c r="BF95" i="6"/>
  <c r="T95" i="6"/>
  <c r="R95" i="6"/>
  <c r="P95" i="6"/>
  <c r="BI93" i="6"/>
  <c r="BH93" i="6"/>
  <c r="BG93" i="6"/>
  <c r="BF93" i="6"/>
  <c r="T93" i="6"/>
  <c r="R93" i="6"/>
  <c r="P93" i="6"/>
  <c r="BI90" i="6"/>
  <c r="BH90" i="6"/>
  <c r="BG90" i="6"/>
  <c r="BF90" i="6"/>
  <c r="T90" i="6"/>
  <c r="R90" i="6"/>
  <c r="P90" i="6"/>
  <c r="BI87" i="6"/>
  <c r="BH87" i="6"/>
  <c r="BG87" i="6"/>
  <c r="BF87" i="6"/>
  <c r="T87" i="6"/>
  <c r="R87" i="6"/>
  <c r="P87" i="6"/>
  <c r="J80" i="6"/>
  <c r="F80" i="6"/>
  <c r="F78" i="6"/>
  <c r="E76" i="6"/>
  <c r="J54" i="6"/>
  <c r="F54" i="6"/>
  <c r="F52" i="6"/>
  <c r="E50" i="6"/>
  <c r="J24" i="6"/>
  <c r="E24" i="6"/>
  <c r="J81" i="6"/>
  <c r="J23" i="6"/>
  <c r="J18" i="6"/>
  <c r="E18" i="6"/>
  <c r="F55" i="6"/>
  <c r="J17" i="6"/>
  <c r="J12" i="6"/>
  <c r="J78" i="6"/>
  <c r="E7" i="6"/>
  <c r="E74" i="6" s="1"/>
  <c r="J37" i="5"/>
  <c r="J36" i="5"/>
  <c r="AY58" i="1"/>
  <c r="J35" i="5"/>
  <c r="AX58" i="1"/>
  <c r="BI274" i="5"/>
  <c r="BH274" i="5"/>
  <c r="BG274" i="5"/>
  <c r="BF274" i="5"/>
  <c r="T274" i="5"/>
  <c r="R274" i="5"/>
  <c r="P274" i="5"/>
  <c r="BI271" i="5"/>
  <c r="BH271" i="5"/>
  <c r="BG271" i="5"/>
  <c r="BF271" i="5"/>
  <c r="T271" i="5"/>
  <c r="R271" i="5"/>
  <c r="P271" i="5"/>
  <c r="BI268" i="5"/>
  <c r="BH268" i="5"/>
  <c r="BG268" i="5"/>
  <c r="BF268" i="5"/>
  <c r="T268" i="5"/>
  <c r="R268" i="5"/>
  <c r="P268" i="5"/>
  <c r="BI266" i="5"/>
  <c r="BH266" i="5"/>
  <c r="BG266" i="5"/>
  <c r="BF266" i="5"/>
  <c r="T266" i="5"/>
  <c r="T265" i="5" s="1"/>
  <c r="R266" i="5"/>
  <c r="R265" i="5"/>
  <c r="P266" i="5"/>
  <c r="P265" i="5" s="1"/>
  <c r="BI264" i="5"/>
  <c r="BH264" i="5"/>
  <c r="BG264" i="5"/>
  <c r="BF264" i="5"/>
  <c r="T264" i="5"/>
  <c r="R264" i="5"/>
  <c r="P264" i="5"/>
  <c r="BI261" i="5"/>
  <c r="BH261" i="5"/>
  <c r="BG261" i="5"/>
  <c r="BF261" i="5"/>
  <c r="T261" i="5"/>
  <c r="R261" i="5"/>
  <c r="P261" i="5"/>
  <c r="BI260" i="5"/>
  <c r="BH260" i="5"/>
  <c r="BG260" i="5"/>
  <c r="BF260" i="5"/>
  <c r="T260" i="5"/>
  <c r="R260" i="5"/>
  <c r="P260" i="5"/>
  <c r="BI257" i="5"/>
  <c r="BH257" i="5"/>
  <c r="BG257" i="5"/>
  <c r="BF257" i="5"/>
  <c r="T257" i="5"/>
  <c r="R257" i="5"/>
  <c r="P257" i="5"/>
  <c r="BI256" i="5"/>
  <c r="BH256" i="5"/>
  <c r="BG256" i="5"/>
  <c r="BF256" i="5"/>
  <c r="T256" i="5"/>
  <c r="R256" i="5"/>
  <c r="P256" i="5"/>
  <c r="BI255" i="5"/>
  <c r="BH255" i="5"/>
  <c r="BG255" i="5"/>
  <c r="BF255" i="5"/>
  <c r="T255" i="5"/>
  <c r="R255" i="5"/>
  <c r="R254" i="5"/>
  <c r="P255" i="5"/>
  <c r="BI253" i="5"/>
  <c r="BH253" i="5"/>
  <c r="BG253" i="5"/>
  <c r="BF253" i="5"/>
  <c r="T253" i="5"/>
  <c r="R253" i="5"/>
  <c r="P253" i="5"/>
  <c r="BI252" i="5"/>
  <c r="BH252" i="5"/>
  <c r="BG252" i="5"/>
  <c r="BF252" i="5"/>
  <c r="T252" i="5"/>
  <c r="R252" i="5"/>
  <c r="P252" i="5"/>
  <c r="BI251" i="5"/>
  <c r="BH251" i="5"/>
  <c r="BG251" i="5"/>
  <c r="BF251" i="5"/>
  <c r="T251" i="5"/>
  <c r="R251" i="5"/>
  <c r="P251" i="5"/>
  <c r="BI246" i="5"/>
  <c r="BH246" i="5"/>
  <c r="BG246" i="5"/>
  <c r="BF246" i="5"/>
  <c r="T246" i="5"/>
  <c r="R246" i="5"/>
  <c r="P246" i="5"/>
  <c r="BI243" i="5"/>
  <c r="BH243" i="5"/>
  <c r="BG243" i="5"/>
  <c r="BF243" i="5"/>
  <c r="T243" i="5"/>
  <c r="R243" i="5"/>
  <c r="P243" i="5"/>
  <c r="BI242" i="5"/>
  <c r="BH242" i="5"/>
  <c r="BG242" i="5"/>
  <c r="BF242" i="5"/>
  <c r="T242" i="5"/>
  <c r="R242" i="5"/>
  <c r="P242" i="5"/>
  <c r="BI241" i="5"/>
  <c r="BH241" i="5"/>
  <c r="BG241" i="5"/>
  <c r="BF241" i="5"/>
  <c r="T241" i="5"/>
  <c r="R241" i="5"/>
  <c r="P241" i="5"/>
  <c r="BI240" i="5"/>
  <c r="BH240" i="5"/>
  <c r="BG240" i="5"/>
  <c r="BF240" i="5"/>
  <c r="T240" i="5"/>
  <c r="R240" i="5"/>
  <c r="P240" i="5"/>
  <c r="BI228" i="5"/>
  <c r="BH228" i="5"/>
  <c r="BG228" i="5"/>
  <c r="BF228" i="5"/>
  <c r="T228" i="5"/>
  <c r="R228" i="5"/>
  <c r="P228" i="5"/>
  <c r="BI226" i="5"/>
  <c r="BH226" i="5"/>
  <c r="BG226" i="5"/>
  <c r="BF226" i="5"/>
  <c r="T226" i="5"/>
  <c r="R226" i="5"/>
  <c r="P226" i="5"/>
  <c r="BI221" i="5"/>
  <c r="BH221" i="5"/>
  <c r="BG221" i="5"/>
  <c r="BF221" i="5"/>
  <c r="T221" i="5"/>
  <c r="R221" i="5"/>
  <c r="P221" i="5"/>
  <c r="BI220" i="5"/>
  <c r="BH220" i="5"/>
  <c r="BG220" i="5"/>
  <c r="BF220" i="5"/>
  <c r="T220" i="5"/>
  <c r="R220" i="5"/>
  <c r="P220" i="5"/>
  <c r="BI215" i="5"/>
  <c r="BH215" i="5"/>
  <c r="BG215" i="5"/>
  <c r="BF215" i="5"/>
  <c r="T215" i="5"/>
  <c r="R215" i="5"/>
  <c r="P215" i="5"/>
  <c r="BI213" i="5"/>
  <c r="BH213" i="5"/>
  <c r="BG213" i="5"/>
  <c r="BF213" i="5"/>
  <c r="T213" i="5"/>
  <c r="R213" i="5"/>
  <c r="P213" i="5"/>
  <c r="BI208" i="5"/>
  <c r="BH208" i="5"/>
  <c r="BG208" i="5"/>
  <c r="BF208" i="5"/>
  <c r="T208" i="5"/>
  <c r="R208" i="5"/>
  <c r="P208" i="5"/>
  <c r="BI202" i="5"/>
  <c r="BH202" i="5"/>
  <c r="BG202" i="5"/>
  <c r="BF202" i="5"/>
  <c r="T202" i="5"/>
  <c r="R202" i="5"/>
  <c r="P202" i="5"/>
  <c r="BI196" i="5"/>
  <c r="BH196" i="5"/>
  <c r="BG196" i="5"/>
  <c r="BF196" i="5"/>
  <c r="T196" i="5"/>
  <c r="R196" i="5"/>
  <c r="P196" i="5"/>
  <c r="BI191" i="5"/>
  <c r="BH191" i="5"/>
  <c r="BG191" i="5"/>
  <c r="BF191" i="5"/>
  <c r="T191" i="5"/>
  <c r="R191" i="5"/>
  <c r="P191" i="5"/>
  <c r="BI189" i="5"/>
  <c r="BH189" i="5"/>
  <c r="BG189" i="5"/>
  <c r="BF189" i="5"/>
  <c r="T189" i="5"/>
  <c r="R189" i="5"/>
  <c r="P189" i="5"/>
  <c r="BI184" i="5"/>
  <c r="BH184" i="5"/>
  <c r="BG184" i="5"/>
  <c r="BF184" i="5"/>
  <c r="T184" i="5"/>
  <c r="R184" i="5"/>
  <c r="P184" i="5"/>
  <c r="BI182" i="5"/>
  <c r="BH182" i="5"/>
  <c r="BG182" i="5"/>
  <c r="BF182" i="5"/>
  <c r="T182" i="5"/>
  <c r="R182" i="5"/>
  <c r="P182" i="5"/>
  <c r="BI178" i="5"/>
  <c r="BH178" i="5"/>
  <c r="BG178" i="5"/>
  <c r="BF178" i="5"/>
  <c r="T178" i="5"/>
  <c r="R178" i="5"/>
  <c r="P178" i="5"/>
  <c r="BI176" i="5"/>
  <c r="BH176" i="5"/>
  <c r="BG176" i="5"/>
  <c r="BF176" i="5"/>
  <c r="T176" i="5"/>
  <c r="R176" i="5"/>
  <c r="P176" i="5"/>
  <c r="BI169" i="5"/>
  <c r="BH169" i="5"/>
  <c r="BG169" i="5"/>
  <c r="BF169" i="5"/>
  <c r="T169" i="5"/>
  <c r="R169" i="5"/>
  <c r="P169" i="5"/>
  <c r="BI162" i="5"/>
  <c r="BH162" i="5"/>
  <c r="BG162" i="5"/>
  <c r="BF162" i="5"/>
  <c r="T162" i="5"/>
  <c r="R162" i="5"/>
  <c r="P162" i="5"/>
  <c r="BI155" i="5"/>
  <c r="BH155" i="5"/>
  <c r="BG155" i="5"/>
  <c r="BF155" i="5"/>
  <c r="T155" i="5"/>
  <c r="R155" i="5"/>
  <c r="P155" i="5"/>
  <c r="BI151" i="5"/>
  <c r="BH151" i="5"/>
  <c r="BG151" i="5"/>
  <c r="BF151" i="5"/>
  <c r="T151" i="5"/>
  <c r="R151" i="5"/>
  <c r="P151" i="5"/>
  <c r="BI148" i="5"/>
  <c r="BH148" i="5"/>
  <c r="BG148" i="5"/>
  <c r="BF148" i="5"/>
  <c r="T148" i="5"/>
  <c r="R148" i="5"/>
  <c r="P148" i="5"/>
  <c r="BI140" i="5"/>
  <c r="BH140" i="5"/>
  <c r="BG140" i="5"/>
  <c r="BF140" i="5"/>
  <c r="T140" i="5"/>
  <c r="R140" i="5"/>
  <c r="P140" i="5"/>
  <c r="BI133" i="5"/>
  <c r="BH133" i="5"/>
  <c r="BG133" i="5"/>
  <c r="BF133" i="5"/>
  <c r="T133" i="5"/>
  <c r="R133" i="5"/>
  <c r="P133" i="5"/>
  <c r="BI131" i="5"/>
  <c r="BH131" i="5"/>
  <c r="BG131" i="5"/>
  <c r="BF131" i="5"/>
  <c r="T131" i="5"/>
  <c r="R131" i="5"/>
  <c r="P131" i="5"/>
  <c r="BI122" i="5"/>
  <c r="BH122" i="5"/>
  <c r="BG122" i="5"/>
  <c r="BF122" i="5"/>
  <c r="T122" i="5"/>
  <c r="R122" i="5"/>
  <c r="P122" i="5"/>
  <c r="BI120" i="5"/>
  <c r="BH120" i="5"/>
  <c r="BG120" i="5"/>
  <c r="BF120" i="5"/>
  <c r="T120" i="5"/>
  <c r="R120" i="5"/>
  <c r="P120" i="5"/>
  <c r="BI116" i="5"/>
  <c r="BH116" i="5"/>
  <c r="BG116" i="5"/>
  <c r="BF116" i="5"/>
  <c r="T116" i="5"/>
  <c r="R116" i="5"/>
  <c r="P116" i="5"/>
  <c r="BI114" i="5"/>
  <c r="BH114" i="5"/>
  <c r="BG114" i="5"/>
  <c r="BF114" i="5"/>
  <c r="T114" i="5"/>
  <c r="R114" i="5"/>
  <c r="P114" i="5"/>
  <c r="BI112" i="5"/>
  <c r="BH112" i="5"/>
  <c r="BG112" i="5"/>
  <c r="BF112" i="5"/>
  <c r="T112" i="5"/>
  <c r="R112" i="5"/>
  <c r="P112" i="5"/>
  <c r="BI110" i="5"/>
  <c r="BH110" i="5"/>
  <c r="BG110" i="5"/>
  <c r="BF110" i="5"/>
  <c r="T110" i="5"/>
  <c r="R110" i="5"/>
  <c r="P110" i="5"/>
  <c r="BI109" i="5"/>
  <c r="BH109" i="5"/>
  <c r="BG109" i="5"/>
  <c r="BF109" i="5"/>
  <c r="T109" i="5"/>
  <c r="R109" i="5"/>
  <c r="P109" i="5"/>
  <c r="BI108" i="5"/>
  <c r="BH108" i="5"/>
  <c r="BG108" i="5"/>
  <c r="BF108" i="5"/>
  <c r="T108" i="5"/>
  <c r="R108" i="5"/>
  <c r="P108" i="5"/>
  <c r="BI107" i="5"/>
  <c r="BH107" i="5"/>
  <c r="BG107" i="5"/>
  <c r="BF107" i="5"/>
  <c r="T107" i="5"/>
  <c r="R107" i="5"/>
  <c r="P107" i="5"/>
  <c r="BI100" i="5"/>
  <c r="BH100" i="5"/>
  <c r="BG100" i="5"/>
  <c r="BF100" i="5"/>
  <c r="T100" i="5"/>
  <c r="R100" i="5"/>
  <c r="P100" i="5"/>
  <c r="BI97" i="5"/>
  <c r="BH97" i="5"/>
  <c r="BG97" i="5"/>
  <c r="BF97" i="5"/>
  <c r="T97" i="5"/>
  <c r="R97" i="5"/>
  <c r="P97" i="5"/>
  <c r="BI93" i="5"/>
  <c r="BH93" i="5"/>
  <c r="BG93" i="5"/>
  <c r="BF93" i="5"/>
  <c r="T93" i="5"/>
  <c r="R93" i="5"/>
  <c r="P93" i="5"/>
  <c r="BI89" i="5"/>
  <c r="BH89" i="5"/>
  <c r="BG89" i="5"/>
  <c r="BF89" i="5"/>
  <c r="T89" i="5"/>
  <c r="R89" i="5"/>
  <c r="P89" i="5"/>
  <c r="J82" i="5"/>
  <c r="F82" i="5"/>
  <c r="F80" i="5"/>
  <c r="E78" i="5"/>
  <c r="J54" i="5"/>
  <c r="F54" i="5"/>
  <c r="F52" i="5"/>
  <c r="E50" i="5"/>
  <c r="J24" i="5"/>
  <c r="E24" i="5"/>
  <c r="J55" i="5" s="1"/>
  <c r="J23" i="5"/>
  <c r="J18" i="5"/>
  <c r="E18" i="5"/>
  <c r="F83" i="5" s="1"/>
  <c r="J17" i="5"/>
  <c r="J12" i="5"/>
  <c r="J80" i="5"/>
  <c r="E7" i="5"/>
  <c r="E48" i="5"/>
  <c r="J37" i="4"/>
  <c r="J36" i="4"/>
  <c r="AY57" i="1" s="1"/>
  <c r="J35" i="4"/>
  <c r="AX57" i="1"/>
  <c r="BI200" i="4"/>
  <c r="BH200" i="4"/>
  <c r="BG200" i="4"/>
  <c r="BF200" i="4"/>
  <c r="T200" i="4"/>
  <c r="R200" i="4"/>
  <c r="P200" i="4"/>
  <c r="BI197" i="4"/>
  <c r="BH197" i="4"/>
  <c r="BG197" i="4"/>
  <c r="BF197" i="4"/>
  <c r="T197" i="4"/>
  <c r="R197" i="4"/>
  <c r="P197" i="4"/>
  <c r="BI190" i="4"/>
  <c r="BH190" i="4"/>
  <c r="BG190" i="4"/>
  <c r="BF190" i="4"/>
  <c r="T190" i="4"/>
  <c r="R190" i="4"/>
  <c r="P190" i="4"/>
  <c r="BI189" i="4"/>
  <c r="BH189" i="4"/>
  <c r="BG189" i="4"/>
  <c r="BF189" i="4"/>
  <c r="T189" i="4"/>
  <c r="R189" i="4"/>
  <c r="P189" i="4"/>
  <c r="BI188" i="4"/>
  <c r="BH188" i="4"/>
  <c r="BG188" i="4"/>
  <c r="BF188" i="4"/>
  <c r="T188" i="4"/>
  <c r="R188" i="4"/>
  <c r="P188" i="4"/>
  <c r="BI186" i="4"/>
  <c r="BH186" i="4"/>
  <c r="BG186" i="4"/>
  <c r="BF186" i="4"/>
  <c r="T186" i="4"/>
  <c r="R186" i="4"/>
  <c r="P186" i="4"/>
  <c r="BI184" i="4"/>
  <c r="BH184" i="4"/>
  <c r="BG184" i="4"/>
  <c r="BF184" i="4"/>
  <c r="T184" i="4"/>
  <c r="R184" i="4"/>
  <c r="P184" i="4"/>
  <c r="BI178" i="4"/>
  <c r="BH178" i="4"/>
  <c r="BG178" i="4"/>
  <c r="BF178" i="4"/>
  <c r="T178" i="4"/>
  <c r="R178" i="4"/>
  <c r="P178" i="4"/>
  <c r="BI172" i="4"/>
  <c r="BH172" i="4"/>
  <c r="BG172" i="4"/>
  <c r="BF172" i="4"/>
  <c r="T172" i="4"/>
  <c r="R172" i="4"/>
  <c r="P172" i="4"/>
  <c r="BI169" i="4"/>
  <c r="BH169" i="4"/>
  <c r="BG169" i="4"/>
  <c r="BF169" i="4"/>
  <c r="T169" i="4"/>
  <c r="T168" i="4"/>
  <c r="R169" i="4"/>
  <c r="R168" i="4" s="1"/>
  <c r="P169" i="4"/>
  <c r="P168" i="4"/>
  <c r="BI167" i="4"/>
  <c r="BH167" i="4"/>
  <c r="BG167" i="4"/>
  <c r="BF167" i="4"/>
  <c r="T167" i="4"/>
  <c r="R167" i="4"/>
  <c r="P167" i="4"/>
  <c r="BI164" i="4"/>
  <c r="BH164" i="4"/>
  <c r="BG164" i="4"/>
  <c r="BF164" i="4"/>
  <c r="T164" i="4"/>
  <c r="R164" i="4"/>
  <c r="P164" i="4"/>
  <c r="BI163" i="4"/>
  <c r="BH163" i="4"/>
  <c r="BG163" i="4"/>
  <c r="BF163" i="4"/>
  <c r="T163" i="4"/>
  <c r="R163" i="4"/>
  <c r="R153" i="4" s="1"/>
  <c r="P163" i="4"/>
  <c r="BI161" i="4"/>
  <c r="BH161" i="4"/>
  <c r="BG161" i="4"/>
  <c r="BF161" i="4"/>
  <c r="T161" i="4"/>
  <c r="R161" i="4"/>
  <c r="P161" i="4"/>
  <c r="BI158" i="4"/>
  <c r="BH158" i="4"/>
  <c r="BG158" i="4"/>
  <c r="BF158" i="4"/>
  <c r="T158" i="4"/>
  <c r="R158" i="4"/>
  <c r="P158" i="4"/>
  <c r="BI154" i="4"/>
  <c r="BH154" i="4"/>
  <c r="BG154" i="4"/>
  <c r="BF154" i="4"/>
  <c r="T154" i="4"/>
  <c r="T153" i="4" s="1"/>
  <c r="R154" i="4"/>
  <c r="P154" i="4"/>
  <c r="P153" i="4" s="1"/>
  <c r="BI149" i="4"/>
  <c r="BH149" i="4"/>
  <c r="BG149" i="4"/>
  <c r="BF149" i="4"/>
  <c r="T149" i="4"/>
  <c r="T148" i="4"/>
  <c r="R149" i="4"/>
  <c r="R148" i="4" s="1"/>
  <c r="P149" i="4"/>
  <c r="P148" i="4"/>
  <c r="BI145" i="4"/>
  <c r="BH145" i="4"/>
  <c r="BG145" i="4"/>
  <c r="BF145" i="4"/>
  <c r="T145" i="4"/>
  <c r="R145" i="4"/>
  <c r="P145" i="4"/>
  <c r="BI141" i="4"/>
  <c r="BH141" i="4"/>
  <c r="BG141" i="4"/>
  <c r="BF141" i="4"/>
  <c r="T141" i="4"/>
  <c r="R141" i="4"/>
  <c r="P141" i="4"/>
  <c r="BI138" i="4"/>
  <c r="BH138" i="4"/>
  <c r="BG138" i="4"/>
  <c r="BF138" i="4"/>
  <c r="T138" i="4"/>
  <c r="R138" i="4"/>
  <c r="P138" i="4"/>
  <c r="BI134" i="4"/>
  <c r="BH134" i="4"/>
  <c r="BG134" i="4"/>
  <c r="BF134" i="4"/>
  <c r="T134" i="4"/>
  <c r="R134" i="4"/>
  <c r="P134" i="4"/>
  <c r="BI133" i="4"/>
  <c r="BH133" i="4"/>
  <c r="BG133" i="4"/>
  <c r="BF133" i="4"/>
  <c r="T133" i="4"/>
  <c r="R133" i="4"/>
  <c r="P133" i="4"/>
  <c r="BI128" i="4"/>
  <c r="BH128" i="4"/>
  <c r="BG128" i="4"/>
  <c r="BF128" i="4"/>
  <c r="T128" i="4"/>
  <c r="R128" i="4"/>
  <c r="P128" i="4"/>
  <c r="BI125" i="4"/>
  <c r="BH125" i="4"/>
  <c r="BG125" i="4"/>
  <c r="BF125" i="4"/>
  <c r="T125" i="4"/>
  <c r="R125" i="4"/>
  <c r="P125" i="4"/>
  <c r="BI121" i="4"/>
  <c r="BH121" i="4"/>
  <c r="BG121" i="4"/>
  <c r="BF121" i="4"/>
  <c r="T121" i="4"/>
  <c r="R121" i="4"/>
  <c r="P121" i="4"/>
  <c r="BI111" i="4"/>
  <c r="BH111" i="4"/>
  <c r="BG111" i="4"/>
  <c r="BF111" i="4"/>
  <c r="T111" i="4"/>
  <c r="R111" i="4"/>
  <c r="P111" i="4"/>
  <c r="BI107" i="4"/>
  <c r="BH107" i="4"/>
  <c r="BG107" i="4"/>
  <c r="BF107" i="4"/>
  <c r="T107" i="4"/>
  <c r="R107" i="4"/>
  <c r="P107" i="4"/>
  <c r="BI102" i="4"/>
  <c r="BH102" i="4"/>
  <c r="BG102" i="4"/>
  <c r="BF102" i="4"/>
  <c r="T102" i="4"/>
  <c r="R102" i="4"/>
  <c r="P102" i="4"/>
  <c r="BI101" i="4"/>
  <c r="BH101" i="4"/>
  <c r="BG101" i="4"/>
  <c r="BF101" i="4"/>
  <c r="T101" i="4"/>
  <c r="R101" i="4"/>
  <c r="P101" i="4"/>
  <c r="BI97" i="4"/>
  <c r="BH97" i="4"/>
  <c r="BG97" i="4"/>
  <c r="BF97" i="4"/>
  <c r="T97" i="4"/>
  <c r="R97" i="4"/>
  <c r="P97" i="4"/>
  <c r="BI96" i="4"/>
  <c r="BH96" i="4"/>
  <c r="BG96" i="4"/>
  <c r="BF96" i="4"/>
  <c r="T96" i="4"/>
  <c r="R96" i="4"/>
  <c r="P96" i="4"/>
  <c r="BI93" i="4"/>
  <c r="BH93" i="4"/>
  <c r="BG93" i="4"/>
  <c r="BF93" i="4"/>
  <c r="T93" i="4"/>
  <c r="R93" i="4"/>
  <c r="P93" i="4"/>
  <c r="J86" i="4"/>
  <c r="F86" i="4"/>
  <c r="F84" i="4"/>
  <c r="E82" i="4"/>
  <c r="J54" i="4"/>
  <c r="F54" i="4"/>
  <c r="F52" i="4"/>
  <c r="E50" i="4"/>
  <c r="J24" i="4"/>
  <c r="E24" i="4"/>
  <c r="J55" i="4"/>
  <c r="J23" i="4"/>
  <c r="J18" i="4"/>
  <c r="E18" i="4"/>
  <c r="F87" i="4"/>
  <c r="J17" i="4"/>
  <c r="J12" i="4"/>
  <c r="J52" i="4" s="1"/>
  <c r="E7" i="4"/>
  <c r="E48" i="4"/>
  <c r="J37" i="3"/>
  <c r="J36" i="3"/>
  <c r="AY56" i="1"/>
  <c r="J35" i="3"/>
  <c r="AX56" i="1" s="1"/>
  <c r="BI212" i="3"/>
  <c r="BH212" i="3"/>
  <c r="BG212" i="3"/>
  <c r="BF212" i="3"/>
  <c r="T212" i="3"/>
  <c r="R212" i="3"/>
  <c r="P212" i="3"/>
  <c r="BI209" i="3"/>
  <c r="BH209" i="3"/>
  <c r="BG209" i="3"/>
  <c r="BF209" i="3"/>
  <c r="T209" i="3"/>
  <c r="R209" i="3"/>
  <c r="P209" i="3"/>
  <c r="BI207" i="3"/>
  <c r="BH207" i="3"/>
  <c r="BG207" i="3"/>
  <c r="BF207" i="3"/>
  <c r="T207" i="3"/>
  <c r="R207" i="3"/>
  <c r="P207" i="3"/>
  <c r="BI206" i="3"/>
  <c r="BH206" i="3"/>
  <c r="BG206" i="3"/>
  <c r="BF206" i="3"/>
  <c r="T206" i="3"/>
  <c r="R206" i="3"/>
  <c r="P206" i="3"/>
  <c r="BI205" i="3"/>
  <c r="BH205" i="3"/>
  <c r="BG205" i="3"/>
  <c r="BF205" i="3"/>
  <c r="T205" i="3"/>
  <c r="R205" i="3"/>
  <c r="P205" i="3"/>
  <c r="BI199" i="3"/>
  <c r="BH199" i="3"/>
  <c r="BG199" i="3"/>
  <c r="BF199" i="3"/>
  <c r="T199" i="3"/>
  <c r="R199" i="3"/>
  <c r="P199" i="3"/>
  <c r="BI195" i="3"/>
  <c r="BH195" i="3"/>
  <c r="BG195" i="3"/>
  <c r="BF195" i="3"/>
  <c r="T195" i="3"/>
  <c r="R195" i="3"/>
  <c r="P195" i="3"/>
  <c r="BI191" i="3"/>
  <c r="BH191" i="3"/>
  <c r="BG191" i="3"/>
  <c r="BF191" i="3"/>
  <c r="T191" i="3"/>
  <c r="R191" i="3"/>
  <c r="P191" i="3"/>
  <c r="BI189" i="3"/>
  <c r="BH189" i="3"/>
  <c r="BG189" i="3"/>
  <c r="BF189" i="3"/>
  <c r="T189" i="3"/>
  <c r="R189" i="3"/>
  <c r="P189" i="3"/>
  <c r="BI188" i="3"/>
  <c r="BH188" i="3"/>
  <c r="BG188" i="3"/>
  <c r="BF188" i="3"/>
  <c r="T188" i="3"/>
  <c r="R188" i="3"/>
  <c r="P188" i="3"/>
  <c r="BI187" i="3"/>
  <c r="BH187" i="3"/>
  <c r="BG187" i="3"/>
  <c r="BF187" i="3"/>
  <c r="T187" i="3"/>
  <c r="R187" i="3"/>
  <c r="P187" i="3"/>
  <c r="BI186" i="3"/>
  <c r="BH186" i="3"/>
  <c r="BG186" i="3"/>
  <c r="BF186" i="3"/>
  <c r="T186" i="3"/>
  <c r="R186" i="3"/>
  <c r="P186" i="3"/>
  <c r="BI185" i="3"/>
  <c r="BH185" i="3"/>
  <c r="BG185" i="3"/>
  <c r="BF185" i="3"/>
  <c r="T185" i="3"/>
  <c r="R185" i="3"/>
  <c r="P185" i="3"/>
  <c r="BI180" i="3"/>
  <c r="BH180" i="3"/>
  <c r="BG180" i="3"/>
  <c r="BF180" i="3"/>
  <c r="T180" i="3"/>
  <c r="R180" i="3"/>
  <c r="P180" i="3"/>
  <c r="BI176" i="3"/>
  <c r="BH176" i="3"/>
  <c r="BG176" i="3"/>
  <c r="BF176" i="3"/>
  <c r="T176" i="3"/>
  <c r="R176" i="3"/>
  <c r="P176" i="3"/>
  <c r="BI173" i="3"/>
  <c r="BH173" i="3"/>
  <c r="BG173" i="3"/>
  <c r="BF173" i="3"/>
  <c r="T173" i="3"/>
  <c r="R173" i="3"/>
  <c r="P173" i="3"/>
  <c r="BI171" i="3"/>
  <c r="BH171" i="3"/>
  <c r="BG171" i="3"/>
  <c r="BF171" i="3"/>
  <c r="T171" i="3"/>
  <c r="R171" i="3"/>
  <c r="P171" i="3"/>
  <c r="BI170" i="3"/>
  <c r="BH170" i="3"/>
  <c r="BG170" i="3"/>
  <c r="BF170" i="3"/>
  <c r="T170" i="3"/>
  <c r="R170" i="3"/>
  <c r="P170" i="3"/>
  <c r="BI168" i="3"/>
  <c r="BH168" i="3"/>
  <c r="BG168" i="3"/>
  <c r="BF168" i="3"/>
  <c r="T168" i="3"/>
  <c r="R168" i="3"/>
  <c r="P168" i="3"/>
  <c r="BI164" i="3"/>
  <c r="BH164" i="3"/>
  <c r="BG164" i="3"/>
  <c r="BF164" i="3"/>
  <c r="T164" i="3"/>
  <c r="R164" i="3"/>
  <c r="P164" i="3"/>
  <c r="BI161" i="3"/>
  <c r="BH161" i="3"/>
  <c r="BG161" i="3"/>
  <c r="BF161" i="3"/>
  <c r="T161" i="3"/>
  <c r="T160" i="3"/>
  <c r="R161" i="3"/>
  <c r="R160" i="3" s="1"/>
  <c r="P161" i="3"/>
  <c r="P160" i="3"/>
  <c r="BI157" i="3"/>
  <c r="BH157" i="3"/>
  <c r="BG157" i="3"/>
  <c r="BF157" i="3"/>
  <c r="T157" i="3"/>
  <c r="T156" i="3" s="1"/>
  <c r="R157" i="3"/>
  <c r="R156" i="3"/>
  <c r="P157" i="3"/>
  <c r="P156" i="3" s="1"/>
  <c r="BI153" i="3"/>
  <c r="BH153" i="3"/>
  <c r="BG153" i="3"/>
  <c r="BF153" i="3"/>
  <c r="T153" i="3"/>
  <c r="R153" i="3"/>
  <c r="P153" i="3"/>
  <c r="BI150" i="3"/>
  <c r="BH150" i="3"/>
  <c r="BG150" i="3"/>
  <c r="BF150" i="3"/>
  <c r="T150" i="3"/>
  <c r="R150" i="3"/>
  <c r="P150" i="3"/>
  <c r="BI147" i="3"/>
  <c r="BH147" i="3"/>
  <c r="BG147" i="3"/>
  <c r="BF147" i="3"/>
  <c r="T147" i="3"/>
  <c r="R147" i="3"/>
  <c r="P147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6" i="3"/>
  <c r="BH136" i="3"/>
  <c r="BG136" i="3"/>
  <c r="BF136" i="3"/>
  <c r="T136" i="3"/>
  <c r="R136" i="3"/>
  <c r="P136" i="3"/>
  <c r="BI132" i="3"/>
  <c r="BH132" i="3"/>
  <c r="BG132" i="3"/>
  <c r="BF132" i="3"/>
  <c r="T132" i="3"/>
  <c r="R132" i="3"/>
  <c r="P132" i="3"/>
  <c r="BI129" i="3"/>
  <c r="BH129" i="3"/>
  <c r="BG129" i="3"/>
  <c r="BF129" i="3"/>
  <c r="T129" i="3"/>
  <c r="R129" i="3"/>
  <c r="P129" i="3"/>
  <c r="BI127" i="3"/>
  <c r="BH127" i="3"/>
  <c r="BG127" i="3"/>
  <c r="BF127" i="3"/>
  <c r="T127" i="3"/>
  <c r="R127" i="3"/>
  <c r="P127" i="3"/>
  <c r="BI126" i="3"/>
  <c r="BH126" i="3"/>
  <c r="BG126" i="3"/>
  <c r="BF126" i="3"/>
  <c r="T126" i="3"/>
  <c r="R126" i="3"/>
  <c r="P126" i="3"/>
  <c r="BI123" i="3"/>
  <c r="BH123" i="3"/>
  <c r="BG123" i="3"/>
  <c r="BF123" i="3"/>
  <c r="T123" i="3"/>
  <c r="R123" i="3"/>
  <c r="P123" i="3"/>
  <c r="BI122" i="3"/>
  <c r="BH122" i="3"/>
  <c r="BG122" i="3"/>
  <c r="BF122" i="3"/>
  <c r="T122" i="3"/>
  <c r="R122" i="3"/>
  <c r="P122" i="3"/>
  <c r="BI119" i="3"/>
  <c r="BH119" i="3"/>
  <c r="BG119" i="3"/>
  <c r="BF119" i="3"/>
  <c r="T119" i="3"/>
  <c r="R119" i="3"/>
  <c r="P119" i="3"/>
  <c r="BI115" i="3"/>
  <c r="BH115" i="3"/>
  <c r="BG115" i="3"/>
  <c r="BF115" i="3"/>
  <c r="T115" i="3"/>
  <c r="R115" i="3"/>
  <c r="P115" i="3"/>
  <c r="BI113" i="3"/>
  <c r="BH113" i="3"/>
  <c r="BG113" i="3"/>
  <c r="BF113" i="3"/>
  <c r="T113" i="3"/>
  <c r="R113" i="3"/>
  <c r="P113" i="3"/>
  <c r="BI110" i="3"/>
  <c r="BH110" i="3"/>
  <c r="BG110" i="3"/>
  <c r="BF110" i="3"/>
  <c r="T110" i="3"/>
  <c r="R110" i="3"/>
  <c r="P110" i="3"/>
  <c r="BI107" i="3"/>
  <c r="BH107" i="3"/>
  <c r="BG107" i="3"/>
  <c r="BF107" i="3"/>
  <c r="T107" i="3"/>
  <c r="R107" i="3"/>
  <c r="P107" i="3"/>
  <c r="BI104" i="3"/>
  <c r="BH104" i="3"/>
  <c r="BG104" i="3"/>
  <c r="BF104" i="3"/>
  <c r="T104" i="3"/>
  <c r="R104" i="3"/>
  <c r="P104" i="3"/>
  <c r="BI100" i="3"/>
  <c r="BH100" i="3"/>
  <c r="BG100" i="3"/>
  <c r="BF100" i="3"/>
  <c r="T100" i="3"/>
  <c r="R100" i="3"/>
  <c r="P100" i="3"/>
  <c r="BI97" i="3"/>
  <c r="BH97" i="3"/>
  <c r="BG97" i="3"/>
  <c r="BF97" i="3"/>
  <c r="T97" i="3"/>
  <c r="R97" i="3"/>
  <c r="P97" i="3"/>
  <c r="BI94" i="3"/>
  <c r="BH94" i="3"/>
  <c r="BG94" i="3"/>
  <c r="BF94" i="3"/>
  <c r="T94" i="3"/>
  <c r="R94" i="3"/>
  <c r="P94" i="3"/>
  <c r="J87" i="3"/>
  <c r="F87" i="3"/>
  <c r="F85" i="3"/>
  <c r="E83" i="3"/>
  <c r="J54" i="3"/>
  <c r="F54" i="3"/>
  <c r="F52" i="3"/>
  <c r="E50" i="3"/>
  <c r="J24" i="3"/>
  <c r="E24" i="3"/>
  <c r="J55" i="3" s="1"/>
  <c r="J23" i="3"/>
  <c r="J18" i="3"/>
  <c r="E18" i="3"/>
  <c r="F55" i="3" s="1"/>
  <c r="J17" i="3"/>
  <c r="J12" i="3"/>
  <c r="J52" i="3" s="1"/>
  <c r="E7" i="3"/>
  <c r="E81" i="3"/>
  <c r="J37" i="2"/>
  <c r="J36" i="2"/>
  <c r="AY55" i="1" s="1"/>
  <c r="J35" i="2"/>
  <c r="AX55" i="1"/>
  <c r="BI131" i="2"/>
  <c r="BH131" i="2"/>
  <c r="BG131" i="2"/>
  <c r="BF131" i="2"/>
  <c r="T131" i="2"/>
  <c r="T130" i="2" s="1"/>
  <c r="R131" i="2"/>
  <c r="R130" i="2"/>
  <c r="P131" i="2"/>
  <c r="P130" i="2" s="1"/>
  <c r="BI127" i="2"/>
  <c r="BH127" i="2"/>
  <c r="BG127" i="2"/>
  <c r="BF127" i="2"/>
  <c r="T127" i="2"/>
  <c r="R127" i="2"/>
  <c r="P127" i="2"/>
  <c r="BI124" i="2"/>
  <c r="BH124" i="2"/>
  <c r="BG124" i="2"/>
  <c r="BF124" i="2"/>
  <c r="T124" i="2"/>
  <c r="R124" i="2"/>
  <c r="P124" i="2"/>
  <c r="BI122" i="2"/>
  <c r="BH122" i="2"/>
  <c r="BG122" i="2"/>
  <c r="BF122" i="2"/>
  <c r="T122" i="2"/>
  <c r="R122" i="2"/>
  <c r="P122" i="2"/>
  <c r="BI119" i="2"/>
  <c r="BH119" i="2"/>
  <c r="BG119" i="2"/>
  <c r="BF119" i="2"/>
  <c r="T119" i="2"/>
  <c r="R119" i="2"/>
  <c r="P119" i="2"/>
  <c r="BI116" i="2"/>
  <c r="BH116" i="2"/>
  <c r="BG116" i="2"/>
  <c r="BF116" i="2"/>
  <c r="T116" i="2"/>
  <c r="R116" i="2"/>
  <c r="P116" i="2"/>
  <c r="BI114" i="2"/>
  <c r="BH114" i="2"/>
  <c r="BG114" i="2"/>
  <c r="BF114" i="2"/>
  <c r="T114" i="2"/>
  <c r="R114" i="2"/>
  <c r="P114" i="2"/>
  <c r="BI109" i="2"/>
  <c r="BH109" i="2"/>
  <c r="BG109" i="2"/>
  <c r="BF109" i="2"/>
  <c r="T109" i="2"/>
  <c r="R109" i="2"/>
  <c r="P109" i="2"/>
  <c r="BI106" i="2"/>
  <c r="BH106" i="2"/>
  <c r="BG106" i="2"/>
  <c r="BF106" i="2"/>
  <c r="T106" i="2"/>
  <c r="R106" i="2"/>
  <c r="P106" i="2"/>
  <c r="BI103" i="2"/>
  <c r="BH103" i="2"/>
  <c r="BG103" i="2"/>
  <c r="BF103" i="2"/>
  <c r="T103" i="2"/>
  <c r="R103" i="2"/>
  <c r="P103" i="2"/>
  <c r="BI100" i="2"/>
  <c r="BH100" i="2"/>
  <c r="BG100" i="2"/>
  <c r="BF100" i="2"/>
  <c r="T100" i="2"/>
  <c r="R100" i="2"/>
  <c r="P100" i="2"/>
  <c r="BI97" i="2"/>
  <c r="BH97" i="2"/>
  <c r="BG97" i="2"/>
  <c r="BF97" i="2"/>
  <c r="T97" i="2"/>
  <c r="R97" i="2"/>
  <c r="P97" i="2"/>
  <c r="BI96" i="2"/>
  <c r="BH96" i="2"/>
  <c r="BG96" i="2"/>
  <c r="BF96" i="2"/>
  <c r="T96" i="2"/>
  <c r="R96" i="2"/>
  <c r="P96" i="2"/>
  <c r="BI95" i="2"/>
  <c r="BH95" i="2"/>
  <c r="BG95" i="2"/>
  <c r="BF95" i="2"/>
  <c r="T95" i="2"/>
  <c r="R95" i="2"/>
  <c r="P95" i="2"/>
  <c r="BI94" i="2"/>
  <c r="BH94" i="2"/>
  <c r="BG94" i="2"/>
  <c r="BF94" i="2"/>
  <c r="T94" i="2"/>
  <c r="R94" i="2"/>
  <c r="P94" i="2"/>
  <c r="BI91" i="2"/>
  <c r="BH91" i="2"/>
  <c r="BG91" i="2"/>
  <c r="BF91" i="2"/>
  <c r="T91" i="2"/>
  <c r="R91" i="2"/>
  <c r="P91" i="2"/>
  <c r="BI88" i="2"/>
  <c r="BH88" i="2"/>
  <c r="BG88" i="2"/>
  <c r="BF88" i="2"/>
  <c r="T88" i="2"/>
  <c r="R88" i="2"/>
  <c r="P88" i="2"/>
  <c r="BI85" i="2"/>
  <c r="BH85" i="2"/>
  <c r="BG85" i="2"/>
  <c r="BF85" i="2"/>
  <c r="T85" i="2"/>
  <c r="R85" i="2"/>
  <c r="P85" i="2"/>
  <c r="J78" i="2"/>
  <c r="F78" i="2"/>
  <c r="F76" i="2"/>
  <c r="E74" i="2"/>
  <c r="J54" i="2"/>
  <c r="F54" i="2"/>
  <c r="F52" i="2"/>
  <c r="E50" i="2"/>
  <c r="J24" i="2"/>
  <c r="E24" i="2"/>
  <c r="J79" i="2"/>
  <c r="J23" i="2"/>
  <c r="J18" i="2"/>
  <c r="E18" i="2"/>
  <c r="F79" i="2"/>
  <c r="J17" i="2"/>
  <c r="J12" i="2"/>
  <c r="J76" i="2"/>
  <c r="E7" i="2"/>
  <c r="E72" i="2" s="1"/>
  <c r="L50" i="1"/>
  <c r="AM50" i="1"/>
  <c r="AM49" i="1"/>
  <c r="L49" i="1"/>
  <c r="AM47" i="1"/>
  <c r="L47" i="1"/>
  <c r="L45" i="1"/>
  <c r="L44" i="1"/>
  <c r="J120" i="7"/>
  <c r="J90" i="7"/>
  <c r="BK102" i="6"/>
  <c r="BK226" i="5"/>
  <c r="BK120" i="5"/>
  <c r="BK100" i="2"/>
  <c r="BK99" i="8"/>
  <c r="BK93" i="8"/>
  <c r="J90" i="8"/>
  <c r="J130" i="7"/>
  <c r="J103" i="7"/>
  <c r="J103" i="6"/>
  <c r="J151" i="5"/>
  <c r="BK100" i="5"/>
  <c r="BK209" i="3"/>
  <c r="BK127" i="3"/>
  <c r="J96" i="2"/>
  <c r="BK101" i="8"/>
  <c r="BK116" i="7"/>
  <c r="BK87" i="7"/>
  <c r="BK176" i="5"/>
  <c r="BK118" i="6"/>
  <c r="BK246" i="5"/>
  <c r="BK197" i="4"/>
  <c r="BK102" i="4"/>
  <c r="J113" i="3"/>
  <c r="J134" i="7"/>
  <c r="BK144" i="6"/>
  <c r="BK266" i="5"/>
  <c r="BK169" i="5"/>
  <c r="J100" i="5"/>
  <c r="BK128" i="4"/>
  <c r="J189" i="3"/>
  <c r="J147" i="3"/>
  <c r="BK108" i="8"/>
  <c r="BK111" i="7"/>
  <c r="J89" i="7"/>
  <c r="BK274" i="5"/>
  <c r="J110" i="5"/>
  <c r="BK164" i="4"/>
  <c r="J111" i="4"/>
  <c r="BK195" i="3"/>
  <c r="BK161" i="3"/>
  <c r="BK109" i="2"/>
  <c r="BK114" i="7"/>
  <c r="BK139" i="6"/>
  <c r="J242" i="5"/>
  <c r="J208" i="5"/>
  <c r="BK93" i="5"/>
  <c r="J195" i="3"/>
  <c r="BK147" i="3"/>
  <c r="J131" i="2"/>
  <c r="J94" i="7"/>
  <c r="BK115" i="7"/>
  <c r="J93" i="7"/>
  <c r="BK125" i="6"/>
  <c r="J182" i="5"/>
  <c r="BK122" i="2"/>
  <c r="J106" i="8"/>
  <c r="J96" i="8"/>
  <c r="J91" i="8"/>
  <c r="J87" i="8"/>
  <c r="J125" i="7"/>
  <c r="J95" i="7"/>
  <c r="BK105" i="6"/>
  <c r="J140" i="5"/>
  <c r="BK89" i="5"/>
  <c r="J207" i="3"/>
  <c r="J115" i="3"/>
  <c r="BK105" i="8"/>
  <c r="J126" i="7"/>
  <c r="J112" i="7"/>
  <c r="BK93" i="7"/>
  <c r="J87" i="6"/>
  <c r="J213" i="5"/>
  <c r="J132" i="6"/>
  <c r="J196" i="5"/>
  <c r="J169" i="4"/>
  <c r="BK185" i="3"/>
  <c r="BK129" i="3"/>
  <c r="J114" i="2"/>
  <c r="BK127" i="7"/>
  <c r="BK146" i="6"/>
  <c r="BK103" i="6"/>
  <c r="J176" i="5"/>
  <c r="J89" i="5"/>
  <c r="BK134" i="4"/>
  <c r="BK206" i="3"/>
  <c r="J161" i="3"/>
  <c r="BK103" i="2"/>
  <c r="J114" i="7"/>
  <c r="BK132" i="6"/>
  <c r="J252" i="5"/>
  <c r="J184" i="4"/>
  <c r="J121" i="4"/>
  <c r="BK173" i="3"/>
  <c r="BK119" i="3"/>
  <c r="BK85" i="2"/>
  <c r="J97" i="7"/>
  <c r="J111" i="6"/>
  <c r="BK228" i="5"/>
  <c r="J178" i="5"/>
  <c r="J133" i="4"/>
  <c r="J187" i="3"/>
  <c r="BK126" i="3"/>
  <c r="BK106" i="2"/>
  <c r="BK99" i="7"/>
  <c r="J169" i="5"/>
  <c r="J167" i="4"/>
  <c r="J128" i="4"/>
  <c r="J206" i="3"/>
  <c r="J141" i="3"/>
  <c r="J94" i="2"/>
  <c r="BK128" i="7"/>
  <c r="J109" i="7"/>
  <c r="BK131" i="6"/>
  <c r="BK184" i="5"/>
  <c r="J116" i="2"/>
  <c r="J100" i="8"/>
  <c r="J92" i="8"/>
  <c r="J89" i="8"/>
  <c r="J127" i="7"/>
  <c r="BK97" i="7"/>
  <c r="J98" i="6"/>
  <c r="BK189" i="4"/>
  <c r="J191" i="3"/>
  <c r="J97" i="3"/>
  <c r="J128" i="7"/>
  <c r="J100" i="7"/>
  <c r="BK90" i="6"/>
  <c r="BK260" i="5"/>
  <c r="BK125" i="7"/>
  <c r="BK98" i="6"/>
  <c r="BK112" i="5"/>
  <c r="J93" i="4"/>
  <c r="BK107" i="3"/>
  <c r="AS54" i="1"/>
  <c r="J240" i="5"/>
  <c r="J120" i="5"/>
  <c r="BK172" i="4"/>
  <c r="J97" i="4"/>
  <c r="BK186" i="3"/>
  <c r="J94" i="3"/>
  <c r="J122" i="7"/>
  <c r="BK107" i="7"/>
  <c r="BK128" i="6"/>
  <c r="BK196" i="5"/>
  <c r="J200" i="4"/>
  <c r="J125" i="4"/>
  <c r="J188" i="3"/>
  <c r="J140" i="3"/>
  <c r="BK112" i="7"/>
  <c r="BK89" i="7"/>
  <c r="J266" i="5"/>
  <c r="BK221" i="5"/>
  <c r="BK140" i="5"/>
  <c r="J141" i="4"/>
  <c r="J171" i="3"/>
  <c r="BK136" i="3"/>
  <c r="BK102" i="7"/>
  <c r="J130" i="6"/>
  <c r="BK213" i="5"/>
  <c r="J189" i="4"/>
  <c r="J138" i="4"/>
  <c r="J153" i="3"/>
  <c r="BK97" i="3"/>
  <c r="BK133" i="7"/>
  <c r="BK103" i="7"/>
  <c r="BK87" i="6"/>
  <c r="J221" i="5"/>
  <c r="J110" i="3"/>
  <c r="J101" i="8"/>
  <c r="J95" i="8"/>
  <c r="BK89" i="8"/>
  <c r="BK124" i="7"/>
  <c r="BK143" i="6"/>
  <c r="J256" i="5"/>
  <c r="BK116" i="5"/>
  <c r="BK111" i="4"/>
  <c r="J132" i="3"/>
  <c r="BK94" i="2"/>
  <c r="J99" i="8"/>
  <c r="BK117" i="7"/>
  <c r="J92" i="7"/>
  <c r="J271" i="5"/>
  <c r="BK131" i="7"/>
  <c r="J108" i="6"/>
  <c r="J241" i="5"/>
  <c r="J172" i="4"/>
  <c r="J170" i="3"/>
  <c r="BK127" i="2"/>
  <c r="J116" i="7"/>
  <c r="J131" i="6"/>
  <c r="J261" i="5"/>
  <c r="J215" i="5"/>
  <c r="BK200" i="4"/>
  <c r="BK107" i="4"/>
  <c r="BK180" i="3"/>
  <c r="J126" i="3"/>
  <c r="J88" i="2"/>
  <c r="BK96" i="7"/>
  <c r="J274" i="5"/>
  <c r="BK122" i="5"/>
  <c r="BK178" i="4"/>
  <c r="BK93" i="4"/>
  <c r="J180" i="3"/>
  <c r="BK110" i="3"/>
  <c r="J95" i="2"/>
  <c r="J108" i="7"/>
  <c r="J121" i="6"/>
  <c r="J226" i="5"/>
  <c r="J184" i="5"/>
  <c r="BK190" i="4"/>
  <c r="BK188" i="3"/>
  <c r="BK113" i="3"/>
  <c r="BK129" i="7"/>
  <c r="BK101" i="7"/>
  <c r="BK112" i="6"/>
  <c r="BK191" i="5"/>
  <c r="BK161" i="4"/>
  <c r="BK96" i="4"/>
  <c r="BK157" i="3"/>
  <c r="BK115" i="3"/>
  <c r="BK126" i="7"/>
  <c r="J146" i="6"/>
  <c r="J260" i="5"/>
  <c r="BK220" i="5"/>
  <c r="BK94" i="3"/>
  <c r="BK106" i="8"/>
  <c r="J97" i="8"/>
  <c r="BK92" i="8"/>
  <c r="BK134" i="7"/>
  <c r="BK108" i="7"/>
  <c r="BK130" i="6"/>
  <c r="BK189" i="5"/>
  <c r="BK110" i="5"/>
  <c r="BK149" i="4"/>
  <c r="BK171" i="3"/>
  <c r="J119" i="3"/>
  <c r="BK130" i="7"/>
  <c r="J111" i="7"/>
  <c r="J118" i="6"/>
  <c r="J253" i="5"/>
  <c r="J140" i="6"/>
  <c r="BK104" i="6"/>
  <c r="BK162" i="5"/>
  <c r="BK186" i="4"/>
  <c r="BK205" i="3"/>
  <c r="BK132" i="3"/>
  <c r="J97" i="2"/>
  <c r="BK109" i="7"/>
  <c r="BK115" i="6"/>
  <c r="BK243" i="5"/>
  <c r="J122" i="5"/>
  <c r="J197" i="4"/>
  <c r="BK167" i="4"/>
  <c r="J205" i="3"/>
  <c r="J168" i="3"/>
  <c r="J104" i="3"/>
  <c r="BK95" i="2"/>
  <c r="BK118" i="7"/>
  <c r="BK90" i="7"/>
  <c r="BK271" i="5"/>
  <c r="J133" i="5"/>
  <c r="BK109" i="5"/>
  <c r="J149" i="4"/>
  <c r="J96" i="4"/>
  <c r="BK168" i="3"/>
  <c r="BK131" i="2"/>
  <c r="J91" i="2"/>
  <c r="J107" i="7"/>
  <c r="BK91" i="7"/>
  <c r="J264" i="5"/>
  <c r="BK202" i="5"/>
  <c r="J186" i="4"/>
  <c r="J107" i="4"/>
  <c r="J164" i="3"/>
  <c r="J107" i="3"/>
  <c r="J124" i="7"/>
  <c r="J144" i="6"/>
  <c r="J257" i="5"/>
  <c r="BK151" i="5"/>
  <c r="J93" i="5"/>
  <c r="J154" i="4"/>
  <c r="J212" i="3"/>
  <c r="BK164" i="3"/>
  <c r="J122" i="3"/>
  <c r="J117" i="7"/>
  <c r="J91" i="7"/>
  <c r="BK256" i="5"/>
  <c r="BK208" i="5"/>
  <c r="J112" i="5"/>
  <c r="J109" i="2"/>
  <c r="BK97" i="8"/>
  <c r="J93" i="8"/>
  <c r="J133" i="7"/>
  <c r="J102" i="7"/>
  <c r="BK111" i="6"/>
  <c r="BK264" i="5"/>
  <c r="BK133" i="5"/>
  <c r="J161" i="4"/>
  <c r="BK101" i="4"/>
  <c r="BK153" i="3"/>
  <c r="BK116" i="2"/>
  <c r="BK100" i="8"/>
  <c r="J118" i="7"/>
  <c r="J98" i="7"/>
  <c r="BK268" i="5"/>
  <c r="BK182" i="5"/>
  <c r="J125" i="6"/>
  <c r="BK261" i="5"/>
  <c r="BK97" i="5"/>
  <c r="BK133" i="4"/>
  <c r="J176" i="3"/>
  <c r="J122" i="2"/>
  <c r="BK92" i="7"/>
  <c r="BK108" i="6"/>
  <c r="BK242" i="5"/>
  <c r="J107" i="5"/>
  <c r="BK212" i="3"/>
  <c r="BK170" i="3"/>
  <c r="J100" i="3"/>
  <c r="BK91" i="2"/>
  <c r="J113" i="7"/>
  <c r="BK94" i="7"/>
  <c r="J268" i="5"/>
  <c r="J131" i="5"/>
  <c r="J97" i="5"/>
  <c r="BK158" i="4"/>
  <c r="J209" i="3"/>
  <c r="J124" i="2"/>
  <c r="J123" i="7"/>
  <c r="BK106" i="7"/>
  <c r="J115" i="6"/>
  <c r="BK241" i="5"/>
  <c r="J189" i="5"/>
  <c r="BK188" i="4"/>
  <c r="J101" i="4"/>
  <c r="J157" i="3"/>
  <c r="J123" i="3"/>
  <c r="BK110" i="7"/>
  <c r="J139" i="6"/>
  <c r="J251" i="5"/>
  <c r="BK131" i="5"/>
  <c r="J158" i="4"/>
  <c r="BK125" i="4"/>
  <c r="BK176" i="3"/>
  <c r="J136" i="3"/>
  <c r="J85" i="2"/>
  <c r="J129" i="7"/>
  <c r="BK140" i="6"/>
  <c r="BK253" i="5"/>
  <c r="J155" i="5"/>
  <c r="BK114" i="2"/>
  <c r="J104" i="8"/>
  <c r="BK95" i="8"/>
  <c r="BK91" i="8"/>
  <c r="BK87" i="8"/>
  <c r="J131" i="7"/>
  <c r="BK88" i="7"/>
  <c r="J104" i="6"/>
  <c r="BK178" i="5"/>
  <c r="BK108" i="5"/>
  <c r="BK189" i="3"/>
  <c r="J127" i="2"/>
  <c r="BK104" i="8"/>
  <c r="BK120" i="7"/>
  <c r="J99" i="7"/>
  <c r="J228" i="5"/>
  <c r="J135" i="6"/>
  <c r="BK255" i="5"/>
  <c r="J116" i="5"/>
  <c r="BK154" i="4"/>
  <c r="BK141" i="3"/>
  <c r="J100" i="2"/>
  <c r="J88" i="7"/>
  <c r="J105" i="6"/>
  <c r="BK251" i="5"/>
  <c r="J178" i="4"/>
  <c r="J164" i="4"/>
  <c r="BK187" i="3"/>
  <c r="J127" i="3"/>
  <c r="BK119" i="2"/>
  <c r="J119" i="7"/>
  <c r="J105" i="7"/>
  <c r="J102" i="6"/>
  <c r="J191" i="5"/>
  <c r="J108" i="5"/>
  <c r="J145" i="4"/>
  <c r="J186" i="3"/>
  <c r="BK150" i="3"/>
  <c r="J106" i="2"/>
  <c r="BK105" i="7"/>
  <c r="BK135" i="6"/>
  <c r="BK257" i="5"/>
  <c r="BK215" i="5"/>
  <c r="BK169" i="4"/>
  <c r="BK97" i="4"/>
  <c r="J129" i="3"/>
  <c r="J119" i="2"/>
  <c r="BK95" i="7"/>
  <c r="J90" i="6"/>
  <c r="J246" i="5"/>
  <c r="BK114" i="5"/>
  <c r="BK163" i="4"/>
  <c r="BK145" i="4"/>
  <c r="BK191" i="3"/>
  <c r="J150" i="3"/>
  <c r="BK88" i="2"/>
  <c r="BK122" i="7"/>
  <c r="J101" i="7"/>
  <c r="BK240" i="5"/>
  <c r="J148" i="5"/>
  <c r="BK96" i="2"/>
  <c r="BK96" i="8"/>
  <c r="BK90" i="8"/>
  <c r="J135" i="7"/>
  <c r="J115" i="7"/>
  <c r="J87" i="7"/>
  <c r="J95" i="6"/>
  <c r="BK107" i="5"/>
  <c r="BK138" i="4"/>
  <c r="J185" i="3"/>
  <c r="BK123" i="3"/>
  <c r="J108" i="8"/>
  <c r="BK123" i="7"/>
  <c r="BK113" i="7"/>
  <c r="J112" i="6"/>
  <c r="BK252" i="5"/>
  <c r="J128" i="6"/>
  <c r="BK93" i="6"/>
  <c r="BK155" i="5"/>
  <c r="BK184" i="4"/>
  <c r="BK121" i="4"/>
  <c r="BK142" i="3"/>
  <c r="BK100" i="3"/>
  <c r="BK135" i="7"/>
  <c r="BK98" i="7"/>
  <c r="BK121" i="6"/>
  <c r="J255" i="5"/>
  <c r="J162" i="5"/>
  <c r="J190" i="4"/>
  <c r="J102" i="4"/>
  <c r="BK199" i="3"/>
  <c r="BK140" i="3"/>
  <c r="BK124" i="2"/>
  <c r="J105" i="8"/>
  <c r="J110" i="7"/>
  <c r="BK95" i="6"/>
  <c r="J220" i="5"/>
  <c r="J114" i="5"/>
  <c r="J188" i="4"/>
  <c r="J134" i="4"/>
  <c r="J199" i="3"/>
  <c r="BK122" i="3"/>
  <c r="BK97" i="2"/>
  <c r="BK119" i="7"/>
  <c r="BK100" i="7"/>
  <c r="J143" i="6"/>
  <c r="J243" i="5"/>
  <c r="BK148" i="5"/>
  <c r="J163" i="4"/>
  <c r="J173" i="3"/>
  <c r="J142" i="3"/>
  <c r="BK104" i="3"/>
  <c r="J106" i="7"/>
  <c r="J96" i="7"/>
  <c r="J93" i="6"/>
  <c r="J202" i="5"/>
  <c r="J109" i="5"/>
  <c r="BK141" i="4"/>
  <c r="BK207" i="3"/>
  <c r="J103" i="2"/>
  <c r="P254" i="5" l="1"/>
  <c r="T254" i="5"/>
  <c r="P84" i="2"/>
  <c r="P83" i="2"/>
  <c r="P82" i="2" s="1"/>
  <c r="AU55" i="1" s="1"/>
  <c r="R93" i="3"/>
  <c r="T135" i="3"/>
  <c r="R163" i="3"/>
  <c r="T172" i="3"/>
  <c r="R208" i="3"/>
  <c r="BK106" i="4"/>
  <c r="J106" i="4" s="1"/>
  <c r="J62" i="4" s="1"/>
  <c r="T124" i="4"/>
  <c r="P171" i="4"/>
  <c r="T187" i="4"/>
  <c r="BK195" i="5"/>
  <c r="J195" i="5"/>
  <c r="J63" i="5"/>
  <c r="R267" i="5"/>
  <c r="P86" i="6"/>
  <c r="T103" i="8"/>
  <c r="T84" i="2"/>
  <c r="T83" i="2" s="1"/>
  <c r="T82" i="2" s="1"/>
  <c r="BK93" i="3"/>
  <c r="J93" i="3"/>
  <c r="J61" i="3" s="1"/>
  <c r="T118" i="3"/>
  <c r="R135" i="3"/>
  <c r="P172" i="3"/>
  <c r="P162" i="3" s="1"/>
  <c r="P190" i="3"/>
  <c r="T208" i="3"/>
  <c r="T106" i="4"/>
  <c r="BK171" i="4"/>
  <c r="J171" i="4" s="1"/>
  <c r="J68" i="4" s="1"/>
  <c r="P196" i="4"/>
  <c r="BK88" i="5"/>
  <c r="J88" i="5" s="1"/>
  <c r="J61" i="5" s="1"/>
  <c r="R195" i="5"/>
  <c r="BK86" i="6"/>
  <c r="J86" i="6" s="1"/>
  <c r="J61" i="6" s="1"/>
  <c r="R142" i="6"/>
  <c r="R141" i="6"/>
  <c r="BK86" i="8"/>
  <c r="J86" i="8"/>
  <c r="J61" i="8"/>
  <c r="P86" i="8"/>
  <c r="R86" i="8"/>
  <c r="T86" i="8"/>
  <c r="BK103" i="8"/>
  <c r="J103" i="8"/>
  <c r="J63" i="8" s="1"/>
  <c r="P93" i="3"/>
  <c r="R118" i="3"/>
  <c r="P135" i="3"/>
  <c r="BK163" i="3"/>
  <c r="T190" i="3"/>
  <c r="BK92" i="4"/>
  <c r="J92" i="4"/>
  <c r="J61" i="4" s="1"/>
  <c r="R92" i="4"/>
  <c r="BK124" i="4"/>
  <c r="J124" i="4"/>
  <c r="J63" i="4" s="1"/>
  <c r="BK196" i="4"/>
  <c r="J196" i="4"/>
  <c r="J70" i="4"/>
  <c r="R88" i="5"/>
  <c r="P154" i="5"/>
  <c r="P142" i="6"/>
  <c r="P141" i="6"/>
  <c r="P94" i="8"/>
  <c r="BK118" i="3"/>
  <c r="J118" i="3"/>
  <c r="J62" i="3"/>
  <c r="BK128" i="3"/>
  <c r="J128" i="3"/>
  <c r="J63" i="3"/>
  <c r="R128" i="3"/>
  <c r="P163" i="3"/>
  <c r="R172" i="3"/>
  <c r="P208" i="3"/>
  <c r="P92" i="4"/>
  <c r="T92" i="4"/>
  <c r="T91" i="4"/>
  <c r="R124" i="4"/>
  <c r="R171" i="4"/>
  <c r="P187" i="4"/>
  <c r="T195" i="5"/>
  <c r="R86" i="6"/>
  <c r="R85" i="6" s="1"/>
  <c r="R84" i="6" s="1"/>
  <c r="T142" i="6"/>
  <c r="T141" i="6"/>
  <c r="R86" i="7"/>
  <c r="P104" i="7"/>
  <c r="BK121" i="7"/>
  <c r="J121" i="7"/>
  <c r="J63" i="7" s="1"/>
  <c r="P121" i="7"/>
  <c r="BK132" i="7"/>
  <c r="J132" i="7"/>
  <c r="J64" i="7" s="1"/>
  <c r="T132" i="7"/>
  <c r="R103" i="8"/>
  <c r="BK84" i="2"/>
  <c r="J84" i="2" s="1"/>
  <c r="J61" i="2" s="1"/>
  <c r="T93" i="3"/>
  <c r="BK135" i="3"/>
  <c r="J135" i="3" s="1"/>
  <c r="J64" i="3" s="1"/>
  <c r="T163" i="3"/>
  <c r="R190" i="3"/>
  <c r="R106" i="4"/>
  <c r="BK187" i="4"/>
  <c r="J187" i="4"/>
  <c r="J69" i="4"/>
  <c r="R196" i="4"/>
  <c r="P88" i="5"/>
  <c r="T154" i="5"/>
  <c r="BK86" i="7"/>
  <c r="J86" i="7" s="1"/>
  <c r="J61" i="7" s="1"/>
  <c r="T86" i="7"/>
  <c r="R104" i="7"/>
  <c r="R121" i="7"/>
  <c r="P103" i="8"/>
  <c r="T88" i="5"/>
  <c r="T87" i="5"/>
  <c r="T86" i="5" s="1"/>
  <c r="R154" i="5"/>
  <c r="T267" i="5"/>
  <c r="P86" i="7"/>
  <c r="P85" i="7" s="1"/>
  <c r="BK104" i="7"/>
  <c r="J104" i="7"/>
  <c r="J62" i="7"/>
  <c r="T104" i="7"/>
  <c r="T121" i="7"/>
  <c r="P132" i="7"/>
  <c r="R132" i="7"/>
  <c r="T94" i="8"/>
  <c r="R84" i="2"/>
  <c r="R83" i="2"/>
  <c r="R82" i="2"/>
  <c r="P118" i="3"/>
  <c r="P128" i="3"/>
  <c r="T128" i="3"/>
  <c r="BK172" i="3"/>
  <c r="J172" i="3" s="1"/>
  <c r="J69" i="3" s="1"/>
  <c r="BK190" i="3"/>
  <c r="J190" i="3"/>
  <c r="J70" i="3" s="1"/>
  <c r="BK208" i="3"/>
  <c r="J208" i="3"/>
  <c r="J71" i="3"/>
  <c r="P106" i="4"/>
  <c r="P124" i="4"/>
  <c r="T171" i="4"/>
  <c r="T170" i="4"/>
  <c r="T196" i="4"/>
  <c r="BK154" i="5"/>
  <c r="J154" i="5"/>
  <c r="J62" i="5"/>
  <c r="BK267" i="5"/>
  <c r="J267" i="5"/>
  <c r="J66" i="5"/>
  <c r="BK142" i="6"/>
  <c r="J142" i="6" s="1"/>
  <c r="J63" i="6" s="1"/>
  <c r="R94" i="8"/>
  <c r="R187" i="4"/>
  <c r="P195" i="5"/>
  <c r="P267" i="5"/>
  <c r="T86" i="6"/>
  <c r="T85" i="6"/>
  <c r="T84" i="6" s="1"/>
  <c r="BK94" i="8"/>
  <c r="J94" i="8"/>
  <c r="J62" i="8"/>
  <c r="F55" i="2"/>
  <c r="BE96" i="2"/>
  <c r="BE97" i="2"/>
  <c r="F88" i="3"/>
  <c r="BE94" i="3"/>
  <c r="BE119" i="3"/>
  <c r="BE127" i="3"/>
  <c r="BE132" i="3"/>
  <c r="BE140" i="3"/>
  <c r="BE187" i="3"/>
  <c r="BE188" i="3"/>
  <c r="BE209" i="3"/>
  <c r="F55" i="4"/>
  <c r="BE93" i="4"/>
  <c r="BE107" i="4"/>
  <c r="BE121" i="4"/>
  <c r="BE134" i="4"/>
  <c r="BE149" i="4"/>
  <c r="BE164" i="4"/>
  <c r="BE169" i="4"/>
  <c r="BE188" i="4"/>
  <c r="E76" i="5"/>
  <c r="J83" i="5"/>
  <c r="BE89" i="5"/>
  <c r="BE108" i="5"/>
  <c r="BE208" i="5"/>
  <c r="E48" i="6"/>
  <c r="J55" i="6"/>
  <c r="F81" i="6"/>
  <c r="BE98" i="6"/>
  <c r="BE104" i="6"/>
  <c r="BE105" i="6"/>
  <c r="BE108" i="6"/>
  <c r="BE115" i="6"/>
  <c r="BE121" i="6"/>
  <c r="BE131" i="6"/>
  <c r="BE132" i="6"/>
  <c r="J81" i="7"/>
  <c r="BE93" i="7"/>
  <c r="BE98" i="7"/>
  <c r="BE107" i="7"/>
  <c r="BE108" i="7"/>
  <c r="BE109" i="7"/>
  <c r="BE115" i="7"/>
  <c r="BE128" i="7"/>
  <c r="J52" i="2"/>
  <c r="BE95" i="2"/>
  <c r="BE103" i="2"/>
  <c r="BE109" i="2"/>
  <c r="BE127" i="2"/>
  <c r="E48" i="3"/>
  <c r="J85" i="3"/>
  <c r="J88" i="3"/>
  <c r="BE110" i="3"/>
  <c r="BE150" i="3"/>
  <c r="BE153" i="3"/>
  <c r="BE168" i="3"/>
  <c r="BE170" i="3"/>
  <c r="BE186" i="3"/>
  <c r="BE205" i="3"/>
  <c r="E80" i="4"/>
  <c r="J84" i="4"/>
  <c r="J87" i="4"/>
  <c r="BE102" i="4"/>
  <c r="BE128" i="4"/>
  <c r="BE178" i="4"/>
  <c r="BE184" i="4"/>
  <c r="BE189" i="4"/>
  <c r="BK148" i="4"/>
  <c r="J148" i="4"/>
  <c r="J64" i="4"/>
  <c r="F55" i="5"/>
  <c r="BE112" i="5"/>
  <c r="BE133" i="5"/>
  <c r="BE169" i="5"/>
  <c r="BE176" i="5"/>
  <c r="BE182" i="5"/>
  <c r="BE189" i="5"/>
  <c r="BE220" i="5"/>
  <c r="BE253" i="5"/>
  <c r="BE256" i="5"/>
  <c r="BE95" i="6"/>
  <c r="BE102" i="6"/>
  <c r="BE103" i="6"/>
  <c r="BE128" i="6"/>
  <c r="F81" i="7"/>
  <c r="BE87" i="7"/>
  <c r="BE118" i="7"/>
  <c r="E48" i="2"/>
  <c r="BE119" i="2"/>
  <c r="BK130" i="2"/>
  <c r="J130" i="2"/>
  <c r="J62" i="2" s="1"/>
  <c r="BE100" i="3"/>
  <c r="BE141" i="3"/>
  <c r="BE142" i="3"/>
  <c r="BE147" i="3"/>
  <c r="BE157" i="3"/>
  <c r="BE171" i="3"/>
  <c r="BE191" i="3"/>
  <c r="BE167" i="4"/>
  <c r="BE172" i="4"/>
  <c r="J52" i="5"/>
  <c r="BE100" i="5"/>
  <c r="BE107" i="5"/>
  <c r="BE120" i="5"/>
  <c r="BE202" i="5"/>
  <c r="BE213" i="5"/>
  <c r="BE226" i="5"/>
  <c r="BE274" i="5"/>
  <c r="BE92" i="7"/>
  <c r="BE97" i="7"/>
  <c r="BE103" i="7"/>
  <c r="BE120" i="7"/>
  <c r="BE100" i="2"/>
  <c r="BE116" i="2"/>
  <c r="BE122" i="2"/>
  <c r="BE97" i="3"/>
  <c r="BE107" i="3"/>
  <c r="BE123" i="3"/>
  <c r="BE136" i="3"/>
  <c r="BE161" i="3"/>
  <c r="BE164" i="3"/>
  <c r="BE176" i="3"/>
  <c r="BE185" i="3"/>
  <c r="BE195" i="3"/>
  <c r="BE96" i="4"/>
  <c r="BE101" i="4"/>
  <c r="BE125" i="4"/>
  <c r="BE133" i="4"/>
  <c r="BE138" i="4"/>
  <c r="BE163" i="4"/>
  <c r="BE186" i="4"/>
  <c r="BE190" i="4"/>
  <c r="BE197" i="4"/>
  <c r="BE200" i="4"/>
  <c r="BE97" i="5"/>
  <c r="BE110" i="5"/>
  <c r="BE125" i="6"/>
  <c r="J78" i="7"/>
  <c r="BE90" i="7"/>
  <c r="BE99" i="7"/>
  <c r="BE100" i="7"/>
  <c r="BE101" i="7"/>
  <c r="BE106" i="2"/>
  <c r="BE115" i="3"/>
  <c r="BE189" i="3"/>
  <c r="BE207" i="3"/>
  <c r="BE212" i="3"/>
  <c r="BK156" i="3"/>
  <c r="J156" i="3"/>
  <c r="J65" i="3"/>
  <c r="BK160" i="3"/>
  <c r="J160" i="3" s="1"/>
  <c r="J66" i="3" s="1"/>
  <c r="BE111" i="4"/>
  <c r="BE141" i="4"/>
  <c r="BE161" i="4"/>
  <c r="BE93" i="5"/>
  <c r="BE122" i="5"/>
  <c r="BE140" i="5"/>
  <c r="BE148" i="5"/>
  <c r="BE151" i="5"/>
  <c r="BE178" i="5"/>
  <c r="BE184" i="5"/>
  <c r="BE191" i="5"/>
  <c r="BE221" i="5"/>
  <c r="BE240" i="5"/>
  <c r="BE266" i="5"/>
  <c r="BK265" i="5"/>
  <c r="J265" i="5"/>
  <c r="J65" i="5"/>
  <c r="BE111" i="6"/>
  <c r="BE112" i="6"/>
  <c r="BE130" i="6"/>
  <c r="BE139" i="6"/>
  <c r="BE146" i="6"/>
  <c r="BK145" i="6"/>
  <c r="J145" i="6"/>
  <c r="J64" i="6"/>
  <c r="BE124" i="7"/>
  <c r="BE243" i="5"/>
  <c r="BE257" i="5"/>
  <c r="BE261" i="5"/>
  <c r="BE264" i="5"/>
  <c r="BE271" i="5"/>
  <c r="BE87" i="6"/>
  <c r="BE93" i="6"/>
  <c r="BE135" i="6"/>
  <c r="BE143" i="6"/>
  <c r="BE144" i="6"/>
  <c r="E74" i="7"/>
  <c r="BE94" i="7"/>
  <c r="BE95" i="7"/>
  <c r="BE96" i="7"/>
  <c r="BE102" i="7"/>
  <c r="BE110" i="7"/>
  <c r="BE119" i="7"/>
  <c r="BE130" i="7"/>
  <c r="BE131" i="7"/>
  <c r="BE133" i="7"/>
  <c r="BE134" i="7"/>
  <c r="BE99" i="8"/>
  <c r="BE100" i="8"/>
  <c r="BE101" i="8"/>
  <c r="BE105" i="8"/>
  <c r="BE108" i="8"/>
  <c r="BK107" i="8"/>
  <c r="J107" i="8" s="1"/>
  <c r="J64" i="8" s="1"/>
  <c r="BE85" i="2"/>
  <c r="BE114" i="2"/>
  <c r="BE124" i="2"/>
  <c r="BE131" i="2"/>
  <c r="BE122" i="3"/>
  <c r="BE126" i="3"/>
  <c r="BE129" i="3"/>
  <c r="BE173" i="3"/>
  <c r="BE180" i="3"/>
  <c r="BE199" i="3"/>
  <c r="BE206" i="3"/>
  <c r="BE97" i="4"/>
  <c r="BE145" i="4"/>
  <c r="BE154" i="4"/>
  <c r="BE158" i="4"/>
  <c r="BK168" i="4"/>
  <c r="J168" i="4"/>
  <c r="J66" i="4"/>
  <c r="BE109" i="5"/>
  <c r="BE131" i="5"/>
  <c r="BE155" i="5"/>
  <c r="BE162" i="5"/>
  <c r="BE196" i="5"/>
  <c r="BE228" i="5"/>
  <c r="BE241" i="5"/>
  <c r="BE242" i="5"/>
  <c r="BE255" i="5"/>
  <c r="BE260" i="5"/>
  <c r="BE118" i="6"/>
  <c r="BE140" i="6"/>
  <c r="BE88" i="7"/>
  <c r="BE91" i="7"/>
  <c r="BE105" i="7"/>
  <c r="BE106" i="7"/>
  <c r="BE111" i="7"/>
  <c r="BE112" i="7"/>
  <c r="BE116" i="7"/>
  <c r="BE117" i="7"/>
  <c r="BE122" i="7"/>
  <c r="BE123" i="7"/>
  <c r="BE126" i="7"/>
  <c r="BE129" i="7"/>
  <c r="BE135" i="7"/>
  <c r="E48" i="8"/>
  <c r="J52" i="8"/>
  <c r="F55" i="8"/>
  <c r="J55" i="8"/>
  <c r="BE87" i="8"/>
  <c r="BE89" i="8"/>
  <c r="BE90" i="8"/>
  <c r="BE91" i="8"/>
  <c r="BE92" i="8"/>
  <c r="BE93" i="8"/>
  <c r="BE95" i="8"/>
  <c r="BE96" i="8"/>
  <c r="BE97" i="8"/>
  <c r="BE104" i="8"/>
  <c r="BE106" i="8"/>
  <c r="J55" i="2"/>
  <c r="BE88" i="2"/>
  <c r="BE91" i="2"/>
  <c r="BE94" i="2"/>
  <c r="BE104" i="3"/>
  <c r="BE113" i="3"/>
  <c r="BE114" i="5"/>
  <c r="BE116" i="5"/>
  <c r="BE215" i="5"/>
  <c r="BE246" i="5"/>
  <c r="BE251" i="5"/>
  <c r="BE252" i="5"/>
  <c r="BE268" i="5"/>
  <c r="J52" i="6"/>
  <c r="BE90" i="6"/>
  <c r="BE89" i="7"/>
  <c r="BE113" i="7"/>
  <c r="BE114" i="7"/>
  <c r="BE125" i="7"/>
  <c r="BE127" i="7"/>
  <c r="F36" i="6"/>
  <c r="BC59" i="1"/>
  <c r="J34" i="6"/>
  <c r="AW59" i="1"/>
  <c r="F37" i="5"/>
  <c r="BD58" i="1"/>
  <c r="F37" i="2"/>
  <c r="BD55" i="1"/>
  <c r="F35" i="2"/>
  <c r="BB55" i="1"/>
  <c r="F36" i="4"/>
  <c r="BC57" i="1"/>
  <c r="F35" i="5"/>
  <c r="BB58" i="1"/>
  <c r="J34" i="8"/>
  <c r="AW61" i="1"/>
  <c r="F34" i="2"/>
  <c r="BA55" i="1"/>
  <c r="F36" i="5"/>
  <c r="BC58" i="1"/>
  <c r="F36" i="7"/>
  <c r="BC60" i="1"/>
  <c r="J34" i="4"/>
  <c r="AW57" i="1"/>
  <c r="F35" i="4"/>
  <c r="BB57" i="1"/>
  <c r="F37" i="3"/>
  <c r="BD56" i="1"/>
  <c r="F36" i="3"/>
  <c r="BC56" i="1"/>
  <c r="F35" i="8"/>
  <c r="BB61" i="1"/>
  <c r="F34" i="3"/>
  <c r="BA56" i="1"/>
  <c r="F37" i="6"/>
  <c r="BD59" i="1"/>
  <c r="F34" i="7"/>
  <c r="BA60" i="1"/>
  <c r="F37" i="7"/>
  <c r="BD60" i="1"/>
  <c r="F36" i="2"/>
  <c r="BC55" i="1"/>
  <c r="F35" i="7"/>
  <c r="BB60" i="1"/>
  <c r="F34" i="6"/>
  <c r="BA59" i="1"/>
  <c r="J34" i="5"/>
  <c r="AW58" i="1"/>
  <c r="F34" i="8"/>
  <c r="BA61" i="1"/>
  <c r="F35" i="3"/>
  <c r="BB56" i="1"/>
  <c r="J34" i="2"/>
  <c r="AW55" i="1"/>
  <c r="F36" i="8"/>
  <c r="BC61" i="1"/>
  <c r="F37" i="8"/>
  <c r="BD61" i="1"/>
  <c r="F35" i="6"/>
  <c r="BB59" i="1"/>
  <c r="F37" i="4"/>
  <c r="BD57" i="1"/>
  <c r="F34" i="4"/>
  <c r="BA57" i="1"/>
  <c r="J34" i="7"/>
  <c r="AW60" i="1"/>
  <c r="F34" i="5"/>
  <c r="BA58" i="1"/>
  <c r="J34" i="3"/>
  <c r="AW56" i="1"/>
  <c r="P92" i="3" l="1"/>
  <c r="P91" i="3"/>
  <c r="AU56" i="1"/>
  <c r="P84" i="7"/>
  <c r="AU60" i="1" s="1"/>
  <c r="R85" i="8"/>
  <c r="R84" i="8"/>
  <c r="R162" i="3"/>
  <c r="R91" i="3" s="1"/>
  <c r="T85" i="8"/>
  <c r="T84" i="8"/>
  <c r="P85" i="8"/>
  <c r="P84" i="8"/>
  <c r="AU61" i="1" s="1"/>
  <c r="P85" i="6"/>
  <c r="P84" i="6"/>
  <c r="AU59" i="1"/>
  <c r="P170" i="4"/>
  <c r="R92" i="3"/>
  <c r="T85" i="7"/>
  <c r="T84" i="7" s="1"/>
  <c r="P87" i="5"/>
  <c r="P86" i="5"/>
  <c r="AU58" i="1"/>
  <c r="T162" i="3"/>
  <c r="T92" i="3"/>
  <c r="T91" i="3"/>
  <c r="R85" i="7"/>
  <c r="R84" i="7" s="1"/>
  <c r="R170" i="4"/>
  <c r="T90" i="4"/>
  <c r="P91" i="4"/>
  <c r="P90" i="4" s="1"/>
  <c r="AU57" i="1" s="1"/>
  <c r="R87" i="5"/>
  <c r="R86" i="5"/>
  <c r="R91" i="4"/>
  <c r="R90" i="4"/>
  <c r="BK162" i="3"/>
  <c r="BK91" i="3" s="1"/>
  <c r="J91" i="3" s="1"/>
  <c r="J59" i="3" s="1"/>
  <c r="J162" i="3"/>
  <c r="J67" i="3" s="1"/>
  <c r="BK153" i="4"/>
  <c r="J153" i="4"/>
  <c r="J65" i="4"/>
  <c r="BK254" i="5"/>
  <c r="J254" i="5"/>
  <c r="J64" i="5"/>
  <c r="BK141" i="6"/>
  <c r="J141" i="6" s="1"/>
  <c r="J62" i="6" s="1"/>
  <c r="BK85" i="8"/>
  <c r="J85" i="8"/>
  <c r="J60" i="8" s="1"/>
  <c r="BK83" i="2"/>
  <c r="J83" i="2"/>
  <c r="J60" i="2"/>
  <c r="J163" i="3"/>
  <c r="J68" i="3"/>
  <c r="BK170" i="4"/>
  <c r="J170" i="4"/>
  <c r="J67" i="4" s="1"/>
  <c r="BK85" i="7"/>
  <c r="BK84" i="7"/>
  <c r="J84" i="7"/>
  <c r="J59" i="7"/>
  <c r="BK92" i="3"/>
  <c r="BD54" i="1"/>
  <c r="W33" i="1" s="1"/>
  <c r="BC54" i="1"/>
  <c r="AY54" i="1"/>
  <c r="F33" i="8"/>
  <c r="AZ61" i="1" s="1"/>
  <c r="J33" i="4"/>
  <c r="AV57" i="1"/>
  <c r="AT57" i="1" s="1"/>
  <c r="BB54" i="1"/>
  <c r="W31" i="1"/>
  <c r="J33" i="7"/>
  <c r="AV60" i="1" s="1"/>
  <c r="AT60" i="1" s="1"/>
  <c r="F33" i="3"/>
  <c r="AZ56" i="1"/>
  <c r="F33" i="2"/>
  <c r="AZ55" i="1" s="1"/>
  <c r="J33" i="6"/>
  <c r="AV59" i="1"/>
  <c r="AT59" i="1" s="1"/>
  <c r="F33" i="4"/>
  <c r="AZ57" i="1"/>
  <c r="BA54" i="1"/>
  <c r="W30" i="1" s="1"/>
  <c r="J33" i="2"/>
  <c r="AV55" i="1"/>
  <c r="AT55" i="1"/>
  <c r="F33" i="7"/>
  <c r="AZ60" i="1" s="1"/>
  <c r="J33" i="8"/>
  <c r="AV61" i="1"/>
  <c r="AT61" i="1" s="1"/>
  <c r="J33" i="3"/>
  <c r="AV56" i="1"/>
  <c r="AT56" i="1"/>
  <c r="F33" i="6"/>
  <c r="AZ59" i="1"/>
  <c r="F33" i="5"/>
  <c r="AZ58" i="1" s="1"/>
  <c r="J33" i="5"/>
  <c r="AV58" i="1" s="1"/>
  <c r="AT58" i="1" s="1"/>
  <c r="BK85" i="6" l="1"/>
  <c r="J85" i="6" s="1"/>
  <c r="J60" i="6" s="1"/>
  <c r="BK91" i="4"/>
  <c r="J91" i="4"/>
  <c r="J60" i="4"/>
  <c r="BK87" i="5"/>
  <c r="J87" i="5"/>
  <c r="J60" i="5"/>
  <c r="BK84" i="8"/>
  <c r="J84" i="8" s="1"/>
  <c r="J59" i="8" s="1"/>
  <c r="BK82" i="2"/>
  <c r="J82" i="2"/>
  <c r="J59" i="2" s="1"/>
  <c r="J92" i="3"/>
  <c r="J60" i="3"/>
  <c r="J85" i="7"/>
  <c r="J60" i="7" s="1"/>
  <c r="BK84" i="6"/>
  <c r="J84" i="6"/>
  <c r="J59" i="6"/>
  <c r="AU54" i="1"/>
  <c r="J30" i="3"/>
  <c r="AG56" i="1"/>
  <c r="AN56" i="1"/>
  <c r="J30" i="7"/>
  <c r="AG60" i="1"/>
  <c r="AN60" i="1"/>
  <c r="W32" i="1"/>
  <c r="AX54" i="1"/>
  <c r="AZ54" i="1"/>
  <c r="W29" i="1"/>
  <c r="AW54" i="1"/>
  <c r="AK30" i="1" s="1"/>
  <c r="BK86" i="5" l="1"/>
  <c r="J86" i="5"/>
  <c r="J39" i="7"/>
  <c r="BK90" i="4"/>
  <c r="J90" i="4" s="1"/>
  <c r="J59" i="4" s="1"/>
  <c r="J39" i="3"/>
  <c r="J30" i="5"/>
  <c r="AG58" i="1" s="1"/>
  <c r="AN58" i="1" s="1"/>
  <c r="AV54" i="1"/>
  <c r="AK29" i="1"/>
  <c r="J30" i="2"/>
  <c r="AG55" i="1"/>
  <c r="AN55" i="1" s="1"/>
  <c r="J30" i="6"/>
  <c r="AG59" i="1" s="1"/>
  <c r="AN59" i="1" s="1"/>
  <c r="J30" i="8"/>
  <c r="AG61" i="1"/>
  <c r="AN61" i="1" s="1"/>
  <c r="J59" i="5" l="1"/>
  <c r="J39" i="2"/>
  <c r="J39" i="5"/>
  <c r="J39" i="8"/>
  <c r="J39" i="6"/>
  <c r="AT54" i="1"/>
  <c r="J30" i="4"/>
  <c r="AG57" i="1" s="1"/>
  <c r="AN57" i="1" s="1"/>
  <c r="J39" i="4" l="1"/>
  <c r="AG54" i="1"/>
  <c r="AN54" i="1" s="1"/>
  <c r="AK26" i="1" l="1"/>
  <c r="AK35" i="1"/>
</calcChain>
</file>

<file path=xl/sharedStrings.xml><?xml version="1.0" encoding="utf-8"?>
<sst xmlns="http://schemas.openxmlformats.org/spreadsheetml/2006/main" count="8319" uniqueCount="1281">
  <si>
    <t>Export Komplet</t>
  </si>
  <si>
    <t>VZ</t>
  </si>
  <si>
    <t>2.0</t>
  </si>
  <si>
    <t>ZAMOK</t>
  </si>
  <si>
    <t>False</t>
  </si>
  <si>
    <t>{61ad2955-69b9-4ce9-ac62-6c46be2f2ab1}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</si>
  <si>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</si>
  <si>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</si>
  <si>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</si>
  <si>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</si>
  <si>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</si>
  <si>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</si>
  <si>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</si>
  <si>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</si>
  <si>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_21067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</si>
  <si>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</si>
  <si>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</si>
  <si>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NOVOSTAVBA SKATEPARKU V LOKALITĚ SÍDLIŠTĚ ZA CHLUMEM</t>
  </si>
  <si>
    <t>KSO:</t>
  </si>
  <si>
    <t>823 33</t>
  </si>
  <si>
    <t>CC-CZ:</t>
  </si>
  <si>
    <t>2411</t>
  </si>
  <si>
    <t>Místo:</t>
  </si>
  <si>
    <t>p.č.1636/12</t>
  </si>
  <si>
    <t>Datum:</t>
  </si>
  <si>
    <t>12. 8. 2021</t>
  </si>
  <si>
    <t>CZ-CPV:</t>
  </si>
  <si>
    <t>45000000-7</t>
  </si>
  <si>
    <t>CZ-CPA:</t>
  </si>
  <si>
    <t>41.00.4</t>
  </si>
  <si>
    <t>Zadavatel:</t>
  </si>
  <si>
    <t>IČ:</t>
  </si>
  <si>
    <t>00266230</t>
  </si>
  <si>
    <t>0,1</t>
  </si>
  <si>
    <t>Město Bílina, Břežánská 50/4, 41831 Bílina</t>
  </si>
  <si>
    <t>DIČ:</t>
  </si>
  <si>
    <t>CZ00266230</t>
  </si>
  <si>
    <t>Uchazeč:</t>
  </si>
  <si>
    <t>Vyplň údaj</t>
  </si>
  <si>
    <t>Projektant:</t>
  </si>
  <si>
    <t>05360889</t>
  </si>
  <si>
    <t>MPtechnik s.r.o., Francouzská 149, 34562 Holýšov</t>
  </si>
  <si>
    <t>CZ05360889</t>
  </si>
  <si>
    <t>True</t>
  </si>
  <si>
    <t>Zpracovatel:</t>
  </si>
  <si>
    <t/>
  </si>
  <si>
    <t xml:space="preserve"> </t>
  </si>
  <si>
    <t>Poznámka:</t>
  </si>
  <si>
    <t xml:space="preserve">UPOZORNĚNÍ: Součástí jednotlivých položek soupisu prací jsou i veškeré údaje a souvislosti uvedené v přiložené projektové (zadávací) dokumentaci vč. výkresů - bez nich nelze stanovit cenu prací! _x000D_
V ceně je zahrnuta dodávka, montáž, doprava, veškeré pomocné práce, veškeré montážní a jiné pomůcky a zařízení potřebné k provedení díla, likvidace odpadu a přebytečného materiálu, apod., dále uvedení zařízení do provozu, dokumentace skutečného provedení, v případě potřeby realizační a výrobní dokumentace. _x000D_
V ceně jsou zahrnuty objekty zařízení staveniště včetně oplocení staveniště – umístění po dohodě se stavebníkem. _x000D_
V ceně jsou zahrnuty náklady na staveništní energie ze stávajících rozvodů v areálu, osazení podružného měření – přefakturace na základě dohody se stavebníkem. _x000D_
Při zpracování nabídky je nutné vycházet ze všech částí dokumentace (technické zprávy, výkresové dokumentace a výkazu výměr). Povinností dodavatele je překontrolovat specifikaci materiálu a na případný chybějící materiál nebo výkony upozornit, aby mohly být doceněny. Součástí ceny musí být veškeré náklady, aby cena byla konečná a zahrnovala celou dodávku a montáž akce. Dodávka akce se předpokládá včetně dopravy na stavbu a místo určení, kompletní montáže, veškerého souvisejícího doplňkového, podružného a montážního materiálu tak, aby celá dodávka stavby byla funkční a splňovala všechny předpisy, které se na ni vztahují. _x000D_
Pokud jsou ve výkazu výměr předdefinovány vzorce, dodavatel je ale zodpovědný za jejich překontrolování a za správné uvedení jednotkových i celkových cen. _x000D_
_x000D_
Soupis prací je sestaven za využití položek cenové soustavy ÚRS. Cenové a technické podmínky položek Cenové soustavy ÚRS, které nejsou uvedeny v soupisu prací (tzv. úvodní část katalogů) jsou neomezeně dálkově k dispozici na www.cs-urs.cz. Položky soupisu prací, které nemají ve sloupci "Cenová soustava" uveden žádný údaj, nepocházejí z cenové soustavy ÚRS. _x000D_
_x000D_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</si>
  <si>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</si>
  <si>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</si>
  <si>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</si>
  <si>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</si>
  <si>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</si>
  <si>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</si>
  <si>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</si>
  <si>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</si>
  <si>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</si>
  <si>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</si>
  <si>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</si>
  <si>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</si>
  <si>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</si>
  <si>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</si>
  <si>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</si>
  <si>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</si>
  <si>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</si>
  <si>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</si>
  <si>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</si>
  <si>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</si>
  <si>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</si>
  <si>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</si>
  <si>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</si>
  <si>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</si>
  <si>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</si>
  <si>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</si>
  <si>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</si>
  <si>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</si>
  <si>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</si>
  <si>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</si>
  <si>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</si>
  <si>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</si>
  <si>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</si>
  <si>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</si>
  <si>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</si>
  <si>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</si>
  <si>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</si>
  <si>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</si>
  <si>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</si>
  <si>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</si>
  <si>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Zemní práce</t>
  </si>
  <si>
    <t>STA</t>
  </si>
  <si>
    <t>1</t>
  </si>
  <si>
    <t>{3a8f6a5f-2d57-4ee9-a72b-d5b216cf36da}</t>
  </si>
  <si>
    <t>2</t>
  </si>
  <si>
    <t>SO02</t>
  </si>
  <si>
    <t>Betonová sportovní plocha</t>
  </si>
  <si>
    <t>{3a37edb3-0d0c-46df-b34d-12976e97a445}</t>
  </si>
  <si>
    <t>SO03</t>
  </si>
  <si>
    <t xml:space="preserve">Opěrná zeď </t>
  </si>
  <si>
    <t>{6a875835-b1a9-4eb8-9910-ebbfb4e5d806}</t>
  </si>
  <si>
    <t>SO04</t>
  </si>
  <si>
    <t>Zpevněné plochy a mobiliář</t>
  </si>
  <si>
    <t>{97f96d0a-2f31-49fb-a21b-14dec5b6e28f}</t>
  </si>
  <si>
    <t>SO05</t>
  </si>
  <si>
    <t>Sadové úpravy</t>
  </si>
  <si>
    <t>{404c9652-37a3-4876-a474-a62002ed3002}</t>
  </si>
  <si>
    <t>SO06</t>
  </si>
  <si>
    <t>Veřejné osvětlení</t>
  </si>
  <si>
    <t>{56896b6e-db00-48d1-93ee-adb5acd02edd}</t>
  </si>
  <si>
    <t>00</t>
  </si>
  <si>
    <t>VON - Vedlější a ostatní náklady stavby</t>
  </si>
  <si>
    <t>{a44e7411-8062-4ca7-a37b-ca7d08b9fa9a}</t>
  </si>
  <si>
    <t>KRYCÍ LIST SOUPISU PRACÍ</t>
  </si>
  <si>
    <t>Objekt:</t>
  </si>
  <si>
    <t>SO01 - Zemní práce</t>
  </si>
  <si>
    <t xml:space="preserve">UPOZORNĚNÍ: Součástí jednotlivých položek soupisu prací jsou i veškeré údaje a souvislosti uvedené v přiložené projektové (zadávací) dokumentaci vč. výkresů - bez nich nelze stanovit cenu prací!  V ceně je zahrnuta dodávka, montáž, doprava, veškeré pomocné práce, veškeré montážní a jiné pomůcky a zařízení potřebné k provedení díla, likvidace odpadu a přebytečného materiálu, apod., dále uvedení zařízení do provozu, dokumentace skutečného provedení, v případě potřeby realizační a výrobní dokumentace.  V ceně jsou zahrnuty objekty zařízení staveniště včetně oplocení staveniště – umístění po dohodě se stavebníkem.  V ceně jsou zahrnuty náklady na staveništní energie ze stávajících rozvodů v areálu, osazení podružného měření – přefakturace na základě dohody se stavebníkem.  Při zpracování nabídky je nutné vycházet ze všech částí dokumentace (technické zprávy, výkresové dokumentace a výkazu výměr). Povinností dodavatele je překontrolovat specifikaci materiálu a na případný chybějící materiál nebo výkony upozornit, aby mohly být doceněny. Součástí ceny musí být veškeré náklady, aby cena byla konečná a zahrnovala celou dodávku a montáž akce. Dodávka akce se předpokládá včetně dopravy na stavbu a místo určení, kompletní montáže, veškerého souvisejícího doplňkového, podružného a montážního materiálu tak, aby celá dodávka stavby byla funkční a splňovala všechny předpisy, které se na ni vztahují.  Pokud jsou ve výkazu výměr předdefinovány vzorce, dodavatel je ale zodpovědný za jejich překontrolování a za správné uvedení jednotkových i celkových cen.   Soupis prací je sestaven za využití položek cenové soustavy ÚRS. Cenové a technické podmínky položek Cenové soustavy ÚRS, které nejsou uvedeny v soupisu prací (tzv. úvodní část katalogů) jsou neomezeně dálkově k dispozici na www.cs-urs.cz. Položky soupisu prací, které nemají ve sloupci "Cenová soustava" uveden žádný údaj, nepocházejí z cenové soustavy ÚRS.  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</si>
  <si>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</si>
  <si>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</si>
  <si>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</si>
  <si>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</si>
  <si>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</si>
  <si>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</si>
  <si>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</si>
  <si>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</si>
  <si>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</si>
  <si>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</si>
  <si>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</si>
  <si>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</si>
  <si>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</si>
  <si>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</si>
  <si>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</si>
  <si>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</si>
  <si>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</si>
  <si>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</si>
  <si>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</si>
  <si>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</si>
  <si>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</si>
  <si>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</si>
  <si>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</si>
  <si>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</si>
  <si>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115001101</t>
  </si>
  <si>
    <t>Převedení vody potrubím průměru DN do 100</t>
  </si>
  <si>
    <t>m</t>
  </si>
  <si>
    <t>CS ÚRS 2021 01</t>
  </si>
  <si>
    <t>4</t>
  </si>
  <si>
    <t>-1911412708</t>
  </si>
  <si>
    <t>VV</t>
  </si>
  <si>
    <t>případné čerpání vody</t>
  </si>
  <si>
    <t>50</t>
  </si>
  <si>
    <t>115101202</t>
  </si>
  <si>
    <t>Čerpání vody na dopravní výšku do 10 m s uvažovaným průměrným přítokem přes 500 do 1 000 l/min</t>
  </si>
  <si>
    <t>hod</t>
  </si>
  <si>
    <t>-10449686</t>
  </si>
  <si>
    <t>24*10</t>
  </si>
  <si>
    <t>3</t>
  </si>
  <si>
    <t>119003217</t>
  </si>
  <si>
    <t>Pomocné konstrukce při zabezpečení výkopu svislé ocelové mobilní oplocení, výšky do 1,5 m panely vyplněné dráty zřízení</t>
  </si>
  <si>
    <t>693615573</t>
  </si>
  <si>
    <t>ochrané oplocení výkopu</t>
  </si>
  <si>
    <t>80</t>
  </si>
  <si>
    <t>119003218</t>
  </si>
  <si>
    <t>Pomocné konstrukce při zabezpečení výkopu svislé ocelové mobilní oplocení, výšky do 1,5 m panely vyplněné dráty odstranění</t>
  </si>
  <si>
    <t>-1549572845</t>
  </si>
  <si>
    <t>5</t>
  </si>
  <si>
    <t>119004111</t>
  </si>
  <si>
    <t>Pomocné konstrukce při zabezpečení výkopu bezpečný vstup nebo výstup žebříkem zřízení</t>
  </si>
  <si>
    <t>1029218816</t>
  </si>
  <si>
    <t>6</t>
  </si>
  <si>
    <t>119004112</t>
  </si>
  <si>
    <t>Pomocné konstrukce při zabezpečení výkopu bezpečný vstup nebo výstup žebříkem odstranění</t>
  </si>
  <si>
    <t>-1521895258</t>
  </si>
  <si>
    <t>7</t>
  </si>
  <si>
    <t>121151124</t>
  </si>
  <si>
    <t>Sejmutí ornice strojně při souvislé ploše přes 500 m2, tl. vrstvy přes 200 do 250 mm</t>
  </si>
  <si>
    <t>m2</t>
  </si>
  <si>
    <t>-1118676817</t>
  </si>
  <si>
    <t>sejmutí ornice v tl.250mm</t>
  </si>
  <si>
    <t>1603,36</t>
  </si>
  <si>
    <t>8</t>
  </si>
  <si>
    <t>131251106</t>
  </si>
  <si>
    <t>Hloubení nezapažených jam a zářezů strojně s urovnáním dna do předepsaného profilu a spádu v hornině třídy těžitelnosti I skupiny 3 přes 1 000 do 5 000 m3</t>
  </si>
  <si>
    <t>m3</t>
  </si>
  <si>
    <t>1119037266</t>
  </si>
  <si>
    <t>stavební jáma + zemní práce i pro opěrku</t>
  </si>
  <si>
    <t>2617</t>
  </si>
  <si>
    <t>9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</si>
  <si>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</si>
  <si>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</si>
  <si>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21913703</t>
  </si>
  <si>
    <t>rozprostření ornice tl.250mm + tráva</t>
  </si>
  <si>
    <t>1220*0,25 " přesun ornice z mezideponie</t>
  </si>
  <si>
    <t>10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</si>
  <si>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</si>
  <si>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</si>
  <si>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1171068804</t>
  </si>
  <si>
    <t>sejmutí ornice v tl.250mm + přesun do 100m - skládka na staveništi</t>
  </si>
  <si>
    <t>1603,36*0,25</t>
  </si>
  <si>
    <t>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</si>
  <si>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</si>
  <si>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</si>
  <si>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-1661877029</t>
  </si>
  <si>
    <t>-1237 "zpětné násypy</t>
  </si>
  <si>
    <t>-279,7 "zpětné zásypy za opěrkou - viz objekt opěrka</t>
  </si>
  <si>
    <t>Součet</t>
  </si>
  <si>
    <t>12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</si>
  <si>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</si>
  <si>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</si>
  <si>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1056982724</t>
  </si>
  <si>
    <t>1100,3*10 'Přepočtené koeficientem množství</t>
  </si>
  <si>
    <t>13</t>
  </si>
  <si>
    <t>167151111</t>
  </si>
  <si>
    <t>Nakládání, skládání a překládání neulehlého výkopku nebo sypaniny strojně nakládání, množství přes 100 m3, z hornin třídy těžitelnosti I, skupiny 1 až 3</t>
  </si>
  <si>
    <t>-1658666139</t>
  </si>
  <si>
    <t>14</t>
  </si>
  <si>
    <t>171151131</t>
  </si>
  <si>
    <t>Uložení sypanin do násypů strojně s rozprostřením sypaniny ve vrstvách a s hrubým urovnáním zhutněných z hornin nesoudržných a soudržných střídavě ukládaných</t>
  </si>
  <si>
    <t>-1533063680</t>
  </si>
  <si>
    <t>zpětné násypy</t>
  </si>
  <si>
    <t>1237</t>
  </si>
  <si>
    <t>171201221</t>
  </si>
  <si>
    <t>Poplatek za uložení stavebního odpadu na skládce (skládkovné) zeminy a kamení zatříděného do Katalogu odpadů pod kódem 17 05 04</t>
  </si>
  <si>
    <t>t</t>
  </si>
  <si>
    <t>-131083019</t>
  </si>
  <si>
    <t>1100,3*1,9 'Přepočtené koeficientem množství</t>
  </si>
  <si>
    <t>16</t>
  </si>
  <si>
    <t>181351114</t>
  </si>
  <si>
    <t>Rozprostření a urovnání ornice v rovině nebo ve svahu sklonu do 1:5 strojně při souvislé ploše přes 500 m2, tl. vrstvy přes 200 do 250 mm</t>
  </si>
  <si>
    <t>2093686176</t>
  </si>
  <si>
    <t>1220</t>
  </si>
  <si>
    <t>17</t>
  </si>
  <si>
    <t>182151111</t>
  </si>
  <si>
    <t>Svahování trvalých svahů do projektovaných profilů strojně s potřebným přemístěním výkopku při svahování v zářezech v hornině třídy těžitelnosti I, skupiny 1 až 3</t>
  </si>
  <si>
    <t>-1629143647</t>
  </si>
  <si>
    <t>modelace terénu</t>
  </si>
  <si>
    <t>902,5</t>
  </si>
  <si>
    <t>HZS</t>
  </si>
  <si>
    <t>Hodinové zúčtovací sazby</t>
  </si>
  <si>
    <t>18</t>
  </si>
  <si>
    <t>HZS1292</t>
  </si>
  <si>
    <t>Hodinové zúčtovací sazby profesí HSV zemní a pomocné práce stavební dělník</t>
  </si>
  <si>
    <t>512</t>
  </si>
  <si>
    <t>855989410</t>
  </si>
  <si>
    <t>stavební přípomoce a práce neobsažené ve výkazu výměr</t>
  </si>
  <si>
    <t>8*5</t>
  </si>
  <si>
    <t>SO02 - Betonová sportovní plocha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</si>
  <si>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</si>
  <si>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</si>
  <si>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</si>
  <si>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</si>
  <si>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</si>
  <si>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</si>
  <si>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</si>
  <si>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</si>
  <si>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777 - Podlahy lité</t>
  </si>
  <si>
    <t>242185424</t>
  </si>
  <si>
    <t>Zásyp opěrných zdí, šachet, rýh nebo kolem objektů sypaninou se zhutněním</t>
  </si>
  <si>
    <t>22</t>
  </si>
  <si>
    <t>2139842007</t>
  </si>
  <si>
    <t>Dovoz a vodorovné přemístění výplňových materiálů ze vzdálenosti do 10 km</t>
  </si>
  <si>
    <t>70</t>
  </si>
  <si>
    <t>M</t>
  </si>
  <si>
    <t>10364100</t>
  </si>
  <si>
    <t>zemina pro terénní úpravy - tříděná</t>
  </si>
  <si>
    <t>-2025020830</t>
  </si>
  <si>
    <t>Vhodný výplňový materiál překážek (např. recyklát)</t>
  </si>
  <si>
    <t>70*1,9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</si>
  <si>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</si>
  <si>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</si>
  <si>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1796141734</t>
  </si>
  <si>
    <t>171111113</t>
  </si>
  <si>
    <t>Uložení sypanin do násypů ručně s rozprostřením sypaniny ve vrstvách a s hrubým urovnáním zhutněných z hornin nesoudržných a soudržných střídavě ukládaných</t>
  </si>
  <si>
    <t>-1778720192</t>
  </si>
  <si>
    <t>Tvarování výplní překážek, hutnění, modelace</t>
  </si>
  <si>
    <t>174104111</t>
  </si>
  <si>
    <t>Zásyp sypaninou z jakékoliv horniny za portály tunelů s uložením sypaniny ve vrstvách se zhutněním</t>
  </si>
  <si>
    <t>541721389</t>
  </si>
  <si>
    <t>181301103R</t>
  </si>
  <si>
    <t>Napojení bazénu odtoku vody, odtokové kanálky</t>
  </si>
  <si>
    <t>kus</t>
  </si>
  <si>
    <t>P</t>
  </si>
  <si>
    <t>Poznámka k položce:_x000D_
 odtokové kanálky - atypické výpalky z plechu</t>
  </si>
  <si>
    <t>182112121</t>
  </si>
  <si>
    <t>Svahování trvalých svahů do projektovaných profilů ručně s potřebným přemístěním výkopku při svahování v zářezech v hornině třídy těžitelnosti I skupiny 3</t>
  </si>
  <si>
    <t>-73552197</t>
  </si>
  <si>
    <t>680</t>
  </si>
  <si>
    <t>Zakládání</t>
  </si>
  <si>
    <t>271532212</t>
  </si>
  <si>
    <t>Podsyp pod základové konstrukce se zhutněním a urovnáním povrchu z kameniva hrubého, frakce 16 - 32 mm</t>
  </si>
  <si>
    <t>2035545567</t>
  </si>
  <si>
    <t>Polštáře zhutněné pod železobeton ze štěrkodrtě 0-32mm, vč rozprostření</t>
  </si>
  <si>
    <t>140</t>
  </si>
  <si>
    <t>273352110R</t>
  </si>
  <si>
    <t>Bednění žb.konstrukcí - rádiusy, šikminy, bedny, překážky,bowle,zatáčky,kotvení do betonu,</t>
  </si>
  <si>
    <t>28</t>
  </si>
  <si>
    <t>274315223</t>
  </si>
  <si>
    <t>Základové konstrukce z betonu pasy prostého bez zvýšených nároků na prostředí tř. C 12/15</t>
  </si>
  <si>
    <t>-305684165</t>
  </si>
  <si>
    <t>Základové zpevňující pásy z betonu prostého C12/15</t>
  </si>
  <si>
    <t>15,5</t>
  </si>
  <si>
    <t>274351215R</t>
  </si>
  <si>
    <t>Zřízení bednění stěn obvodových schodů a ploch,kotvení do betonu a pažení</t>
  </si>
  <si>
    <t>274351216R</t>
  </si>
  <si>
    <t>Odstranění veškerého bednění bednění stěn</t>
  </si>
  <si>
    <t>24</t>
  </si>
  <si>
    <t>Svislé a kompletní konstrukce</t>
  </si>
  <si>
    <t>311113122</t>
  </si>
  <si>
    <t>Nadzákladové zdi z tvárnic ztraceného bednění hladkých, včetně výplně z betonu třídy C 12/15, tloušťky zdiva přes 150 do 200 mm</t>
  </si>
  <si>
    <t>-1935857092</t>
  </si>
  <si>
    <t>Nosná zeď tl do 200 mm z tvárnic ztraceného bednění včetně výplně z betonu tř. C 12/15</t>
  </si>
  <si>
    <t>104</t>
  </si>
  <si>
    <t>311361821</t>
  </si>
  <si>
    <t>Výztuž nadzákladových zdí nosných svislých nebo odkloněných od svislice, rovných nebo oblých z betonářské oceli 10 505 (R) nebo BSt 500</t>
  </si>
  <si>
    <t>-1200376404</t>
  </si>
  <si>
    <t>104*0,2*100/1000</t>
  </si>
  <si>
    <t>Úpravy povrchů, podlahy a osazování výplní</t>
  </si>
  <si>
    <t>631311234</t>
  </si>
  <si>
    <t>Mazanina z betonu prostého se zvýšenými nároky na prostředí tl. přes 120 do 240 mm tř. C 25/30</t>
  </si>
  <si>
    <t>74086465</t>
  </si>
  <si>
    <t>Beton tř.C25/30, který splňuje veškeré pevnostní a povrchové vlastnosti,doprava,čekání</t>
  </si>
  <si>
    <t>ŽB. DESKA TL.160mm BETON TŘ. C25/30 XF1 - LEŠTĚNÝ</t>
  </si>
  <si>
    <t>130</t>
  </si>
  <si>
    <t>631319013</t>
  </si>
  <si>
    <t>Příplatek k cenám mazanin za úpravu povrchu mazaniny přehlazením, mazanina tl. přes 120 do 240 mm</t>
  </si>
  <si>
    <t>-821997230</t>
  </si>
  <si>
    <t>631319175</t>
  </si>
  <si>
    <t>Příplatek k cenám mazanin za stržení povrchu spodní vrstvy mazaniny latí před vložením výztuže nebo pletiva pro tl. obou vrstev mazaniny přes 120 do 240 mm</t>
  </si>
  <si>
    <t>-901219511</t>
  </si>
  <si>
    <t>19</t>
  </si>
  <si>
    <t>631321319R</t>
  </si>
  <si>
    <t xml:space="preserve">Příplatek ke stříkanému betonu podlah </t>
  </si>
  <si>
    <t>1835225210</t>
  </si>
  <si>
    <t>Ukládka betonu,sříkaná technologie torkretování,čerpání a vibrování litého betonu</t>
  </si>
  <si>
    <t>20</t>
  </si>
  <si>
    <t>631361821</t>
  </si>
  <si>
    <t>Výztuž mazanin 10 505 (R) nebo BSt 500</t>
  </si>
  <si>
    <t>15799143</t>
  </si>
  <si>
    <t>Výztuž  prvků betonářskou ocelí 10 505 (R) 8-10 mm průměr,rádiusy,šikminy,komplet,vázaní ,distance</t>
  </si>
  <si>
    <t>2,1</t>
  </si>
  <si>
    <t>631362021</t>
  </si>
  <si>
    <t>Výztuž mazanin ze svařovaných sítí z drátů typu KARI</t>
  </si>
  <si>
    <t>-1865103516</t>
  </si>
  <si>
    <t>Výztuž základových desek a ploch kari sítě,vazání sítí,svařování,dovoz ,včetně spojovacího materiálu a distančních hadů a podložek</t>
  </si>
  <si>
    <t>6,2</t>
  </si>
  <si>
    <t>634911143</t>
  </si>
  <si>
    <t>Řezání dilatačních nebo smršťovacích spár v čerstvé betonové mazanině nebo potěru šířky přes 20 do 30 mm, hloubky přes 20 do 50 mm</t>
  </si>
  <si>
    <t>-275637934</t>
  </si>
  <si>
    <t>Řezání dilatačních spár v betonu</t>
  </si>
  <si>
    <t>350</t>
  </si>
  <si>
    <t>Ostatní konstrukce a práce, bourání</t>
  </si>
  <si>
    <t>23</t>
  </si>
  <si>
    <t>931994142</t>
  </si>
  <si>
    <t>Těsnění spáry betonové konstrukce pásy, profily, tmely tmelem polyuretanovým spáry dilatační do 4,0 cm2</t>
  </si>
  <si>
    <t>-1936271878</t>
  </si>
  <si>
    <t>Těsnění dilatační spáry betonové konstrukce</t>
  </si>
  <si>
    <t>998</t>
  </si>
  <si>
    <t>Přesun hmot</t>
  </si>
  <si>
    <t>998225111</t>
  </si>
  <si>
    <t>Přesun hmot pro komunikace s krytem z kameniva, monolitickým betonovým nebo živičným dopravní vzdálenost do 200 m jakékoliv délky objektu</t>
  </si>
  <si>
    <t>-1646337636</t>
  </si>
  <si>
    <t>PSV</t>
  </si>
  <si>
    <t>Práce a dodávky PSV</t>
  </si>
  <si>
    <t>711</t>
  </si>
  <si>
    <t>Izolace proti vodě, vlhkosti a plynům</t>
  </si>
  <si>
    <t>25</t>
  </si>
  <si>
    <t>711471053</t>
  </si>
  <si>
    <t>Provedení izolace proti povrchové a podpovrchové tlakové vodě termoplasty na ploše vodorovné V folií z nízkolehčeného PE položenou volně</t>
  </si>
  <si>
    <t>-970305673</t>
  </si>
  <si>
    <t>Separační vrstva z Pe folie - vč dodávky</t>
  </si>
  <si>
    <t>SEPARAČNÍ VRSTVA Z PE FOLIE TL. 0,05mm</t>
  </si>
  <si>
    <t>26</t>
  </si>
  <si>
    <t>28323068</t>
  </si>
  <si>
    <t>fólie LDPE (750 kg/m3) proti zemní vlhkosti nad úrovní terénu tl 0,6mm</t>
  </si>
  <si>
    <t>32</t>
  </si>
  <si>
    <t>-140032076</t>
  </si>
  <si>
    <t>680*1,1655 'Přepočtené koeficientem množství</t>
  </si>
  <si>
    <t>27</t>
  </si>
  <si>
    <t>998711101</t>
  </si>
  <si>
    <t>Přesun hmot pro izolace proti vodě, vlhkosti a plynům stanovený z hmotnosti přesunovaného materiálu vodorovná dopravní vzdálenost do 50 m v objektech výšky do 6 m</t>
  </si>
  <si>
    <t>-1935782101</t>
  </si>
  <si>
    <t>998711192</t>
  </si>
  <si>
    <t>Přesun hmot pro izolace proti vodě, vlhkosti a plynům stanovený z hmotnosti přesunovaného materiálu Příplatek k cenám za zvětšený přesun přes vymezenou největší dopravní vzdálenost do 100 m</t>
  </si>
  <si>
    <t>1567279110</t>
  </si>
  <si>
    <t>767</t>
  </si>
  <si>
    <t>Konstrukce zámečnické</t>
  </si>
  <si>
    <t>29</t>
  </si>
  <si>
    <t>767165114R</t>
  </si>
  <si>
    <t>Svařování a úprava veškerých zamečnických kcí</t>
  </si>
  <si>
    <t>1558704902</t>
  </si>
  <si>
    <t>154</t>
  </si>
  <si>
    <t>30</t>
  </si>
  <si>
    <t>767995111</t>
  </si>
  <si>
    <t>Montáž ostatních atypických zámečnických konstrukcí hmotnosti do 5 kg</t>
  </si>
  <si>
    <t>kg</t>
  </si>
  <si>
    <t>-603728416</t>
  </si>
  <si>
    <t>Montáž atypických zámečnických konstrukcí, hran,kotvení</t>
  </si>
  <si>
    <t>Profil čtverc 50/50/3, pojízdné zábradlí</t>
  </si>
  <si>
    <t>447</t>
  </si>
  <si>
    <t>31</t>
  </si>
  <si>
    <t>14550246R</t>
  </si>
  <si>
    <t>profil ocelový čtvercový svařovaný 50x50x3mm  vč.příslušenství</t>
  </si>
  <si>
    <t>19368145</t>
  </si>
  <si>
    <t>447/1000</t>
  </si>
  <si>
    <t>0,447*1,1 'Přepočtené koeficientem množství</t>
  </si>
  <si>
    <t>767001R</t>
  </si>
  <si>
    <t>Ochranné zábradlí 01 - výroba montáž</t>
  </si>
  <si>
    <t>54</t>
  </si>
  <si>
    <t>33</t>
  </si>
  <si>
    <t>767002R</t>
  </si>
  <si>
    <t>Osazení copingu vč. ukotvení a zajištění do betonové desky</t>
  </si>
  <si>
    <t>56</t>
  </si>
  <si>
    <t>34</t>
  </si>
  <si>
    <t>767003R</t>
  </si>
  <si>
    <t>Žárové zinkování</t>
  </si>
  <si>
    <t>58</t>
  </si>
  <si>
    <t>35</t>
  </si>
  <si>
    <t>998767101</t>
  </si>
  <si>
    <t>Přesun hmot pro zámečnické konstrukce stanovený z hmotnosti přesunovaného materiálu vodorovná dopravní vzdálenost do 50 m v objektech výšky do 6 m</t>
  </si>
  <si>
    <t>1608004467</t>
  </si>
  <si>
    <t>36</t>
  </si>
  <si>
    <t>998767192</t>
  </si>
  <si>
    <t>Přesun hmot pro zámečnické konstrukce stanovený z hmotnosti přesunovaného materiálu Příplatek k cenám za zvětšený přesun přes vymezenou největší dopravní vzdálenost do 100 m</t>
  </si>
  <si>
    <t>389407324</t>
  </si>
  <si>
    <t>777</t>
  </si>
  <si>
    <t>Podlahy lité</t>
  </si>
  <si>
    <t>37</t>
  </si>
  <si>
    <t>777111125R</t>
  </si>
  <si>
    <t>Příprava podkladu před provedením litých podlah obroušení strojní - strojní leštění</t>
  </si>
  <si>
    <t>142764337</t>
  </si>
  <si>
    <t>Povrchová úprava betonu - strojní leštění, nátěr</t>
  </si>
  <si>
    <t>500</t>
  </si>
  <si>
    <t>38</t>
  </si>
  <si>
    <t>777111126R</t>
  </si>
  <si>
    <t>Ruční broušení podkladu před provedením lité podlahy - ruční leštění</t>
  </si>
  <si>
    <t>1838804661</t>
  </si>
  <si>
    <t>Povrchová úprava betonu - ruční leštění,nátěr</t>
  </si>
  <si>
    <t>180</t>
  </si>
  <si>
    <t>39</t>
  </si>
  <si>
    <t>777131105</t>
  </si>
  <si>
    <t>Penetrační nátěr podlahy epoxidový na podklad z čerstvého betonu</t>
  </si>
  <si>
    <t>-188538172</t>
  </si>
  <si>
    <t>40</t>
  </si>
  <si>
    <t>777621151</t>
  </si>
  <si>
    <t>Krycí nátěr podlahy parkovacích ploch polyuretanový</t>
  </si>
  <si>
    <t>-2038783387</t>
  </si>
  <si>
    <t>41</t>
  </si>
  <si>
    <t>998777101</t>
  </si>
  <si>
    <t>Přesun hmot pro podlahy lité stanovený z hmotnosti přesunovaného materiálu vodorovná dopravní vzdálenost do 50 m v objektech výšky do 6 m</t>
  </si>
  <si>
    <t>-1125337515</t>
  </si>
  <si>
    <t>42</t>
  </si>
  <si>
    <t>998777192</t>
  </si>
  <si>
    <t>Přesun hmot pro podlahy lité stanovený z hmotnosti přesunovaného materiálu Příplatek k cenám za zvětšený přesun přes vymezenou největší dopravní vzdálenost do 100 m</t>
  </si>
  <si>
    <t>-76668119</t>
  </si>
  <si>
    <t>43</t>
  </si>
  <si>
    <t>HZS1322</t>
  </si>
  <si>
    <t>Hodinové zúčtovací sazby profesí HSV provádění konstrukcí betonář/železář odborný</t>
  </si>
  <si>
    <t>299162904</t>
  </si>
  <si>
    <t>stavební přípomoce nezahrnuté ve výkazu výměr</t>
  </si>
  <si>
    <t>44</t>
  </si>
  <si>
    <t>HZS1442</t>
  </si>
  <si>
    <t>Hodinové zúčtovací sazby profesí HSV provádění konstrukcí inženýrských a dopravních staveb svářeč kvalifikovaný</t>
  </si>
  <si>
    <t>-1910957012</t>
  </si>
  <si>
    <t xml:space="preserve">SO03 - Opěrná zeď </t>
  </si>
  <si>
    <t xml:space="preserve">      998 - Přesun hmot</t>
  </si>
  <si>
    <t xml:space="preserve">    783 - Dokončovací práce - nátěry</t>
  </si>
  <si>
    <t>-314840066</t>
  </si>
  <si>
    <t>zpětné zásypy</t>
  </si>
  <si>
    <t>279,7 "zpět z meziskládky</t>
  </si>
  <si>
    <t>1704871359</t>
  </si>
  <si>
    <t>171152501</t>
  </si>
  <si>
    <t>Zhutnění podloží pod násypy z rostlé horniny třídy těžitelnosti I a II, skupiny 1 až 4 z hornin soudružných a nesoudržných</t>
  </si>
  <si>
    <t>916023019</t>
  </si>
  <si>
    <t>zhutnění podloží</t>
  </si>
  <si>
    <t>(8,125+2,5+33,65+10,825)*1,9</t>
  </si>
  <si>
    <t>171251201</t>
  </si>
  <si>
    <t>Uložení sypaniny na skládky nebo meziskládky bez hutnění s upravením uložené sypaniny do předepsaného tvaru</t>
  </si>
  <si>
    <t>1235211615</t>
  </si>
  <si>
    <t>174151103</t>
  </si>
  <si>
    <t>Zásyp sypaninou z jakékoliv horniny strojně s uložením výkopku ve vrstvách se zhutněním zářezů se šikmými stěnami pro podzemní vedení a kolem objektů zřízených v těchto zářezech</t>
  </si>
  <si>
    <t>991713128</t>
  </si>
  <si>
    <t>ZÁSYP:</t>
  </si>
  <si>
    <t>- hutněný zásyp vytěženou zeminou F7</t>
  </si>
  <si>
    <t>279,7</t>
  </si>
  <si>
    <t>213221111R</t>
  </si>
  <si>
    <t>Ochranná vrstva na základové spáře z bet. prost. C 12/15 tl do 150 mm</t>
  </si>
  <si>
    <t>-614688232</t>
  </si>
  <si>
    <t xml:space="preserve">opěrná zeď </t>
  </si>
  <si>
    <t>PODKLADNÍ BETON C12/15  tl.100mm</t>
  </si>
  <si>
    <t>(8,125+2,5+33,65+10,825)*0,1*1,9</t>
  </si>
  <si>
    <t>-709617808</t>
  </si>
  <si>
    <t>ZHUTNĚNÝ ŠTĚRKOPÍSEK</t>
  </si>
  <si>
    <t>- min. tl. 150 mm</t>
  </si>
  <si>
    <t>- materiál: štěrkodrť frakce 0-32</t>
  </si>
  <si>
    <t>(8,125+2,5+33,65+10,825)*0,15*1,9</t>
  </si>
  <si>
    <t>Mezisoučet</t>
  </si>
  <si>
    <t>ztratné - sedání</t>
  </si>
  <si>
    <t>15,704*0,3</t>
  </si>
  <si>
    <t>274353131</t>
  </si>
  <si>
    <t>Bednění kotevních otvorů a prostupů v základových konstrukcích v pasech včetně polohového zajištění a odbednění, popř. ztraceného bednění z pletiva apod. průřezu přes 0,05 do 0,10 m2, hl. do 1,00 m</t>
  </si>
  <si>
    <t>1276082086</t>
  </si>
  <si>
    <t>prostup opěrkou</t>
  </si>
  <si>
    <t>327323127</t>
  </si>
  <si>
    <t>Opěrné zdi a valy z betonu železového bez zvláštních nároků na vliv prostředí tř. C 25/30</t>
  </si>
  <si>
    <t>1614924819</t>
  </si>
  <si>
    <t>opěrná zeď POHLEDOVÝ  C25/30</t>
  </si>
  <si>
    <t>150,1</t>
  </si>
  <si>
    <t>327351211</t>
  </si>
  <si>
    <t>Bednění opěrných zdí a valů svislých i skloněných, výšky do 20 m zřízení</t>
  </si>
  <si>
    <t>1065482653</t>
  </si>
  <si>
    <t>545</t>
  </si>
  <si>
    <t>195,2 "pohledová plocha</t>
  </si>
  <si>
    <t>327351221</t>
  </si>
  <si>
    <t>Bednění opěrných zdí a valů svislých i skloněných, výšky do 20 m odstranění</t>
  </si>
  <si>
    <t>-1013793063</t>
  </si>
  <si>
    <t>327351911R</t>
  </si>
  <si>
    <t>Příplatek k cenám bednění opěrných zdí za pohledový beton</t>
  </si>
  <si>
    <t>-663791271</t>
  </si>
  <si>
    <t>327361006</t>
  </si>
  <si>
    <t>Výztuž opěrných zdí a valů průměru do 12 mm, z oceli 10 505 (R) nebo BSt 500</t>
  </si>
  <si>
    <t>660381804</t>
  </si>
  <si>
    <t>150,1*100/1000</t>
  </si>
  <si>
    <t>327501111</t>
  </si>
  <si>
    <t>Výplň za opěrami a protimrazové klíny z kameniva drceného nebo těženého se zhutněním</t>
  </si>
  <si>
    <t>-1372033229</t>
  </si>
  <si>
    <t>ZÁSYP OPĚRNÉ STĚNY:</t>
  </si>
  <si>
    <t>- zhutněná štěrkodrť frakce 0-32</t>
  </si>
  <si>
    <t>166,6</t>
  </si>
  <si>
    <t>334791113</t>
  </si>
  <si>
    <t>Prostup v betonových zdech z plastových trub průměru do DN 160</t>
  </si>
  <si>
    <t>1997976627</t>
  </si>
  <si>
    <t>1*3 "chránička pro trativod</t>
  </si>
  <si>
    <t>624631311</t>
  </si>
  <si>
    <t>Úprava vnějších spár obvodového pláště z prefabrikovaných dílců těsnění spáry silikonovými těsnicími pásky, šířky spáry do 20 mm</t>
  </si>
  <si>
    <t>458269319</t>
  </si>
  <si>
    <t>TĚSNÍCÍ DILATAČNÍ SPÁRY DOCÍLENO PRUŽNÝMI TĚSNÍCÍMI A UKONČOVACÍMI PÁSY</t>
  </si>
  <si>
    <t>4,6*2*8 "dilatační spára</t>
  </si>
  <si>
    <t>931991211</t>
  </si>
  <si>
    <t>Výplň dilatačních spár z lehčených plastů, tl. 20 mm</t>
  </si>
  <si>
    <t>-531862318</t>
  </si>
  <si>
    <t>dilatace opěrky - XPS tl.20mm</t>
  </si>
  <si>
    <t>3,1*8 "dilatační spára</t>
  </si>
  <si>
    <t>946111114</t>
  </si>
  <si>
    <t>Montáž pojízdných věží trubkových nebo dílcových s maximálním zatížením podlahy do 200 kg/m2 šířky od 0,6 do 0,9 m, délky do 3,2 m, výšky přes 3,5 m do 4,5 m</t>
  </si>
  <si>
    <t>-1179773028</t>
  </si>
  <si>
    <t>pomocné lešené pro opěrku</t>
  </si>
  <si>
    <t>946111214</t>
  </si>
  <si>
    <t>Montáž pojízdných věží trubkových nebo dílcových s maximálním zatížením podlahy do 200 kg/m2 Příplatek za první a každý další den použití pojízdného lešení k ceně -1114</t>
  </si>
  <si>
    <t>1024142426</t>
  </si>
  <si>
    <t>3*60 'Přepočtené koeficientem množství</t>
  </si>
  <si>
    <t>946111814</t>
  </si>
  <si>
    <t>Demontáž pojízdných věží trubkových nebo dílcových s maximálním zatížením podlahy do 200 kg/m2 šířky od 0,6 do 0,9 m, délky do 3,2 m, výšky přes 3,5 m do 4,5 m</t>
  </si>
  <si>
    <t>1852728602</t>
  </si>
  <si>
    <t>953334121</t>
  </si>
  <si>
    <t>Bobtnavý pásek do pracovních spar betonových konstrukcí bentonitový, rozměru 20 x 25 mm</t>
  </si>
  <si>
    <t>-1783939343</t>
  </si>
  <si>
    <t>pracovní spára</t>
  </si>
  <si>
    <t>(5,2+8,125+2,5+33,65+10,825)</t>
  </si>
  <si>
    <t>953334411</t>
  </si>
  <si>
    <t>Těsnící plech do pracovních spar betonových konstrukcí horizontálních i vertikálních (podlaha - zeď, zeď - strop a technologických) délky do 2,5 m s nožičkou s bitumenovým povrchem jednostranným, šířky 125 mm</t>
  </si>
  <si>
    <t>186116409</t>
  </si>
  <si>
    <t>998152111</t>
  </si>
  <si>
    <t>Přesun hmot pro zdi a valy samostatné montované z dílců železobetonových nebo z předpjatého betonu vodorovná dopravní vzdálenost do 50 m, pro zdi výšky do 12 m</t>
  </si>
  <si>
    <t>287633257</t>
  </si>
  <si>
    <t>711113127</t>
  </si>
  <si>
    <t>Izolace proti zemní vlhkosti natěradly a tmely za studena na ploše svislé S těsnicí stěrkou jednosložkovu na bázi cementu</t>
  </si>
  <si>
    <t>2038772633</t>
  </si>
  <si>
    <t>Hydroizolační stěrka</t>
  </si>
  <si>
    <t>opěrná stěna</t>
  </si>
  <si>
    <t>svislá</t>
  </si>
  <si>
    <t>(5,2+8,125+2,5+33,65+10,825)*(2,8+0,2*2+0,6)</t>
  </si>
  <si>
    <t>711491272</t>
  </si>
  <si>
    <t>Provedení doplňků izolace proti vodě textilií na ploše svislé S vrstva ochranná</t>
  </si>
  <si>
    <t>-783702732</t>
  </si>
  <si>
    <t>Geotextilie</t>
  </si>
  <si>
    <t>69311008</t>
  </si>
  <si>
    <t>geotextilie tkaná separační, filtrační, výztužná PP pevnost v tahu 40kN/m</t>
  </si>
  <si>
    <t>758100523</t>
  </si>
  <si>
    <t>230*1,05 'Přepočtené koeficientem množství</t>
  </si>
  <si>
    <t>161283422</t>
  </si>
  <si>
    <t>783</t>
  </si>
  <si>
    <t>Dokončovací práce - nátěry</t>
  </si>
  <si>
    <t>783801403</t>
  </si>
  <si>
    <t>Příprava podkladu omítek před provedením nátěru oprášení</t>
  </si>
  <si>
    <t>602614261</t>
  </si>
  <si>
    <t>783813101</t>
  </si>
  <si>
    <t>Penetrační nátěr omítek hladkých betonových povrchů syntetický</t>
  </si>
  <si>
    <t>1723713092</t>
  </si>
  <si>
    <t>783826605</t>
  </si>
  <si>
    <t>Hydrofobizační nátěr omítek silikonový, transparentní, povrchů hladkých betonových povrchů nebo povrchů z desek na bázi dřeva (dřevovláknitých apod.)</t>
  </si>
  <si>
    <t>1426683283</t>
  </si>
  <si>
    <t xml:space="preserve">všechny pohledové plochy - ochranný nátěr </t>
  </si>
  <si>
    <t>1781982738</t>
  </si>
  <si>
    <t>1714047768</t>
  </si>
  <si>
    <t>SO04 - Zpevněné plochy a mobiliář</t>
  </si>
  <si>
    <t xml:space="preserve">    8 - Trubní vedení</t>
  </si>
  <si>
    <t>112101101</t>
  </si>
  <si>
    <t>Odstranění stromů s odřezáním kmene a s odvětvením listnatých, průměru kmene přes 100 do 300 mm</t>
  </si>
  <si>
    <t>1815248104</t>
  </si>
  <si>
    <t xml:space="preserve">- kácení dřevin (2 ks stromů ) </t>
  </si>
  <si>
    <t>obvod 300mm</t>
  </si>
  <si>
    <t>112251102</t>
  </si>
  <si>
    <t>Odstranění pařezů strojně s jejich vykopáním, vytrháním nebo odstřelením průměru přes 300 do 500 mm</t>
  </si>
  <si>
    <t>-849304174</t>
  </si>
  <si>
    <t>131251100</t>
  </si>
  <si>
    <t>Hloubení nezapažených jam a zářezů strojně s urovnáním dna do předepsaného profilu a spádu v hornině třídy těžitelnosti I skupiny 3 do 20 m3</t>
  </si>
  <si>
    <t>1026729244</t>
  </si>
  <si>
    <t>vsakovací objekt Vsak  + geotextilie 200g/m2 + štěrk 63/128</t>
  </si>
  <si>
    <t>2,4*2,4*1,75</t>
  </si>
  <si>
    <t>132251103</t>
  </si>
  <si>
    <t>Hloubení nezapažených rýh šířky do 800 mm strojně s urovnáním dna do předepsaného profilu a spádu v hornině třídy těžitelnosti I skupiny 3 přes 50 do 100 m3</t>
  </si>
  <si>
    <t>-902608378</t>
  </si>
  <si>
    <t>rýhy pro DEŠŤOVÉ KANALIZACE</t>
  </si>
  <si>
    <t>DEŠŤOVÉ KANALIZACE POTRUBÍ DN 100 pod hřištěm - Hrdlové potrubí KG 100 , SN4</t>
  </si>
  <si>
    <t>(25,1*2+16,1+23,1+10,58)*(0,3*0,75)</t>
  </si>
  <si>
    <t>DEŠŤOVÉ KANALIZACE  POTRUBÍ DN 150  pod hřištěm - Hrdlové potrubí KG 150, SN4</t>
  </si>
  <si>
    <t>(18,35+5,6+14)*(0,3*0,75)</t>
  </si>
  <si>
    <t>162201401</t>
  </si>
  <si>
    <t>Vodorovné přemístění větví, kmenů nebo pařezů s naložením, složením a dopravou do 1000 m větví stromů listnatých, průměru kmene přes 100 do 300 mm</t>
  </si>
  <si>
    <t>-514216636</t>
  </si>
  <si>
    <t>162201411</t>
  </si>
  <si>
    <t>Vodorovné přemístění větví, kmenů nebo pařezů s naložením, složením a dopravou do 1000 m kmenů stromů listnatých, průměru přes 100 do 300 mm</t>
  </si>
  <si>
    <t>-1121073665</t>
  </si>
  <si>
    <t>162201421</t>
  </si>
  <si>
    <t>Vodorovné přemístění větví, kmenů nebo pařezů s naložením, složením a dopravou do 1000 m pařezů kmenů, průměru přes 100 do 300 mm</t>
  </si>
  <si>
    <t>145599077</t>
  </si>
  <si>
    <t>162301931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</si>
  <si>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</si>
  <si>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385914372</t>
  </si>
  <si>
    <t>2*20 'Přepočtené koeficientem množství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</si>
  <si>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</si>
  <si>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</si>
  <si>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-130275677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</si>
  <si>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</si>
  <si>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</si>
  <si>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-514870794</t>
  </si>
  <si>
    <t>-1262393280</t>
  </si>
  <si>
    <t>10,08</t>
  </si>
  <si>
    <t>31,035</t>
  </si>
  <si>
    <t>-686784825</t>
  </si>
  <si>
    <t>41,115*10 'Přepočtené koeficientem množství</t>
  </si>
  <si>
    <t>-53745254</t>
  </si>
  <si>
    <t>zemní pláň</t>
  </si>
  <si>
    <t>903</t>
  </si>
  <si>
    <t>(25,1*2+16,1+23,1+10,58)*(0,3)</t>
  </si>
  <si>
    <t>(18,35+5,6+14)*(0,3)</t>
  </si>
  <si>
    <t>1498068783</t>
  </si>
  <si>
    <t>41,115*1,9 'Přepočtené koeficientem množství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</si>
  <si>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</si>
  <si>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</si>
  <si>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1663787296</t>
  </si>
  <si>
    <t>58333674</t>
  </si>
  <si>
    <t>kamenivo těžené hrubé frakce 16/32</t>
  </si>
  <si>
    <t>1541588745</t>
  </si>
  <si>
    <t>31,035*2 'Přepočtené koeficientem množství</t>
  </si>
  <si>
    <t>181912112</t>
  </si>
  <si>
    <t>Úprava pláně vyrovnáním výškových rozdílů ručně v hornině třídy těžitelnosti I skupiny 3 se zhutněním</t>
  </si>
  <si>
    <t>-1879551544</t>
  </si>
  <si>
    <t>903*0,3 "30% dorovnání ručně</t>
  </si>
  <si>
    <t>181951112</t>
  </si>
  <si>
    <t>Úprava pláně vyrovnáním výškových rozdílů strojně v hornině třídy těžitelnosti I, skupiny 1 až 3 se zhutněním</t>
  </si>
  <si>
    <t>363211403</t>
  </si>
  <si>
    <t>903*0,7 "70% dorovnání strojně</t>
  </si>
  <si>
    <t>211521111</t>
  </si>
  <si>
    <t>Výplň kamenivem do rýh odvodňovacích žeber nebo trativodů bez zhutnění, s úpravou povrchu výplně kamenivem hrubým drceným frakce 63 až 125 mm</t>
  </si>
  <si>
    <t>366535466</t>
  </si>
  <si>
    <t>2,4*2,4*1,26</t>
  </si>
  <si>
    <t>ztratné sedání</t>
  </si>
  <si>
    <t>7,258*0,3</t>
  </si>
  <si>
    <t>211531111</t>
  </si>
  <si>
    <t>Výplň kamenivem do rýh odvodňovacích žeber nebo trativodů bez zhutnění, s úpravou povrchu výplně kamenivem hrubým drceným frakce 16 až 63 mm</t>
  </si>
  <si>
    <t>610253493</t>
  </si>
  <si>
    <t>Drenážní trubka perforovaná DN 100  - za opěrkou   -   + geotextilie 200g/m2 + štěrk 16/32</t>
  </si>
  <si>
    <t>72*(0,6*0,6)</t>
  </si>
  <si>
    <t>25,92*0,3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</si>
  <si>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</si>
  <si>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</si>
  <si>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658859423</t>
  </si>
  <si>
    <t>(25,1*2+16,1+23,1+10,58)*(0,3*2+2*0,75)</t>
  </si>
  <si>
    <t>(18,35+5,6+14)*(0,3*2+2*0,75)</t>
  </si>
  <si>
    <t>69311060</t>
  </si>
  <si>
    <t>geotextilie netkaná separační, ochranná, filtrační, drenážní PP 200g/m2</t>
  </si>
  <si>
    <t>-1262738248</t>
  </si>
  <si>
    <t>290*1,1845 'Přepočtené koeficientem množství</t>
  </si>
  <si>
    <t>-1338262661</t>
  </si>
  <si>
    <t>72*(0,6*4)</t>
  </si>
  <si>
    <t>661799260</t>
  </si>
  <si>
    <t>172,8*1,1845 'Přepočtené koeficientem množství</t>
  </si>
  <si>
    <t>211971122</t>
  </si>
  <si>
    <t>Zřízení opláštění výplně z geotextilie odvodňovacích žeber nebo trativodů v rýze nebo zářezu se stěnami svislými nebo šikmými o sklonu přes 1:2 při rozvinuté šířce opláštění přes 2,5 m</t>
  </si>
  <si>
    <t>-251324634</t>
  </si>
  <si>
    <t xml:space="preserve">2,4*2,4*2 </t>
  </si>
  <si>
    <t>1,3*(2,4*4)</t>
  </si>
  <si>
    <t>2129301222</t>
  </si>
  <si>
    <t>24*1,1845 'Přepočtené koeficientem množství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</si>
  <si>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</si>
  <si>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</si>
  <si>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1031554742</t>
  </si>
  <si>
    <t>Drenážní trubka perforovaná DN 100  - za opěrkou</t>
  </si>
  <si>
    <t>72</t>
  </si>
  <si>
    <t>Trubní vedení</t>
  </si>
  <si>
    <t>871265211</t>
  </si>
  <si>
    <t>Kanalizační potrubí z tvrdého PVC v otevřeném výkopu ve sklonu do 20 %, hladkého plnostěnného jednovrstvého, tuhost třídy SN 4 DN 110</t>
  </si>
  <si>
    <t>-1305491940</t>
  </si>
  <si>
    <t>(25,1*2+16,1+23,1+10,58)</t>
  </si>
  <si>
    <t>100</t>
  </si>
  <si>
    <t>871315211</t>
  </si>
  <si>
    <t>Kanalizační potrubí z tvrdého PVC v otevřeném výkopu ve sklonu do 20 %, hladkého plnostěnného jednovrstvého, tuhost třídy SN 4 DN 160</t>
  </si>
  <si>
    <t>-1412986139</t>
  </si>
  <si>
    <t>(18,35+5,6+14)</t>
  </si>
  <si>
    <t>877265211</t>
  </si>
  <si>
    <t>Montáž tvarovek na kanalizačním potrubí z trub z plastu z tvrdého PVC nebo z polypropylenu v otevřeném výkopu jednoosých DN 110</t>
  </si>
  <si>
    <t>390650220</t>
  </si>
  <si>
    <t>DEŠŤOVÉ KANALIZACE</t>
  </si>
  <si>
    <t>koleno 100</t>
  </si>
  <si>
    <t>28611352</t>
  </si>
  <si>
    <t>koleno kanalizace PVC KG 110x67°</t>
  </si>
  <si>
    <t>-780370445</t>
  </si>
  <si>
    <t>2,53271422541157*1,1845 'Přepočtené koeficientem množství</t>
  </si>
  <si>
    <t>877265221</t>
  </si>
  <si>
    <t>Montáž tvarovek na kanalizačním potrubí z trub z plastu z tvrdého PVC nebo z polypropylenu v otevřeném výkopu dvouosých DN 110</t>
  </si>
  <si>
    <t>-64928278</t>
  </si>
  <si>
    <t>odbočka 100</t>
  </si>
  <si>
    <t>28611424</t>
  </si>
  <si>
    <t>odbočka kanalizační plastová PVC s hrdlem KG 110/110/87°</t>
  </si>
  <si>
    <t>1787231850</t>
  </si>
  <si>
    <t>877310430</t>
  </si>
  <si>
    <t>Montáž tvarovek na kanalizačním plastovém potrubí z polypropylenu PP korugovaného nebo žebrovaného spojek, redukcí nebo navrtávacích sedel DN 150</t>
  </si>
  <si>
    <t>-674138322</t>
  </si>
  <si>
    <t>redukce R 100/150</t>
  </si>
  <si>
    <t>28610603</t>
  </si>
  <si>
    <t>redukční spojka tyčového drenážního potrubí systému inženýrských liniových staveb PE-HD SN 4 DN 150/100</t>
  </si>
  <si>
    <t>1768786497</t>
  </si>
  <si>
    <t>4,22119037568594*1,1845 'Přepočtené koeficientem množství</t>
  </si>
  <si>
    <t>879230191</t>
  </si>
  <si>
    <t>Příplatek k ceně kanalizačního potrubí za montáž v otevřeném výkopu ve sklonu přes 20 % DN od 40 do 550</t>
  </si>
  <si>
    <t>826158598</t>
  </si>
  <si>
    <t>892271111</t>
  </si>
  <si>
    <t>Tlakové zkoušky vodou na potrubí DN 100 nebo 125</t>
  </si>
  <si>
    <t>-1055195137</t>
  </si>
  <si>
    <t>892351111</t>
  </si>
  <si>
    <t>Tlakové zkoušky vodou na potrubí DN 150 nebo 200</t>
  </si>
  <si>
    <t>214540111</t>
  </si>
  <si>
    <t>892372111</t>
  </si>
  <si>
    <t>Tlakové zkoušky vodou zabezpečení konců potrubí při tlakových zkouškách DN do 300</t>
  </si>
  <si>
    <t>-1285858703</t>
  </si>
  <si>
    <t>895270001</t>
  </si>
  <si>
    <t>Proplachovací a kontrolní šachta z PVC-U pro drenáže budov vnějšího průměru 315 mm pro napojení potrubí DN 200 s lapačem písku užitné výšky 350 mm</t>
  </si>
  <si>
    <t>1225308096</t>
  </si>
  <si>
    <t>4x   Drenážní revizní šachta DN 315/200 s nástavcem 1,7m 3x  +  s nástavcem 1m  1x</t>
  </si>
  <si>
    <t>895270021</t>
  </si>
  <si>
    <t>Proplachovací a kontrolní šachta z PVC-U pro drenáže budov vnějšího průměru 315 mm šachtové prodloužení světlé hloubky 800 mm</t>
  </si>
  <si>
    <t>1530607364</t>
  </si>
  <si>
    <t>3*2 "s nástavcem 1,7m 3x</t>
  </si>
  <si>
    <t>1 "s nástavcem 1m  1x</t>
  </si>
  <si>
    <t>895270031</t>
  </si>
  <si>
    <t>Proplachovací a kontrolní šachta z PVC-U pro drenáže budov vnějšího průměru 315 mm redukce DN 200/100-150</t>
  </si>
  <si>
    <t>-535616790</t>
  </si>
  <si>
    <t>895270052</t>
  </si>
  <si>
    <t>Proplachovací a kontrolní šachta z PVC-U pro drenáže budov vnějšího průměru 315 mm poklop litinový bez ventilace pro třídu zatížení D 400</t>
  </si>
  <si>
    <t>453633454</t>
  </si>
  <si>
    <t>895270067</t>
  </si>
  <si>
    <t>Proplachovací a kontrolní šachta z PVC-U pro drenáže budov vnějšího průměru 315 mm Příplatek k ceně -0021 za uříznutí šachtového prodloužení</t>
  </si>
  <si>
    <t>-2041766043</t>
  </si>
  <si>
    <t>45</t>
  </si>
  <si>
    <t>936001R</t>
  </si>
  <si>
    <t xml:space="preserve">D + M popelnice plast - kontejner 1100 l </t>
  </si>
  <si>
    <t>-42719190</t>
  </si>
  <si>
    <t>46</t>
  </si>
  <si>
    <t>936002R</t>
  </si>
  <si>
    <t>D + M Tabule s provozním řádem</t>
  </si>
  <si>
    <t>-481525890</t>
  </si>
  <si>
    <t>47</t>
  </si>
  <si>
    <t>936124111</t>
  </si>
  <si>
    <t>Montáž lavičky parkové stabilní bez zabetonování noh s udusáním sypaniny</t>
  </si>
  <si>
    <t>-445820735</t>
  </si>
  <si>
    <t>D+M Lavička parková</t>
  </si>
  <si>
    <t>48</t>
  </si>
  <si>
    <t>74910100</t>
  </si>
  <si>
    <t>lavička bez opěradla nekotvená 1500x450x420mm konstrukce-kov, sedák-dřevo</t>
  </si>
  <si>
    <t>666124990</t>
  </si>
  <si>
    <t>49</t>
  </si>
  <si>
    <t>936174312</t>
  </si>
  <si>
    <t>Montáž stojanu na kola přichyceného kotevními šrouby 10 kol</t>
  </si>
  <si>
    <t>-94302363</t>
  </si>
  <si>
    <t>D+M kolostav</t>
  </si>
  <si>
    <t>74910152</t>
  </si>
  <si>
    <t>stojan na kola na 10 kol oboustranný, kov 730x1750x500mm</t>
  </si>
  <si>
    <t>1804486636</t>
  </si>
  <si>
    <t>51</t>
  </si>
  <si>
    <t>998276101</t>
  </si>
  <si>
    <t>Přesun hmot pro trubní vedení hloubené z trub z plastických hmot nebo sklolaminátových pro vodovody nebo kanalizace v otevřeném výkopu dopravní vzdálenost do 15 m</t>
  </si>
  <si>
    <t>-1355615126</t>
  </si>
  <si>
    <t>52</t>
  </si>
  <si>
    <t>HZS1431</t>
  </si>
  <si>
    <t>Hodinové zúčtovací sazby profesí HSV provádění konstrukcí inženýrských a dopravních staveb dělník inženýrských sítí</t>
  </si>
  <si>
    <t>-1878659989</t>
  </si>
  <si>
    <t>práce a přípomoce nezahrnuté ve výkazu výměr</t>
  </si>
  <si>
    <t>8*2</t>
  </si>
  <si>
    <t>53</t>
  </si>
  <si>
    <t>HZS2132</t>
  </si>
  <si>
    <t>Hodinové zúčtovací sazby profesí PSV provádění stavebních konstrukcí zámečník odborný</t>
  </si>
  <si>
    <t>-1037145264</t>
  </si>
  <si>
    <t xml:space="preserve">mobiliář - Stavební výpomoci </t>
  </si>
  <si>
    <t>HZS2492</t>
  </si>
  <si>
    <t>Hodinové zúčtovací sazby profesí PSV zednické výpomoci a pomocné práce PSV pomocný dělník PSV</t>
  </si>
  <si>
    <t>-1096405984</t>
  </si>
  <si>
    <t>SO05 - Sadové úpravy</t>
  </si>
  <si>
    <t>181151331</t>
  </si>
  <si>
    <t>Plošná úprava terénu v zemině skupiny 1 až 4 s urovnáním povrchu bez doplnění ornice souvislé plochy přes 500 m2 při nerovnostech terénu přes 150 do 200 mm v rovině nebo na svahu do 1:5</t>
  </si>
  <si>
    <t>1020533019</t>
  </si>
  <si>
    <t>181411131</t>
  </si>
  <si>
    <t>Založení trávníku na půdě předem připravené plochy do 1000 m2 výsevem včetně utažení parkového v rovině nebo na svahu do 1:5</t>
  </si>
  <si>
    <t>-1496837876</t>
  </si>
  <si>
    <t>00572410</t>
  </si>
  <si>
    <t>osivo směs travní parková</t>
  </si>
  <si>
    <t>-645798334</t>
  </si>
  <si>
    <t>1220*0,04 'Přepočtené koeficientem množství</t>
  </si>
  <si>
    <t>183101222</t>
  </si>
  <si>
    <t>Hloubení jamek pro vysazování rostlin v zemině tř.1 až 4 s výměnou půdy z 50% v rovině nebo na svahu do 1:5, objemu přes 1,00 do 2,00 m3</t>
  </si>
  <si>
    <t>1217460267</t>
  </si>
  <si>
    <t xml:space="preserve">v počtu 3 kusů lípa -stromů výška nasazení koruny min 2,5 m </t>
  </si>
  <si>
    <t>10311100</t>
  </si>
  <si>
    <t>rašelina zahradnická   VL</t>
  </si>
  <si>
    <t>1715784131</t>
  </si>
  <si>
    <t>3*1*0,8*0,5</t>
  </si>
  <si>
    <t>1,2*1,1 'Přepočtené koeficientem množství</t>
  </si>
  <si>
    <t>183403114</t>
  </si>
  <si>
    <t>Obdělání půdy kultivátorováním v rovině nebo na svahu do 1:5</t>
  </si>
  <si>
    <t>-950245916</t>
  </si>
  <si>
    <t>183403153</t>
  </si>
  <si>
    <t>Obdělání půdy hrabáním v rovině nebo na svahu do 1:5</t>
  </si>
  <si>
    <t>1166216218</t>
  </si>
  <si>
    <t>183403161</t>
  </si>
  <si>
    <t>Obdělání půdy válením v rovině nebo na svahu do 1:5</t>
  </si>
  <si>
    <t>231342333</t>
  </si>
  <si>
    <t>183553813</t>
  </si>
  <si>
    <t>Úprava zemědělské půdy - sklizeň sečení a rozřezání směsek pro zelené hnojení, na ploše jednotlivě do 5 ha, o sklonu do 5°</t>
  </si>
  <si>
    <t>ha</t>
  </si>
  <si>
    <t>-2042302977</t>
  </si>
  <si>
    <t>Travní porost je nutné po vzklíčení a zakořenění 1 - 3x pokosit. Pro sečení trávy se použije vhodná technika (např. sekačka).</t>
  </si>
  <si>
    <t>1220*3/1000</t>
  </si>
  <si>
    <t>184102115</t>
  </si>
  <si>
    <t>Výsadba dřeviny s balem do předem vyhloubené jamky se zalitím v rovině nebo na svahu do 1:5, při průměru balu přes 500 do 600 mm</t>
  </si>
  <si>
    <t>-1875198443</t>
  </si>
  <si>
    <t>02640440R</t>
  </si>
  <si>
    <t>lípa 250cm</t>
  </si>
  <si>
    <t>-32044111</t>
  </si>
  <si>
    <t>184215133</t>
  </si>
  <si>
    <t>Ukotvení dřeviny kůly třemi kůly, délky přes 2 do 3 m</t>
  </si>
  <si>
    <t>1578496859</t>
  </si>
  <si>
    <t>60591255</t>
  </si>
  <si>
    <t>kůl vyvazovací dřevěný impregnovaný D 8cm dl 2,5m</t>
  </si>
  <si>
    <t>-1100885844</t>
  </si>
  <si>
    <t>3*3</t>
  </si>
  <si>
    <t>184215413</t>
  </si>
  <si>
    <t>Zhotovení závlahové mísy u solitérních dřevin v rovině nebo na svahu do 1:5, o průměru mísy přes 1 m</t>
  </si>
  <si>
    <t>-146000483</t>
  </si>
  <si>
    <t>58333651</t>
  </si>
  <si>
    <t>kamenivo těžené hrubé frakce 8/16</t>
  </si>
  <si>
    <t>-1891493070</t>
  </si>
  <si>
    <t>3*1,1*1,1*0,1</t>
  </si>
  <si>
    <t>0,363*2 'Přepočtené koeficientem množství</t>
  </si>
  <si>
    <t>184501141</t>
  </si>
  <si>
    <t>Zhotovení obalu kmene z rákosové nebo kokosové rohože v rovině nebo na svahu do 1:5</t>
  </si>
  <si>
    <t>-52669694</t>
  </si>
  <si>
    <t>3*2</t>
  </si>
  <si>
    <t>61894010</t>
  </si>
  <si>
    <t>síť kokosová (400 g/m2) 2x50m</t>
  </si>
  <si>
    <t>-770516936</t>
  </si>
  <si>
    <t>6*1,1 'Přepočtené koeficientem množství</t>
  </si>
  <si>
    <t>184801121</t>
  </si>
  <si>
    <t>Ošetření vysazených dřevin solitérních v rovině nebo na svahu do 1:5</t>
  </si>
  <si>
    <t>128822532</t>
  </si>
  <si>
    <t>184802111</t>
  </si>
  <si>
    <t>Chemické odplevelení půdy před založením kultury, trávníku nebo zpevněných ploch o výměře jednotlivě přes 20 m2 v rovině nebo na svahu do 1:5 postřikem na široko</t>
  </si>
  <si>
    <t>1860035723</t>
  </si>
  <si>
    <t>185802111</t>
  </si>
  <si>
    <t>Hnojení půdy nebo trávníku v rovině nebo na svahu do 1:5 rašelinou</t>
  </si>
  <si>
    <t>80213326</t>
  </si>
  <si>
    <t>K pohnojení 1 m2 stačí 3 až 4 kg.</t>
  </si>
  <si>
    <t>1220*4/1000</t>
  </si>
  <si>
    <t>103111000</t>
  </si>
  <si>
    <t>1870436353</t>
  </si>
  <si>
    <t>Rašelina</t>
  </si>
  <si>
    <t>330-410kg/m3</t>
  </si>
  <si>
    <t>4,88*1000/330</t>
  </si>
  <si>
    <t>185803111</t>
  </si>
  <si>
    <t>Ošetření trávníku jednorázové v rovině nebo na svahu do 1:5</t>
  </si>
  <si>
    <t>1464494356</t>
  </si>
  <si>
    <t>185851150R</t>
  </si>
  <si>
    <t>Péče o nově vysazené dřeviny po dobu 5 let</t>
  </si>
  <si>
    <t>614840066</t>
  </si>
  <si>
    <t>998231411</t>
  </si>
  <si>
    <t>Přesun hmot pro sadovnické a krajinářské úpravy - ručně bez užití mechanizace vodorovná dopravní vzdálenost do 100 m</t>
  </si>
  <si>
    <t>906106457</t>
  </si>
  <si>
    <t>998231431</t>
  </si>
  <si>
    <t>Přesun hmot pro sadovnické a krajinářské úpravy - ručně bez užití mechanizace Příplatek k cenám za zvětšený přesun přes vymezenou největší dopravní vzdálenost za každých dalších i započatých 100 m</t>
  </si>
  <si>
    <t>1010441223</t>
  </si>
  <si>
    <t>1691357057</t>
  </si>
  <si>
    <t>SO06 - Veřejné osvětlení</t>
  </si>
  <si>
    <t>M - Práce a dodávky M</t>
  </si>
  <si>
    <t xml:space="preserve">    21-M - Elektromontáže</t>
  </si>
  <si>
    <t xml:space="preserve">    46-M - Zemní práce při extr.mont.pracích</t>
  </si>
  <si>
    <t xml:space="preserve">    58-M - Revize vyhrazených technických zařízení</t>
  </si>
  <si>
    <t>OST - Ostatní</t>
  </si>
  <si>
    <t>Práce a dodávky M</t>
  </si>
  <si>
    <t>21-M</t>
  </si>
  <si>
    <t>Elektromontáže</t>
  </si>
  <si>
    <t>210202104</t>
  </si>
  <si>
    <t>SVÍTIDLO SE SYMETRICKÝM REFLEKTOREM s LED modulem 17200 lm, IP66, včetně držáku na sloup</t>
  </si>
  <si>
    <t>210204002</t>
  </si>
  <si>
    <t>stožár osvětlovací sadový ocelový</t>
  </si>
  <si>
    <t>210204201</t>
  </si>
  <si>
    <t>elektrovýzbroj stožárů pro 1 okruh</t>
  </si>
  <si>
    <t>210810013</t>
  </si>
  <si>
    <t>kabel(CYKY) volně ulož.</t>
  </si>
  <si>
    <t>210100101</t>
  </si>
  <si>
    <t>ukončení na svorkovnici vodič do 16mm2</t>
  </si>
  <si>
    <t>210220302</t>
  </si>
  <si>
    <t>svorka hromosvodová do 4 šroubů</t>
  </si>
  <si>
    <t>210220301</t>
  </si>
  <si>
    <t>svorka hromosvodová do 2 šroubů</t>
  </si>
  <si>
    <t>210220391</t>
  </si>
  <si>
    <t>vodivé spojení ochranné trubky oboustranné</t>
  </si>
  <si>
    <t>210220022</t>
  </si>
  <si>
    <t>uzemňov.vedení v zemi úplná mtž FeZn pr.8-10mm</t>
  </si>
  <si>
    <t>000920016</t>
  </si>
  <si>
    <t>LED světlo venkovní</t>
  </si>
  <si>
    <t>206959630</t>
  </si>
  <si>
    <t>000920069</t>
  </si>
  <si>
    <t>stožár s kruhovým průřezem ž.z. 5m</t>
  </si>
  <si>
    <t>-525090119</t>
  </si>
  <si>
    <t>000940024</t>
  </si>
  <si>
    <t>stožárová výzbroj</t>
  </si>
  <si>
    <t>-1916703628</t>
  </si>
  <si>
    <t>000940036</t>
  </si>
  <si>
    <t>pojistka F 2.0 A keramická</t>
  </si>
  <si>
    <t>-2037290636</t>
  </si>
  <si>
    <t>15-4</t>
  </si>
  <si>
    <t>Svorka SP1 (SPb)</t>
  </si>
  <si>
    <t>-1605149656</t>
  </si>
  <si>
    <t>15-9</t>
  </si>
  <si>
    <t>Svorka SS</t>
  </si>
  <si>
    <t>-1880563460</t>
  </si>
  <si>
    <t>000036192</t>
  </si>
  <si>
    <t>CYKY (5C x 6 mm)</t>
  </si>
  <si>
    <t>69864102</t>
  </si>
  <si>
    <t>02-202</t>
  </si>
  <si>
    <t>Drát uzem. FeZn 30 x 4 mm</t>
  </si>
  <si>
    <t>691206823</t>
  </si>
  <si>
    <t>46-M</t>
  </si>
  <si>
    <t>Zemní práce při extr.mont.pracích</t>
  </si>
  <si>
    <t>460010024</t>
  </si>
  <si>
    <t>vytyčení trasy kabelu v zastavěném prostoru</t>
  </si>
  <si>
    <t>460100012</t>
  </si>
  <si>
    <t>pouzdrový základ VO mimo trasu kabelu pr.0,25/1,0m</t>
  </si>
  <si>
    <t>460200164</t>
  </si>
  <si>
    <t>výkop kabel.rýhy</t>
  </si>
  <si>
    <t>460260001</t>
  </si>
  <si>
    <t>zatažení lana do kabelové chráničky vč.mat</t>
  </si>
  <si>
    <t>460300006</t>
  </si>
  <si>
    <t>hutnění zeminy po vrstvách při strojním záhrnu</t>
  </si>
  <si>
    <t>460420001</t>
  </si>
  <si>
    <t>kabelové lože</t>
  </si>
  <si>
    <t>460490012</t>
  </si>
  <si>
    <t>výstražná fólie šířka nad 30cm</t>
  </si>
  <si>
    <t>460510031</t>
  </si>
  <si>
    <t>kabelový prostup z ohebné roury plast pr.110mm</t>
  </si>
  <si>
    <t>60</t>
  </si>
  <si>
    <t>460560164</t>
  </si>
  <si>
    <t>zához kabelové rýhy</t>
  </si>
  <si>
    <t>62</t>
  </si>
  <si>
    <t>460600001</t>
  </si>
  <si>
    <t>odvoz zeminy do 10km vč.poplatku za skládku</t>
  </si>
  <si>
    <t>64</t>
  </si>
  <si>
    <t>460710003</t>
  </si>
  <si>
    <t>geodetické zaměření skutečné polohy-členitá trasa</t>
  </si>
  <si>
    <t>66</t>
  </si>
  <si>
    <t>000046134</t>
  </si>
  <si>
    <t>beton B20</t>
  </si>
  <si>
    <t>310664695</t>
  </si>
  <si>
    <t>000046452</t>
  </si>
  <si>
    <t>stožárové pouzdro plast SP250/1000</t>
  </si>
  <si>
    <t>-2123899318</t>
  </si>
  <si>
    <t>000046161</t>
  </si>
  <si>
    <t>kabelový žlab TK1(0,1/0,1/1m)</t>
  </si>
  <si>
    <t>1849678912</t>
  </si>
  <si>
    <t>000046164</t>
  </si>
  <si>
    <t>krycí deska KD1(50/17/3,5cm)</t>
  </si>
  <si>
    <t>276473722</t>
  </si>
  <si>
    <t>000046383</t>
  </si>
  <si>
    <t>výstražná fólie šířka 0,34m</t>
  </si>
  <si>
    <t>1450859816</t>
  </si>
  <si>
    <t>58-M</t>
  </si>
  <si>
    <t>Revize vyhrazených technických zařízení</t>
  </si>
  <si>
    <t>217303009</t>
  </si>
  <si>
    <t>zjištění stavu ELokruhu/prostor zvlNEB/od 10vývodů</t>
  </si>
  <si>
    <t>74</t>
  </si>
  <si>
    <t>217304003</t>
  </si>
  <si>
    <t>zjištění stavu svítidla v prostoru zvl.nebezpečném</t>
  </si>
  <si>
    <t>76</t>
  </si>
  <si>
    <t>217305001</t>
  </si>
  <si>
    <t>zjištění stavu ochranného svodu</t>
  </si>
  <si>
    <t>78</t>
  </si>
  <si>
    <t>217306006</t>
  </si>
  <si>
    <t>měření izolačního odporu rozvaděč/okruh od 10vývod</t>
  </si>
  <si>
    <t>217306009</t>
  </si>
  <si>
    <t>měření impedance smyčky vypínače</t>
  </si>
  <si>
    <t>82</t>
  </si>
  <si>
    <t>217306011</t>
  </si>
  <si>
    <t>měření celkov.zemního přechod.odporu ochran.vodiče</t>
  </si>
  <si>
    <t>84</t>
  </si>
  <si>
    <t>217306017</t>
  </si>
  <si>
    <t>zjištění sledu fází</t>
  </si>
  <si>
    <t>86</t>
  </si>
  <si>
    <t>217307001</t>
  </si>
  <si>
    <t>vypnutí vedení, zajištění vyp.stavu, opět zapnutí</t>
  </si>
  <si>
    <t>88</t>
  </si>
  <si>
    <t>217307015</t>
  </si>
  <si>
    <t>demontáž a opětov montáž zkušební svorky uzemnění</t>
  </si>
  <si>
    <t>90</t>
  </si>
  <si>
    <t>217309013</t>
  </si>
  <si>
    <t>vypracování zprávy VR/cena akce do 1.000.000 kč</t>
  </si>
  <si>
    <t>92</t>
  </si>
  <si>
    <t>OST</t>
  </si>
  <si>
    <t>Ostatní</t>
  </si>
  <si>
    <t>219000103</t>
  </si>
  <si>
    <t>dozory správce sítě(rozvodného závodu)</t>
  </si>
  <si>
    <t>68</t>
  </si>
  <si>
    <t>219000104</t>
  </si>
  <si>
    <t>součinnost správce sítě(rozvodného závodu)</t>
  </si>
  <si>
    <t>219000105</t>
  </si>
  <si>
    <t>zajištění provizorního napájení</t>
  </si>
  <si>
    <t>00 - VON - Vedlější a ostatní náklady stavby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</si>
  <si>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</si>
  <si>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</si>
  <si>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</si>
  <si>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</si>
  <si>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</si>
  <si>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</si>
  <si>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</si>
  <si>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</si>
  <si>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</si>
  <si>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011114000</t>
  </si>
  <si>
    <t>Inženýrsko-geologický průzkum</t>
  </si>
  <si>
    <t>1024</t>
  </si>
  <si>
    <t>7870669</t>
  </si>
  <si>
    <t>Poznámka k položce:_x000D_
sonda kopaná 6x</t>
  </si>
  <si>
    <t>011134000</t>
  </si>
  <si>
    <t>Hydrogeologický průzkum</t>
  </si>
  <si>
    <t>-2069258055</t>
  </si>
  <si>
    <t>012103000</t>
  </si>
  <si>
    <t>Geodetické práce před výstavbou</t>
  </si>
  <si>
    <t>-749006603</t>
  </si>
  <si>
    <t>012203000</t>
  </si>
  <si>
    <t>Geodetické práce při provádění stavby</t>
  </si>
  <si>
    <t>-1616955960</t>
  </si>
  <si>
    <t>013244000</t>
  </si>
  <si>
    <t>Dokumentace pro provádění stavby</t>
  </si>
  <si>
    <t>-1752314741</t>
  </si>
  <si>
    <t>013254000</t>
  </si>
  <si>
    <t>Dokumentace skutečného provedení stavby</t>
  </si>
  <si>
    <t>2035933280</t>
  </si>
  <si>
    <t>VRN3</t>
  </si>
  <si>
    <t>Zařízení staveniště</t>
  </si>
  <si>
    <t>030001000</t>
  </si>
  <si>
    <t>-2090505398</t>
  </si>
  <si>
    <t>032103000</t>
  </si>
  <si>
    <t>Náklady na stavební buňky</t>
  </si>
  <si>
    <t>-1293402064</t>
  </si>
  <si>
    <t>032403000</t>
  </si>
  <si>
    <t>Provizorní komunikace</t>
  </si>
  <si>
    <t>-159907391</t>
  </si>
  <si>
    <t>Poznámka k položce:_x000D_
vč.zajištění čištění komunikací</t>
  </si>
  <si>
    <t>032503000</t>
  </si>
  <si>
    <t>Skládky na staveništi</t>
  </si>
  <si>
    <t>411355884</t>
  </si>
  <si>
    <t>032903000</t>
  </si>
  <si>
    <t>Náklady na provoz a údržbu vybavení staveniště</t>
  </si>
  <si>
    <t>533219217</t>
  </si>
  <si>
    <t>034103000</t>
  </si>
  <si>
    <t>Oplocení staveniště</t>
  </si>
  <si>
    <t>-1950073988</t>
  </si>
  <si>
    <t xml:space="preserve">Poznámka k položce:_x000D_
mobilní staveništní oplocení </t>
  </si>
  <si>
    <t>VRN4</t>
  </si>
  <si>
    <t>Inženýrská činnost</t>
  </si>
  <si>
    <t>043154000</t>
  </si>
  <si>
    <t>Zkoušky hutnicí</t>
  </si>
  <si>
    <t>731405525</t>
  </si>
  <si>
    <t>045203000</t>
  </si>
  <si>
    <t>Kompletační činnost</t>
  </si>
  <si>
    <t>1606561736</t>
  </si>
  <si>
    <t>045303000</t>
  </si>
  <si>
    <t>Koordinační činnost</t>
  </si>
  <si>
    <t>-332263341</t>
  </si>
  <si>
    <t>VRN9</t>
  </si>
  <si>
    <t>Ostatní náklady</t>
  </si>
  <si>
    <t>090001000</t>
  </si>
  <si>
    <t>-1534021582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</si>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</sst>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wrapText="1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41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3"/>
  <sheetViews>
    <sheetView showGridLines="0" tabSelected="1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" customHeight="1"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S2" s="19" t="s">
        <v>6</v>
      </c>
      <c r="BT2" s="19" t="s">
        <v>7</v>
      </c>
    </row>
    <row r="3" spans="1:74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9" t="s">
        <v>14</v>
      </c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24"/>
      <c r="AQ5" s="24"/>
      <c r="AR5" s="22"/>
      <c r="BE5" s="356" t="s">
        <v>15</v>
      </c>
      <c r="BS5" s="19" t="s">
        <v>6</v>
      </c>
    </row>
    <row r="6" spans="1:74" s="1" customFormat="1" ht="36.9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1" t="s">
        <v>17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24"/>
      <c r="AQ6" s="24"/>
      <c r="AR6" s="22"/>
      <c r="BE6" s="357"/>
      <c r="BS6" s="19" t="s">
        <v>6</v>
      </c>
    </row>
    <row r="7" spans="1:74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57"/>
      <c r="BS7" s="19" t="s">
        <v>6</v>
      </c>
    </row>
    <row r="8" spans="1:74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57"/>
      <c r="BS8" s="19" t="s">
        <v>6</v>
      </c>
    </row>
    <row r="9" spans="1:74" s="1" customFormat="1" ht="29.25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3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28</v>
      </c>
      <c r="AL9" s="24"/>
      <c r="AM9" s="24"/>
      <c r="AN9" s="33" t="s">
        <v>29</v>
      </c>
      <c r="AO9" s="24"/>
      <c r="AP9" s="24"/>
      <c r="AQ9" s="24"/>
      <c r="AR9" s="22"/>
      <c r="BE9" s="357"/>
      <c r="BS9" s="19" t="s">
        <v>6</v>
      </c>
    </row>
    <row r="10" spans="1:74" s="1" customFormat="1" ht="12" customHeight="1">
      <c r="B10" s="23"/>
      <c r="C10" s="24"/>
      <c r="D10" s="31" t="s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31</v>
      </c>
      <c r="AL10" s="24"/>
      <c r="AM10" s="24"/>
      <c r="AN10" s="29" t="s">
        <v>32</v>
      </c>
      <c r="AO10" s="24"/>
      <c r="AP10" s="24"/>
      <c r="AQ10" s="24"/>
      <c r="AR10" s="22"/>
      <c r="BE10" s="357"/>
      <c r="BS10" s="19" t="s">
        <v>33</v>
      </c>
    </row>
    <row r="11" spans="1:74" s="1" customFormat="1" ht="18.45" customHeight="1">
      <c r="B11" s="23"/>
      <c r="C11" s="24"/>
      <c r="D11" s="24"/>
      <c r="E11" s="29" t="s">
        <v>34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35</v>
      </c>
      <c r="AL11" s="24"/>
      <c r="AM11" s="24"/>
      <c r="AN11" s="29" t="s">
        <v>36</v>
      </c>
      <c r="AO11" s="24"/>
      <c r="AP11" s="24"/>
      <c r="AQ11" s="24"/>
      <c r="AR11" s="22"/>
      <c r="BE11" s="357"/>
      <c r="BS11" s="19" t="s">
        <v>33</v>
      </c>
    </row>
    <row r="12" spans="1:74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7"/>
      <c r="BS12" s="19" t="s">
        <v>33</v>
      </c>
    </row>
    <row r="13" spans="1:74" s="1" customFormat="1" ht="12" customHeight="1">
      <c r="B13" s="23"/>
      <c r="C13" s="24"/>
      <c r="D13" s="31" t="s">
        <v>37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31</v>
      </c>
      <c r="AL13" s="24"/>
      <c r="AM13" s="24"/>
      <c r="AN13" s="34" t="s">
        <v>38</v>
      </c>
      <c r="AO13" s="24"/>
      <c r="AP13" s="24"/>
      <c r="AQ13" s="24"/>
      <c r="AR13" s="22"/>
      <c r="BE13" s="357"/>
      <c r="BS13" s="19" t="s">
        <v>33</v>
      </c>
    </row>
    <row r="14" spans="1:74" ht="13.2">
      <c r="B14" s="23"/>
      <c r="C14" s="24"/>
      <c r="D14" s="24"/>
      <c r="E14" s="362" t="s">
        <v>38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1" t="s">
        <v>35</v>
      </c>
      <c r="AL14" s="24"/>
      <c r="AM14" s="24"/>
      <c r="AN14" s="34" t="s">
        <v>38</v>
      </c>
      <c r="AO14" s="24"/>
      <c r="AP14" s="24"/>
      <c r="AQ14" s="24"/>
      <c r="AR14" s="22"/>
      <c r="BE14" s="357"/>
      <c r="BS14" s="19" t="s">
        <v>33</v>
      </c>
    </row>
    <row r="15" spans="1:74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7"/>
      <c r="BS15" s="19" t="s">
        <v>4</v>
      </c>
    </row>
    <row r="16" spans="1:74" s="1" customFormat="1" ht="12" customHeight="1">
      <c r="B16" s="23"/>
      <c r="C16" s="24"/>
      <c r="D16" s="31" t="s">
        <v>39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31</v>
      </c>
      <c r="AL16" s="24"/>
      <c r="AM16" s="24"/>
      <c r="AN16" s="29" t="s">
        <v>40</v>
      </c>
      <c r="AO16" s="24"/>
      <c r="AP16" s="24"/>
      <c r="AQ16" s="24"/>
      <c r="AR16" s="22"/>
      <c r="BE16" s="357"/>
      <c r="BS16" s="19" t="s">
        <v>4</v>
      </c>
    </row>
    <row r="17" spans="1:71" s="1" customFormat="1" ht="18.45" customHeight="1">
      <c r="B17" s="23"/>
      <c r="C17" s="24"/>
      <c r="D17" s="24"/>
      <c r="E17" s="29" t="s">
        <v>41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35</v>
      </c>
      <c r="AL17" s="24"/>
      <c r="AM17" s="24"/>
      <c r="AN17" s="29" t="s">
        <v>42</v>
      </c>
      <c r="AO17" s="24"/>
      <c r="AP17" s="24"/>
      <c r="AQ17" s="24"/>
      <c r="AR17" s="22"/>
      <c r="BE17" s="357"/>
      <c r="BS17" s="19" t="s">
        <v>43</v>
      </c>
    </row>
    <row r="18" spans="1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7"/>
      <c r="BS18" s="19" t="s">
        <v>6</v>
      </c>
    </row>
    <row r="19" spans="1:71" s="1" customFormat="1" ht="12" customHeight="1">
      <c r="B19" s="23"/>
      <c r="C19" s="24"/>
      <c r="D19" s="31" t="s">
        <v>44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31</v>
      </c>
      <c r="AL19" s="24"/>
      <c r="AM19" s="24"/>
      <c r="AN19" s="29" t="s">
        <v>45</v>
      </c>
      <c r="AO19" s="24"/>
      <c r="AP19" s="24"/>
      <c r="AQ19" s="24"/>
      <c r="AR19" s="22"/>
      <c r="BE19" s="357"/>
      <c r="BS19" s="19" t="s">
        <v>6</v>
      </c>
    </row>
    <row r="20" spans="1:71" s="1" customFormat="1" ht="18.45" customHeight="1">
      <c r="B20" s="23"/>
      <c r="C20" s="24"/>
      <c r="D20" s="24"/>
      <c r="E20" s="29" t="s">
        <v>46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35</v>
      </c>
      <c r="AL20" s="24"/>
      <c r="AM20" s="24"/>
      <c r="AN20" s="29" t="s">
        <v>45</v>
      </c>
      <c r="AO20" s="24"/>
      <c r="AP20" s="24"/>
      <c r="AQ20" s="24"/>
      <c r="AR20" s="22"/>
      <c r="BE20" s="357"/>
      <c r="BS20" s="19" t="s">
        <v>4</v>
      </c>
    </row>
    <row r="21" spans="1:71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7"/>
    </row>
    <row r="22" spans="1:71" s="1" customFormat="1" ht="12" customHeight="1">
      <c r="B22" s="23"/>
      <c r="C22" s="24"/>
      <c r="D22" s="31" t="s">
        <v>47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7"/>
    </row>
    <row r="23" spans="1:71" s="1" customFormat="1" ht="275.25" customHeight="1">
      <c r="B23" s="23"/>
      <c r="C23" s="24"/>
      <c r="D23" s="24"/>
      <c r="E23" s="364" t="s">
        <v>48</v>
      </c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24"/>
      <c r="AP23" s="24"/>
      <c r="AQ23" s="24"/>
      <c r="AR23" s="22"/>
      <c r="BE23" s="357"/>
    </row>
    <row r="24" spans="1:71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7"/>
    </row>
    <row r="25" spans="1:71" s="1" customFormat="1" ht="6.9" customHeight="1">
      <c r="B25" s="23"/>
      <c r="C25" s="2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4"/>
      <c r="AQ25" s="24"/>
      <c r="AR25" s="22"/>
      <c r="BE25" s="357"/>
    </row>
    <row r="26" spans="1:71" s="2" customFormat="1" ht="25.95" customHeight="1">
      <c r="A26" s="37"/>
      <c r="B26" s="38"/>
      <c r="C26" s="39"/>
      <c r="D26" s="40" t="s">
        <v>49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65">
        <f>ROUND(AG54,2)</f>
        <v>0</v>
      </c>
      <c r="AL26" s="366"/>
      <c r="AM26" s="366"/>
      <c r="AN26" s="366"/>
      <c r="AO26" s="366"/>
      <c r="AP26" s="39"/>
      <c r="AQ26" s="39"/>
      <c r="AR26" s="42"/>
      <c r="BE26" s="357"/>
    </row>
    <row r="27" spans="1:71" s="2" customFormat="1" ht="6.9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57"/>
    </row>
    <row r="28" spans="1:71" s="2" customFormat="1" ht="13.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67" t="s">
        <v>50</v>
      </c>
      <c r="M28" s="367"/>
      <c r="N28" s="367"/>
      <c r="O28" s="367"/>
      <c r="P28" s="367"/>
      <c r="Q28" s="39"/>
      <c r="R28" s="39"/>
      <c r="S28" s="39"/>
      <c r="T28" s="39"/>
      <c r="U28" s="39"/>
      <c r="V28" s="39"/>
      <c r="W28" s="367" t="s">
        <v>51</v>
      </c>
      <c r="X28" s="367"/>
      <c r="Y28" s="367"/>
      <c r="Z28" s="367"/>
      <c r="AA28" s="367"/>
      <c r="AB28" s="367"/>
      <c r="AC28" s="367"/>
      <c r="AD28" s="367"/>
      <c r="AE28" s="367"/>
      <c r="AF28" s="39"/>
      <c r="AG28" s="39"/>
      <c r="AH28" s="39"/>
      <c r="AI28" s="39"/>
      <c r="AJ28" s="39"/>
      <c r="AK28" s="367" t="s">
        <v>52</v>
      </c>
      <c r="AL28" s="367"/>
      <c r="AM28" s="367"/>
      <c r="AN28" s="367"/>
      <c r="AO28" s="367"/>
      <c r="AP28" s="39"/>
      <c r="AQ28" s="39"/>
      <c r="AR28" s="42"/>
      <c r="BE28" s="357"/>
    </row>
    <row r="29" spans="1:71" s="3" customFormat="1" ht="14.4" customHeight="1">
      <c r="B29" s="43"/>
      <c r="C29" s="44"/>
      <c r="D29" s="31" t="s">
        <v>53</v>
      </c>
      <c r="E29" s="44"/>
      <c r="F29" s="31" t="s">
        <v>54</v>
      </c>
      <c r="G29" s="44"/>
      <c r="H29" s="44"/>
      <c r="I29" s="44"/>
      <c r="J29" s="44"/>
      <c r="K29" s="44"/>
      <c r="L29" s="370">
        <v>0.21</v>
      </c>
      <c r="M29" s="369"/>
      <c r="N29" s="369"/>
      <c r="O29" s="369"/>
      <c r="P29" s="369"/>
      <c r="Q29" s="44"/>
      <c r="R29" s="44"/>
      <c r="S29" s="44"/>
      <c r="T29" s="44"/>
      <c r="U29" s="44"/>
      <c r="V29" s="44"/>
      <c r="W29" s="368">
        <f>ROUND(AZ54, 2)</f>
        <v>0</v>
      </c>
      <c r="X29" s="369"/>
      <c r="Y29" s="369"/>
      <c r="Z29" s="369"/>
      <c r="AA29" s="369"/>
      <c r="AB29" s="369"/>
      <c r="AC29" s="369"/>
      <c r="AD29" s="369"/>
      <c r="AE29" s="369"/>
      <c r="AF29" s="44"/>
      <c r="AG29" s="44"/>
      <c r="AH29" s="44"/>
      <c r="AI29" s="44"/>
      <c r="AJ29" s="44"/>
      <c r="AK29" s="368">
        <f>ROUND(AV54, 2)</f>
        <v>0</v>
      </c>
      <c r="AL29" s="369"/>
      <c r="AM29" s="369"/>
      <c r="AN29" s="369"/>
      <c r="AO29" s="369"/>
      <c r="AP29" s="44"/>
      <c r="AQ29" s="44"/>
      <c r="AR29" s="45"/>
      <c r="BE29" s="358"/>
    </row>
    <row r="30" spans="1:71" s="3" customFormat="1" ht="14.4" customHeight="1">
      <c r="B30" s="43"/>
      <c r="C30" s="44"/>
      <c r="D30" s="44"/>
      <c r="E30" s="44"/>
      <c r="F30" s="31" t="s">
        <v>55</v>
      </c>
      <c r="G30" s="44"/>
      <c r="H30" s="44"/>
      <c r="I30" s="44"/>
      <c r="J30" s="44"/>
      <c r="K30" s="44"/>
      <c r="L30" s="370">
        <v>0.15</v>
      </c>
      <c r="M30" s="369"/>
      <c r="N30" s="369"/>
      <c r="O30" s="369"/>
      <c r="P30" s="369"/>
      <c r="Q30" s="44"/>
      <c r="R30" s="44"/>
      <c r="S30" s="44"/>
      <c r="T30" s="44"/>
      <c r="U30" s="44"/>
      <c r="V30" s="44"/>
      <c r="W30" s="368">
        <f>ROUND(BA54, 2)</f>
        <v>0</v>
      </c>
      <c r="X30" s="369"/>
      <c r="Y30" s="369"/>
      <c r="Z30" s="369"/>
      <c r="AA30" s="369"/>
      <c r="AB30" s="369"/>
      <c r="AC30" s="369"/>
      <c r="AD30" s="369"/>
      <c r="AE30" s="369"/>
      <c r="AF30" s="44"/>
      <c r="AG30" s="44"/>
      <c r="AH30" s="44"/>
      <c r="AI30" s="44"/>
      <c r="AJ30" s="44"/>
      <c r="AK30" s="368">
        <f>ROUND(AW54, 2)</f>
        <v>0</v>
      </c>
      <c r="AL30" s="369"/>
      <c r="AM30" s="369"/>
      <c r="AN30" s="369"/>
      <c r="AO30" s="369"/>
      <c r="AP30" s="44"/>
      <c r="AQ30" s="44"/>
      <c r="AR30" s="45"/>
      <c r="BE30" s="358"/>
    </row>
    <row r="31" spans="1:71" s="3" customFormat="1" ht="14.4" hidden="1" customHeight="1">
      <c r="B31" s="43"/>
      <c r="C31" s="44"/>
      <c r="D31" s="44"/>
      <c r="E31" s="44"/>
      <c r="F31" s="31" t="s">
        <v>56</v>
      </c>
      <c r="G31" s="44"/>
      <c r="H31" s="44"/>
      <c r="I31" s="44"/>
      <c r="J31" s="44"/>
      <c r="K31" s="44"/>
      <c r="L31" s="370">
        <v>0.21</v>
      </c>
      <c r="M31" s="369"/>
      <c r="N31" s="369"/>
      <c r="O31" s="369"/>
      <c r="P31" s="369"/>
      <c r="Q31" s="44"/>
      <c r="R31" s="44"/>
      <c r="S31" s="44"/>
      <c r="T31" s="44"/>
      <c r="U31" s="44"/>
      <c r="V31" s="44"/>
      <c r="W31" s="368">
        <f>ROUND(BB54, 2)</f>
        <v>0</v>
      </c>
      <c r="X31" s="369"/>
      <c r="Y31" s="369"/>
      <c r="Z31" s="369"/>
      <c r="AA31" s="369"/>
      <c r="AB31" s="369"/>
      <c r="AC31" s="369"/>
      <c r="AD31" s="369"/>
      <c r="AE31" s="369"/>
      <c r="AF31" s="44"/>
      <c r="AG31" s="44"/>
      <c r="AH31" s="44"/>
      <c r="AI31" s="44"/>
      <c r="AJ31" s="44"/>
      <c r="AK31" s="368">
        <v>0</v>
      </c>
      <c r="AL31" s="369"/>
      <c r="AM31" s="369"/>
      <c r="AN31" s="369"/>
      <c r="AO31" s="369"/>
      <c r="AP31" s="44"/>
      <c r="AQ31" s="44"/>
      <c r="AR31" s="45"/>
      <c r="BE31" s="358"/>
    </row>
    <row r="32" spans="1:71" s="3" customFormat="1" ht="14.4" hidden="1" customHeight="1">
      <c r="B32" s="43"/>
      <c r="C32" s="44"/>
      <c r="D32" s="44"/>
      <c r="E32" s="44"/>
      <c r="F32" s="31" t="s">
        <v>57</v>
      </c>
      <c r="G32" s="44"/>
      <c r="H32" s="44"/>
      <c r="I32" s="44"/>
      <c r="J32" s="44"/>
      <c r="K32" s="44"/>
      <c r="L32" s="370">
        <v>0.15</v>
      </c>
      <c r="M32" s="369"/>
      <c r="N32" s="369"/>
      <c r="O32" s="369"/>
      <c r="P32" s="369"/>
      <c r="Q32" s="44"/>
      <c r="R32" s="44"/>
      <c r="S32" s="44"/>
      <c r="T32" s="44"/>
      <c r="U32" s="44"/>
      <c r="V32" s="44"/>
      <c r="W32" s="368">
        <f>ROUND(BC54, 2)</f>
        <v>0</v>
      </c>
      <c r="X32" s="369"/>
      <c r="Y32" s="369"/>
      <c r="Z32" s="369"/>
      <c r="AA32" s="369"/>
      <c r="AB32" s="369"/>
      <c r="AC32" s="369"/>
      <c r="AD32" s="369"/>
      <c r="AE32" s="369"/>
      <c r="AF32" s="44"/>
      <c r="AG32" s="44"/>
      <c r="AH32" s="44"/>
      <c r="AI32" s="44"/>
      <c r="AJ32" s="44"/>
      <c r="AK32" s="368">
        <v>0</v>
      </c>
      <c r="AL32" s="369"/>
      <c r="AM32" s="369"/>
      <c r="AN32" s="369"/>
      <c r="AO32" s="369"/>
      <c r="AP32" s="44"/>
      <c r="AQ32" s="44"/>
      <c r="AR32" s="45"/>
      <c r="BE32" s="358"/>
    </row>
    <row r="33" spans="1:57" s="3" customFormat="1" ht="14.4" hidden="1" customHeight="1">
      <c r="B33" s="43"/>
      <c r="C33" s="44"/>
      <c r="D33" s="44"/>
      <c r="E33" s="44"/>
      <c r="F33" s="31" t="s">
        <v>58</v>
      </c>
      <c r="G33" s="44"/>
      <c r="H33" s="44"/>
      <c r="I33" s="44"/>
      <c r="J33" s="44"/>
      <c r="K33" s="44"/>
      <c r="L33" s="370">
        <v>0</v>
      </c>
      <c r="M33" s="369"/>
      <c r="N33" s="369"/>
      <c r="O33" s="369"/>
      <c r="P33" s="369"/>
      <c r="Q33" s="44"/>
      <c r="R33" s="44"/>
      <c r="S33" s="44"/>
      <c r="T33" s="44"/>
      <c r="U33" s="44"/>
      <c r="V33" s="44"/>
      <c r="W33" s="368">
        <f>ROUND(BD54, 2)</f>
        <v>0</v>
      </c>
      <c r="X33" s="369"/>
      <c r="Y33" s="369"/>
      <c r="Z33" s="369"/>
      <c r="AA33" s="369"/>
      <c r="AB33" s="369"/>
      <c r="AC33" s="369"/>
      <c r="AD33" s="369"/>
      <c r="AE33" s="369"/>
      <c r="AF33" s="44"/>
      <c r="AG33" s="44"/>
      <c r="AH33" s="44"/>
      <c r="AI33" s="44"/>
      <c r="AJ33" s="44"/>
      <c r="AK33" s="368">
        <v>0</v>
      </c>
      <c r="AL33" s="369"/>
      <c r="AM33" s="369"/>
      <c r="AN33" s="369"/>
      <c r="AO33" s="369"/>
      <c r="AP33" s="44"/>
      <c r="AQ33" s="44"/>
      <c r="AR33" s="45"/>
    </row>
    <row r="34" spans="1:57" s="2" customFormat="1" ht="6.9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5" customHeight="1">
      <c r="A35" s="37"/>
      <c r="B35" s="38"/>
      <c r="C35" s="46"/>
      <c r="D35" s="47" t="s">
        <v>59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60</v>
      </c>
      <c r="U35" s="48"/>
      <c r="V35" s="48"/>
      <c r="W35" s="48"/>
      <c r="X35" s="374" t="s">
        <v>61</v>
      </c>
      <c r="Y35" s="372"/>
      <c r="Z35" s="372"/>
      <c r="AA35" s="372"/>
      <c r="AB35" s="372"/>
      <c r="AC35" s="48"/>
      <c r="AD35" s="48"/>
      <c r="AE35" s="48"/>
      <c r="AF35" s="48"/>
      <c r="AG35" s="48"/>
      <c r="AH35" s="48"/>
      <c r="AI35" s="48"/>
      <c r="AJ35" s="48"/>
      <c r="AK35" s="371">
        <f>SUM(AK26:AK33)</f>
        <v>0</v>
      </c>
      <c r="AL35" s="372"/>
      <c r="AM35" s="372"/>
      <c r="AN35" s="372"/>
      <c r="AO35" s="373"/>
      <c r="AP35" s="46"/>
      <c r="AQ35" s="46"/>
      <c r="AR35" s="42"/>
      <c r="BE35" s="37"/>
    </row>
    <row r="36" spans="1:57" s="2" customFormat="1" ht="6.9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" customHeight="1">
      <c r="A42" s="37"/>
      <c r="B42" s="38"/>
      <c r="C42" s="25" t="s">
        <v>62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1:57" s="4" customFormat="1" ht="12" customHeight="1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_21067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1:57" s="5" customFormat="1" ht="36.9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36" t="str">
        <f>K6</f>
        <v>NOVOSTAVBA SKATEPARKU V LOKALITĚ SÍDLIŠTĚ ZA CHLUMEM</v>
      </c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59"/>
      <c r="AQ45" s="59"/>
      <c r="AR45" s="60"/>
    </row>
    <row r="46" spans="1:57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p.č.1636/12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338" t="str">
        <f>IF(AN8= "","",AN8)</f>
        <v>12. 8. 2021</v>
      </c>
      <c r="AN47" s="338"/>
      <c r="AO47" s="39"/>
      <c r="AP47" s="39"/>
      <c r="AQ47" s="39"/>
      <c r="AR47" s="42"/>
      <c r="BE47" s="37"/>
    </row>
    <row r="48" spans="1:57" s="2" customFormat="1" ht="6.9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91" s="2" customFormat="1" ht="40.049999999999997" customHeight="1">
      <c r="A49" s="37"/>
      <c r="B49" s="38"/>
      <c r="C49" s="31" t="s">
        <v>30</v>
      </c>
      <c r="D49" s="39"/>
      <c r="E49" s="39"/>
      <c r="F49" s="39"/>
      <c r="G49" s="39"/>
      <c r="H49" s="39"/>
      <c r="I49" s="39"/>
      <c r="J49" s="39"/>
      <c r="K49" s="39"/>
      <c r="L49" s="55" t="str">
        <f>IF(E11= "","",E11)</f>
        <v>Město Bílina, Břežánská 50/4, 41831 Bílina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39</v>
      </c>
      <c r="AJ49" s="39"/>
      <c r="AK49" s="39"/>
      <c r="AL49" s="39"/>
      <c r="AM49" s="339" t="str">
        <f>IF(E17="","",E17)</f>
        <v>MPtechnik s.r.o., Francouzská 149, 34562 Holýšov</v>
      </c>
      <c r="AN49" s="340"/>
      <c r="AO49" s="340"/>
      <c r="AP49" s="340"/>
      <c r="AQ49" s="39"/>
      <c r="AR49" s="42"/>
      <c r="AS49" s="341" t="s">
        <v>63</v>
      </c>
      <c r="AT49" s="342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91" s="2" customFormat="1" ht="15.15" customHeight="1">
      <c r="A50" s="37"/>
      <c r="B50" s="38"/>
      <c r="C50" s="31" t="s">
        <v>37</v>
      </c>
      <c r="D50" s="39"/>
      <c r="E50" s="39"/>
      <c r="F50" s="39"/>
      <c r="G50" s="39"/>
      <c r="H50" s="39"/>
      <c r="I50" s="39"/>
      <c r="J50" s="39"/>
      <c r="K50" s="39"/>
      <c r="L50" s="55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44</v>
      </c>
      <c r="AJ50" s="39"/>
      <c r="AK50" s="39"/>
      <c r="AL50" s="39"/>
      <c r="AM50" s="339" t="str">
        <f>IF(E20="","",E20)</f>
        <v xml:space="preserve"> </v>
      </c>
      <c r="AN50" s="340"/>
      <c r="AO50" s="340"/>
      <c r="AP50" s="340"/>
      <c r="AQ50" s="39"/>
      <c r="AR50" s="42"/>
      <c r="AS50" s="343"/>
      <c r="AT50" s="344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91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45"/>
      <c r="AT51" s="346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91" s="2" customFormat="1" ht="29.25" customHeight="1">
      <c r="A52" s="37"/>
      <c r="B52" s="38"/>
      <c r="C52" s="347" t="s">
        <v>64</v>
      </c>
      <c r="D52" s="348"/>
      <c r="E52" s="348"/>
      <c r="F52" s="348"/>
      <c r="G52" s="348"/>
      <c r="H52" s="69"/>
      <c r="I52" s="350" t="s">
        <v>65</v>
      </c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9" t="s">
        <v>66</v>
      </c>
      <c r="AH52" s="348"/>
      <c r="AI52" s="348"/>
      <c r="AJ52" s="348"/>
      <c r="AK52" s="348"/>
      <c r="AL52" s="348"/>
      <c r="AM52" s="348"/>
      <c r="AN52" s="350" t="s">
        <v>67</v>
      </c>
      <c r="AO52" s="348"/>
      <c r="AP52" s="348"/>
      <c r="AQ52" s="70" t="s">
        <v>68</v>
      </c>
      <c r="AR52" s="42"/>
      <c r="AS52" s="71" t="s">
        <v>69</v>
      </c>
      <c r="AT52" s="72" t="s">
        <v>70</v>
      </c>
      <c r="AU52" s="72" t="s">
        <v>71</v>
      </c>
      <c r="AV52" s="72" t="s">
        <v>72</v>
      </c>
      <c r="AW52" s="72" t="s">
        <v>73</v>
      </c>
      <c r="AX52" s="72" t="s">
        <v>74</v>
      </c>
      <c r="AY52" s="72" t="s">
        <v>75</v>
      </c>
      <c r="AZ52" s="72" t="s">
        <v>76</v>
      </c>
      <c r="BA52" s="72" t="s">
        <v>77</v>
      </c>
      <c r="BB52" s="72" t="s">
        <v>78</v>
      </c>
      <c r="BC52" s="72" t="s">
        <v>79</v>
      </c>
      <c r="BD52" s="73" t="s">
        <v>80</v>
      </c>
      <c r="BE52" s="37"/>
    </row>
    <row r="53" spans="1:91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1:91" s="6" customFormat="1" ht="32.4" customHeight="1">
      <c r="B54" s="77"/>
      <c r="C54" s="78" t="s">
        <v>81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54">
        <f>ROUND(SUM(AG55:AG61),2)</f>
        <v>0</v>
      </c>
      <c r="AH54" s="354"/>
      <c r="AI54" s="354"/>
      <c r="AJ54" s="354"/>
      <c r="AK54" s="354"/>
      <c r="AL54" s="354"/>
      <c r="AM54" s="354"/>
      <c r="AN54" s="355">
        <f t="shared" ref="AN54:AN61" si="0">SUM(AG54,AT54)</f>
        <v>0</v>
      </c>
      <c r="AO54" s="355"/>
      <c r="AP54" s="355"/>
      <c r="AQ54" s="81" t="s">
        <v>45</v>
      </c>
      <c r="AR54" s="82"/>
      <c r="AS54" s="83">
        <f>ROUND(SUM(AS55:AS61),2)</f>
        <v>0</v>
      </c>
      <c r="AT54" s="84">
        <f t="shared" ref="AT54:AT61" si="1">ROUND(SUM(AV54:AW54),2)</f>
        <v>0</v>
      </c>
      <c r="AU54" s="85">
        <f>ROUND(SUM(AU55:AU61),5)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ROUND(SUM(AZ55:AZ61),2)</f>
        <v>0</v>
      </c>
      <c r="BA54" s="84">
        <f>ROUND(SUM(BA55:BA61),2)</f>
        <v>0</v>
      </c>
      <c r="BB54" s="84">
        <f>ROUND(SUM(BB55:BB61),2)</f>
        <v>0</v>
      </c>
      <c r="BC54" s="84">
        <f>ROUND(SUM(BC55:BC61),2)</f>
        <v>0</v>
      </c>
      <c r="BD54" s="86">
        <f>ROUND(SUM(BD55:BD61),2)</f>
        <v>0</v>
      </c>
      <c r="BS54" s="87" t="s">
        <v>82</v>
      </c>
      <c r="BT54" s="87" t="s">
        <v>83</v>
      </c>
      <c r="BU54" s="88" t="s">
        <v>84</v>
      </c>
      <c r="BV54" s="87" t="s">
        <v>85</v>
      </c>
      <c r="BW54" s="87" t="s">
        <v>5</v>
      </c>
      <c r="BX54" s="87" t="s">
        <v>86</v>
      </c>
      <c r="CL54" s="87" t="s">
        <v>19</v>
      </c>
    </row>
    <row r="55" spans="1:91" s="7" customFormat="1" ht="16.5" customHeight="1">
      <c r="A55" s="89" t="s">
        <v>87</v>
      </c>
      <c r="B55" s="90"/>
      <c r="C55" s="91"/>
      <c r="D55" s="351" t="s">
        <v>88</v>
      </c>
      <c r="E55" s="351"/>
      <c r="F55" s="351"/>
      <c r="G55" s="351"/>
      <c r="H55" s="351"/>
      <c r="I55" s="92"/>
      <c r="J55" s="351" t="s">
        <v>89</v>
      </c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52">
        <f>'SO01 - Zemní práce'!J30</f>
        <v>0</v>
      </c>
      <c r="AH55" s="353"/>
      <c r="AI55" s="353"/>
      <c r="AJ55" s="353"/>
      <c r="AK55" s="353"/>
      <c r="AL55" s="353"/>
      <c r="AM55" s="353"/>
      <c r="AN55" s="352">
        <f t="shared" si="0"/>
        <v>0</v>
      </c>
      <c r="AO55" s="353"/>
      <c r="AP55" s="353"/>
      <c r="AQ55" s="93" t="s">
        <v>90</v>
      </c>
      <c r="AR55" s="94"/>
      <c r="AS55" s="95">
        <v>0</v>
      </c>
      <c r="AT55" s="96">
        <f t="shared" si="1"/>
        <v>0</v>
      </c>
      <c r="AU55" s="97">
        <f>'SO01 - Zemní práce'!P82</f>
        <v>0</v>
      </c>
      <c r="AV55" s="96">
        <f>'SO01 - Zemní práce'!J33</f>
        <v>0</v>
      </c>
      <c r="AW55" s="96">
        <f>'SO01 - Zemní práce'!J34</f>
        <v>0</v>
      </c>
      <c r="AX55" s="96">
        <f>'SO01 - Zemní práce'!J35</f>
        <v>0</v>
      </c>
      <c r="AY55" s="96">
        <f>'SO01 - Zemní práce'!J36</f>
        <v>0</v>
      </c>
      <c r="AZ55" s="96">
        <f>'SO01 - Zemní práce'!F33</f>
        <v>0</v>
      </c>
      <c r="BA55" s="96">
        <f>'SO01 - Zemní práce'!F34</f>
        <v>0</v>
      </c>
      <c r="BB55" s="96">
        <f>'SO01 - Zemní práce'!F35</f>
        <v>0</v>
      </c>
      <c r="BC55" s="96">
        <f>'SO01 - Zemní práce'!F36</f>
        <v>0</v>
      </c>
      <c r="BD55" s="98">
        <f>'SO01 - Zemní práce'!F37</f>
        <v>0</v>
      </c>
      <c r="BT55" s="99" t="s">
        <v>91</v>
      </c>
      <c r="BV55" s="99" t="s">
        <v>85</v>
      </c>
      <c r="BW55" s="99" t="s">
        <v>92</v>
      </c>
      <c r="BX55" s="99" t="s">
        <v>5</v>
      </c>
      <c r="CL55" s="99" t="s">
        <v>19</v>
      </c>
      <c r="CM55" s="99" t="s">
        <v>93</v>
      </c>
    </row>
    <row r="56" spans="1:91" s="7" customFormat="1" ht="16.5" customHeight="1">
      <c r="A56" s="89" t="s">
        <v>87</v>
      </c>
      <c r="B56" s="90"/>
      <c r="C56" s="91"/>
      <c r="D56" s="351" t="s">
        <v>94</v>
      </c>
      <c r="E56" s="351"/>
      <c r="F56" s="351"/>
      <c r="G56" s="351"/>
      <c r="H56" s="351"/>
      <c r="I56" s="92"/>
      <c r="J56" s="351" t="s">
        <v>95</v>
      </c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52">
        <f>'SO02 - Betonová sportovní...'!J30</f>
        <v>0</v>
      </c>
      <c r="AH56" s="353"/>
      <c r="AI56" s="353"/>
      <c r="AJ56" s="353"/>
      <c r="AK56" s="353"/>
      <c r="AL56" s="353"/>
      <c r="AM56" s="353"/>
      <c r="AN56" s="352">
        <f t="shared" si="0"/>
        <v>0</v>
      </c>
      <c r="AO56" s="353"/>
      <c r="AP56" s="353"/>
      <c r="AQ56" s="93" t="s">
        <v>90</v>
      </c>
      <c r="AR56" s="94"/>
      <c r="AS56" s="95">
        <v>0</v>
      </c>
      <c r="AT56" s="96">
        <f t="shared" si="1"/>
        <v>0</v>
      </c>
      <c r="AU56" s="97">
        <f>'SO02 - Betonová sportovní...'!P91</f>
        <v>0</v>
      </c>
      <c r="AV56" s="96">
        <f>'SO02 - Betonová sportovní...'!J33</f>
        <v>0</v>
      </c>
      <c r="AW56" s="96">
        <f>'SO02 - Betonová sportovní...'!J34</f>
        <v>0</v>
      </c>
      <c r="AX56" s="96">
        <f>'SO02 - Betonová sportovní...'!J35</f>
        <v>0</v>
      </c>
      <c r="AY56" s="96">
        <f>'SO02 - Betonová sportovní...'!J36</f>
        <v>0</v>
      </c>
      <c r="AZ56" s="96">
        <f>'SO02 - Betonová sportovní...'!F33</f>
        <v>0</v>
      </c>
      <c r="BA56" s="96">
        <f>'SO02 - Betonová sportovní...'!F34</f>
        <v>0</v>
      </c>
      <c r="BB56" s="96">
        <f>'SO02 - Betonová sportovní...'!F35</f>
        <v>0</v>
      </c>
      <c r="BC56" s="96">
        <f>'SO02 - Betonová sportovní...'!F36</f>
        <v>0</v>
      </c>
      <c r="BD56" s="98">
        <f>'SO02 - Betonová sportovní...'!F37</f>
        <v>0</v>
      </c>
      <c r="BT56" s="99" t="s">
        <v>91</v>
      </c>
      <c r="BV56" s="99" t="s">
        <v>85</v>
      </c>
      <c r="BW56" s="99" t="s">
        <v>96</v>
      </c>
      <c r="BX56" s="99" t="s">
        <v>5</v>
      </c>
      <c r="CL56" s="99" t="s">
        <v>45</v>
      </c>
      <c r="CM56" s="99" t="s">
        <v>93</v>
      </c>
    </row>
    <row r="57" spans="1:91" s="7" customFormat="1" ht="16.5" customHeight="1">
      <c r="A57" s="89" t="s">
        <v>87</v>
      </c>
      <c r="B57" s="90"/>
      <c r="C57" s="91"/>
      <c r="D57" s="351" t="s">
        <v>97</v>
      </c>
      <c r="E57" s="351"/>
      <c r="F57" s="351"/>
      <c r="G57" s="351"/>
      <c r="H57" s="351"/>
      <c r="I57" s="92"/>
      <c r="J57" s="351" t="s">
        <v>98</v>
      </c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2">
        <f>'SO03 - Opěrná zeď '!J30</f>
        <v>0</v>
      </c>
      <c r="AH57" s="353"/>
      <c r="AI57" s="353"/>
      <c r="AJ57" s="353"/>
      <c r="AK57" s="353"/>
      <c r="AL57" s="353"/>
      <c r="AM57" s="353"/>
      <c r="AN57" s="352">
        <f t="shared" si="0"/>
        <v>0</v>
      </c>
      <c r="AO57" s="353"/>
      <c r="AP57" s="353"/>
      <c r="AQ57" s="93" t="s">
        <v>90</v>
      </c>
      <c r="AR57" s="94"/>
      <c r="AS57" s="95">
        <v>0</v>
      </c>
      <c r="AT57" s="96">
        <f t="shared" si="1"/>
        <v>0</v>
      </c>
      <c r="AU57" s="97">
        <f>'SO03 - Opěrná zeď '!P90</f>
        <v>0</v>
      </c>
      <c r="AV57" s="96">
        <f>'SO03 - Opěrná zeď '!J33</f>
        <v>0</v>
      </c>
      <c r="AW57" s="96">
        <f>'SO03 - Opěrná zeď '!J34</f>
        <v>0</v>
      </c>
      <c r="AX57" s="96">
        <f>'SO03 - Opěrná zeď '!J35</f>
        <v>0</v>
      </c>
      <c r="AY57" s="96">
        <f>'SO03 - Opěrná zeď '!J36</f>
        <v>0</v>
      </c>
      <c r="AZ57" s="96">
        <f>'SO03 - Opěrná zeď '!F33</f>
        <v>0</v>
      </c>
      <c r="BA57" s="96">
        <f>'SO03 - Opěrná zeď '!F34</f>
        <v>0</v>
      </c>
      <c r="BB57" s="96">
        <f>'SO03 - Opěrná zeď '!F35</f>
        <v>0</v>
      </c>
      <c r="BC57" s="96">
        <f>'SO03 - Opěrná zeď '!F36</f>
        <v>0</v>
      </c>
      <c r="BD57" s="98">
        <f>'SO03 - Opěrná zeď '!F37</f>
        <v>0</v>
      </c>
      <c r="BT57" s="99" t="s">
        <v>91</v>
      </c>
      <c r="BV57" s="99" t="s">
        <v>85</v>
      </c>
      <c r="BW57" s="99" t="s">
        <v>99</v>
      </c>
      <c r="BX57" s="99" t="s">
        <v>5</v>
      </c>
      <c r="CL57" s="99" t="s">
        <v>45</v>
      </c>
      <c r="CM57" s="99" t="s">
        <v>93</v>
      </c>
    </row>
    <row r="58" spans="1:91" s="7" customFormat="1" ht="16.5" customHeight="1">
      <c r="A58" s="89" t="s">
        <v>87</v>
      </c>
      <c r="B58" s="90"/>
      <c r="C58" s="91"/>
      <c r="D58" s="351" t="s">
        <v>100</v>
      </c>
      <c r="E58" s="351"/>
      <c r="F58" s="351"/>
      <c r="G58" s="351"/>
      <c r="H58" s="351"/>
      <c r="I58" s="92"/>
      <c r="J58" s="351" t="s">
        <v>101</v>
      </c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2">
        <f>'SO04 - Zpevněné plochy a ...'!J30</f>
        <v>0</v>
      </c>
      <c r="AH58" s="353"/>
      <c r="AI58" s="353"/>
      <c r="AJ58" s="353"/>
      <c r="AK58" s="353"/>
      <c r="AL58" s="353"/>
      <c r="AM58" s="353"/>
      <c r="AN58" s="352">
        <f t="shared" si="0"/>
        <v>0</v>
      </c>
      <c r="AO58" s="353"/>
      <c r="AP58" s="353"/>
      <c r="AQ58" s="93" t="s">
        <v>90</v>
      </c>
      <c r="AR58" s="94"/>
      <c r="AS58" s="95">
        <v>0</v>
      </c>
      <c r="AT58" s="96">
        <f t="shared" si="1"/>
        <v>0</v>
      </c>
      <c r="AU58" s="97">
        <f>'SO04 - Zpevněné plochy a ...'!P86</f>
        <v>0</v>
      </c>
      <c r="AV58" s="96">
        <f>'SO04 - Zpevněné plochy a ...'!J33</f>
        <v>0</v>
      </c>
      <c r="AW58" s="96">
        <f>'SO04 - Zpevněné plochy a ...'!J34</f>
        <v>0</v>
      </c>
      <c r="AX58" s="96">
        <f>'SO04 - Zpevněné plochy a ...'!J35</f>
        <v>0</v>
      </c>
      <c r="AY58" s="96">
        <f>'SO04 - Zpevněné plochy a ...'!J36</f>
        <v>0</v>
      </c>
      <c r="AZ58" s="96">
        <f>'SO04 - Zpevněné plochy a ...'!F33</f>
        <v>0</v>
      </c>
      <c r="BA58" s="96">
        <f>'SO04 - Zpevněné plochy a ...'!F34</f>
        <v>0</v>
      </c>
      <c r="BB58" s="96">
        <f>'SO04 - Zpevněné plochy a ...'!F35</f>
        <v>0</v>
      </c>
      <c r="BC58" s="96">
        <f>'SO04 - Zpevněné plochy a ...'!F36</f>
        <v>0</v>
      </c>
      <c r="BD58" s="98">
        <f>'SO04 - Zpevněné plochy a ...'!F37</f>
        <v>0</v>
      </c>
      <c r="BT58" s="99" t="s">
        <v>91</v>
      </c>
      <c r="BV58" s="99" t="s">
        <v>85</v>
      </c>
      <c r="BW58" s="99" t="s">
        <v>102</v>
      </c>
      <c r="BX58" s="99" t="s">
        <v>5</v>
      </c>
      <c r="CL58" s="99" t="s">
        <v>45</v>
      </c>
      <c r="CM58" s="99" t="s">
        <v>93</v>
      </c>
    </row>
    <row r="59" spans="1:91" s="7" customFormat="1" ht="16.5" customHeight="1">
      <c r="A59" s="89" t="s">
        <v>87</v>
      </c>
      <c r="B59" s="90"/>
      <c r="C59" s="91"/>
      <c r="D59" s="351" t="s">
        <v>103</v>
      </c>
      <c r="E59" s="351"/>
      <c r="F59" s="351"/>
      <c r="G59" s="351"/>
      <c r="H59" s="351"/>
      <c r="I59" s="92"/>
      <c r="J59" s="351" t="s">
        <v>104</v>
      </c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2">
        <f>'SO05 - Sadové úpravy'!J30</f>
        <v>0</v>
      </c>
      <c r="AH59" s="353"/>
      <c r="AI59" s="353"/>
      <c r="AJ59" s="353"/>
      <c r="AK59" s="353"/>
      <c r="AL59" s="353"/>
      <c r="AM59" s="353"/>
      <c r="AN59" s="352">
        <f t="shared" si="0"/>
        <v>0</v>
      </c>
      <c r="AO59" s="353"/>
      <c r="AP59" s="353"/>
      <c r="AQ59" s="93" t="s">
        <v>90</v>
      </c>
      <c r="AR59" s="94"/>
      <c r="AS59" s="95">
        <v>0</v>
      </c>
      <c r="AT59" s="96">
        <f t="shared" si="1"/>
        <v>0</v>
      </c>
      <c r="AU59" s="97">
        <f>'SO05 - Sadové úpravy'!P84</f>
        <v>0</v>
      </c>
      <c r="AV59" s="96">
        <f>'SO05 - Sadové úpravy'!J33</f>
        <v>0</v>
      </c>
      <c r="AW59" s="96">
        <f>'SO05 - Sadové úpravy'!J34</f>
        <v>0</v>
      </c>
      <c r="AX59" s="96">
        <f>'SO05 - Sadové úpravy'!J35</f>
        <v>0</v>
      </c>
      <c r="AY59" s="96">
        <f>'SO05 - Sadové úpravy'!J36</f>
        <v>0</v>
      </c>
      <c r="AZ59" s="96">
        <f>'SO05 - Sadové úpravy'!F33</f>
        <v>0</v>
      </c>
      <c r="BA59" s="96">
        <f>'SO05 - Sadové úpravy'!F34</f>
        <v>0</v>
      </c>
      <c r="BB59" s="96">
        <f>'SO05 - Sadové úpravy'!F35</f>
        <v>0</v>
      </c>
      <c r="BC59" s="96">
        <f>'SO05 - Sadové úpravy'!F36</f>
        <v>0</v>
      </c>
      <c r="BD59" s="98">
        <f>'SO05 - Sadové úpravy'!F37</f>
        <v>0</v>
      </c>
      <c r="BT59" s="99" t="s">
        <v>91</v>
      </c>
      <c r="BV59" s="99" t="s">
        <v>85</v>
      </c>
      <c r="BW59" s="99" t="s">
        <v>105</v>
      </c>
      <c r="BX59" s="99" t="s">
        <v>5</v>
      </c>
      <c r="CL59" s="99" t="s">
        <v>45</v>
      </c>
      <c r="CM59" s="99" t="s">
        <v>93</v>
      </c>
    </row>
    <row r="60" spans="1:91" s="7" customFormat="1" ht="16.5" customHeight="1">
      <c r="A60" s="89" t="s">
        <v>87</v>
      </c>
      <c r="B60" s="90"/>
      <c r="C60" s="91"/>
      <c r="D60" s="351" t="s">
        <v>106</v>
      </c>
      <c r="E60" s="351"/>
      <c r="F60" s="351"/>
      <c r="G60" s="351"/>
      <c r="H60" s="351"/>
      <c r="I60" s="92"/>
      <c r="J60" s="351" t="s">
        <v>107</v>
      </c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2">
        <f>'SO06 - Veřejné osvětlení'!J30</f>
        <v>0</v>
      </c>
      <c r="AH60" s="353"/>
      <c r="AI60" s="353"/>
      <c r="AJ60" s="353"/>
      <c r="AK60" s="353"/>
      <c r="AL60" s="353"/>
      <c r="AM60" s="353"/>
      <c r="AN60" s="352">
        <f t="shared" si="0"/>
        <v>0</v>
      </c>
      <c r="AO60" s="353"/>
      <c r="AP60" s="353"/>
      <c r="AQ60" s="93" t="s">
        <v>90</v>
      </c>
      <c r="AR60" s="94"/>
      <c r="AS60" s="95">
        <v>0</v>
      </c>
      <c r="AT60" s="96">
        <f t="shared" si="1"/>
        <v>0</v>
      </c>
      <c r="AU60" s="97">
        <f>'SO06 - Veřejné osvětlení'!P84</f>
        <v>0</v>
      </c>
      <c r="AV60" s="96">
        <f>'SO06 - Veřejné osvětlení'!J33</f>
        <v>0</v>
      </c>
      <c r="AW60" s="96">
        <f>'SO06 - Veřejné osvětlení'!J34</f>
        <v>0</v>
      </c>
      <c r="AX60" s="96">
        <f>'SO06 - Veřejné osvětlení'!J35</f>
        <v>0</v>
      </c>
      <c r="AY60" s="96">
        <f>'SO06 - Veřejné osvětlení'!J36</f>
        <v>0</v>
      </c>
      <c r="AZ60" s="96">
        <f>'SO06 - Veřejné osvětlení'!F33</f>
        <v>0</v>
      </c>
      <c r="BA60" s="96">
        <f>'SO06 - Veřejné osvětlení'!F34</f>
        <v>0</v>
      </c>
      <c r="BB60" s="96">
        <f>'SO06 - Veřejné osvětlení'!F35</f>
        <v>0</v>
      </c>
      <c r="BC60" s="96">
        <f>'SO06 - Veřejné osvětlení'!F36</f>
        <v>0</v>
      </c>
      <c r="BD60" s="98">
        <f>'SO06 - Veřejné osvětlení'!F37</f>
        <v>0</v>
      </c>
      <c r="BT60" s="99" t="s">
        <v>91</v>
      </c>
      <c r="BV60" s="99" t="s">
        <v>85</v>
      </c>
      <c r="BW60" s="99" t="s">
        <v>108</v>
      </c>
      <c r="BX60" s="99" t="s">
        <v>5</v>
      </c>
      <c r="CL60" s="99" t="s">
        <v>45</v>
      </c>
      <c r="CM60" s="99" t="s">
        <v>93</v>
      </c>
    </row>
    <row r="61" spans="1:91" s="7" customFormat="1" ht="24.75" customHeight="1">
      <c r="A61" s="89" t="s">
        <v>87</v>
      </c>
      <c r="B61" s="90"/>
      <c r="C61" s="91"/>
      <c r="D61" s="351" t="s">
        <v>109</v>
      </c>
      <c r="E61" s="351"/>
      <c r="F61" s="351"/>
      <c r="G61" s="351"/>
      <c r="H61" s="351"/>
      <c r="I61" s="92"/>
      <c r="J61" s="351" t="s">
        <v>110</v>
      </c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2">
        <f>'00 - VON - Vedlější a ost...'!J30</f>
        <v>0</v>
      </c>
      <c r="AH61" s="353"/>
      <c r="AI61" s="353"/>
      <c r="AJ61" s="353"/>
      <c r="AK61" s="353"/>
      <c r="AL61" s="353"/>
      <c r="AM61" s="353"/>
      <c r="AN61" s="352">
        <f t="shared" si="0"/>
        <v>0</v>
      </c>
      <c r="AO61" s="353"/>
      <c r="AP61" s="353"/>
      <c r="AQ61" s="93" t="s">
        <v>90</v>
      </c>
      <c r="AR61" s="94"/>
      <c r="AS61" s="100">
        <v>0</v>
      </c>
      <c r="AT61" s="101">
        <f t="shared" si="1"/>
        <v>0</v>
      </c>
      <c r="AU61" s="102">
        <f>'00 - VON - Vedlější a ost...'!P84</f>
        <v>0</v>
      </c>
      <c r="AV61" s="101">
        <f>'00 - VON - Vedlější a ost...'!J33</f>
        <v>0</v>
      </c>
      <c r="AW61" s="101">
        <f>'00 - VON - Vedlější a ost...'!J34</f>
        <v>0</v>
      </c>
      <c r="AX61" s="101">
        <f>'00 - VON - Vedlější a ost...'!J35</f>
        <v>0</v>
      </c>
      <c r="AY61" s="101">
        <f>'00 - VON - Vedlější a ost...'!J36</f>
        <v>0</v>
      </c>
      <c r="AZ61" s="101">
        <f>'00 - VON - Vedlější a ost...'!F33</f>
        <v>0</v>
      </c>
      <c r="BA61" s="101">
        <f>'00 - VON - Vedlější a ost...'!F34</f>
        <v>0</v>
      </c>
      <c r="BB61" s="101">
        <f>'00 - VON - Vedlější a ost...'!F35</f>
        <v>0</v>
      </c>
      <c r="BC61" s="101">
        <f>'00 - VON - Vedlější a ost...'!F36</f>
        <v>0</v>
      </c>
      <c r="BD61" s="103">
        <f>'00 - VON - Vedlější a ost...'!F37</f>
        <v>0</v>
      </c>
      <c r="BT61" s="99" t="s">
        <v>91</v>
      </c>
      <c r="BV61" s="99" t="s">
        <v>85</v>
      </c>
      <c r="BW61" s="99" t="s">
        <v>111</v>
      </c>
      <c r="BX61" s="99" t="s">
        <v>5</v>
      </c>
      <c r="CL61" s="99" t="s">
        <v>45</v>
      </c>
      <c r="CM61" s="99" t="s">
        <v>93</v>
      </c>
    </row>
    <row r="62" spans="1:91" s="2" customFormat="1" ht="30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42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91" s="2" customFormat="1" ht="6.9" customHeight="1">
      <c r="A63" s="37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42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</sheetData>
  <sheetProtection algorithmName="SHA-512" hashValue="cC0xcFuxH/0iHgQHtAMlZnuKtzdqpJ3uCxZdbhPEg09qTNieBNPyNweccBSEtSGFYVDMtNnvdEPcvjN9/K1gbw==" saltValue="1JtOK8PvYrCAEl25Syi1XpMqE21lOxVfTIVq0xJO0O9G83cGO8gZ/2c+ilSt3K0LbtpUKtLZhLf2FWDZ8NeqCw==" spinCount="100000" sheet="1" objects="1" scenarios="1" formatColumns="0" formatRows="0"/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SO01 - Zemní práce'!C2" display="/" xr:uid="{00000000-0004-0000-0000-000000000000}"/>
    <hyperlink ref="A56" location="'SO02 - Betonová sportovní...'!C2" display="/" xr:uid="{00000000-0004-0000-0000-000001000000}"/>
    <hyperlink ref="A57" location="'SO03 - Opěrná zeď '!C2" display="/" xr:uid="{00000000-0004-0000-0000-000002000000}"/>
    <hyperlink ref="A58" location="'SO04 - Zpevněné plochy a ...'!C2" display="/" xr:uid="{00000000-0004-0000-0000-000003000000}"/>
    <hyperlink ref="A59" location="'SO05 - Sadové úpravy'!C2" display="/" xr:uid="{00000000-0004-0000-0000-000004000000}"/>
    <hyperlink ref="A60" location="'SO06 - Veřejné osvětlení'!C2" display="/" xr:uid="{00000000-0004-0000-0000-000005000000}"/>
    <hyperlink ref="A61" location="'00 - VON - Vedlější a ost...'!C2" display="/" xr:uid="{00000000-0004-0000-0000-000006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4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92</v>
      </c>
    </row>
    <row r="3" spans="1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93</v>
      </c>
    </row>
    <row r="4" spans="1:46" s="1" customFormat="1" ht="24.9" customHeight="1">
      <c r="B4" s="22"/>
      <c r="D4" s="106" t="s">
        <v>112</v>
      </c>
      <c r="L4" s="22"/>
      <c r="M4" s="107" t="s">
        <v>10</v>
      </c>
      <c r="AT4" s="19" t="s">
        <v>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108" t="s">
        <v>16</v>
      </c>
      <c r="L6" s="22"/>
    </row>
    <row r="7" spans="1:46" s="1" customFormat="1" ht="16.5" customHeight="1">
      <c r="B7" s="22"/>
      <c r="E7" s="376" t="str">
        <f>'Rekapitulace stavby'!K6</f>
        <v>NOVOSTAVBA SKATEPARKU V LOKALITĚ SÍDLIŠTĚ ZA CHLUMEM</v>
      </c>
      <c r="F7" s="377"/>
      <c r="G7" s="377"/>
      <c r="H7" s="377"/>
      <c r="L7" s="22"/>
    </row>
    <row r="8" spans="1:46" s="2" customFormat="1" ht="12" customHeight="1">
      <c r="A8" s="37"/>
      <c r="B8" s="42"/>
      <c r="C8" s="37"/>
      <c r="D8" s="108" t="s">
        <v>113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>
      <c r="A9" s="37"/>
      <c r="B9" s="42"/>
      <c r="C9" s="37"/>
      <c r="D9" s="37"/>
      <c r="E9" s="378" t="s">
        <v>114</v>
      </c>
      <c r="F9" s="379"/>
      <c r="G9" s="379"/>
      <c r="H9" s="379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0.199999999999999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45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12. 8. 2021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>
      <c r="A15" s="37"/>
      <c r="B15" s="42"/>
      <c r="C15" s="37"/>
      <c r="D15" s="37"/>
      <c r="E15" s="110" t="s">
        <v>34</v>
      </c>
      <c r="F15" s="37"/>
      <c r="G15" s="37"/>
      <c r="H15" s="37"/>
      <c r="I15" s="108" t="s">
        <v>35</v>
      </c>
      <c r="J15" s="110" t="s">
        <v>36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37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0" t="str">
        <f>'Rekapitulace stavby'!E14</f>
        <v>Vyplň údaj</v>
      </c>
      <c r="F18" s="381"/>
      <c r="G18" s="381"/>
      <c r="H18" s="381"/>
      <c r="I18" s="108" t="s">
        <v>35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39</v>
      </c>
      <c r="E20" s="37"/>
      <c r="F20" s="37"/>
      <c r="G20" s="37"/>
      <c r="H20" s="37"/>
      <c r="I20" s="108" t="s">
        <v>31</v>
      </c>
      <c r="J20" s="110" t="s">
        <v>40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41</v>
      </c>
      <c r="F21" s="37"/>
      <c r="G21" s="37"/>
      <c r="H21" s="37"/>
      <c r="I21" s="108" t="s">
        <v>35</v>
      </c>
      <c r="J21" s="110" t="s">
        <v>42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44</v>
      </c>
      <c r="E23" s="37"/>
      <c r="F23" s="37"/>
      <c r="G23" s="37"/>
      <c r="H23" s="37"/>
      <c r="I23" s="108" t="s">
        <v>31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35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47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02.5" customHeight="1">
      <c r="A27" s="112"/>
      <c r="B27" s="113"/>
      <c r="C27" s="112"/>
      <c r="D27" s="112"/>
      <c r="E27" s="382" t="s">
        <v>115</v>
      </c>
      <c r="F27" s="382"/>
      <c r="G27" s="382"/>
      <c r="H27" s="382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49</v>
      </c>
      <c r="E30" s="37"/>
      <c r="F30" s="37"/>
      <c r="G30" s="37"/>
      <c r="H30" s="37"/>
      <c r="I30" s="37"/>
      <c r="J30" s="117">
        <f>ROUND(J82, 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51</v>
      </c>
      <c r="G32" s="37"/>
      <c r="H32" s="37"/>
      <c r="I32" s="118" t="s">
        <v>50</v>
      </c>
      <c r="J32" s="118" t="s">
        <v>52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53</v>
      </c>
      <c r="E33" s="108" t="s">
        <v>54</v>
      </c>
      <c r="F33" s="120">
        <f>ROUND((SUM(BE82:BE133)),  2)</f>
        <v>0</v>
      </c>
      <c r="G33" s="37"/>
      <c r="H33" s="37"/>
      <c r="I33" s="121">
        <v>0.21</v>
      </c>
      <c r="J33" s="120">
        <f>ROUND(((SUM(BE82:BE133))*I33),  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55</v>
      </c>
      <c r="F34" s="120">
        <f>ROUND((SUM(BF82:BF133)),  2)</f>
        <v>0</v>
      </c>
      <c r="G34" s="37"/>
      <c r="H34" s="37"/>
      <c r="I34" s="121">
        <v>0.15</v>
      </c>
      <c r="J34" s="120">
        <f>ROUND(((SUM(BF82:BF133))*I34),  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hidden="1" customHeight="1">
      <c r="A35" s="37"/>
      <c r="B35" s="42"/>
      <c r="C35" s="37"/>
      <c r="D35" s="37"/>
      <c r="E35" s="108" t="s">
        <v>56</v>
      </c>
      <c r="F35" s="120">
        <f>ROUND((SUM(BG82:BG133)),  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hidden="1" customHeight="1">
      <c r="A36" s="37"/>
      <c r="B36" s="42"/>
      <c r="C36" s="37"/>
      <c r="D36" s="37"/>
      <c r="E36" s="108" t="s">
        <v>57</v>
      </c>
      <c r="F36" s="120">
        <f>ROUND((SUM(BH82:BH133)),  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hidden="1" customHeight="1">
      <c r="A37" s="37"/>
      <c r="B37" s="42"/>
      <c r="C37" s="37"/>
      <c r="D37" s="37"/>
      <c r="E37" s="108" t="s">
        <v>58</v>
      </c>
      <c r="F37" s="120">
        <f>ROUND((SUM(BI82:BI133)),  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59</v>
      </c>
      <c r="E39" s="124"/>
      <c r="F39" s="124"/>
      <c r="G39" s="125" t="s">
        <v>60</v>
      </c>
      <c r="H39" s="126" t="s">
        <v>61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5" t="s">
        <v>116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3" t="str">
        <f>E7</f>
        <v>NOVOSTAVBA SKATEPARKU V LOKALITĚ SÍDLIŠTĚ ZA CHLUMEM</v>
      </c>
      <c r="F48" s="384"/>
      <c r="G48" s="384"/>
      <c r="H48" s="384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>
      <c r="A50" s="37"/>
      <c r="B50" s="38"/>
      <c r="C50" s="39"/>
      <c r="D50" s="39"/>
      <c r="E50" s="336" t="str">
        <f>E9</f>
        <v>SO01 - Zemní práce</v>
      </c>
      <c r="F50" s="385"/>
      <c r="G50" s="385"/>
      <c r="H50" s="38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>
      <c r="A52" s="37"/>
      <c r="B52" s="38"/>
      <c r="C52" s="31" t="s">
        <v>22</v>
      </c>
      <c r="D52" s="39"/>
      <c r="E52" s="39"/>
      <c r="F52" s="29" t="str">
        <f>F12</f>
        <v>p.č.1636/12</v>
      </c>
      <c r="G52" s="39"/>
      <c r="H52" s="39"/>
      <c r="I52" s="31" t="s">
        <v>24</v>
      </c>
      <c r="J52" s="62" t="str">
        <f>IF(J12="","",J12)</f>
        <v>12. 8. 2021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40.049999999999997" customHeight="1">
      <c r="A54" s="37"/>
      <c r="B54" s="38"/>
      <c r="C54" s="31" t="s">
        <v>30</v>
      </c>
      <c r="D54" s="39"/>
      <c r="E54" s="39"/>
      <c r="F54" s="29" t="str">
        <f>E15</f>
        <v>Město Bílina, Břežánská 50/4, 41831 Bílina</v>
      </c>
      <c r="G54" s="39"/>
      <c r="H54" s="39"/>
      <c r="I54" s="31" t="s">
        <v>39</v>
      </c>
      <c r="J54" s="35" t="str">
        <f>E21</f>
        <v>MPtechnik s.r.o., Francouzská 149, 34562 Holýšov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15" customHeight="1">
      <c r="A55" s="37"/>
      <c r="B55" s="38"/>
      <c r="C55" s="31" t="s">
        <v>37</v>
      </c>
      <c r="D55" s="39"/>
      <c r="E55" s="39"/>
      <c r="F55" s="29" t="str">
        <f>IF(E18="","",E18)</f>
        <v>Vyplň údaj</v>
      </c>
      <c r="G55" s="39"/>
      <c r="H55" s="39"/>
      <c r="I55" s="31" t="s">
        <v>44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>
      <c r="A57" s="37"/>
      <c r="B57" s="38"/>
      <c r="C57" s="133" t="s">
        <v>117</v>
      </c>
      <c r="D57" s="134"/>
      <c r="E57" s="134"/>
      <c r="F57" s="134"/>
      <c r="G57" s="134"/>
      <c r="H57" s="134"/>
      <c r="I57" s="134"/>
      <c r="J57" s="135" t="s">
        <v>118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81</v>
      </c>
      <c r="D59" s="39"/>
      <c r="E59" s="39"/>
      <c r="F59" s="39"/>
      <c r="G59" s="39"/>
      <c r="H59" s="39"/>
      <c r="I59" s="39"/>
      <c r="J59" s="80">
        <f>J82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119</v>
      </c>
    </row>
    <row r="60" spans="1:47" s="9" customFormat="1" ht="24.9" customHeight="1">
      <c r="B60" s="137"/>
      <c r="C60" s="138"/>
      <c r="D60" s="139" t="s">
        <v>120</v>
      </c>
      <c r="E60" s="140"/>
      <c r="F60" s="140"/>
      <c r="G60" s="140"/>
      <c r="H60" s="140"/>
      <c r="I60" s="140"/>
      <c r="J60" s="141">
        <f>J83</f>
        <v>0</v>
      </c>
      <c r="K60" s="138"/>
      <c r="L60" s="142"/>
    </row>
    <row r="61" spans="1:47" s="10" customFormat="1" ht="19.95" customHeight="1">
      <c r="B61" s="143"/>
      <c r="C61" s="144"/>
      <c r="D61" s="145" t="s">
        <v>121</v>
      </c>
      <c r="E61" s="146"/>
      <c r="F61" s="146"/>
      <c r="G61" s="146"/>
      <c r="H61" s="146"/>
      <c r="I61" s="146"/>
      <c r="J61" s="147">
        <f>J84</f>
        <v>0</v>
      </c>
      <c r="K61" s="144"/>
      <c r="L61" s="148"/>
    </row>
    <row r="62" spans="1:47" s="9" customFormat="1" ht="24.9" customHeight="1">
      <c r="B62" s="137"/>
      <c r="C62" s="138"/>
      <c r="D62" s="139" t="s">
        <v>122</v>
      </c>
      <c r="E62" s="140"/>
      <c r="F62" s="140"/>
      <c r="G62" s="140"/>
      <c r="H62" s="140"/>
      <c r="I62" s="140"/>
      <c r="J62" s="141">
        <f>J130</f>
        <v>0</v>
      </c>
      <c r="K62" s="138"/>
      <c r="L62" s="142"/>
    </row>
    <row r="63" spans="1:47" s="2" customFormat="1" ht="21.75" customHeight="1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109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47" s="2" customFormat="1" ht="6.9" customHeight="1">
      <c r="A64" s="37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109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8" spans="1:31" s="2" customFormat="1" ht="6.9" customHeight="1">
      <c r="A68" s="37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10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24.9" customHeight="1">
      <c r="A69" s="37"/>
      <c r="B69" s="38"/>
      <c r="C69" s="25" t="s">
        <v>123</v>
      </c>
      <c r="D69" s="39"/>
      <c r="E69" s="39"/>
      <c r="F69" s="39"/>
      <c r="G69" s="39"/>
      <c r="H69" s="39"/>
      <c r="I69" s="39"/>
      <c r="J69" s="39"/>
      <c r="K69" s="39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1" t="s">
        <v>16</v>
      </c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383" t="str">
        <f>E7</f>
        <v>NOVOSTAVBA SKATEPARKU V LOKALITĚ SÍDLIŠTĚ ZA CHLUMEM</v>
      </c>
      <c r="F72" s="384"/>
      <c r="G72" s="384"/>
      <c r="H72" s="384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113</v>
      </c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336" t="str">
        <f>E9</f>
        <v>SO01 - Zemní práce</v>
      </c>
      <c r="F74" s="385"/>
      <c r="G74" s="385"/>
      <c r="H74" s="385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22</v>
      </c>
      <c r="D76" s="39"/>
      <c r="E76" s="39"/>
      <c r="F76" s="29" t="str">
        <f>F12</f>
        <v>p.č.1636/12</v>
      </c>
      <c r="G76" s="39"/>
      <c r="H76" s="39"/>
      <c r="I76" s="31" t="s">
        <v>24</v>
      </c>
      <c r="J76" s="62" t="str">
        <f>IF(J12="","",J12)</f>
        <v>12. 8. 2021</v>
      </c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40.049999999999997" customHeight="1">
      <c r="A78" s="37"/>
      <c r="B78" s="38"/>
      <c r="C78" s="31" t="s">
        <v>30</v>
      </c>
      <c r="D78" s="39"/>
      <c r="E78" s="39"/>
      <c r="F78" s="29" t="str">
        <f>E15</f>
        <v>Město Bílina, Břežánská 50/4, 41831 Bílina</v>
      </c>
      <c r="G78" s="39"/>
      <c r="H78" s="39"/>
      <c r="I78" s="31" t="s">
        <v>39</v>
      </c>
      <c r="J78" s="35" t="str">
        <f>E21</f>
        <v>MPtechnik s.r.o., Francouzská 149, 34562 Holýšov</v>
      </c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37</v>
      </c>
      <c r="D79" s="39"/>
      <c r="E79" s="39"/>
      <c r="F79" s="29" t="str">
        <f>IF(E18="","",E18)</f>
        <v>Vyplň údaj</v>
      </c>
      <c r="G79" s="39"/>
      <c r="H79" s="39"/>
      <c r="I79" s="31" t="s">
        <v>44</v>
      </c>
      <c r="J79" s="35" t="str">
        <f>E24</f>
        <v xml:space="preserve"> </v>
      </c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0.3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65" s="11" customFormat="1" ht="29.25" customHeight="1">
      <c r="A81" s="149"/>
      <c r="B81" s="150"/>
      <c r="C81" s="151" t="s">
        <v>124</v>
      </c>
      <c r="D81" s="152" t="s">
        <v>68</v>
      </c>
      <c r="E81" s="152" t="s">
        <v>64</v>
      </c>
      <c r="F81" s="152" t="s">
        <v>65</v>
      </c>
      <c r="G81" s="152" t="s">
        <v>125</v>
      </c>
      <c r="H81" s="152" t="s">
        <v>126</v>
      </c>
      <c r="I81" s="152" t="s">
        <v>127</v>
      </c>
      <c r="J81" s="152" t="s">
        <v>118</v>
      </c>
      <c r="K81" s="153" t="s">
        <v>128</v>
      </c>
      <c r="L81" s="154"/>
      <c r="M81" s="71" t="s">
        <v>45</v>
      </c>
      <c r="N81" s="72" t="s">
        <v>53</v>
      </c>
      <c r="O81" s="72" t="s">
        <v>129</v>
      </c>
      <c r="P81" s="72" t="s">
        <v>130</v>
      </c>
      <c r="Q81" s="72" t="s">
        <v>131</v>
      </c>
      <c r="R81" s="72" t="s">
        <v>132</v>
      </c>
      <c r="S81" s="72" t="s">
        <v>133</v>
      </c>
      <c r="T81" s="73" t="s">
        <v>134</v>
      </c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</row>
    <row r="82" spans="1:65" s="2" customFormat="1" ht="22.8" customHeight="1">
      <c r="A82" s="37"/>
      <c r="B82" s="38"/>
      <c r="C82" s="78" t="s">
        <v>135</v>
      </c>
      <c r="D82" s="39"/>
      <c r="E82" s="39"/>
      <c r="F82" s="39"/>
      <c r="G82" s="39"/>
      <c r="H82" s="39"/>
      <c r="I82" s="39"/>
      <c r="J82" s="155">
        <f>BK82</f>
        <v>0</v>
      </c>
      <c r="K82" s="39"/>
      <c r="L82" s="42"/>
      <c r="M82" s="74"/>
      <c r="N82" s="156"/>
      <c r="O82" s="75"/>
      <c r="P82" s="157">
        <f>P83+P130</f>
        <v>0</v>
      </c>
      <c r="Q82" s="75"/>
      <c r="R82" s="157">
        <f>R83+R130</f>
        <v>0.37897999999999998</v>
      </c>
      <c r="S82" s="75"/>
      <c r="T82" s="158">
        <f>T83+T130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T82" s="19" t="s">
        <v>82</v>
      </c>
      <c r="AU82" s="19" t="s">
        <v>119</v>
      </c>
      <c r="BK82" s="159">
        <f>BK83+BK130</f>
        <v>0</v>
      </c>
    </row>
    <row r="83" spans="1:65" s="12" customFormat="1" ht="25.95" customHeight="1">
      <c r="B83" s="160"/>
      <c r="C83" s="161"/>
      <c r="D83" s="162" t="s">
        <v>82</v>
      </c>
      <c r="E83" s="163" t="s">
        <v>136</v>
      </c>
      <c r="F83" s="163" t="s">
        <v>137</v>
      </c>
      <c r="G83" s="161"/>
      <c r="H83" s="161"/>
      <c r="I83" s="164"/>
      <c r="J83" s="165">
        <f>BK83</f>
        <v>0</v>
      </c>
      <c r="K83" s="161"/>
      <c r="L83" s="166"/>
      <c r="M83" s="167"/>
      <c r="N83" s="168"/>
      <c r="O83" s="168"/>
      <c r="P83" s="169">
        <f>P84</f>
        <v>0</v>
      </c>
      <c r="Q83" s="168"/>
      <c r="R83" s="169">
        <f>R84</f>
        <v>0.37897999999999998</v>
      </c>
      <c r="S83" s="168"/>
      <c r="T83" s="170">
        <f>T84</f>
        <v>0</v>
      </c>
      <c r="AR83" s="171" t="s">
        <v>91</v>
      </c>
      <c r="AT83" s="172" t="s">
        <v>82</v>
      </c>
      <c r="AU83" s="172" t="s">
        <v>83</v>
      </c>
      <c r="AY83" s="171" t="s">
        <v>138</v>
      </c>
      <c r="BK83" s="173">
        <f>BK84</f>
        <v>0</v>
      </c>
    </row>
    <row r="84" spans="1:65" s="12" customFormat="1" ht="22.8" customHeight="1">
      <c r="B84" s="160"/>
      <c r="C84" s="161"/>
      <c r="D84" s="162" t="s">
        <v>82</v>
      </c>
      <c r="E84" s="174" t="s">
        <v>91</v>
      </c>
      <c r="F84" s="174" t="s">
        <v>89</v>
      </c>
      <c r="G84" s="161"/>
      <c r="H84" s="161"/>
      <c r="I84" s="164"/>
      <c r="J84" s="175">
        <f>BK84</f>
        <v>0</v>
      </c>
      <c r="K84" s="161"/>
      <c r="L84" s="166"/>
      <c r="M84" s="167"/>
      <c r="N84" s="168"/>
      <c r="O84" s="168"/>
      <c r="P84" s="169">
        <f>SUM(P85:P129)</f>
        <v>0</v>
      </c>
      <c r="Q84" s="168"/>
      <c r="R84" s="169">
        <f>SUM(R85:R129)</f>
        <v>0.37897999999999998</v>
      </c>
      <c r="S84" s="168"/>
      <c r="T84" s="170">
        <f>SUM(T85:T129)</f>
        <v>0</v>
      </c>
      <c r="AR84" s="171" t="s">
        <v>91</v>
      </c>
      <c r="AT84" s="172" t="s">
        <v>82</v>
      </c>
      <c r="AU84" s="172" t="s">
        <v>91</v>
      </c>
      <c r="AY84" s="171" t="s">
        <v>138</v>
      </c>
      <c r="BK84" s="173">
        <f>SUM(BK85:BK129)</f>
        <v>0</v>
      </c>
    </row>
    <row r="85" spans="1:65" s="2" customFormat="1" ht="14.4" customHeight="1">
      <c r="A85" s="37"/>
      <c r="B85" s="38"/>
      <c r="C85" s="176" t="s">
        <v>91</v>
      </c>
      <c r="D85" s="176" t="s">
        <v>139</v>
      </c>
      <c r="E85" s="177" t="s">
        <v>140</v>
      </c>
      <c r="F85" s="178" t="s">
        <v>141</v>
      </c>
      <c r="G85" s="179" t="s">
        <v>142</v>
      </c>
      <c r="H85" s="180">
        <v>50</v>
      </c>
      <c r="I85" s="181"/>
      <c r="J85" s="182">
        <f>ROUND(I85*H85,2)</f>
        <v>0</v>
      </c>
      <c r="K85" s="178" t="s">
        <v>143</v>
      </c>
      <c r="L85" s="42"/>
      <c r="M85" s="183" t="s">
        <v>45</v>
      </c>
      <c r="N85" s="184" t="s">
        <v>54</v>
      </c>
      <c r="O85" s="67"/>
      <c r="P85" s="185">
        <f>O85*H85</f>
        <v>0</v>
      </c>
      <c r="Q85" s="185">
        <v>7.1900000000000002E-3</v>
      </c>
      <c r="R85" s="185">
        <f>Q85*H85</f>
        <v>0.35949999999999999</v>
      </c>
      <c r="S85" s="185">
        <v>0</v>
      </c>
      <c r="T85" s="186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187" t="s">
        <v>144</v>
      </c>
      <c r="AT85" s="187" t="s">
        <v>139</v>
      </c>
      <c r="AU85" s="187" t="s">
        <v>93</v>
      </c>
      <c r="AY85" s="19" t="s">
        <v>138</v>
      </c>
      <c r="BE85" s="188">
        <f>IF(N85="základní",J85,0)</f>
        <v>0</v>
      </c>
      <c r="BF85" s="188">
        <f>IF(N85="snížená",J85,0)</f>
        <v>0</v>
      </c>
      <c r="BG85" s="188">
        <f>IF(N85="zákl. přenesená",J85,0)</f>
        <v>0</v>
      </c>
      <c r="BH85" s="188">
        <f>IF(N85="sníž. přenesená",J85,0)</f>
        <v>0</v>
      </c>
      <c r="BI85" s="188">
        <f>IF(N85="nulová",J85,0)</f>
        <v>0</v>
      </c>
      <c r="BJ85" s="19" t="s">
        <v>91</v>
      </c>
      <c r="BK85" s="188">
        <f>ROUND(I85*H85,2)</f>
        <v>0</v>
      </c>
      <c r="BL85" s="19" t="s">
        <v>144</v>
      </c>
      <c r="BM85" s="187" t="s">
        <v>145</v>
      </c>
    </row>
    <row r="86" spans="1:65" s="13" customFormat="1" ht="10.199999999999999">
      <c r="B86" s="189"/>
      <c r="C86" s="190"/>
      <c r="D86" s="191" t="s">
        <v>146</v>
      </c>
      <c r="E86" s="192" t="s">
        <v>45</v>
      </c>
      <c r="F86" s="193" t="s">
        <v>147</v>
      </c>
      <c r="G86" s="190"/>
      <c r="H86" s="192" t="s">
        <v>45</v>
      </c>
      <c r="I86" s="194"/>
      <c r="J86" s="190"/>
      <c r="K86" s="190"/>
      <c r="L86" s="195"/>
      <c r="M86" s="196"/>
      <c r="N86" s="197"/>
      <c r="O86" s="197"/>
      <c r="P86" s="197"/>
      <c r="Q86" s="197"/>
      <c r="R86" s="197"/>
      <c r="S86" s="197"/>
      <c r="T86" s="198"/>
      <c r="AT86" s="199" t="s">
        <v>146</v>
      </c>
      <c r="AU86" s="199" t="s">
        <v>93</v>
      </c>
      <c r="AV86" s="13" t="s">
        <v>91</v>
      </c>
      <c r="AW86" s="13" t="s">
        <v>43</v>
      </c>
      <c r="AX86" s="13" t="s">
        <v>83</v>
      </c>
      <c r="AY86" s="199" t="s">
        <v>138</v>
      </c>
    </row>
    <row r="87" spans="1:65" s="14" customFormat="1" ht="10.199999999999999">
      <c r="B87" s="200"/>
      <c r="C87" s="201"/>
      <c r="D87" s="191" t="s">
        <v>146</v>
      </c>
      <c r="E87" s="202" t="s">
        <v>45</v>
      </c>
      <c r="F87" s="203" t="s">
        <v>148</v>
      </c>
      <c r="G87" s="201"/>
      <c r="H87" s="204">
        <v>50</v>
      </c>
      <c r="I87" s="205"/>
      <c r="J87" s="201"/>
      <c r="K87" s="201"/>
      <c r="L87" s="206"/>
      <c r="M87" s="207"/>
      <c r="N87" s="208"/>
      <c r="O87" s="208"/>
      <c r="P87" s="208"/>
      <c r="Q87" s="208"/>
      <c r="R87" s="208"/>
      <c r="S87" s="208"/>
      <c r="T87" s="209"/>
      <c r="AT87" s="210" t="s">
        <v>146</v>
      </c>
      <c r="AU87" s="210" t="s">
        <v>93</v>
      </c>
      <c r="AV87" s="14" t="s">
        <v>93</v>
      </c>
      <c r="AW87" s="14" t="s">
        <v>43</v>
      </c>
      <c r="AX87" s="14" t="s">
        <v>91</v>
      </c>
      <c r="AY87" s="210" t="s">
        <v>138</v>
      </c>
    </row>
    <row r="88" spans="1:65" s="2" customFormat="1" ht="14.4" customHeight="1">
      <c r="A88" s="37"/>
      <c r="B88" s="38"/>
      <c r="C88" s="176" t="s">
        <v>93</v>
      </c>
      <c r="D88" s="176" t="s">
        <v>139</v>
      </c>
      <c r="E88" s="177" t="s">
        <v>149</v>
      </c>
      <c r="F88" s="178" t="s">
        <v>150</v>
      </c>
      <c r="G88" s="179" t="s">
        <v>151</v>
      </c>
      <c r="H88" s="180">
        <v>240</v>
      </c>
      <c r="I88" s="181"/>
      <c r="J88" s="182">
        <f>ROUND(I88*H88,2)</f>
        <v>0</v>
      </c>
      <c r="K88" s="178" t="s">
        <v>143</v>
      </c>
      <c r="L88" s="42"/>
      <c r="M88" s="183" t="s">
        <v>45</v>
      </c>
      <c r="N88" s="184" t="s">
        <v>54</v>
      </c>
      <c r="O88" s="67"/>
      <c r="P88" s="185">
        <f>O88*H88</f>
        <v>0</v>
      </c>
      <c r="Q88" s="185">
        <v>4.0000000000000003E-5</v>
      </c>
      <c r="R88" s="185">
        <f>Q88*H88</f>
        <v>9.6000000000000009E-3</v>
      </c>
      <c r="S88" s="185">
        <v>0</v>
      </c>
      <c r="T88" s="186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87" t="s">
        <v>144</v>
      </c>
      <c r="AT88" s="187" t="s">
        <v>139</v>
      </c>
      <c r="AU88" s="187" t="s">
        <v>93</v>
      </c>
      <c r="AY88" s="19" t="s">
        <v>138</v>
      </c>
      <c r="BE88" s="188">
        <f>IF(N88="základní",J88,0)</f>
        <v>0</v>
      </c>
      <c r="BF88" s="188">
        <f>IF(N88="snížená",J88,0)</f>
        <v>0</v>
      </c>
      <c r="BG88" s="188">
        <f>IF(N88="zákl. přenesená",J88,0)</f>
        <v>0</v>
      </c>
      <c r="BH88" s="188">
        <f>IF(N88="sníž. přenesená",J88,0)</f>
        <v>0</v>
      </c>
      <c r="BI88" s="188">
        <f>IF(N88="nulová",J88,0)</f>
        <v>0</v>
      </c>
      <c r="BJ88" s="19" t="s">
        <v>91</v>
      </c>
      <c r="BK88" s="188">
        <f>ROUND(I88*H88,2)</f>
        <v>0</v>
      </c>
      <c r="BL88" s="19" t="s">
        <v>144</v>
      </c>
      <c r="BM88" s="187" t="s">
        <v>152</v>
      </c>
    </row>
    <row r="89" spans="1:65" s="13" customFormat="1" ht="10.199999999999999">
      <c r="B89" s="189"/>
      <c r="C89" s="190"/>
      <c r="D89" s="191" t="s">
        <v>146</v>
      </c>
      <c r="E89" s="192" t="s">
        <v>45</v>
      </c>
      <c r="F89" s="193" t="s">
        <v>147</v>
      </c>
      <c r="G89" s="190"/>
      <c r="H89" s="192" t="s">
        <v>45</v>
      </c>
      <c r="I89" s="194"/>
      <c r="J89" s="190"/>
      <c r="K89" s="190"/>
      <c r="L89" s="195"/>
      <c r="M89" s="196"/>
      <c r="N89" s="197"/>
      <c r="O89" s="197"/>
      <c r="P89" s="197"/>
      <c r="Q89" s="197"/>
      <c r="R89" s="197"/>
      <c r="S89" s="197"/>
      <c r="T89" s="198"/>
      <c r="AT89" s="199" t="s">
        <v>146</v>
      </c>
      <c r="AU89" s="199" t="s">
        <v>93</v>
      </c>
      <c r="AV89" s="13" t="s">
        <v>91</v>
      </c>
      <c r="AW89" s="13" t="s">
        <v>43</v>
      </c>
      <c r="AX89" s="13" t="s">
        <v>83</v>
      </c>
      <c r="AY89" s="199" t="s">
        <v>138</v>
      </c>
    </row>
    <row r="90" spans="1:65" s="14" customFormat="1" ht="10.199999999999999">
      <c r="B90" s="200"/>
      <c r="C90" s="201"/>
      <c r="D90" s="191" t="s">
        <v>146</v>
      </c>
      <c r="E90" s="202" t="s">
        <v>45</v>
      </c>
      <c r="F90" s="203" t="s">
        <v>153</v>
      </c>
      <c r="G90" s="201"/>
      <c r="H90" s="204">
        <v>240</v>
      </c>
      <c r="I90" s="205"/>
      <c r="J90" s="201"/>
      <c r="K90" s="201"/>
      <c r="L90" s="206"/>
      <c r="M90" s="207"/>
      <c r="N90" s="208"/>
      <c r="O90" s="208"/>
      <c r="P90" s="208"/>
      <c r="Q90" s="208"/>
      <c r="R90" s="208"/>
      <c r="S90" s="208"/>
      <c r="T90" s="209"/>
      <c r="AT90" s="210" t="s">
        <v>146</v>
      </c>
      <c r="AU90" s="210" t="s">
        <v>93</v>
      </c>
      <c r="AV90" s="14" t="s">
        <v>93</v>
      </c>
      <c r="AW90" s="14" t="s">
        <v>43</v>
      </c>
      <c r="AX90" s="14" t="s">
        <v>91</v>
      </c>
      <c r="AY90" s="210" t="s">
        <v>138</v>
      </c>
    </row>
    <row r="91" spans="1:65" s="2" customFormat="1" ht="24.15" customHeight="1">
      <c r="A91" s="37"/>
      <c r="B91" s="38"/>
      <c r="C91" s="176" t="s">
        <v>154</v>
      </c>
      <c r="D91" s="176" t="s">
        <v>139</v>
      </c>
      <c r="E91" s="177" t="s">
        <v>155</v>
      </c>
      <c r="F91" s="178" t="s">
        <v>156</v>
      </c>
      <c r="G91" s="179" t="s">
        <v>142</v>
      </c>
      <c r="H91" s="180">
        <v>80</v>
      </c>
      <c r="I91" s="181"/>
      <c r="J91" s="182">
        <f>ROUND(I91*H91,2)</f>
        <v>0</v>
      </c>
      <c r="K91" s="178" t="s">
        <v>143</v>
      </c>
      <c r="L91" s="42"/>
      <c r="M91" s="183" t="s">
        <v>45</v>
      </c>
      <c r="N91" s="184" t="s">
        <v>54</v>
      </c>
      <c r="O91" s="67"/>
      <c r="P91" s="185">
        <f>O91*H91</f>
        <v>0</v>
      </c>
      <c r="Q91" s="185">
        <v>1E-4</v>
      </c>
      <c r="R91" s="185">
        <f>Q91*H91</f>
        <v>8.0000000000000002E-3</v>
      </c>
      <c r="S91" s="185">
        <v>0</v>
      </c>
      <c r="T91" s="186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87" t="s">
        <v>144</v>
      </c>
      <c r="AT91" s="187" t="s">
        <v>139</v>
      </c>
      <c r="AU91" s="187" t="s">
        <v>93</v>
      </c>
      <c r="AY91" s="19" t="s">
        <v>138</v>
      </c>
      <c r="BE91" s="188">
        <f>IF(N91="základní",J91,0)</f>
        <v>0</v>
      </c>
      <c r="BF91" s="188">
        <f>IF(N91="snížená",J91,0)</f>
        <v>0</v>
      </c>
      <c r="BG91" s="188">
        <f>IF(N91="zákl. přenesená",J91,0)</f>
        <v>0</v>
      </c>
      <c r="BH91" s="188">
        <f>IF(N91="sníž. přenesená",J91,0)</f>
        <v>0</v>
      </c>
      <c r="BI91" s="188">
        <f>IF(N91="nulová",J91,0)</f>
        <v>0</v>
      </c>
      <c r="BJ91" s="19" t="s">
        <v>91</v>
      </c>
      <c r="BK91" s="188">
        <f>ROUND(I91*H91,2)</f>
        <v>0</v>
      </c>
      <c r="BL91" s="19" t="s">
        <v>144</v>
      </c>
      <c r="BM91" s="187" t="s">
        <v>157</v>
      </c>
    </row>
    <row r="92" spans="1:65" s="13" customFormat="1" ht="10.199999999999999">
      <c r="B92" s="189"/>
      <c r="C92" s="190"/>
      <c r="D92" s="191" t="s">
        <v>146</v>
      </c>
      <c r="E92" s="192" t="s">
        <v>45</v>
      </c>
      <c r="F92" s="193" t="s">
        <v>158</v>
      </c>
      <c r="G92" s="190"/>
      <c r="H92" s="192" t="s">
        <v>45</v>
      </c>
      <c r="I92" s="194"/>
      <c r="J92" s="190"/>
      <c r="K92" s="190"/>
      <c r="L92" s="195"/>
      <c r="M92" s="196"/>
      <c r="N92" s="197"/>
      <c r="O92" s="197"/>
      <c r="P92" s="197"/>
      <c r="Q92" s="197"/>
      <c r="R92" s="197"/>
      <c r="S92" s="197"/>
      <c r="T92" s="198"/>
      <c r="AT92" s="199" t="s">
        <v>146</v>
      </c>
      <c r="AU92" s="199" t="s">
        <v>93</v>
      </c>
      <c r="AV92" s="13" t="s">
        <v>91</v>
      </c>
      <c r="AW92" s="13" t="s">
        <v>43</v>
      </c>
      <c r="AX92" s="13" t="s">
        <v>83</v>
      </c>
      <c r="AY92" s="199" t="s">
        <v>138</v>
      </c>
    </row>
    <row r="93" spans="1:65" s="14" customFormat="1" ht="10.199999999999999">
      <c r="B93" s="200"/>
      <c r="C93" s="201"/>
      <c r="D93" s="191" t="s">
        <v>146</v>
      </c>
      <c r="E93" s="202" t="s">
        <v>45</v>
      </c>
      <c r="F93" s="203" t="s">
        <v>159</v>
      </c>
      <c r="G93" s="201"/>
      <c r="H93" s="204">
        <v>80</v>
      </c>
      <c r="I93" s="205"/>
      <c r="J93" s="201"/>
      <c r="K93" s="201"/>
      <c r="L93" s="206"/>
      <c r="M93" s="207"/>
      <c r="N93" s="208"/>
      <c r="O93" s="208"/>
      <c r="P93" s="208"/>
      <c r="Q93" s="208"/>
      <c r="R93" s="208"/>
      <c r="S93" s="208"/>
      <c r="T93" s="209"/>
      <c r="AT93" s="210" t="s">
        <v>146</v>
      </c>
      <c r="AU93" s="210" t="s">
        <v>93</v>
      </c>
      <c r="AV93" s="14" t="s">
        <v>93</v>
      </c>
      <c r="AW93" s="14" t="s">
        <v>43</v>
      </c>
      <c r="AX93" s="14" t="s">
        <v>91</v>
      </c>
      <c r="AY93" s="210" t="s">
        <v>138</v>
      </c>
    </row>
    <row r="94" spans="1:65" s="2" customFormat="1" ht="24.15" customHeight="1">
      <c r="A94" s="37"/>
      <c r="B94" s="38"/>
      <c r="C94" s="176" t="s">
        <v>144</v>
      </c>
      <c r="D94" s="176" t="s">
        <v>139</v>
      </c>
      <c r="E94" s="177" t="s">
        <v>160</v>
      </c>
      <c r="F94" s="178" t="s">
        <v>161</v>
      </c>
      <c r="G94" s="179" t="s">
        <v>142</v>
      </c>
      <c r="H94" s="180">
        <v>80</v>
      </c>
      <c r="I94" s="181"/>
      <c r="J94" s="182">
        <f>ROUND(I94*H94,2)</f>
        <v>0</v>
      </c>
      <c r="K94" s="178" t="s">
        <v>143</v>
      </c>
      <c r="L94" s="42"/>
      <c r="M94" s="183" t="s">
        <v>45</v>
      </c>
      <c r="N94" s="184" t="s">
        <v>54</v>
      </c>
      <c r="O94" s="67"/>
      <c r="P94" s="185">
        <f>O94*H94</f>
        <v>0</v>
      </c>
      <c r="Q94" s="185">
        <v>0</v>
      </c>
      <c r="R94" s="185">
        <f>Q94*H94</f>
        <v>0</v>
      </c>
      <c r="S94" s="185">
        <v>0</v>
      </c>
      <c r="T94" s="186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7" t="s">
        <v>144</v>
      </c>
      <c r="AT94" s="187" t="s">
        <v>139</v>
      </c>
      <c r="AU94" s="187" t="s">
        <v>93</v>
      </c>
      <c r="AY94" s="19" t="s">
        <v>138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9" t="s">
        <v>91</v>
      </c>
      <c r="BK94" s="188">
        <f>ROUND(I94*H94,2)</f>
        <v>0</v>
      </c>
      <c r="BL94" s="19" t="s">
        <v>144</v>
      </c>
      <c r="BM94" s="187" t="s">
        <v>162</v>
      </c>
    </row>
    <row r="95" spans="1:65" s="2" customFormat="1" ht="14.4" customHeight="1">
      <c r="A95" s="37"/>
      <c r="B95" s="38"/>
      <c r="C95" s="176" t="s">
        <v>163</v>
      </c>
      <c r="D95" s="176" t="s">
        <v>139</v>
      </c>
      <c r="E95" s="177" t="s">
        <v>164</v>
      </c>
      <c r="F95" s="178" t="s">
        <v>165</v>
      </c>
      <c r="G95" s="179" t="s">
        <v>142</v>
      </c>
      <c r="H95" s="180">
        <v>4</v>
      </c>
      <c r="I95" s="181"/>
      <c r="J95" s="182">
        <f>ROUND(I95*H95,2)</f>
        <v>0</v>
      </c>
      <c r="K95" s="178" t="s">
        <v>143</v>
      </c>
      <c r="L95" s="42"/>
      <c r="M95" s="183" t="s">
        <v>45</v>
      </c>
      <c r="N95" s="184" t="s">
        <v>54</v>
      </c>
      <c r="O95" s="67"/>
      <c r="P95" s="185">
        <f>O95*H95</f>
        <v>0</v>
      </c>
      <c r="Q95" s="185">
        <v>4.6999999999999999E-4</v>
      </c>
      <c r="R95" s="185">
        <f>Q95*H95</f>
        <v>1.8799999999999999E-3</v>
      </c>
      <c r="S95" s="185">
        <v>0</v>
      </c>
      <c r="T95" s="186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144</v>
      </c>
      <c r="AT95" s="187" t="s">
        <v>139</v>
      </c>
      <c r="AU95" s="187" t="s">
        <v>93</v>
      </c>
      <c r="AY95" s="19" t="s">
        <v>138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9" t="s">
        <v>91</v>
      </c>
      <c r="BK95" s="188">
        <f>ROUND(I95*H95,2)</f>
        <v>0</v>
      </c>
      <c r="BL95" s="19" t="s">
        <v>144</v>
      </c>
      <c r="BM95" s="187" t="s">
        <v>166</v>
      </c>
    </row>
    <row r="96" spans="1:65" s="2" customFormat="1" ht="14.4" customHeight="1">
      <c r="A96" s="37"/>
      <c r="B96" s="38"/>
      <c r="C96" s="176" t="s">
        <v>167</v>
      </c>
      <c r="D96" s="176" t="s">
        <v>139</v>
      </c>
      <c r="E96" s="177" t="s">
        <v>168</v>
      </c>
      <c r="F96" s="178" t="s">
        <v>169</v>
      </c>
      <c r="G96" s="179" t="s">
        <v>142</v>
      </c>
      <c r="H96" s="180">
        <v>4</v>
      </c>
      <c r="I96" s="181"/>
      <c r="J96" s="182">
        <f>ROUND(I96*H96,2)</f>
        <v>0</v>
      </c>
      <c r="K96" s="178" t="s">
        <v>143</v>
      </c>
      <c r="L96" s="42"/>
      <c r="M96" s="183" t="s">
        <v>45</v>
      </c>
      <c r="N96" s="184" t="s">
        <v>54</v>
      </c>
      <c r="O96" s="67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7" t="s">
        <v>144</v>
      </c>
      <c r="AT96" s="187" t="s">
        <v>139</v>
      </c>
      <c r="AU96" s="187" t="s">
        <v>93</v>
      </c>
      <c r="AY96" s="19" t="s">
        <v>138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9" t="s">
        <v>91</v>
      </c>
      <c r="BK96" s="188">
        <f>ROUND(I96*H96,2)</f>
        <v>0</v>
      </c>
      <c r="BL96" s="19" t="s">
        <v>144</v>
      </c>
      <c r="BM96" s="187" t="s">
        <v>170</v>
      </c>
    </row>
    <row r="97" spans="1:65" s="2" customFormat="1" ht="14.4" customHeight="1">
      <c r="A97" s="37"/>
      <c r="B97" s="38"/>
      <c r="C97" s="176" t="s">
        <v>171</v>
      </c>
      <c r="D97" s="176" t="s">
        <v>139</v>
      </c>
      <c r="E97" s="177" t="s">
        <v>172</v>
      </c>
      <c r="F97" s="178" t="s">
        <v>173</v>
      </c>
      <c r="G97" s="179" t="s">
        <v>174</v>
      </c>
      <c r="H97" s="180">
        <v>1603.36</v>
      </c>
      <c r="I97" s="181"/>
      <c r="J97" s="182">
        <f>ROUND(I97*H97,2)</f>
        <v>0</v>
      </c>
      <c r="K97" s="178" t="s">
        <v>143</v>
      </c>
      <c r="L97" s="42"/>
      <c r="M97" s="183" t="s">
        <v>45</v>
      </c>
      <c r="N97" s="184" t="s">
        <v>54</v>
      </c>
      <c r="O97" s="67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144</v>
      </c>
      <c r="AT97" s="187" t="s">
        <v>139</v>
      </c>
      <c r="AU97" s="187" t="s">
        <v>93</v>
      </c>
      <c r="AY97" s="19" t="s">
        <v>138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9" t="s">
        <v>91</v>
      </c>
      <c r="BK97" s="188">
        <f>ROUND(I97*H97,2)</f>
        <v>0</v>
      </c>
      <c r="BL97" s="19" t="s">
        <v>144</v>
      </c>
      <c r="BM97" s="187" t="s">
        <v>175</v>
      </c>
    </row>
    <row r="98" spans="1:65" s="13" customFormat="1" ht="10.199999999999999">
      <c r="B98" s="189"/>
      <c r="C98" s="190"/>
      <c r="D98" s="191" t="s">
        <v>146</v>
      </c>
      <c r="E98" s="192" t="s">
        <v>45</v>
      </c>
      <c r="F98" s="193" t="s">
        <v>176</v>
      </c>
      <c r="G98" s="190"/>
      <c r="H98" s="192" t="s">
        <v>45</v>
      </c>
      <c r="I98" s="194"/>
      <c r="J98" s="190"/>
      <c r="K98" s="190"/>
      <c r="L98" s="195"/>
      <c r="M98" s="196"/>
      <c r="N98" s="197"/>
      <c r="O98" s="197"/>
      <c r="P98" s="197"/>
      <c r="Q98" s="197"/>
      <c r="R98" s="197"/>
      <c r="S98" s="197"/>
      <c r="T98" s="198"/>
      <c r="AT98" s="199" t="s">
        <v>146</v>
      </c>
      <c r="AU98" s="199" t="s">
        <v>93</v>
      </c>
      <c r="AV98" s="13" t="s">
        <v>91</v>
      </c>
      <c r="AW98" s="13" t="s">
        <v>43</v>
      </c>
      <c r="AX98" s="13" t="s">
        <v>83</v>
      </c>
      <c r="AY98" s="199" t="s">
        <v>138</v>
      </c>
    </row>
    <row r="99" spans="1:65" s="14" customFormat="1" ht="10.199999999999999">
      <c r="B99" s="200"/>
      <c r="C99" s="201"/>
      <c r="D99" s="191" t="s">
        <v>146</v>
      </c>
      <c r="E99" s="202" t="s">
        <v>45</v>
      </c>
      <c r="F99" s="203" t="s">
        <v>177</v>
      </c>
      <c r="G99" s="201"/>
      <c r="H99" s="204">
        <v>1603.36</v>
      </c>
      <c r="I99" s="205"/>
      <c r="J99" s="201"/>
      <c r="K99" s="201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146</v>
      </c>
      <c r="AU99" s="210" t="s">
        <v>93</v>
      </c>
      <c r="AV99" s="14" t="s">
        <v>93</v>
      </c>
      <c r="AW99" s="14" t="s">
        <v>43</v>
      </c>
      <c r="AX99" s="14" t="s">
        <v>91</v>
      </c>
      <c r="AY99" s="210" t="s">
        <v>138</v>
      </c>
    </row>
    <row r="100" spans="1:65" s="2" customFormat="1" ht="24.15" customHeight="1">
      <c r="A100" s="37"/>
      <c r="B100" s="38"/>
      <c r="C100" s="176" t="s">
        <v>178</v>
      </c>
      <c r="D100" s="176" t="s">
        <v>139</v>
      </c>
      <c r="E100" s="177" t="s">
        <v>179</v>
      </c>
      <c r="F100" s="178" t="s">
        <v>180</v>
      </c>
      <c r="G100" s="179" t="s">
        <v>181</v>
      </c>
      <c r="H100" s="180">
        <v>2617</v>
      </c>
      <c r="I100" s="181"/>
      <c r="J100" s="182">
        <f>ROUND(I100*H100,2)</f>
        <v>0</v>
      </c>
      <c r="K100" s="178" t="s">
        <v>143</v>
      </c>
      <c r="L100" s="42"/>
      <c r="M100" s="183" t="s">
        <v>45</v>
      </c>
      <c r="N100" s="184" t="s">
        <v>54</v>
      </c>
      <c r="O100" s="67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144</v>
      </c>
      <c r="AT100" s="187" t="s">
        <v>139</v>
      </c>
      <c r="AU100" s="187" t="s">
        <v>93</v>
      </c>
      <c r="AY100" s="19" t="s">
        <v>138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9" t="s">
        <v>91</v>
      </c>
      <c r="BK100" s="188">
        <f>ROUND(I100*H100,2)</f>
        <v>0</v>
      </c>
      <c r="BL100" s="19" t="s">
        <v>144</v>
      </c>
      <c r="BM100" s="187" t="s">
        <v>182</v>
      </c>
    </row>
    <row r="101" spans="1:65" s="13" customFormat="1" ht="10.199999999999999">
      <c r="B101" s="189"/>
      <c r="C101" s="190"/>
      <c r="D101" s="191" t="s">
        <v>146</v>
      </c>
      <c r="E101" s="192" t="s">
        <v>45</v>
      </c>
      <c r="F101" s="193" t="s">
        <v>183</v>
      </c>
      <c r="G101" s="190"/>
      <c r="H101" s="192" t="s">
        <v>45</v>
      </c>
      <c r="I101" s="194"/>
      <c r="J101" s="190"/>
      <c r="K101" s="190"/>
      <c r="L101" s="195"/>
      <c r="M101" s="196"/>
      <c r="N101" s="197"/>
      <c r="O101" s="197"/>
      <c r="P101" s="197"/>
      <c r="Q101" s="197"/>
      <c r="R101" s="197"/>
      <c r="S101" s="197"/>
      <c r="T101" s="198"/>
      <c r="AT101" s="199" t="s">
        <v>146</v>
      </c>
      <c r="AU101" s="199" t="s">
        <v>93</v>
      </c>
      <c r="AV101" s="13" t="s">
        <v>91</v>
      </c>
      <c r="AW101" s="13" t="s">
        <v>43</v>
      </c>
      <c r="AX101" s="13" t="s">
        <v>83</v>
      </c>
      <c r="AY101" s="199" t="s">
        <v>138</v>
      </c>
    </row>
    <row r="102" spans="1:65" s="14" customFormat="1" ht="10.199999999999999">
      <c r="B102" s="200"/>
      <c r="C102" s="201"/>
      <c r="D102" s="191" t="s">
        <v>146</v>
      </c>
      <c r="E102" s="202" t="s">
        <v>45</v>
      </c>
      <c r="F102" s="203" t="s">
        <v>184</v>
      </c>
      <c r="G102" s="201"/>
      <c r="H102" s="204">
        <v>2617</v>
      </c>
      <c r="I102" s="205"/>
      <c r="J102" s="201"/>
      <c r="K102" s="201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146</v>
      </c>
      <c r="AU102" s="210" t="s">
        <v>93</v>
      </c>
      <c r="AV102" s="14" t="s">
        <v>93</v>
      </c>
      <c r="AW102" s="14" t="s">
        <v>43</v>
      </c>
      <c r="AX102" s="14" t="s">
        <v>91</v>
      </c>
      <c r="AY102" s="210" t="s">
        <v>138</v>
      </c>
    </row>
    <row r="103" spans="1:65" s="2" customFormat="1" ht="37.799999999999997" customHeight="1">
      <c r="A103" s="37"/>
      <c r="B103" s="38"/>
      <c r="C103" s="176" t="s">
        <v>185</v>
      </c>
      <c r="D103" s="176" t="s">
        <v>139</v>
      </c>
      <c r="E103" s="177" t="s">
        <v>186</v>
      </c>
      <c r="F103" s="178" t="s">
        <v>187</v>
      </c>
      <c r="G103" s="179" t="s">
        <v>181</v>
      </c>
      <c r="H103" s="180">
        <v>305</v>
      </c>
      <c r="I103" s="181"/>
      <c r="J103" s="182">
        <f>ROUND(I103*H103,2)</f>
        <v>0</v>
      </c>
      <c r="K103" s="178" t="s">
        <v>143</v>
      </c>
      <c r="L103" s="42"/>
      <c r="M103" s="183" t="s">
        <v>45</v>
      </c>
      <c r="N103" s="184" t="s">
        <v>54</v>
      </c>
      <c r="O103" s="67"/>
      <c r="P103" s="185">
        <f>O103*H103</f>
        <v>0</v>
      </c>
      <c r="Q103" s="185">
        <v>0</v>
      </c>
      <c r="R103" s="185">
        <f>Q103*H103</f>
        <v>0</v>
      </c>
      <c r="S103" s="185">
        <v>0</v>
      </c>
      <c r="T103" s="186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144</v>
      </c>
      <c r="AT103" s="187" t="s">
        <v>139</v>
      </c>
      <c r="AU103" s="187" t="s">
        <v>93</v>
      </c>
      <c r="AY103" s="19" t="s">
        <v>138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19" t="s">
        <v>91</v>
      </c>
      <c r="BK103" s="188">
        <f>ROUND(I103*H103,2)</f>
        <v>0</v>
      </c>
      <c r="BL103" s="19" t="s">
        <v>144</v>
      </c>
      <c r="BM103" s="187" t="s">
        <v>188</v>
      </c>
    </row>
    <row r="104" spans="1:65" s="13" customFormat="1" ht="10.199999999999999">
      <c r="B104" s="189"/>
      <c r="C104" s="190"/>
      <c r="D104" s="191" t="s">
        <v>146</v>
      </c>
      <c r="E104" s="192" t="s">
        <v>45</v>
      </c>
      <c r="F104" s="193" t="s">
        <v>189</v>
      </c>
      <c r="G104" s="190"/>
      <c r="H104" s="192" t="s">
        <v>45</v>
      </c>
      <c r="I104" s="194"/>
      <c r="J104" s="190"/>
      <c r="K104" s="190"/>
      <c r="L104" s="195"/>
      <c r="M104" s="196"/>
      <c r="N104" s="197"/>
      <c r="O104" s="197"/>
      <c r="P104" s="197"/>
      <c r="Q104" s="197"/>
      <c r="R104" s="197"/>
      <c r="S104" s="197"/>
      <c r="T104" s="198"/>
      <c r="AT104" s="199" t="s">
        <v>146</v>
      </c>
      <c r="AU104" s="199" t="s">
        <v>93</v>
      </c>
      <c r="AV104" s="13" t="s">
        <v>91</v>
      </c>
      <c r="AW104" s="13" t="s">
        <v>43</v>
      </c>
      <c r="AX104" s="13" t="s">
        <v>83</v>
      </c>
      <c r="AY104" s="199" t="s">
        <v>138</v>
      </c>
    </row>
    <row r="105" spans="1:65" s="14" customFormat="1" ht="10.199999999999999">
      <c r="B105" s="200"/>
      <c r="C105" s="201"/>
      <c r="D105" s="191" t="s">
        <v>146</v>
      </c>
      <c r="E105" s="202" t="s">
        <v>45</v>
      </c>
      <c r="F105" s="203" t="s">
        <v>190</v>
      </c>
      <c r="G105" s="201"/>
      <c r="H105" s="204">
        <v>305</v>
      </c>
      <c r="I105" s="205"/>
      <c r="J105" s="201"/>
      <c r="K105" s="201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146</v>
      </c>
      <c r="AU105" s="210" t="s">
        <v>93</v>
      </c>
      <c r="AV105" s="14" t="s">
        <v>93</v>
      </c>
      <c r="AW105" s="14" t="s">
        <v>43</v>
      </c>
      <c r="AX105" s="14" t="s">
        <v>91</v>
      </c>
      <c r="AY105" s="210" t="s">
        <v>138</v>
      </c>
    </row>
    <row r="106" spans="1:65" s="2" customFormat="1" ht="37.799999999999997" customHeight="1">
      <c r="A106" s="37"/>
      <c r="B106" s="38"/>
      <c r="C106" s="176" t="s">
        <v>191</v>
      </c>
      <c r="D106" s="176" t="s">
        <v>139</v>
      </c>
      <c r="E106" s="177" t="s">
        <v>192</v>
      </c>
      <c r="F106" s="178" t="s">
        <v>193</v>
      </c>
      <c r="G106" s="179" t="s">
        <v>181</v>
      </c>
      <c r="H106" s="180">
        <v>400.84</v>
      </c>
      <c r="I106" s="181"/>
      <c r="J106" s="182">
        <f>ROUND(I106*H106,2)</f>
        <v>0</v>
      </c>
      <c r="K106" s="178" t="s">
        <v>143</v>
      </c>
      <c r="L106" s="42"/>
      <c r="M106" s="183" t="s">
        <v>45</v>
      </c>
      <c r="N106" s="184" t="s">
        <v>54</v>
      </c>
      <c r="O106" s="67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7" t="s">
        <v>144</v>
      </c>
      <c r="AT106" s="187" t="s">
        <v>139</v>
      </c>
      <c r="AU106" s="187" t="s">
        <v>93</v>
      </c>
      <c r="AY106" s="19" t="s">
        <v>138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9" t="s">
        <v>91</v>
      </c>
      <c r="BK106" s="188">
        <f>ROUND(I106*H106,2)</f>
        <v>0</v>
      </c>
      <c r="BL106" s="19" t="s">
        <v>144</v>
      </c>
      <c r="BM106" s="187" t="s">
        <v>194</v>
      </c>
    </row>
    <row r="107" spans="1:65" s="13" customFormat="1" ht="10.199999999999999">
      <c r="B107" s="189"/>
      <c r="C107" s="190"/>
      <c r="D107" s="191" t="s">
        <v>146</v>
      </c>
      <c r="E107" s="192" t="s">
        <v>45</v>
      </c>
      <c r="F107" s="193" t="s">
        <v>195</v>
      </c>
      <c r="G107" s="190"/>
      <c r="H107" s="192" t="s">
        <v>45</v>
      </c>
      <c r="I107" s="194"/>
      <c r="J107" s="190"/>
      <c r="K107" s="190"/>
      <c r="L107" s="195"/>
      <c r="M107" s="196"/>
      <c r="N107" s="197"/>
      <c r="O107" s="197"/>
      <c r="P107" s="197"/>
      <c r="Q107" s="197"/>
      <c r="R107" s="197"/>
      <c r="S107" s="197"/>
      <c r="T107" s="198"/>
      <c r="AT107" s="199" t="s">
        <v>146</v>
      </c>
      <c r="AU107" s="199" t="s">
        <v>93</v>
      </c>
      <c r="AV107" s="13" t="s">
        <v>91</v>
      </c>
      <c r="AW107" s="13" t="s">
        <v>43</v>
      </c>
      <c r="AX107" s="13" t="s">
        <v>83</v>
      </c>
      <c r="AY107" s="199" t="s">
        <v>138</v>
      </c>
    </row>
    <row r="108" spans="1:65" s="14" customFormat="1" ht="10.199999999999999">
      <c r="B108" s="200"/>
      <c r="C108" s="201"/>
      <c r="D108" s="191" t="s">
        <v>146</v>
      </c>
      <c r="E108" s="202" t="s">
        <v>45</v>
      </c>
      <c r="F108" s="203" t="s">
        <v>196</v>
      </c>
      <c r="G108" s="201"/>
      <c r="H108" s="204">
        <v>400.84</v>
      </c>
      <c r="I108" s="205"/>
      <c r="J108" s="201"/>
      <c r="K108" s="201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146</v>
      </c>
      <c r="AU108" s="210" t="s">
        <v>93</v>
      </c>
      <c r="AV108" s="14" t="s">
        <v>93</v>
      </c>
      <c r="AW108" s="14" t="s">
        <v>43</v>
      </c>
      <c r="AX108" s="14" t="s">
        <v>91</v>
      </c>
      <c r="AY108" s="210" t="s">
        <v>138</v>
      </c>
    </row>
    <row r="109" spans="1:65" s="2" customFormat="1" ht="37.799999999999997" customHeight="1">
      <c r="A109" s="37"/>
      <c r="B109" s="38"/>
      <c r="C109" s="176" t="s">
        <v>197</v>
      </c>
      <c r="D109" s="176" t="s">
        <v>139</v>
      </c>
      <c r="E109" s="177" t="s">
        <v>198</v>
      </c>
      <c r="F109" s="178" t="s">
        <v>199</v>
      </c>
      <c r="G109" s="179" t="s">
        <v>181</v>
      </c>
      <c r="H109" s="180">
        <v>1100.3</v>
      </c>
      <c r="I109" s="181"/>
      <c r="J109" s="182">
        <f>ROUND(I109*H109,2)</f>
        <v>0</v>
      </c>
      <c r="K109" s="178" t="s">
        <v>143</v>
      </c>
      <c r="L109" s="42"/>
      <c r="M109" s="183" t="s">
        <v>45</v>
      </c>
      <c r="N109" s="184" t="s">
        <v>54</v>
      </c>
      <c r="O109" s="67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144</v>
      </c>
      <c r="AT109" s="187" t="s">
        <v>139</v>
      </c>
      <c r="AU109" s="187" t="s">
        <v>93</v>
      </c>
      <c r="AY109" s="19" t="s">
        <v>138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9" t="s">
        <v>91</v>
      </c>
      <c r="BK109" s="188">
        <f>ROUND(I109*H109,2)</f>
        <v>0</v>
      </c>
      <c r="BL109" s="19" t="s">
        <v>144</v>
      </c>
      <c r="BM109" s="187" t="s">
        <v>200</v>
      </c>
    </row>
    <row r="110" spans="1:65" s="14" customFormat="1" ht="10.199999999999999">
      <c r="B110" s="200"/>
      <c r="C110" s="201"/>
      <c r="D110" s="191" t="s">
        <v>146</v>
      </c>
      <c r="E110" s="202" t="s">
        <v>45</v>
      </c>
      <c r="F110" s="203" t="s">
        <v>184</v>
      </c>
      <c r="G110" s="201"/>
      <c r="H110" s="204">
        <v>2617</v>
      </c>
      <c r="I110" s="205"/>
      <c r="J110" s="201"/>
      <c r="K110" s="201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146</v>
      </c>
      <c r="AU110" s="210" t="s">
        <v>93</v>
      </c>
      <c r="AV110" s="14" t="s">
        <v>93</v>
      </c>
      <c r="AW110" s="14" t="s">
        <v>43</v>
      </c>
      <c r="AX110" s="14" t="s">
        <v>83</v>
      </c>
      <c r="AY110" s="210" t="s">
        <v>138</v>
      </c>
    </row>
    <row r="111" spans="1:65" s="14" customFormat="1" ht="10.199999999999999">
      <c r="B111" s="200"/>
      <c r="C111" s="201"/>
      <c r="D111" s="191" t="s">
        <v>146</v>
      </c>
      <c r="E111" s="202" t="s">
        <v>45</v>
      </c>
      <c r="F111" s="203" t="s">
        <v>201</v>
      </c>
      <c r="G111" s="201"/>
      <c r="H111" s="204">
        <v>-1237</v>
      </c>
      <c r="I111" s="205"/>
      <c r="J111" s="201"/>
      <c r="K111" s="201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146</v>
      </c>
      <c r="AU111" s="210" t="s">
        <v>93</v>
      </c>
      <c r="AV111" s="14" t="s">
        <v>93</v>
      </c>
      <c r="AW111" s="14" t="s">
        <v>43</v>
      </c>
      <c r="AX111" s="14" t="s">
        <v>83</v>
      </c>
      <c r="AY111" s="210" t="s">
        <v>138</v>
      </c>
    </row>
    <row r="112" spans="1:65" s="14" customFormat="1" ht="10.199999999999999">
      <c r="B112" s="200"/>
      <c r="C112" s="201"/>
      <c r="D112" s="191" t="s">
        <v>146</v>
      </c>
      <c r="E112" s="202" t="s">
        <v>45</v>
      </c>
      <c r="F112" s="203" t="s">
        <v>202</v>
      </c>
      <c r="G112" s="201"/>
      <c r="H112" s="204">
        <v>-279.7</v>
      </c>
      <c r="I112" s="205"/>
      <c r="J112" s="201"/>
      <c r="K112" s="201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146</v>
      </c>
      <c r="AU112" s="210" t="s">
        <v>93</v>
      </c>
      <c r="AV112" s="14" t="s">
        <v>93</v>
      </c>
      <c r="AW112" s="14" t="s">
        <v>43</v>
      </c>
      <c r="AX112" s="14" t="s">
        <v>83</v>
      </c>
      <c r="AY112" s="210" t="s">
        <v>138</v>
      </c>
    </row>
    <row r="113" spans="1:65" s="15" customFormat="1" ht="10.199999999999999">
      <c r="B113" s="211"/>
      <c r="C113" s="212"/>
      <c r="D113" s="191" t="s">
        <v>146</v>
      </c>
      <c r="E113" s="213" t="s">
        <v>45</v>
      </c>
      <c r="F113" s="214" t="s">
        <v>203</v>
      </c>
      <c r="G113" s="212"/>
      <c r="H113" s="215">
        <v>1100.3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146</v>
      </c>
      <c r="AU113" s="221" t="s">
        <v>93</v>
      </c>
      <c r="AV113" s="15" t="s">
        <v>144</v>
      </c>
      <c r="AW113" s="15" t="s">
        <v>43</v>
      </c>
      <c r="AX113" s="15" t="s">
        <v>91</v>
      </c>
      <c r="AY113" s="221" t="s">
        <v>138</v>
      </c>
    </row>
    <row r="114" spans="1:65" s="2" customFormat="1" ht="37.799999999999997" customHeight="1">
      <c r="A114" s="37"/>
      <c r="B114" s="38"/>
      <c r="C114" s="176" t="s">
        <v>204</v>
      </c>
      <c r="D114" s="176" t="s">
        <v>139</v>
      </c>
      <c r="E114" s="177" t="s">
        <v>205</v>
      </c>
      <c r="F114" s="178" t="s">
        <v>206</v>
      </c>
      <c r="G114" s="179" t="s">
        <v>181</v>
      </c>
      <c r="H114" s="180">
        <v>11003</v>
      </c>
      <c r="I114" s="181"/>
      <c r="J114" s="182">
        <f>ROUND(I114*H114,2)</f>
        <v>0</v>
      </c>
      <c r="K114" s="178" t="s">
        <v>143</v>
      </c>
      <c r="L114" s="42"/>
      <c r="M114" s="183" t="s">
        <v>45</v>
      </c>
      <c r="N114" s="184" t="s">
        <v>54</v>
      </c>
      <c r="O114" s="67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7" t="s">
        <v>144</v>
      </c>
      <c r="AT114" s="187" t="s">
        <v>139</v>
      </c>
      <c r="AU114" s="187" t="s">
        <v>93</v>
      </c>
      <c r="AY114" s="19" t="s">
        <v>138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9" t="s">
        <v>91</v>
      </c>
      <c r="BK114" s="188">
        <f>ROUND(I114*H114,2)</f>
        <v>0</v>
      </c>
      <c r="BL114" s="19" t="s">
        <v>144</v>
      </c>
      <c r="BM114" s="187" t="s">
        <v>207</v>
      </c>
    </row>
    <row r="115" spans="1:65" s="14" customFormat="1" ht="10.199999999999999">
      <c r="B115" s="200"/>
      <c r="C115" s="201"/>
      <c r="D115" s="191" t="s">
        <v>146</v>
      </c>
      <c r="E115" s="201"/>
      <c r="F115" s="203" t="s">
        <v>208</v>
      </c>
      <c r="G115" s="201"/>
      <c r="H115" s="204">
        <v>11003</v>
      </c>
      <c r="I115" s="205"/>
      <c r="J115" s="201"/>
      <c r="K115" s="201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146</v>
      </c>
      <c r="AU115" s="210" t="s">
        <v>93</v>
      </c>
      <c r="AV115" s="14" t="s">
        <v>93</v>
      </c>
      <c r="AW115" s="14" t="s">
        <v>4</v>
      </c>
      <c r="AX115" s="14" t="s">
        <v>91</v>
      </c>
      <c r="AY115" s="210" t="s">
        <v>138</v>
      </c>
    </row>
    <row r="116" spans="1:65" s="2" customFormat="1" ht="24.15" customHeight="1">
      <c r="A116" s="37"/>
      <c r="B116" s="38"/>
      <c r="C116" s="176" t="s">
        <v>209</v>
      </c>
      <c r="D116" s="176" t="s">
        <v>139</v>
      </c>
      <c r="E116" s="177" t="s">
        <v>210</v>
      </c>
      <c r="F116" s="178" t="s">
        <v>211</v>
      </c>
      <c r="G116" s="179" t="s">
        <v>181</v>
      </c>
      <c r="H116" s="180">
        <v>305</v>
      </c>
      <c r="I116" s="181"/>
      <c r="J116" s="182">
        <f>ROUND(I116*H116,2)</f>
        <v>0</v>
      </c>
      <c r="K116" s="178" t="s">
        <v>143</v>
      </c>
      <c r="L116" s="42"/>
      <c r="M116" s="183" t="s">
        <v>45</v>
      </c>
      <c r="N116" s="184" t="s">
        <v>54</v>
      </c>
      <c r="O116" s="67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7" t="s">
        <v>144</v>
      </c>
      <c r="AT116" s="187" t="s">
        <v>139</v>
      </c>
      <c r="AU116" s="187" t="s">
        <v>93</v>
      </c>
      <c r="AY116" s="19" t="s">
        <v>138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9" t="s">
        <v>91</v>
      </c>
      <c r="BK116" s="188">
        <f>ROUND(I116*H116,2)</f>
        <v>0</v>
      </c>
      <c r="BL116" s="19" t="s">
        <v>144</v>
      </c>
      <c r="BM116" s="187" t="s">
        <v>212</v>
      </c>
    </row>
    <row r="117" spans="1:65" s="13" customFormat="1" ht="10.199999999999999">
      <c r="B117" s="189"/>
      <c r="C117" s="190"/>
      <c r="D117" s="191" t="s">
        <v>146</v>
      </c>
      <c r="E117" s="192" t="s">
        <v>45</v>
      </c>
      <c r="F117" s="193" t="s">
        <v>189</v>
      </c>
      <c r="G117" s="190"/>
      <c r="H117" s="192" t="s">
        <v>45</v>
      </c>
      <c r="I117" s="194"/>
      <c r="J117" s="190"/>
      <c r="K117" s="190"/>
      <c r="L117" s="195"/>
      <c r="M117" s="196"/>
      <c r="N117" s="197"/>
      <c r="O117" s="197"/>
      <c r="P117" s="197"/>
      <c r="Q117" s="197"/>
      <c r="R117" s="197"/>
      <c r="S117" s="197"/>
      <c r="T117" s="198"/>
      <c r="AT117" s="199" t="s">
        <v>146</v>
      </c>
      <c r="AU117" s="199" t="s">
        <v>93</v>
      </c>
      <c r="AV117" s="13" t="s">
        <v>91</v>
      </c>
      <c r="AW117" s="13" t="s">
        <v>43</v>
      </c>
      <c r="AX117" s="13" t="s">
        <v>83</v>
      </c>
      <c r="AY117" s="199" t="s">
        <v>138</v>
      </c>
    </row>
    <row r="118" spans="1:65" s="14" customFormat="1" ht="10.199999999999999">
      <c r="B118" s="200"/>
      <c r="C118" s="201"/>
      <c r="D118" s="191" t="s">
        <v>146</v>
      </c>
      <c r="E118" s="202" t="s">
        <v>45</v>
      </c>
      <c r="F118" s="203" t="s">
        <v>190</v>
      </c>
      <c r="G118" s="201"/>
      <c r="H118" s="204">
        <v>305</v>
      </c>
      <c r="I118" s="205"/>
      <c r="J118" s="201"/>
      <c r="K118" s="201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146</v>
      </c>
      <c r="AU118" s="210" t="s">
        <v>93</v>
      </c>
      <c r="AV118" s="14" t="s">
        <v>93</v>
      </c>
      <c r="AW118" s="14" t="s">
        <v>43</v>
      </c>
      <c r="AX118" s="14" t="s">
        <v>91</v>
      </c>
      <c r="AY118" s="210" t="s">
        <v>138</v>
      </c>
    </row>
    <row r="119" spans="1:65" s="2" customFormat="1" ht="24.15" customHeight="1">
      <c r="A119" s="37"/>
      <c r="B119" s="38"/>
      <c r="C119" s="176" t="s">
        <v>213</v>
      </c>
      <c r="D119" s="176" t="s">
        <v>139</v>
      </c>
      <c r="E119" s="177" t="s">
        <v>214</v>
      </c>
      <c r="F119" s="178" t="s">
        <v>215</v>
      </c>
      <c r="G119" s="179" t="s">
        <v>181</v>
      </c>
      <c r="H119" s="180">
        <v>1237</v>
      </c>
      <c r="I119" s="181"/>
      <c r="J119" s="182">
        <f>ROUND(I119*H119,2)</f>
        <v>0</v>
      </c>
      <c r="K119" s="178" t="s">
        <v>143</v>
      </c>
      <c r="L119" s="42"/>
      <c r="M119" s="183" t="s">
        <v>45</v>
      </c>
      <c r="N119" s="184" t="s">
        <v>54</v>
      </c>
      <c r="O119" s="67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144</v>
      </c>
      <c r="AT119" s="187" t="s">
        <v>139</v>
      </c>
      <c r="AU119" s="187" t="s">
        <v>93</v>
      </c>
      <c r="AY119" s="19" t="s">
        <v>138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9" t="s">
        <v>91</v>
      </c>
      <c r="BK119" s="188">
        <f>ROUND(I119*H119,2)</f>
        <v>0</v>
      </c>
      <c r="BL119" s="19" t="s">
        <v>144</v>
      </c>
      <c r="BM119" s="187" t="s">
        <v>216</v>
      </c>
    </row>
    <row r="120" spans="1:65" s="13" customFormat="1" ht="10.199999999999999">
      <c r="B120" s="189"/>
      <c r="C120" s="190"/>
      <c r="D120" s="191" t="s">
        <v>146</v>
      </c>
      <c r="E120" s="192" t="s">
        <v>45</v>
      </c>
      <c r="F120" s="193" t="s">
        <v>217</v>
      </c>
      <c r="G120" s="190"/>
      <c r="H120" s="192" t="s">
        <v>45</v>
      </c>
      <c r="I120" s="194"/>
      <c r="J120" s="190"/>
      <c r="K120" s="190"/>
      <c r="L120" s="195"/>
      <c r="M120" s="196"/>
      <c r="N120" s="197"/>
      <c r="O120" s="197"/>
      <c r="P120" s="197"/>
      <c r="Q120" s="197"/>
      <c r="R120" s="197"/>
      <c r="S120" s="197"/>
      <c r="T120" s="198"/>
      <c r="AT120" s="199" t="s">
        <v>146</v>
      </c>
      <c r="AU120" s="199" t="s">
        <v>93</v>
      </c>
      <c r="AV120" s="13" t="s">
        <v>91</v>
      </c>
      <c r="AW120" s="13" t="s">
        <v>43</v>
      </c>
      <c r="AX120" s="13" t="s">
        <v>83</v>
      </c>
      <c r="AY120" s="199" t="s">
        <v>138</v>
      </c>
    </row>
    <row r="121" spans="1:65" s="14" customFormat="1" ht="10.199999999999999">
      <c r="B121" s="200"/>
      <c r="C121" s="201"/>
      <c r="D121" s="191" t="s">
        <v>146</v>
      </c>
      <c r="E121" s="202" t="s">
        <v>45</v>
      </c>
      <c r="F121" s="203" t="s">
        <v>218</v>
      </c>
      <c r="G121" s="201"/>
      <c r="H121" s="204">
        <v>1237</v>
      </c>
      <c r="I121" s="205"/>
      <c r="J121" s="201"/>
      <c r="K121" s="201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146</v>
      </c>
      <c r="AU121" s="210" t="s">
        <v>93</v>
      </c>
      <c r="AV121" s="14" t="s">
        <v>93</v>
      </c>
      <c r="AW121" s="14" t="s">
        <v>43</v>
      </c>
      <c r="AX121" s="14" t="s">
        <v>91</v>
      </c>
      <c r="AY121" s="210" t="s">
        <v>138</v>
      </c>
    </row>
    <row r="122" spans="1:65" s="2" customFormat="1" ht="24.15" customHeight="1">
      <c r="A122" s="37"/>
      <c r="B122" s="38"/>
      <c r="C122" s="176" t="s">
        <v>8</v>
      </c>
      <c r="D122" s="176" t="s">
        <v>139</v>
      </c>
      <c r="E122" s="177" t="s">
        <v>219</v>
      </c>
      <c r="F122" s="178" t="s">
        <v>220</v>
      </c>
      <c r="G122" s="179" t="s">
        <v>221</v>
      </c>
      <c r="H122" s="180">
        <v>2090.5700000000002</v>
      </c>
      <c r="I122" s="181"/>
      <c r="J122" s="182">
        <f>ROUND(I122*H122,2)</f>
        <v>0</v>
      </c>
      <c r="K122" s="178" t="s">
        <v>143</v>
      </c>
      <c r="L122" s="42"/>
      <c r="M122" s="183" t="s">
        <v>45</v>
      </c>
      <c r="N122" s="184" t="s">
        <v>54</v>
      </c>
      <c r="O122" s="67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7" t="s">
        <v>144</v>
      </c>
      <c r="AT122" s="187" t="s">
        <v>139</v>
      </c>
      <c r="AU122" s="187" t="s">
        <v>93</v>
      </c>
      <c r="AY122" s="19" t="s">
        <v>138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9" t="s">
        <v>91</v>
      </c>
      <c r="BK122" s="188">
        <f>ROUND(I122*H122,2)</f>
        <v>0</v>
      </c>
      <c r="BL122" s="19" t="s">
        <v>144</v>
      </c>
      <c r="BM122" s="187" t="s">
        <v>222</v>
      </c>
    </row>
    <row r="123" spans="1:65" s="14" customFormat="1" ht="10.199999999999999">
      <c r="B123" s="200"/>
      <c r="C123" s="201"/>
      <c r="D123" s="191" t="s">
        <v>146</v>
      </c>
      <c r="E123" s="201"/>
      <c r="F123" s="203" t="s">
        <v>223</v>
      </c>
      <c r="G123" s="201"/>
      <c r="H123" s="204">
        <v>2090.5700000000002</v>
      </c>
      <c r="I123" s="205"/>
      <c r="J123" s="201"/>
      <c r="K123" s="201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146</v>
      </c>
      <c r="AU123" s="210" t="s">
        <v>93</v>
      </c>
      <c r="AV123" s="14" t="s">
        <v>93</v>
      </c>
      <c r="AW123" s="14" t="s">
        <v>4</v>
      </c>
      <c r="AX123" s="14" t="s">
        <v>91</v>
      </c>
      <c r="AY123" s="210" t="s">
        <v>138</v>
      </c>
    </row>
    <row r="124" spans="1:65" s="2" customFormat="1" ht="24.15" customHeight="1">
      <c r="A124" s="37"/>
      <c r="B124" s="38"/>
      <c r="C124" s="176" t="s">
        <v>224</v>
      </c>
      <c r="D124" s="176" t="s">
        <v>139</v>
      </c>
      <c r="E124" s="177" t="s">
        <v>225</v>
      </c>
      <c r="F124" s="178" t="s">
        <v>226</v>
      </c>
      <c r="G124" s="179" t="s">
        <v>174</v>
      </c>
      <c r="H124" s="180">
        <v>1220</v>
      </c>
      <c r="I124" s="181"/>
      <c r="J124" s="182">
        <f>ROUND(I124*H124,2)</f>
        <v>0</v>
      </c>
      <c r="K124" s="178" t="s">
        <v>143</v>
      </c>
      <c r="L124" s="42"/>
      <c r="M124" s="183" t="s">
        <v>45</v>
      </c>
      <c r="N124" s="184" t="s">
        <v>54</v>
      </c>
      <c r="O124" s="67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7" t="s">
        <v>144</v>
      </c>
      <c r="AT124" s="187" t="s">
        <v>139</v>
      </c>
      <c r="AU124" s="187" t="s">
        <v>93</v>
      </c>
      <c r="AY124" s="19" t="s">
        <v>138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9" t="s">
        <v>91</v>
      </c>
      <c r="BK124" s="188">
        <f>ROUND(I124*H124,2)</f>
        <v>0</v>
      </c>
      <c r="BL124" s="19" t="s">
        <v>144</v>
      </c>
      <c r="BM124" s="187" t="s">
        <v>227</v>
      </c>
    </row>
    <row r="125" spans="1:65" s="13" customFormat="1" ht="10.199999999999999">
      <c r="B125" s="189"/>
      <c r="C125" s="190"/>
      <c r="D125" s="191" t="s">
        <v>146</v>
      </c>
      <c r="E125" s="192" t="s">
        <v>45</v>
      </c>
      <c r="F125" s="193" t="s">
        <v>189</v>
      </c>
      <c r="G125" s="190"/>
      <c r="H125" s="192" t="s">
        <v>45</v>
      </c>
      <c r="I125" s="194"/>
      <c r="J125" s="190"/>
      <c r="K125" s="190"/>
      <c r="L125" s="195"/>
      <c r="M125" s="196"/>
      <c r="N125" s="197"/>
      <c r="O125" s="197"/>
      <c r="P125" s="197"/>
      <c r="Q125" s="197"/>
      <c r="R125" s="197"/>
      <c r="S125" s="197"/>
      <c r="T125" s="198"/>
      <c r="AT125" s="199" t="s">
        <v>146</v>
      </c>
      <c r="AU125" s="199" t="s">
        <v>93</v>
      </c>
      <c r="AV125" s="13" t="s">
        <v>91</v>
      </c>
      <c r="AW125" s="13" t="s">
        <v>43</v>
      </c>
      <c r="AX125" s="13" t="s">
        <v>83</v>
      </c>
      <c r="AY125" s="199" t="s">
        <v>138</v>
      </c>
    </row>
    <row r="126" spans="1:65" s="14" customFormat="1" ht="10.199999999999999">
      <c r="B126" s="200"/>
      <c r="C126" s="201"/>
      <c r="D126" s="191" t="s">
        <v>146</v>
      </c>
      <c r="E126" s="202" t="s">
        <v>45</v>
      </c>
      <c r="F126" s="203" t="s">
        <v>228</v>
      </c>
      <c r="G126" s="201"/>
      <c r="H126" s="204">
        <v>1220</v>
      </c>
      <c r="I126" s="205"/>
      <c r="J126" s="201"/>
      <c r="K126" s="201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146</v>
      </c>
      <c r="AU126" s="210" t="s">
        <v>93</v>
      </c>
      <c r="AV126" s="14" t="s">
        <v>93</v>
      </c>
      <c r="AW126" s="14" t="s">
        <v>43</v>
      </c>
      <c r="AX126" s="14" t="s">
        <v>91</v>
      </c>
      <c r="AY126" s="210" t="s">
        <v>138</v>
      </c>
    </row>
    <row r="127" spans="1:65" s="2" customFormat="1" ht="24.15" customHeight="1">
      <c r="A127" s="37"/>
      <c r="B127" s="38"/>
      <c r="C127" s="176" t="s">
        <v>229</v>
      </c>
      <c r="D127" s="176" t="s">
        <v>139</v>
      </c>
      <c r="E127" s="177" t="s">
        <v>230</v>
      </c>
      <c r="F127" s="178" t="s">
        <v>231</v>
      </c>
      <c r="G127" s="179" t="s">
        <v>174</v>
      </c>
      <c r="H127" s="180">
        <v>902.5</v>
      </c>
      <c r="I127" s="181"/>
      <c r="J127" s="182">
        <f>ROUND(I127*H127,2)</f>
        <v>0</v>
      </c>
      <c r="K127" s="178" t="s">
        <v>143</v>
      </c>
      <c r="L127" s="42"/>
      <c r="M127" s="183" t="s">
        <v>45</v>
      </c>
      <c r="N127" s="184" t="s">
        <v>54</v>
      </c>
      <c r="O127" s="67"/>
      <c r="P127" s="185">
        <f>O127*H127</f>
        <v>0</v>
      </c>
      <c r="Q127" s="185">
        <v>0</v>
      </c>
      <c r="R127" s="185">
        <f>Q127*H127</f>
        <v>0</v>
      </c>
      <c r="S127" s="185">
        <v>0</v>
      </c>
      <c r="T127" s="18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7" t="s">
        <v>144</v>
      </c>
      <c r="AT127" s="187" t="s">
        <v>139</v>
      </c>
      <c r="AU127" s="187" t="s">
        <v>93</v>
      </c>
      <c r="AY127" s="19" t="s">
        <v>138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9" t="s">
        <v>91</v>
      </c>
      <c r="BK127" s="188">
        <f>ROUND(I127*H127,2)</f>
        <v>0</v>
      </c>
      <c r="BL127" s="19" t="s">
        <v>144</v>
      </c>
      <c r="BM127" s="187" t="s">
        <v>232</v>
      </c>
    </row>
    <row r="128" spans="1:65" s="13" customFormat="1" ht="10.199999999999999">
      <c r="B128" s="189"/>
      <c r="C128" s="190"/>
      <c r="D128" s="191" t="s">
        <v>146</v>
      </c>
      <c r="E128" s="192" t="s">
        <v>45</v>
      </c>
      <c r="F128" s="193" t="s">
        <v>233</v>
      </c>
      <c r="G128" s="190"/>
      <c r="H128" s="192" t="s">
        <v>45</v>
      </c>
      <c r="I128" s="194"/>
      <c r="J128" s="190"/>
      <c r="K128" s="190"/>
      <c r="L128" s="195"/>
      <c r="M128" s="196"/>
      <c r="N128" s="197"/>
      <c r="O128" s="197"/>
      <c r="P128" s="197"/>
      <c r="Q128" s="197"/>
      <c r="R128" s="197"/>
      <c r="S128" s="197"/>
      <c r="T128" s="198"/>
      <c r="AT128" s="199" t="s">
        <v>146</v>
      </c>
      <c r="AU128" s="199" t="s">
        <v>93</v>
      </c>
      <c r="AV128" s="13" t="s">
        <v>91</v>
      </c>
      <c r="AW128" s="13" t="s">
        <v>43</v>
      </c>
      <c r="AX128" s="13" t="s">
        <v>83</v>
      </c>
      <c r="AY128" s="199" t="s">
        <v>138</v>
      </c>
    </row>
    <row r="129" spans="1:65" s="14" customFormat="1" ht="10.199999999999999">
      <c r="B129" s="200"/>
      <c r="C129" s="201"/>
      <c r="D129" s="191" t="s">
        <v>146</v>
      </c>
      <c r="E129" s="202" t="s">
        <v>45</v>
      </c>
      <c r="F129" s="203" t="s">
        <v>234</v>
      </c>
      <c r="G129" s="201"/>
      <c r="H129" s="204">
        <v>902.5</v>
      </c>
      <c r="I129" s="205"/>
      <c r="J129" s="201"/>
      <c r="K129" s="201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146</v>
      </c>
      <c r="AU129" s="210" t="s">
        <v>93</v>
      </c>
      <c r="AV129" s="14" t="s">
        <v>93</v>
      </c>
      <c r="AW129" s="14" t="s">
        <v>43</v>
      </c>
      <c r="AX129" s="14" t="s">
        <v>91</v>
      </c>
      <c r="AY129" s="210" t="s">
        <v>138</v>
      </c>
    </row>
    <row r="130" spans="1:65" s="12" customFormat="1" ht="25.95" customHeight="1">
      <c r="B130" s="160"/>
      <c r="C130" s="161"/>
      <c r="D130" s="162" t="s">
        <v>82</v>
      </c>
      <c r="E130" s="163" t="s">
        <v>235</v>
      </c>
      <c r="F130" s="163" t="s">
        <v>236</v>
      </c>
      <c r="G130" s="161"/>
      <c r="H130" s="161"/>
      <c r="I130" s="164"/>
      <c r="J130" s="165">
        <f>BK130</f>
        <v>0</v>
      </c>
      <c r="K130" s="161"/>
      <c r="L130" s="166"/>
      <c r="M130" s="167"/>
      <c r="N130" s="168"/>
      <c r="O130" s="168"/>
      <c r="P130" s="169">
        <f>SUM(P131:P133)</f>
        <v>0</v>
      </c>
      <c r="Q130" s="168"/>
      <c r="R130" s="169">
        <f>SUM(R131:R133)</f>
        <v>0</v>
      </c>
      <c r="S130" s="168"/>
      <c r="T130" s="170">
        <f>SUM(T131:T133)</f>
        <v>0</v>
      </c>
      <c r="AR130" s="171" t="s">
        <v>144</v>
      </c>
      <c r="AT130" s="172" t="s">
        <v>82</v>
      </c>
      <c r="AU130" s="172" t="s">
        <v>83</v>
      </c>
      <c r="AY130" s="171" t="s">
        <v>138</v>
      </c>
      <c r="BK130" s="173">
        <f>SUM(BK131:BK133)</f>
        <v>0</v>
      </c>
    </row>
    <row r="131" spans="1:65" s="2" customFormat="1" ht="14.4" customHeight="1">
      <c r="A131" s="37"/>
      <c r="B131" s="38"/>
      <c r="C131" s="176" t="s">
        <v>237</v>
      </c>
      <c r="D131" s="176" t="s">
        <v>139</v>
      </c>
      <c r="E131" s="177" t="s">
        <v>238</v>
      </c>
      <c r="F131" s="178" t="s">
        <v>239</v>
      </c>
      <c r="G131" s="179" t="s">
        <v>151</v>
      </c>
      <c r="H131" s="180">
        <v>40</v>
      </c>
      <c r="I131" s="181"/>
      <c r="J131" s="182">
        <f>ROUND(I131*H131,2)</f>
        <v>0</v>
      </c>
      <c r="K131" s="178" t="s">
        <v>143</v>
      </c>
      <c r="L131" s="42"/>
      <c r="M131" s="183" t="s">
        <v>45</v>
      </c>
      <c r="N131" s="184" t="s">
        <v>54</v>
      </c>
      <c r="O131" s="67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240</v>
      </c>
      <c r="AT131" s="187" t="s">
        <v>139</v>
      </c>
      <c r="AU131" s="187" t="s">
        <v>91</v>
      </c>
      <c r="AY131" s="19" t="s">
        <v>138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9" t="s">
        <v>91</v>
      </c>
      <c r="BK131" s="188">
        <f>ROUND(I131*H131,2)</f>
        <v>0</v>
      </c>
      <c r="BL131" s="19" t="s">
        <v>240</v>
      </c>
      <c r="BM131" s="187" t="s">
        <v>241</v>
      </c>
    </row>
    <row r="132" spans="1:65" s="13" customFormat="1" ht="10.199999999999999">
      <c r="B132" s="189"/>
      <c r="C132" s="190"/>
      <c r="D132" s="191" t="s">
        <v>146</v>
      </c>
      <c r="E132" s="192" t="s">
        <v>45</v>
      </c>
      <c r="F132" s="193" t="s">
        <v>242</v>
      </c>
      <c r="G132" s="190"/>
      <c r="H132" s="192" t="s">
        <v>45</v>
      </c>
      <c r="I132" s="194"/>
      <c r="J132" s="190"/>
      <c r="K132" s="190"/>
      <c r="L132" s="195"/>
      <c r="M132" s="196"/>
      <c r="N132" s="197"/>
      <c r="O132" s="197"/>
      <c r="P132" s="197"/>
      <c r="Q132" s="197"/>
      <c r="R132" s="197"/>
      <c r="S132" s="197"/>
      <c r="T132" s="198"/>
      <c r="AT132" s="199" t="s">
        <v>146</v>
      </c>
      <c r="AU132" s="199" t="s">
        <v>91</v>
      </c>
      <c r="AV132" s="13" t="s">
        <v>91</v>
      </c>
      <c r="AW132" s="13" t="s">
        <v>43</v>
      </c>
      <c r="AX132" s="13" t="s">
        <v>83</v>
      </c>
      <c r="AY132" s="199" t="s">
        <v>138</v>
      </c>
    </row>
    <row r="133" spans="1:65" s="14" customFormat="1" ht="10.199999999999999">
      <c r="B133" s="200"/>
      <c r="C133" s="201"/>
      <c r="D133" s="191" t="s">
        <v>146</v>
      </c>
      <c r="E133" s="202" t="s">
        <v>45</v>
      </c>
      <c r="F133" s="203" t="s">
        <v>243</v>
      </c>
      <c r="G133" s="201"/>
      <c r="H133" s="204">
        <v>40</v>
      </c>
      <c r="I133" s="205"/>
      <c r="J133" s="201"/>
      <c r="K133" s="201"/>
      <c r="L133" s="206"/>
      <c r="M133" s="222"/>
      <c r="N133" s="223"/>
      <c r="O133" s="223"/>
      <c r="P133" s="223"/>
      <c r="Q133" s="223"/>
      <c r="R133" s="223"/>
      <c r="S133" s="223"/>
      <c r="T133" s="224"/>
      <c r="AT133" s="210" t="s">
        <v>146</v>
      </c>
      <c r="AU133" s="210" t="s">
        <v>91</v>
      </c>
      <c r="AV133" s="14" t="s">
        <v>93</v>
      </c>
      <c r="AW133" s="14" t="s">
        <v>43</v>
      </c>
      <c r="AX133" s="14" t="s">
        <v>91</v>
      </c>
      <c r="AY133" s="210" t="s">
        <v>138</v>
      </c>
    </row>
    <row r="134" spans="1:65" s="2" customFormat="1" ht="6.9" customHeight="1">
      <c r="A134" s="37"/>
      <c r="B134" s="50"/>
      <c r="C134" s="51"/>
      <c r="D134" s="51"/>
      <c r="E134" s="51"/>
      <c r="F134" s="51"/>
      <c r="G134" s="51"/>
      <c r="H134" s="51"/>
      <c r="I134" s="51"/>
      <c r="J134" s="51"/>
      <c r="K134" s="51"/>
      <c r="L134" s="42"/>
      <c r="M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</sheetData>
  <sheetProtection algorithmName="SHA-512" hashValue="urx4N3IGuHpHpJpLB6Nj/mIChEMaR4oyi9lcygTaC+n0laLI9KgNLbrLufCOL7g0YTz4WPW5XL0ULJzvEs3YFQ==" saltValue="iPJzIecENE6J8HdLa1moiE8PllIpNm1J/y903hfFqSe3geufhyWAxH7q0BPhesYs+c5BIwEZWhPgSY3qsjyhLw==" spinCount="100000" sheet="1" objects="1" scenarios="1" formatColumns="0" formatRows="0" autoFilter="0"/>
  <autoFilter ref="C81:K133" xr:uid="{00000000-0009-0000-0000-000001000000}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15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96</v>
      </c>
    </row>
    <row r="3" spans="1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93</v>
      </c>
    </row>
    <row r="4" spans="1:46" s="1" customFormat="1" ht="24.9" customHeight="1">
      <c r="B4" s="22"/>
      <c r="D4" s="106" t="s">
        <v>112</v>
      </c>
      <c r="L4" s="22"/>
      <c r="M4" s="107" t="s">
        <v>10</v>
      </c>
      <c r="AT4" s="19" t="s">
        <v>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108" t="s">
        <v>16</v>
      </c>
      <c r="L6" s="22"/>
    </row>
    <row r="7" spans="1:46" s="1" customFormat="1" ht="16.5" customHeight="1">
      <c r="B7" s="22"/>
      <c r="E7" s="376" t="str">
        <f>'Rekapitulace stavby'!K6</f>
        <v>NOVOSTAVBA SKATEPARKU V LOKALITĚ SÍDLIŠTĚ ZA CHLUMEM</v>
      </c>
      <c r="F7" s="377"/>
      <c r="G7" s="377"/>
      <c r="H7" s="377"/>
      <c r="L7" s="22"/>
    </row>
    <row r="8" spans="1:46" s="2" customFormat="1" ht="12" customHeight="1">
      <c r="A8" s="37"/>
      <c r="B8" s="42"/>
      <c r="C8" s="37"/>
      <c r="D8" s="108" t="s">
        <v>113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>
      <c r="A9" s="37"/>
      <c r="B9" s="42"/>
      <c r="C9" s="37"/>
      <c r="D9" s="37"/>
      <c r="E9" s="378" t="s">
        <v>244</v>
      </c>
      <c r="F9" s="379"/>
      <c r="G9" s="379"/>
      <c r="H9" s="379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0.199999999999999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>
      <c r="A11" s="37"/>
      <c r="B11" s="42"/>
      <c r="C11" s="37"/>
      <c r="D11" s="108" t="s">
        <v>18</v>
      </c>
      <c r="E11" s="37"/>
      <c r="F11" s="110" t="s">
        <v>45</v>
      </c>
      <c r="G11" s="37"/>
      <c r="H11" s="37"/>
      <c r="I11" s="108" t="s">
        <v>20</v>
      </c>
      <c r="J11" s="110" t="s">
        <v>45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12. 8. 2021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>
      <c r="A15" s="37"/>
      <c r="B15" s="42"/>
      <c r="C15" s="37"/>
      <c r="D15" s="37"/>
      <c r="E15" s="110" t="s">
        <v>34</v>
      </c>
      <c r="F15" s="37"/>
      <c r="G15" s="37"/>
      <c r="H15" s="37"/>
      <c r="I15" s="108" t="s">
        <v>35</v>
      </c>
      <c r="J15" s="110" t="s">
        <v>36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37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0" t="str">
        <f>'Rekapitulace stavby'!E14</f>
        <v>Vyplň údaj</v>
      </c>
      <c r="F18" s="381"/>
      <c r="G18" s="381"/>
      <c r="H18" s="381"/>
      <c r="I18" s="108" t="s">
        <v>35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39</v>
      </c>
      <c r="E20" s="37"/>
      <c r="F20" s="37"/>
      <c r="G20" s="37"/>
      <c r="H20" s="37"/>
      <c r="I20" s="108" t="s">
        <v>31</v>
      </c>
      <c r="J20" s="110" t="s">
        <v>40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41</v>
      </c>
      <c r="F21" s="37"/>
      <c r="G21" s="37"/>
      <c r="H21" s="37"/>
      <c r="I21" s="108" t="s">
        <v>35</v>
      </c>
      <c r="J21" s="110" t="s">
        <v>42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44</v>
      </c>
      <c r="E23" s="37"/>
      <c r="F23" s="37"/>
      <c r="G23" s="37"/>
      <c r="H23" s="37"/>
      <c r="I23" s="108" t="s">
        <v>31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35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47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02.5" customHeight="1">
      <c r="A27" s="112"/>
      <c r="B27" s="113"/>
      <c r="C27" s="112"/>
      <c r="D27" s="112"/>
      <c r="E27" s="382" t="s">
        <v>115</v>
      </c>
      <c r="F27" s="382"/>
      <c r="G27" s="382"/>
      <c r="H27" s="382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49</v>
      </c>
      <c r="E30" s="37"/>
      <c r="F30" s="37"/>
      <c r="G30" s="37"/>
      <c r="H30" s="37"/>
      <c r="I30" s="37"/>
      <c r="J30" s="117">
        <f>ROUND(J91, 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51</v>
      </c>
      <c r="G32" s="37"/>
      <c r="H32" s="37"/>
      <c r="I32" s="118" t="s">
        <v>50</v>
      </c>
      <c r="J32" s="118" t="s">
        <v>52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53</v>
      </c>
      <c r="E33" s="108" t="s">
        <v>54</v>
      </c>
      <c r="F33" s="120">
        <f>ROUND((SUM(BE91:BE214)),  2)</f>
        <v>0</v>
      </c>
      <c r="G33" s="37"/>
      <c r="H33" s="37"/>
      <c r="I33" s="121">
        <v>0.21</v>
      </c>
      <c r="J33" s="120">
        <f>ROUND(((SUM(BE91:BE214))*I33),  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55</v>
      </c>
      <c r="F34" s="120">
        <f>ROUND((SUM(BF91:BF214)),  2)</f>
        <v>0</v>
      </c>
      <c r="G34" s="37"/>
      <c r="H34" s="37"/>
      <c r="I34" s="121">
        <v>0.15</v>
      </c>
      <c r="J34" s="120">
        <f>ROUND(((SUM(BF91:BF214))*I34),  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hidden="1" customHeight="1">
      <c r="A35" s="37"/>
      <c r="B35" s="42"/>
      <c r="C35" s="37"/>
      <c r="D35" s="37"/>
      <c r="E35" s="108" t="s">
        <v>56</v>
      </c>
      <c r="F35" s="120">
        <f>ROUND((SUM(BG91:BG214)),  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hidden="1" customHeight="1">
      <c r="A36" s="37"/>
      <c r="B36" s="42"/>
      <c r="C36" s="37"/>
      <c r="D36" s="37"/>
      <c r="E36" s="108" t="s">
        <v>57</v>
      </c>
      <c r="F36" s="120">
        <f>ROUND((SUM(BH91:BH214)),  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hidden="1" customHeight="1">
      <c r="A37" s="37"/>
      <c r="B37" s="42"/>
      <c r="C37" s="37"/>
      <c r="D37" s="37"/>
      <c r="E37" s="108" t="s">
        <v>58</v>
      </c>
      <c r="F37" s="120">
        <f>ROUND((SUM(BI91:BI214)),  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59</v>
      </c>
      <c r="E39" s="124"/>
      <c r="F39" s="124"/>
      <c r="G39" s="125" t="s">
        <v>60</v>
      </c>
      <c r="H39" s="126" t="s">
        <v>61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5" t="s">
        <v>116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3" t="str">
        <f>E7</f>
        <v>NOVOSTAVBA SKATEPARKU V LOKALITĚ SÍDLIŠTĚ ZA CHLUMEM</v>
      </c>
      <c r="F48" s="384"/>
      <c r="G48" s="384"/>
      <c r="H48" s="384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>
      <c r="A50" s="37"/>
      <c r="B50" s="38"/>
      <c r="C50" s="39"/>
      <c r="D50" s="39"/>
      <c r="E50" s="336" t="str">
        <f>E9</f>
        <v>SO02 - Betonová sportovní plocha</v>
      </c>
      <c r="F50" s="385"/>
      <c r="G50" s="385"/>
      <c r="H50" s="38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>
      <c r="A52" s="37"/>
      <c r="B52" s="38"/>
      <c r="C52" s="31" t="s">
        <v>22</v>
      </c>
      <c r="D52" s="39"/>
      <c r="E52" s="39"/>
      <c r="F52" s="29" t="str">
        <f>F12</f>
        <v>p.č.1636/12</v>
      </c>
      <c r="G52" s="39"/>
      <c r="H52" s="39"/>
      <c r="I52" s="31" t="s">
        <v>24</v>
      </c>
      <c r="J52" s="62" t="str">
        <f>IF(J12="","",J12)</f>
        <v>12. 8. 2021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40.049999999999997" customHeight="1">
      <c r="A54" s="37"/>
      <c r="B54" s="38"/>
      <c r="C54" s="31" t="s">
        <v>30</v>
      </c>
      <c r="D54" s="39"/>
      <c r="E54" s="39"/>
      <c r="F54" s="29" t="str">
        <f>E15</f>
        <v>Město Bílina, Břežánská 50/4, 41831 Bílina</v>
      </c>
      <c r="G54" s="39"/>
      <c r="H54" s="39"/>
      <c r="I54" s="31" t="s">
        <v>39</v>
      </c>
      <c r="J54" s="35" t="str">
        <f>E21</f>
        <v>MPtechnik s.r.o., Francouzská 149, 34562 Holýšov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15" customHeight="1">
      <c r="A55" s="37"/>
      <c r="B55" s="38"/>
      <c r="C55" s="31" t="s">
        <v>37</v>
      </c>
      <c r="D55" s="39"/>
      <c r="E55" s="39"/>
      <c r="F55" s="29" t="str">
        <f>IF(E18="","",E18)</f>
        <v>Vyplň údaj</v>
      </c>
      <c r="G55" s="39"/>
      <c r="H55" s="39"/>
      <c r="I55" s="31" t="s">
        <v>44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>
      <c r="A57" s="37"/>
      <c r="B57" s="38"/>
      <c r="C57" s="133" t="s">
        <v>117</v>
      </c>
      <c r="D57" s="134"/>
      <c r="E57" s="134"/>
      <c r="F57" s="134"/>
      <c r="G57" s="134"/>
      <c r="H57" s="134"/>
      <c r="I57" s="134"/>
      <c r="J57" s="135" t="s">
        <v>118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81</v>
      </c>
      <c r="D59" s="39"/>
      <c r="E59" s="39"/>
      <c r="F59" s="39"/>
      <c r="G59" s="39"/>
      <c r="H59" s="39"/>
      <c r="I59" s="39"/>
      <c r="J59" s="80">
        <f>J91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119</v>
      </c>
    </row>
    <row r="60" spans="1:47" s="9" customFormat="1" ht="24.9" customHeight="1">
      <c r="B60" s="137"/>
      <c r="C60" s="138"/>
      <c r="D60" s="139" t="s">
        <v>120</v>
      </c>
      <c r="E60" s="140"/>
      <c r="F60" s="140"/>
      <c r="G60" s="140"/>
      <c r="H60" s="140"/>
      <c r="I60" s="140"/>
      <c r="J60" s="141">
        <f>J92</f>
        <v>0</v>
      </c>
      <c r="K60" s="138"/>
      <c r="L60" s="142"/>
    </row>
    <row r="61" spans="1:47" s="10" customFormat="1" ht="19.95" customHeight="1">
      <c r="B61" s="143"/>
      <c r="C61" s="144"/>
      <c r="D61" s="145" t="s">
        <v>121</v>
      </c>
      <c r="E61" s="146"/>
      <c r="F61" s="146"/>
      <c r="G61" s="146"/>
      <c r="H61" s="146"/>
      <c r="I61" s="146"/>
      <c r="J61" s="147">
        <f>J93</f>
        <v>0</v>
      </c>
      <c r="K61" s="144"/>
      <c r="L61" s="148"/>
    </row>
    <row r="62" spans="1:47" s="10" customFormat="1" ht="19.95" customHeight="1">
      <c r="B62" s="143"/>
      <c r="C62" s="144"/>
      <c r="D62" s="145" t="s">
        <v>245</v>
      </c>
      <c r="E62" s="146"/>
      <c r="F62" s="146"/>
      <c r="G62" s="146"/>
      <c r="H62" s="146"/>
      <c r="I62" s="146"/>
      <c r="J62" s="147">
        <f>J118</f>
        <v>0</v>
      </c>
      <c r="K62" s="144"/>
      <c r="L62" s="148"/>
    </row>
    <row r="63" spans="1:47" s="10" customFormat="1" ht="19.95" customHeight="1">
      <c r="B63" s="143"/>
      <c r="C63" s="144"/>
      <c r="D63" s="145" t="s">
        <v>246</v>
      </c>
      <c r="E63" s="146"/>
      <c r="F63" s="146"/>
      <c r="G63" s="146"/>
      <c r="H63" s="146"/>
      <c r="I63" s="146"/>
      <c r="J63" s="147">
        <f>J128</f>
        <v>0</v>
      </c>
      <c r="K63" s="144"/>
      <c r="L63" s="148"/>
    </row>
    <row r="64" spans="1:47" s="10" customFormat="1" ht="19.95" customHeight="1">
      <c r="B64" s="143"/>
      <c r="C64" s="144"/>
      <c r="D64" s="145" t="s">
        <v>247</v>
      </c>
      <c r="E64" s="146"/>
      <c r="F64" s="146"/>
      <c r="G64" s="146"/>
      <c r="H64" s="146"/>
      <c r="I64" s="146"/>
      <c r="J64" s="147">
        <f>J135</f>
        <v>0</v>
      </c>
      <c r="K64" s="144"/>
      <c r="L64" s="148"/>
    </row>
    <row r="65" spans="1:31" s="10" customFormat="1" ht="19.95" customHeight="1">
      <c r="B65" s="143"/>
      <c r="C65" s="144"/>
      <c r="D65" s="145" t="s">
        <v>248</v>
      </c>
      <c r="E65" s="146"/>
      <c r="F65" s="146"/>
      <c r="G65" s="146"/>
      <c r="H65" s="146"/>
      <c r="I65" s="146"/>
      <c r="J65" s="147">
        <f>J156</f>
        <v>0</v>
      </c>
      <c r="K65" s="144"/>
      <c r="L65" s="148"/>
    </row>
    <row r="66" spans="1:31" s="10" customFormat="1" ht="19.95" customHeight="1">
      <c r="B66" s="143"/>
      <c r="C66" s="144"/>
      <c r="D66" s="145" t="s">
        <v>249</v>
      </c>
      <c r="E66" s="146"/>
      <c r="F66" s="146"/>
      <c r="G66" s="146"/>
      <c r="H66" s="146"/>
      <c r="I66" s="146"/>
      <c r="J66" s="147">
        <f>J160</f>
        <v>0</v>
      </c>
      <c r="K66" s="144"/>
      <c r="L66" s="148"/>
    </row>
    <row r="67" spans="1:31" s="9" customFormat="1" ht="24.9" customHeight="1">
      <c r="B67" s="137"/>
      <c r="C67" s="138"/>
      <c r="D67" s="139" t="s">
        <v>250</v>
      </c>
      <c r="E67" s="140"/>
      <c r="F67" s="140"/>
      <c r="G67" s="140"/>
      <c r="H67" s="140"/>
      <c r="I67" s="140"/>
      <c r="J67" s="141">
        <f>J162</f>
        <v>0</v>
      </c>
      <c r="K67" s="138"/>
      <c r="L67" s="142"/>
    </row>
    <row r="68" spans="1:31" s="10" customFormat="1" ht="19.95" customHeight="1">
      <c r="B68" s="143"/>
      <c r="C68" s="144"/>
      <c r="D68" s="145" t="s">
        <v>251</v>
      </c>
      <c r="E68" s="146"/>
      <c r="F68" s="146"/>
      <c r="G68" s="146"/>
      <c r="H68" s="146"/>
      <c r="I68" s="146"/>
      <c r="J68" s="147">
        <f>J163</f>
        <v>0</v>
      </c>
      <c r="K68" s="144"/>
      <c r="L68" s="148"/>
    </row>
    <row r="69" spans="1:31" s="10" customFormat="1" ht="19.95" customHeight="1">
      <c r="B69" s="143"/>
      <c r="C69" s="144"/>
      <c r="D69" s="145" t="s">
        <v>252</v>
      </c>
      <c r="E69" s="146"/>
      <c r="F69" s="146"/>
      <c r="G69" s="146"/>
      <c r="H69" s="146"/>
      <c r="I69" s="146"/>
      <c r="J69" s="147">
        <f>J172</f>
        <v>0</v>
      </c>
      <c r="K69" s="144"/>
      <c r="L69" s="148"/>
    </row>
    <row r="70" spans="1:31" s="10" customFormat="1" ht="19.95" customHeight="1">
      <c r="B70" s="143"/>
      <c r="C70" s="144"/>
      <c r="D70" s="145" t="s">
        <v>253</v>
      </c>
      <c r="E70" s="146"/>
      <c r="F70" s="146"/>
      <c r="G70" s="146"/>
      <c r="H70" s="146"/>
      <c r="I70" s="146"/>
      <c r="J70" s="147">
        <f>J190</f>
        <v>0</v>
      </c>
      <c r="K70" s="144"/>
      <c r="L70" s="148"/>
    </row>
    <row r="71" spans="1:31" s="9" customFormat="1" ht="24.9" customHeight="1">
      <c r="B71" s="137"/>
      <c r="C71" s="138"/>
      <c r="D71" s="139" t="s">
        <v>122</v>
      </c>
      <c r="E71" s="140"/>
      <c r="F71" s="140"/>
      <c r="G71" s="140"/>
      <c r="H71" s="140"/>
      <c r="I71" s="140"/>
      <c r="J71" s="141">
        <f>J208</f>
        <v>0</v>
      </c>
      <c r="K71" s="138"/>
      <c r="L71" s="142"/>
    </row>
    <row r="72" spans="1:31" s="2" customFormat="1" ht="21.7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" customHeight="1">
      <c r="A73" s="37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7" spans="1:31" s="2" customFormat="1" ht="6.9" customHeight="1">
      <c r="A77" s="37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4.9" customHeight="1">
      <c r="A78" s="37"/>
      <c r="B78" s="38"/>
      <c r="C78" s="25" t="s">
        <v>123</v>
      </c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16</v>
      </c>
      <c r="D80" s="39"/>
      <c r="E80" s="39"/>
      <c r="F80" s="39"/>
      <c r="G80" s="39"/>
      <c r="H80" s="39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65" s="2" customFormat="1" ht="16.5" customHeight="1">
      <c r="A81" s="37"/>
      <c r="B81" s="38"/>
      <c r="C81" s="39"/>
      <c r="D81" s="39"/>
      <c r="E81" s="383" t="str">
        <f>E7</f>
        <v>NOVOSTAVBA SKATEPARKU V LOKALITĚ SÍDLIŠTĚ ZA CHLUMEM</v>
      </c>
      <c r="F81" s="384"/>
      <c r="G81" s="384"/>
      <c r="H81" s="384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65" s="2" customFormat="1" ht="12" customHeight="1">
      <c r="A82" s="37"/>
      <c r="B82" s="38"/>
      <c r="C82" s="31" t="s">
        <v>113</v>
      </c>
      <c r="D82" s="39"/>
      <c r="E82" s="39"/>
      <c r="F82" s="39"/>
      <c r="G82" s="39"/>
      <c r="H82" s="39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65" s="2" customFormat="1" ht="16.5" customHeight="1">
      <c r="A83" s="37"/>
      <c r="B83" s="38"/>
      <c r="C83" s="39"/>
      <c r="D83" s="39"/>
      <c r="E83" s="336" t="str">
        <f>E9</f>
        <v>SO02 - Betonová sportovní plocha</v>
      </c>
      <c r="F83" s="385"/>
      <c r="G83" s="385"/>
      <c r="H83" s="385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65" s="2" customFormat="1" ht="6.9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65" s="2" customFormat="1" ht="12" customHeight="1">
      <c r="A85" s="37"/>
      <c r="B85" s="38"/>
      <c r="C85" s="31" t="s">
        <v>22</v>
      </c>
      <c r="D85" s="39"/>
      <c r="E85" s="39"/>
      <c r="F85" s="29" t="str">
        <f>F12</f>
        <v>p.č.1636/12</v>
      </c>
      <c r="G85" s="39"/>
      <c r="H85" s="39"/>
      <c r="I85" s="31" t="s">
        <v>24</v>
      </c>
      <c r="J85" s="62" t="str">
        <f>IF(J12="","",J12)</f>
        <v>12. 8. 2021</v>
      </c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65" s="2" customFormat="1" ht="6.9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65" s="2" customFormat="1" ht="40.049999999999997" customHeight="1">
      <c r="A87" s="37"/>
      <c r="B87" s="38"/>
      <c r="C87" s="31" t="s">
        <v>30</v>
      </c>
      <c r="D87" s="39"/>
      <c r="E87" s="39"/>
      <c r="F87" s="29" t="str">
        <f>E15</f>
        <v>Město Bílina, Břežánská 50/4, 41831 Bílina</v>
      </c>
      <c r="G87" s="39"/>
      <c r="H87" s="39"/>
      <c r="I87" s="31" t="s">
        <v>39</v>
      </c>
      <c r="J87" s="35" t="str">
        <f>E21</f>
        <v>MPtechnik s.r.o., Francouzská 149, 34562 Holýšov</v>
      </c>
      <c r="K87" s="39"/>
      <c r="L87" s="10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65" s="2" customFormat="1" ht="15.15" customHeight="1">
      <c r="A88" s="37"/>
      <c r="B88" s="38"/>
      <c r="C88" s="31" t="s">
        <v>37</v>
      </c>
      <c r="D88" s="39"/>
      <c r="E88" s="39"/>
      <c r="F88" s="29" t="str">
        <f>IF(E18="","",E18)</f>
        <v>Vyplň údaj</v>
      </c>
      <c r="G88" s="39"/>
      <c r="H88" s="39"/>
      <c r="I88" s="31" t="s">
        <v>44</v>
      </c>
      <c r="J88" s="35" t="str">
        <f>E24</f>
        <v xml:space="preserve"> </v>
      </c>
      <c r="K88" s="39"/>
      <c r="L88" s="10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65" s="2" customFormat="1" ht="10.3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0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65" s="11" customFormat="1" ht="29.25" customHeight="1">
      <c r="A90" s="149"/>
      <c r="B90" s="150"/>
      <c r="C90" s="151" t="s">
        <v>124</v>
      </c>
      <c r="D90" s="152" t="s">
        <v>68</v>
      </c>
      <c r="E90" s="152" t="s">
        <v>64</v>
      </c>
      <c r="F90" s="152" t="s">
        <v>65</v>
      </c>
      <c r="G90" s="152" t="s">
        <v>125</v>
      </c>
      <c r="H90" s="152" t="s">
        <v>126</v>
      </c>
      <c r="I90" s="152" t="s">
        <v>127</v>
      </c>
      <c r="J90" s="152" t="s">
        <v>118</v>
      </c>
      <c r="K90" s="153" t="s">
        <v>128</v>
      </c>
      <c r="L90" s="154"/>
      <c r="M90" s="71" t="s">
        <v>45</v>
      </c>
      <c r="N90" s="72" t="s">
        <v>53</v>
      </c>
      <c r="O90" s="72" t="s">
        <v>129</v>
      </c>
      <c r="P90" s="72" t="s">
        <v>130</v>
      </c>
      <c r="Q90" s="72" t="s">
        <v>131</v>
      </c>
      <c r="R90" s="72" t="s">
        <v>132</v>
      </c>
      <c r="S90" s="72" t="s">
        <v>133</v>
      </c>
      <c r="T90" s="73" t="s">
        <v>134</v>
      </c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</row>
    <row r="91" spans="1:65" s="2" customFormat="1" ht="22.8" customHeight="1">
      <c r="A91" s="37"/>
      <c r="B91" s="38"/>
      <c r="C91" s="78" t="s">
        <v>135</v>
      </c>
      <c r="D91" s="39"/>
      <c r="E91" s="39"/>
      <c r="F91" s="39"/>
      <c r="G91" s="39"/>
      <c r="H91" s="39"/>
      <c r="I91" s="39"/>
      <c r="J91" s="155">
        <f>BK91</f>
        <v>0</v>
      </c>
      <c r="K91" s="39"/>
      <c r="L91" s="42"/>
      <c r="M91" s="74"/>
      <c r="N91" s="156"/>
      <c r="O91" s="75"/>
      <c r="P91" s="157">
        <f>P92+P162+P208</f>
        <v>0</v>
      </c>
      <c r="Q91" s="75"/>
      <c r="R91" s="157">
        <f>R92+R162+R208</f>
        <v>826.76584560000003</v>
      </c>
      <c r="S91" s="75"/>
      <c r="T91" s="158">
        <f>T92+T162+T208</f>
        <v>1.5640000000000001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9" t="s">
        <v>82</v>
      </c>
      <c r="AU91" s="19" t="s">
        <v>119</v>
      </c>
      <c r="BK91" s="159">
        <f>BK92+BK162+BK208</f>
        <v>0</v>
      </c>
    </row>
    <row r="92" spans="1:65" s="12" customFormat="1" ht="25.95" customHeight="1">
      <c r="B92" s="160"/>
      <c r="C92" s="161"/>
      <c r="D92" s="162" t="s">
        <v>82</v>
      </c>
      <c r="E92" s="163" t="s">
        <v>136</v>
      </c>
      <c r="F92" s="163" t="s">
        <v>137</v>
      </c>
      <c r="G92" s="161"/>
      <c r="H92" s="161"/>
      <c r="I92" s="164"/>
      <c r="J92" s="165">
        <f>BK92</f>
        <v>0</v>
      </c>
      <c r="K92" s="161"/>
      <c r="L92" s="166"/>
      <c r="M92" s="167"/>
      <c r="N92" s="168"/>
      <c r="O92" s="168"/>
      <c r="P92" s="169">
        <f>P93+P118+P128+P135+P156+P160</f>
        <v>0</v>
      </c>
      <c r="Q92" s="168"/>
      <c r="R92" s="169">
        <f>R93+R118+R128+R135+R156+R160</f>
        <v>823.26683260000004</v>
      </c>
      <c r="S92" s="168"/>
      <c r="T92" s="170">
        <f>T93+T118+T128+T135+T156+T160</f>
        <v>1.5640000000000001</v>
      </c>
      <c r="AR92" s="171" t="s">
        <v>91</v>
      </c>
      <c r="AT92" s="172" t="s">
        <v>82</v>
      </c>
      <c r="AU92" s="172" t="s">
        <v>83</v>
      </c>
      <c r="AY92" s="171" t="s">
        <v>138</v>
      </c>
      <c r="BK92" s="173">
        <f>BK93+BK118+BK128+BK135+BK156+BK160</f>
        <v>0</v>
      </c>
    </row>
    <row r="93" spans="1:65" s="12" customFormat="1" ht="22.8" customHeight="1">
      <c r="B93" s="160"/>
      <c r="C93" s="161"/>
      <c r="D93" s="162" t="s">
        <v>82</v>
      </c>
      <c r="E93" s="174" t="s">
        <v>91</v>
      </c>
      <c r="F93" s="174" t="s">
        <v>89</v>
      </c>
      <c r="G93" s="161"/>
      <c r="H93" s="161"/>
      <c r="I93" s="164"/>
      <c r="J93" s="175">
        <f>BK93</f>
        <v>0</v>
      </c>
      <c r="K93" s="161"/>
      <c r="L93" s="166"/>
      <c r="M93" s="167"/>
      <c r="N93" s="168"/>
      <c r="O93" s="168"/>
      <c r="P93" s="169">
        <f>SUM(P94:P117)</f>
        <v>0</v>
      </c>
      <c r="Q93" s="168"/>
      <c r="R93" s="169">
        <f>SUM(R94:R117)</f>
        <v>145.6</v>
      </c>
      <c r="S93" s="168"/>
      <c r="T93" s="170">
        <f>SUM(T94:T117)</f>
        <v>0</v>
      </c>
      <c r="AR93" s="171" t="s">
        <v>91</v>
      </c>
      <c r="AT93" s="172" t="s">
        <v>82</v>
      </c>
      <c r="AU93" s="172" t="s">
        <v>91</v>
      </c>
      <c r="AY93" s="171" t="s">
        <v>138</v>
      </c>
      <c r="BK93" s="173">
        <f>SUM(BK94:BK117)</f>
        <v>0</v>
      </c>
    </row>
    <row r="94" spans="1:65" s="2" customFormat="1" ht="37.799999999999997" customHeight="1">
      <c r="A94" s="37"/>
      <c r="B94" s="38"/>
      <c r="C94" s="176" t="s">
        <v>91</v>
      </c>
      <c r="D94" s="176" t="s">
        <v>139</v>
      </c>
      <c r="E94" s="177" t="s">
        <v>186</v>
      </c>
      <c r="F94" s="178" t="s">
        <v>187</v>
      </c>
      <c r="G94" s="179" t="s">
        <v>181</v>
      </c>
      <c r="H94" s="180">
        <v>22</v>
      </c>
      <c r="I94" s="181"/>
      <c r="J94" s="182">
        <f>ROUND(I94*H94,2)</f>
        <v>0</v>
      </c>
      <c r="K94" s="178" t="s">
        <v>143</v>
      </c>
      <c r="L94" s="42"/>
      <c r="M94" s="183" t="s">
        <v>45</v>
      </c>
      <c r="N94" s="184" t="s">
        <v>54</v>
      </c>
      <c r="O94" s="67"/>
      <c r="P94" s="185">
        <f>O94*H94</f>
        <v>0</v>
      </c>
      <c r="Q94" s="185">
        <v>0</v>
      </c>
      <c r="R94" s="185">
        <f>Q94*H94</f>
        <v>0</v>
      </c>
      <c r="S94" s="185">
        <v>0</v>
      </c>
      <c r="T94" s="186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7" t="s">
        <v>144</v>
      </c>
      <c r="AT94" s="187" t="s">
        <v>139</v>
      </c>
      <c r="AU94" s="187" t="s">
        <v>93</v>
      </c>
      <c r="AY94" s="19" t="s">
        <v>138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9" t="s">
        <v>91</v>
      </c>
      <c r="BK94" s="188">
        <f>ROUND(I94*H94,2)</f>
        <v>0</v>
      </c>
      <c r="BL94" s="19" t="s">
        <v>144</v>
      </c>
      <c r="BM94" s="187" t="s">
        <v>254</v>
      </c>
    </row>
    <row r="95" spans="1:65" s="13" customFormat="1" ht="10.199999999999999">
      <c r="B95" s="189"/>
      <c r="C95" s="190"/>
      <c r="D95" s="191" t="s">
        <v>146</v>
      </c>
      <c r="E95" s="192" t="s">
        <v>45</v>
      </c>
      <c r="F95" s="193" t="s">
        <v>255</v>
      </c>
      <c r="G95" s="190"/>
      <c r="H95" s="192" t="s">
        <v>45</v>
      </c>
      <c r="I95" s="194"/>
      <c r="J95" s="190"/>
      <c r="K95" s="190"/>
      <c r="L95" s="195"/>
      <c r="M95" s="196"/>
      <c r="N95" s="197"/>
      <c r="O95" s="197"/>
      <c r="P95" s="197"/>
      <c r="Q95" s="197"/>
      <c r="R95" s="197"/>
      <c r="S95" s="197"/>
      <c r="T95" s="198"/>
      <c r="AT95" s="199" t="s">
        <v>146</v>
      </c>
      <c r="AU95" s="199" t="s">
        <v>93</v>
      </c>
      <c r="AV95" s="13" t="s">
        <v>91</v>
      </c>
      <c r="AW95" s="13" t="s">
        <v>43</v>
      </c>
      <c r="AX95" s="13" t="s">
        <v>83</v>
      </c>
      <c r="AY95" s="199" t="s">
        <v>138</v>
      </c>
    </row>
    <row r="96" spans="1:65" s="14" customFormat="1" ht="10.199999999999999">
      <c r="B96" s="200"/>
      <c r="C96" s="201"/>
      <c r="D96" s="191" t="s">
        <v>146</v>
      </c>
      <c r="E96" s="202" t="s">
        <v>45</v>
      </c>
      <c r="F96" s="203" t="s">
        <v>256</v>
      </c>
      <c r="G96" s="201"/>
      <c r="H96" s="204">
        <v>22</v>
      </c>
      <c r="I96" s="205"/>
      <c r="J96" s="201"/>
      <c r="K96" s="201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146</v>
      </c>
      <c r="AU96" s="210" t="s">
        <v>93</v>
      </c>
      <c r="AV96" s="14" t="s">
        <v>93</v>
      </c>
      <c r="AW96" s="14" t="s">
        <v>43</v>
      </c>
      <c r="AX96" s="14" t="s">
        <v>91</v>
      </c>
      <c r="AY96" s="210" t="s">
        <v>138</v>
      </c>
    </row>
    <row r="97" spans="1:65" s="2" customFormat="1" ht="37.799999999999997" customHeight="1">
      <c r="A97" s="37"/>
      <c r="B97" s="38"/>
      <c r="C97" s="176" t="s">
        <v>93</v>
      </c>
      <c r="D97" s="176" t="s">
        <v>139</v>
      </c>
      <c r="E97" s="177" t="s">
        <v>198</v>
      </c>
      <c r="F97" s="178" t="s">
        <v>199</v>
      </c>
      <c r="G97" s="179" t="s">
        <v>181</v>
      </c>
      <c r="H97" s="180">
        <v>70</v>
      </c>
      <c r="I97" s="181"/>
      <c r="J97" s="182">
        <f>ROUND(I97*H97,2)</f>
        <v>0</v>
      </c>
      <c r="K97" s="178" t="s">
        <v>143</v>
      </c>
      <c r="L97" s="42"/>
      <c r="M97" s="183" t="s">
        <v>45</v>
      </c>
      <c r="N97" s="184" t="s">
        <v>54</v>
      </c>
      <c r="O97" s="67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144</v>
      </c>
      <c r="AT97" s="187" t="s">
        <v>139</v>
      </c>
      <c r="AU97" s="187" t="s">
        <v>93</v>
      </c>
      <c r="AY97" s="19" t="s">
        <v>138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9" t="s">
        <v>91</v>
      </c>
      <c r="BK97" s="188">
        <f>ROUND(I97*H97,2)</f>
        <v>0</v>
      </c>
      <c r="BL97" s="19" t="s">
        <v>144</v>
      </c>
      <c r="BM97" s="187" t="s">
        <v>257</v>
      </c>
    </row>
    <row r="98" spans="1:65" s="13" customFormat="1" ht="10.199999999999999">
      <c r="B98" s="189"/>
      <c r="C98" s="190"/>
      <c r="D98" s="191" t="s">
        <v>146</v>
      </c>
      <c r="E98" s="192" t="s">
        <v>45</v>
      </c>
      <c r="F98" s="193" t="s">
        <v>258</v>
      </c>
      <c r="G98" s="190"/>
      <c r="H98" s="192" t="s">
        <v>45</v>
      </c>
      <c r="I98" s="194"/>
      <c r="J98" s="190"/>
      <c r="K98" s="190"/>
      <c r="L98" s="195"/>
      <c r="M98" s="196"/>
      <c r="N98" s="197"/>
      <c r="O98" s="197"/>
      <c r="P98" s="197"/>
      <c r="Q98" s="197"/>
      <c r="R98" s="197"/>
      <c r="S98" s="197"/>
      <c r="T98" s="198"/>
      <c r="AT98" s="199" t="s">
        <v>146</v>
      </c>
      <c r="AU98" s="199" t="s">
        <v>93</v>
      </c>
      <c r="AV98" s="13" t="s">
        <v>91</v>
      </c>
      <c r="AW98" s="13" t="s">
        <v>43</v>
      </c>
      <c r="AX98" s="13" t="s">
        <v>83</v>
      </c>
      <c r="AY98" s="199" t="s">
        <v>138</v>
      </c>
    </row>
    <row r="99" spans="1:65" s="14" customFormat="1" ht="10.199999999999999">
      <c r="B99" s="200"/>
      <c r="C99" s="201"/>
      <c r="D99" s="191" t="s">
        <v>146</v>
      </c>
      <c r="E99" s="202" t="s">
        <v>45</v>
      </c>
      <c r="F99" s="203" t="s">
        <v>259</v>
      </c>
      <c r="G99" s="201"/>
      <c r="H99" s="204">
        <v>70</v>
      </c>
      <c r="I99" s="205"/>
      <c r="J99" s="201"/>
      <c r="K99" s="201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146</v>
      </c>
      <c r="AU99" s="210" t="s">
        <v>93</v>
      </c>
      <c r="AV99" s="14" t="s">
        <v>93</v>
      </c>
      <c r="AW99" s="14" t="s">
        <v>43</v>
      </c>
      <c r="AX99" s="14" t="s">
        <v>91</v>
      </c>
      <c r="AY99" s="210" t="s">
        <v>138</v>
      </c>
    </row>
    <row r="100" spans="1:65" s="2" customFormat="1" ht="14.4" customHeight="1">
      <c r="A100" s="37"/>
      <c r="B100" s="38"/>
      <c r="C100" s="225" t="s">
        <v>154</v>
      </c>
      <c r="D100" s="225" t="s">
        <v>260</v>
      </c>
      <c r="E100" s="226" t="s">
        <v>261</v>
      </c>
      <c r="F100" s="227" t="s">
        <v>262</v>
      </c>
      <c r="G100" s="228" t="s">
        <v>221</v>
      </c>
      <c r="H100" s="229">
        <v>133</v>
      </c>
      <c r="I100" s="230"/>
      <c r="J100" s="231">
        <f>ROUND(I100*H100,2)</f>
        <v>0</v>
      </c>
      <c r="K100" s="227" t="s">
        <v>143</v>
      </c>
      <c r="L100" s="232"/>
      <c r="M100" s="233" t="s">
        <v>45</v>
      </c>
      <c r="N100" s="234" t="s">
        <v>54</v>
      </c>
      <c r="O100" s="67"/>
      <c r="P100" s="185">
        <f>O100*H100</f>
        <v>0</v>
      </c>
      <c r="Q100" s="185">
        <v>1</v>
      </c>
      <c r="R100" s="185">
        <f>Q100*H100</f>
        <v>133</v>
      </c>
      <c r="S100" s="185">
        <v>0</v>
      </c>
      <c r="T100" s="18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178</v>
      </c>
      <c r="AT100" s="187" t="s">
        <v>260</v>
      </c>
      <c r="AU100" s="187" t="s">
        <v>93</v>
      </c>
      <c r="AY100" s="19" t="s">
        <v>138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9" t="s">
        <v>91</v>
      </c>
      <c r="BK100" s="188">
        <f>ROUND(I100*H100,2)</f>
        <v>0</v>
      </c>
      <c r="BL100" s="19" t="s">
        <v>144</v>
      </c>
      <c r="BM100" s="187" t="s">
        <v>263</v>
      </c>
    </row>
    <row r="101" spans="1:65" s="13" customFormat="1" ht="10.199999999999999">
      <c r="B101" s="189"/>
      <c r="C101" s="190"/>
      <c r="D101" s="191" t="s">
        <v>146</v>
      </c>
      <c r="E101" s="192" t="s">
        <v>45</v>
      </c>
      <c r="F101" s="193" t="s">
        <v>264</v>
      </c>
      <c r="G101" s="190"/>
      <c r="H101" s="192" t="s">
        <v>45</v>
      </c>
      <c r="I101" s="194"/>
      <c r="J101" s="190"/>
      <c r="K101" s="190"/>
      <c r="L101" s="195"/>
      <c r="M101" s="196"/>
      <c r="N101" s="197"/>
      <c r="O101" s="197"/>
      <c r="P101" s="197"/>
      <c r="Q101" s="197"/>
      <c r="R101" s="197"/>
      <c r="S101" s="197"/>
      <c r="T101" s="198"/>
      <c r="AT101" s="199" t="s">
        <v>146</v>
      </c>
      <c r="AU101" s="199" t="s">
        <v>93</v>
      </c>
      <c r="AV101" s="13" t="s">
        <v>91</v>
      </c>
      <c r="AW101" s="13" t="s">
        <v>43</v>
      </c>
      <c r="AX101" s="13" t="s">
        <v>83</v>
      </c>
      <c r="AY101" s="199" t="s">
        <v>138</v>
      </c>
    </row>
    <row r="102" spans="1:65" s="14" customFormat="1" ht="10.199999999999999">
      <c r="B102" s="200"/>
      <c r="C102" s="201"/>
      <c r="D102" s="191" t="s">
        <v>146</v>
      </c>
      <c r="E102" s="202" t="s">
        <v>45</v>
      </c>
      <c r="F102" s="203" t="s">
        <v>259</v>
      </c>
      <c r="G102" s="201"/>
      <c r="H102" s="204">
        <v>70</v>
      </c>
      <c r="I102" s="205"/>
      <c r="J102" s="201"/>
      <c r="K102" s="201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146</v>
      </c>
      <c r="AU102" s="210" t="s">
        <v>93</v>
      </c>
      <c r="AV102" s="14" t="s">
        <v>93</v>
      </c>
      <c r="AW102" s="14" t="s">
        <v>43</v>
      </c>
      <c r="AX102" s="14" t="s">
        <v>91</v>
      </c>
      <c r="AY102" s="210" t="s">
        <v>138</v>
      </c>
    </row>
    <row r="103" spans="1:65" s="14" customFormat="1" ht="10.199999999999999">
      <c r="B103" s="200"/>
      <c r="C103" s="201"/>
      <c r="D103" s="191" t="s">
        <v>146</v>
      </c>
      <c r="E103" s="201"/>
      <c r="F103" s="203" t="s">
        <v>265</v>
      </c>
      <c r="G103" s="201"/>
      <c r="H103" s="204">
        <v>133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146</v>
      </c>
      <c r="AU103" s="210" t="s">
        <v>93</v>
      </c>
      <c r="AV103" s="14" t="s">
        <v>93</v>
      </c>
      <c r="AW103" s="14" t="s">
        <v>4</v>
      </c>
      <c r="AX103" s="14" t="s">
        <v>91</v>
      </c>
      <c r="AY103" s="210" t="s">
        <v>138</v>
      </c>
    </row>
    <row r="104" spans="1:65" s="2" customFormat="1" ht="24.15" customHeight="1">
      <c r="A104" s="37"/>
      <c r="B104" s="38"/>
      <c r="C104" s="176" t="s">
        <v>144</v>
      </c>
      <c r="D104" s="176" t="s">
        <v>139</v>
      </c>
      <c r="E104" s="177" t="s">
        <v>266</v>
      </c>
      <c r="F104" s="178" t="s">
        <v>267</v>
      </c>
      <c r="G104" s="179" t="s">
        <v>181</v>
      </c>
      <c r="H104" s="180">
        <v>22</v>
      </c>
      <c r="I104" s="181"/>
      <c r="J104" s="182">
        <f>ROUND(I104*H104,2)</f>
        <v>0</v>
      </c>
      <c r="K104" s="178" t="s">
        <v>143</v>
      </c>
      <c r="L104" s="42"/>
      <c r="M104" s="183" t="s">
        <v>45</v>
      </c>
      <c r="N104" s="184" t="s">
        <v>54</v>
      </c>
      <c r="O104" s="67"/>
      <c r="P104" s="185">
        <f>O104*H104</f>
        <v>0</v>
      </c>
      <c r="Q104" s="185">
        <v>0</v>
      </c>
      <c r="R104" s="185">
        <f>Q104*H104</f>
        <v>0</v>
      </c>
      <c r="S104" s="185">
        <v>0</v>
      </c>
      <c r="T104" s="18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144</v>
      </c>
      <c r="AT104" s="187" t="s">
        <v>139</v>
      </c>
      <c r="AU104" s="187" t="s">
        <v>93</v>
      </c>
      <c r="AY104" s="19" t="s">
        <v>138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9" t="s">
        <v>91</v>
      </c>
      <c r="BK104" s="188">
        <f>ROUND(I104*H104,2)</f>
        <v>0</v>
      </c>
      <c r="BL104" s="19" t="s">
        <v>144</v>
      </c>
      <c r="BM104" s="187" t="s">
        <v>268</v>
      </c>
    </row>
    <row r="105" spans="1:65" s="13" customFormat="1" ht="10.199999999999999">
      <c r="B105" s="189"/>
      <c r="C105" s="190"/>
      <c r="D105" s="191" t="s">
        <v>146</v>
      </c>
      <c r="E105" s="192" t="s">
        <v>45</v>
      </c>
      <c r="F105" s="193" t="s">
        <v>255</v>
      </c>
      <c r="G105" s="190"/>
      <c r="H105" s="192" t="s">
        <v>45</v>
      </c>
      <c r="I105" s="194"/>
      <c r="J105" s="190"/>
      <c r="K105" s="190"/>
      <c r="L105" s="195"/>
      <c r="M105" s="196"/>
      <c r="N105" s="197"/>
      <c r="O105" s="197"/>
      <c r="P105" s="197"/>
      <c r="Q105" s="197"/>
      <c r="R105" s="197"/>
      <c r="S105" s="197"/>
      <c r="T105" s="198"/>
      <c r="AT105" s="199" t="s">
        <v>146</v>
      </c>
      <c r="AU105" s="199" t="s">
        <v>93</v>
      </c>
      <c r="AV105" s="13" t="s">
        <v>91</v>
      </c>
      <c r="AW105" s="13" t="s">
        <v>43</v>
      </c>
      <c r="AX105" s="13" t="s">
        <v>83</v>
      </c>
      <c r="AY105" s="199" t="s">
        <v>138</v>
      </c>
    </row>
    <row r="106" spans="1:65" s="14" customFormat="1" ht="10.199999999999999">
      <c r="B106" s="200"/>
      <c r="C106" s="201"/>
      <c r="D106" s="191" t="s">
        <v>146</v>
      </c>
      <c r="E106" s="202" t="s">
        <v>45</v>
      </c>
      <c r="F106" s="203" t="s">
        <v>256</v>
      </c>
      <c r="G106" s="201"/>
      <c r="H106" s="204">
        <v>22</v>
      </c>
      <c r="I106" s="205"/>
      <c r="J106" s="201"/>
      <c r="K106" s="201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146</v>
      </c>
      <c r="AU106" s="210" t="s">
        <v>93</v>
      </c>
      <c r="AV106" s="14" t="s">
        <v>93</v>
      </c>
      <c r="AW106" s="14" t="s">
        <v>43</v>
      </c>
      <c r="AX106" s="14" t="s">
        <v>91</v>
      </c>
      <c r="AY106" s="210" t="s">
        <v>138</v>
      </c>
    </row>
    <row r="107" spans="1:65" s="2" customFormat="1" ht="24.15" customHeight="1">
      <c r="A107" s="37"/>
      <c r="B107" s="38"/>
      <c r="C107" s="176" t="s">
        <v>163</v>
      </c>
      <c r="D107" s="176" t="s">
        <v>139</v>
      </c>
      <c r="E107" s="177" t="s">
        <v>269</v>
      </c>
      <c r="F107" s="178" t="s">
        <v>270</v>
      </c>
      <c r="G107" s="179" t="s">
        <v>181</v>
      </c>
      <c r="H107" s="180">
        <v>70</v>
      </c>
      <c r="I107" s="181"/>
      <c r="J107" s="182">
        <f>ROUND(I107*H107,2)</f>
        <v>0</v>
      </c>
      <c r="K107" s="178" t="s">
        <v>143</v>
      </c>
      <c r="L107" s="42"/>
      <c r="M107" s="183" t="s">
        <v>45</v>
      </c>
      <c r="N107" s="184" t="s">
        <v>54</v>
      </c>
      <c r="O107" s="67"/>
      <c r="P107" s="185">
        <f>O107*H107</f>
        <v>0</v>
      </c>
      <c r="Q107" s="185">
        <v>0</v>
      </c>
      <c r="R107" s="185">
        <f>Q107*H107</f>
        <v>0</v>
      </c>
      <c r="S107" s="185">
        <v>0</v>
      </c>
      <c r="T107" s="186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144</v>
      </c>
      <c r="AT107" s="187" t="s">
        <v>139</v>
      </c>
      <c r="AU107" s="187" t="s">
        <v>93</v>
      </c>
      <c r="AY107" s="19" t="s">
        <v>138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9" t="s">
        <v>91</v>
      </c>
      <c r="BK107" s="188">
        <f>ROUND(I107*H107,2)</f>
        <v>0</v>
      </c>
      <c r="BL107" s="19" t="s">
        <v>144</v>
      </c>
      <c r="BM107" s="187" t="s">
        <v>271</v>
      </c>
    </row>
    <row r="108" spans="1:65" s="13" customFormat="1" ht="10.199999999999999">
      <c r="B108" s="189"/>
      <c r="C108" s="190"/>
      <c r="D108" s="191" t="s">
        <v>146</v>
      </c>
      <c r="E108" s="192" t="s">
        <v>45</v>
      </c>
      <c r="F108" s="193" t="s">
        <v>272</v>
      </c>
      <c r="G108" s="190"/>
      <c r="H108" s="192" t="s">
        <v>45</v>
      </c>
      <c r="I108" s="194"/>
      <c r="J108" s="190"/>
      <c r="K108" s="190"/>
      <c r="L108" s="195"/>
      <c r="M108" s="196"/>
      <c r="N108" s="197"/>
      <c r="O108" s="197"/>
      <c r="P108" s="197"/>
      <c r="Q108" s="197"/>
      <c r="R108" s="197"/>
      <c r="S108" s="197"/>
      <c r="T108" s="198"/>
      <c r="AT108" s="199" t="s">
        <v>146</v>
      </c>
      <c r="AU108" s="199" t="s">
        <v>93</v>
      </c>
      <c r="AV108" s="13" t="s">
        <v>91</v>
      </c>
      <c r="AW108" s="13" t="s">
        <v>43</v>
      </c>
      <c r="AX108" s="13" t="s">
        <v>83</v>
      </c>
      <c r="AY108" s="199" t="s">
        <v>138</v>
      </c>
    </row>
    <row r="109" spans="1:65" s="14" customFormat="1" ht="10.199999999999999">
      <c r="B109" s="200"/>
      <c r="C109" s="201"/>
      <c r="D109" s="191" t="s">
        <v>146</v>
      </c>
      <c r="E109" s="202" t="s">
        <v>45</v>
      </c>
      <c r="F109" s="203" t="s">
        <v>259</v>
      </c>
      <c r="G109" s="201"/>
      <c r="H109" s="204">
        <v>70</v>
      </c>
      <c r="I109" s="205"/>
      <c r="J109" s="201"/>
      <c r="K109" s="201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146</v>
      </c>
      <c r="AU109" s="210" t="s">
        <v>93</v>
      </c>
      <c r="AV109" s="14" t="s">
        <v>93</v>
      </c>
      <c r="AW109" s="14" t="s">
        <v>43</v>
      </c>
      <c r="AX109" s="14" t="s">
        <v>91</v>
      </c>
      <c r="AY109" s="210" t="s">
        <v>138</v>
      </c>
    </row>
    <row r="110" spans="1:65" s="2" customFormat="1" ht="14.4" customHeight="1">
      <c r="A110" s="37"/>
      <c r="B110" s="38"/>
      <c r="C110" s="176" t="s">
        <v>167</v>
      </c>
      <c r="D110" s="176" t="s">
        <v>139</v>
      </c>
      <c r="E110" s="177" t="s">
        <v>273</v>
      </c>
      <c r="F110" s="178" t="s">
        <v>274</v>
      </c>
      <c r="G110" s="179" t="s">
        <v>181</v>
      </c>
      <c r="H110" s="180">
        <v>22</v>
      </c>
      <c r="I110" s="181"/>
      <c r="J110" s="182">
        <f>ROUND(I110*H110,2)</f>
        <v>0</v>
      </c>
      <c r="K110" s="178" t="s">
        <v>143</v>
      </c>
      <c r="L110" s="42"/>
      <c r="M110" s="183" t="s">
        <v>45</v>
      </c>
      <c r="N110" s="184" t="s">
        <v>54</v>
      </c>
      <c r="O110" s="67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144</v>
      </c>
      <c r="AT110" s="187" t="s">
        <v>139</v>
      </c>
      <c r="AU110" s="187" t="s">
        <v>93</v>
      </c>
      <c r="AY110" s="19" t="s">
        <v>138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9" t="s">
        <v>91</v>
      </c>
      <c r="BK110" s="188">
        <f>ROUND(I110*H110,2)</f>
        <v>0</v>
      </c>
      <c r="BL110" s="19" t="s">
        <v>144</v>
      </c>
      <c r="BM110" s="187" t="s">
        <v>275</v>
      </c>
    </row>
    <row r="111" spans="1:65" s="13" customFormat="1" ht="10.199999999999999">
      <c r="B111" s="189"/>
      <c r="C111" s="190"/>
      <c r="D111" s="191" t="s">
        <v>146</v>
      </c>
      <c r="E111" s="192" t="s">
        <v>45</v>
      </c>
      <c r="F111" s="193" t="s">
        <v>255</v>
      </c>
      <c r="G111" s="190"/>
      <c r="H111" s="192" t="s">
        <v>45</v>
      </c>
      <c r="I111" s="194"/>
      <c r="J111" s="190"/>
      <c r="K111" s="190"/>
      <c r="L111" s="195"/>
      <c r="M111" s="196"/>
      <c r="N111" s="197"/>
      <c r="O111" s="197"/>
      <c r="P111" s="197"/>
      <c r="Q111" s="197"/>
      <c r="R111" s="197"/>
      <c r="S111" s="197"/>
      <c r="T111" s="198"/>
      <c r="AT111" s="199" t="s">
        <v>146</v>
      </c>
      <c r="AU111" s="199" t="s">
        <v>93</v>
      </c>
      <c r="AV111" s="13" t="s">
        <v>91</v>
      </c>
      <c r="AW111" s="13" t="s">
        <v>43</v>
      </c>
      <c r="AX111" s="13" t="s">
        <v>83</v>
      </c>
      <c r="AY111" s="199" t="s">
        <v>138</v>
      </c>
    </row>
    <row r="112" spans="1:65" s="14" customFormat="1" ht="10.199999999999999">
      <c r="B112" s="200"/>
      <c r="C112" s="201"/>
      <c r="D112" s="191" t="s">
        <v>146</v>
      </c>
      <c r="E112" s="202" t="s">
        <v>45</v>
      </c>
      <c r="F112" s="203" t="s">
        <v>256</v>
      </c>
      <c r="G112" s="201"/>
      <c r="H112" s="204">
        <v>22</v>
      </c>
      <c r="I112" s="205"/>
      <c r="J112" s="201"/>
      <c r="K112" s="201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146</v>
      </c>
      <c r="AU112" s="210" t="s">
        <v>93</v>
      </c>
      <c r="AV112" s="14" t="s">
        <v>93</v>
      </c>
      <c r="AW112" s="14" t="s">
        <v>43</v>
      </c>
      <c r="AX112" s="14" t="s">
        <v>91</v>
      </c>
      <c r="AY112" s="210" t="s">
        <v>138</v>
      </c>
    </row>
    <row r="113" spans="1:65" s="2" customFormat="1" ht="14.4" customHeight="1">
      <c r="A113" s="37"/>
      <c r="B113" s="38"/>
      <c r="C113" s="176" t="s">
        <v>171</v>
      </c>
      <c r="D113" s="176" t="s">
        <v>139</v>
      </c>
      <c r="E113" s="177" t="s">
        <v>276</v>
      </c>
      <c r="F113" s="178" t="s">
        <v>277</v>
      </c>
      <c r="G113" s="179" t="s">
        <v>278</v>
      </c>
      <c r="H113" s="180">
        <v>1</v>
      </c>
      <c r="I113" s="181"/>
      <c r="J113" s="182">
        <f>ROUND(I113*H113,2)</f>
        <v>0</v>
      </c>
      <c r="K113" s="178" t="s">
        <v>45</v>
      </c>
      <c r="L113" s="42"/>
      <c r="M113" s="183" t="s">
        <v>45</v>
      </c>
      <c r="N113" s="184" t="s">
        <v>54</v>
      </c>
      <c r="O113" s="67"/>
      <c r="P113" s="185">
        <f>O113*H113</f>
        <v>0</v>
      </c>
      <c r="Q113" s="185">
        <v>12.6</v>
      </c>
      <c r="R113" s="185">
        <f>Q113*H113</f>
        <v>12.6</v>
      </c>
      <c r="S113" s="185">
        <v>0</v>
      </c>
      <c r="T113" s="186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87" t="s">
        <v>144</v>
      </c>
      <c r="AT113" s="187" t="s">
        <v>139</v>
      </c>
      <c r="AU113" s="187" t="s">
        <v>93</v>
      </c>
      <c r="AY113" s="19" t="s">
        <v>138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9" t="s">
        <v>91</v>
      </c>
      <c r="BK113" s="188">
        <f>ROUND(I113*H113,2)</f>
        <v>0</v>
      </c>
      <c r="BL113" s="19" t="s">
        <v>144</v>
      </c>
      <c r="BM113" s="187" t="s">
        <v>224</v>
      </c>
    </row>
    <row r="114" spans="1:65" s="2" customFormat="1" ht="19.2">
      <c r="A114" s="37"/>
      <c r="B114" s="38"/>
      <c r="C114" s="39"/>
      <c r="D114" s="191" t="s">
        <v>279</v>
      </c>
      <c r="E114" s="39"/>
      <c r="F114" s="235" t="s">
        <v>280</v>
      </c>
      <c r="G114" s="39"/>
      <c r="H114" s="39"/>
      <c r="I114" s="236"/>
      <c r="J114" s="39"/>
      <c r="K114" s="39"/>
      <c r="L114" s="42"/>
      <c r="M114" s="237"/>
      <c r="N114" s="238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9" t="s">
        <v>279</v>
      </c>
      <c r="AU114" s="19" t="s">
        <v>93</v>
      </c>
    </row>
    <row r="115" spans="1:65" s="2" customFormat="1" ht="24.15" customHeight="1">
      <c r="A115" s="37"/>
      <c r="B115" s="38"/>
      <c r="C115" s="176" t="s">
        <v>178</v>
      </c>
      <c r="D115" s="176" t="s">
        <v>139</v>
      </c>
      <c r="E115" s="177" t="s">
        <v>281</v>
      </c>
      <c r="F115" s="178" t="s">
        <v>282</v>
      </c>
      <c r="G115" s="179" t="s">
        <v>174</v>
      </c>
      <c r="H115" s="180">
        <v>680</v>
      </c>
      <c r="I115" s="181"/>
      <c r="J115" s="182">
        <f>ROUND(I115*H115,2)</f>
        <v>0</v>
      </c>
      <c r="K115" s="178" t="s">
        <v>143</v>
      </c>
      <c r="L115" s="42"/>
      <c r="M115" s="183" t="s">
        <v>45</v>
      </c>
      <c r="N115" s="184" t="s">
        <v>54</v>
      </c>
      <c r="O115" s="67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144</v>
      </c>
      <c r="AT115" s="187" t="s">
        <v>139</v>
      </c>
      <c r="AU115" s="187" t="s">
        <v>93</v>
      </c>
      <c r="AY115" s="19" t="s">
        <v>138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9" t="s">
        <v>91</v>
      </c>
      <c r="BK115" s="188">
        <f>ROUND(I115*H115,2)</f>
        <v>0</v>
      </c>
      <c r="BL115" s="19" t="s">
        <v>144</v>
      </c>
      <c r="BM115" s="187" t="s">
        <v>283</v>
      </c>
    </row>
    <row r="116" spans="1:65" s="13" customFormat="1" ht="10.199999999999999">
      <c r="B116" s="189"/>
      <c r="C116" s="190"/>
      <c r="D116" s="191" t="s">
        <v>146</v>
      </c>
      <c r="E116" s="192" t="s">
        <v>45</v>
      </c>
      <c r="F116" s="193" t="s">
        <v>272</v>
      </c>
      <c r="G116" s="190"/>
      <c r="H116" s="192" t="s">
        <v>45</v>
      </c>
      <c r="I116" s="194"/>
      <c r="J116" s="190"/>
      <c r="K116" s="190"/>
      <c r="L116" s="195"/>
      <c r="M116" s="196"/>
      <c r="N116" s="197"/>
      <c r="O116" s="197"/>
      <c r="P116" s="197"/>
      <c r="Q116" s="197"/>
      <c r="R116" s="197"/>
      <c r="S116" s="197"/>
      <c r="T116" s="198"/>
      <c r="AT116" s="199" t="s">
        <v>146</v>
      </c>
      <c r="AU116" s="199" t="s">
        <v>93</v>
      </c>
      <c r="AV116" s="13" t="s">
        <v>91</v>
      </c>
      <c r="AW116" s="13" t="s">
        <v>43</v>
      </c>
      <c r="AX116" s="13" t="s">
        <v>83</v>
      </c>
      <c r="AY116" s="199" t="s">
        <v>138</v>
      </c>
    </row>
    <row r="117" spans="1:65" s="14" customFormat="1" ht="10.199999999999999">
      <c r="B117" s="200"/>
      <c r="C117" s="201"/>
      <c r="D117" s="191" t="s">
        <v>146</v>
      </c>
      <c r="E117" s="202" t="s">
        <v>45</v>
      </c>
      <c r="F117" s="203" t="s">
        <v>284</v>
      </c>
      <c r="G117" s="201"/>
      <c r="H117" s="204">
        <v>680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146</v>
      </c>
      <c r="AU117" s="210" t="s">
        <v>93</v>
      </c>
      <c r="AV117" s="14" t="s">
        <v>93</v>
      </c>
      <c r="AW117" s="14" t="s">
        <v>43</v>
      </c>
      <c r="AX117" s="14" t="s">
        <v>91</v>
      </c>
      <c r="AY117" s="210" t="s">
        <v>138</v>
      </c>
    </row>
    <row r="118" spans="1:65" s="12" customFormat="1" ht="22.8" customHeight="1">
      <c r="B118" s="160"/>
      <c r="C118" s="161"/>
      <c r="D118" s="162" t="s">
        <v>82</v>
      </c>
      <c r="E118" s="174" t="s">
        <v>93</v>
      </c>
      <c r="F118" s="174" t="s">
        <v>285</v>
      </c>
      <c r="G118" s="161"/>
      <c r="H118" s="161"/>
      <c r="I118" s="164"/>
      <c r="J118" s="175">
        <f>BK118</f>
        <v>0</v>
      </c>
      <c r="K118" s="161"/>
      <c r="L118" s="166"/>
      <c r="M118" s="167"/>
      <c r="N118" s="168"/>
      <c r="O118" s="168"/>
      <c r="P118" s="169">
        <f>SUM(P119:P127)</f>
        <v>0</v>
      </c>
      <c r="Q118" s="168"/>
      <c r="R118" s="169">
        <f>SUM(R119:R127)</f>
        <v>303.16492000000005</v>
      </c>
      <c r="S118" s="168"/>
      <c r="T118" s="170">
        <f>SUM(T119:T127)</f>
        <v>0</v>
      </c>
      <c r="AR118" s="171" t="s">
        <v>91</v>
      </c>
      <c r="AT118" s="172" t="s">
        <v>82</v>
      </c>
      <c r="AU118" s="172" t="s">
        <v>91</v>
      </c>
      <c r="AY118" s="171" t="s">
        <v>138</v>
      </c>
      <c r="BK118" s="173">
        <f>SUM(BK119:BK127)</f>
        <v>0</v>
      </c>
    </row>
    <row r="119" spans="1:65" s="2" customFormat="1" ht="14.4" customHeight="1">
      <c r="A119" s="37"/>
      <c r="B119" s="38"/>
      <c r="C119" s="176" t="s">
        <v>185</v>
      </c>
      <c r="D119" s="176" t="s">
        <v>139</v>
      </c>
      <c r="E119" s="177" t="s">
        <v>286</v>
      </c>
      <c r="F119" s="178" t="s">
        <v>287</v>
      </c>
      <c r="G119" s="179" t="s">
        <v>181</v>
      </c>
      <c r="H119" s="180">
        <v>140</v>
      </c>
      <c r="I119" s="181"/>
      <c r="J119" s="182">
        <f>ROUND(I119*H119,2)</f>
        <v>0</v>
      </c>
      <c r="K119" s="178" t="s">
        <v>143</v>
      </c>
      <c r="L119" s="42"/>
      <c r="M119" s="183" t="s">
        <v>45</v>
      </c>
      <c r="N119" s="184" t="s">
        <v>54</v>
      </c>
      <c r="O119" s="67"/>
      <c r="P119" s="185">
        <f>O119*H119</f>
        <v>0</v>
      </c>
      <c r="Q119" s="185">
        <v>2.16</v>
      </c>
      <c r="R119" s="185">
        <f>Q119*H119</f>
        <v>302.40000000000003</v>
      </c>
      <c r="S119" s="185">
        <v>0</v>
      </c>
      <c r="T119" s="186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144</v>
      </c>
      <c r="AT119" s="187" t="s">
        <v>139</v>
      </c>
      <c r="AU119" s="187" t="s">
        <v>93</v>
      </c>
      <c r="AY119" s="19" t="s">
        <v>138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9" t="s">
        <v>91</v>
      </c>
      <c r="BK119" s="188">
        <f>ROUND(I119*H119,2)</f>
        <v>0</v>
      </c>
      <c r="BL119" s="19" t="s">
        <v>144</v>
      </c>
      <c r="BM119" s="187" t="s">
        <v>288</v>
      </c>
    </row>
    <row r="120" spans="1:65" s="13" customFormat="1" ht="10.199999999999999">
      <c r="B120" s="189"/>
      <c r="C120" s="190"/>
      <c r="D120" s="191" t="s">
        <v>146</v>
      </c>
      <c r="E120" s="192" t="s">
        <v>45</v>
      </c>
      <c r="F120" s="193" t="s">
        <v>289</v>
      </c>
      <c r="G120" s="190"/>
      <c r="H120" s="192" t="s">
        <v>45</v>
      </c>
      <c r="I120" s="194"/>
      <c r="J120" s="190"/>
      <c r="K120" s="190"/>
      <c r="L120" s="195"/>
      <c r="M120" s="196"/>
      <c r="N120" s="197"/>
      <c r="O120" s="197"/>
      <c r="P120" s="197"/>
      <c r="Q120" s="197"/>
      <c r="R120" s="197"/>
      <c r="S120" s="197"/>
      <c r="T120" s="198"/>
      <c r="AT120" s="199" t="s">
        <v>146</v>
      </c>
      <c r="AU120" s="199" t="s">
        <v>93</v>
      </c>
      <c r="AV120" s="13" t="s">
        <v>91</v>
      </c>
      <c r="AW120" s="13" t="s">
        <v>43</v>
      </c>
      <c r="AX120" s="13" t="s">
        <v>83</v>
      </c>
      <c r="AY120" s="199" t="s">
        <v>138</v>
      </c>
    </row>
    <row r="121" spans="1:65" s="14" customFormat="1" ht="10.199999999999999">
      <c r="B121" s="200"/>
      <c r="C121" s="201"/>
      <c r="D121" s="191" t="s">
        <v>146</v>
      </c>
      <c r="E121" s="202" t="s">
        <v>45</v>
      </c>
      <c r="F121" s="203" t="s">
        <v>290</v>
      </c>
      <c r="G121" s="201"/>
      <c r="H121" s="204">
        <v>140</v>
      </c>
      <c r="I121" s="205"/>
      <c r="J121" s="201"/>
      <c r="K121" s="201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146</v>
      </c>
      <c r="AU121" s="210" t="s">
        <v>93</v>
      </c>
      <c r="AV121" s="14" t="s">
        <v>93</v>
      </c>
      <c r="AW121" s="14" t="s">
        <v>43</v>
      </c>
      <c r="AX121" s="14" t="s">
        <v>91</v>
      </c>
      <c r="AY121" s="210" t="s">
        <v>138</v>
      </c>
    </row>
    <row r="122" spans="1:65" s="2" customFormat="1" ht="14.4" customHeight="1">
      <c r="A122" s="37"/>
      <c r="B122" s="38"/>
      <c r="C122" s="176" t="s">
        <v>191</v>
      </c>
      <c r="D122" s="176" t="s">
        <v>139</v>
      </c>
      <c r="E122" s="177" t="s">
        <v>291</v>
      </c>
      <c r="F122" s="178" t="s">
        <v>292</v>
      </c>
      <c r="G122" s="179" t="s">
        <v>174</v>
      </c>
      <c r="H122" s="180">
        <v>112</v>
      </c>
      <c r="I122" s="181"/>
      <c r="J122" s="182">
        <f>ROUND(I122*H122,2)</f>
        <v>0</v>
      </c>
      <c r="K122" s="178" t="s">
        <v>45</v>
      </c>
      <c r="L122" s="42"/>
      <c r="M122" s="183" t="s">
        <v>45</v>
      </c>
      <c r="N122" s="184" t="s">
        <v>54</v>
      </c>
      <c r="O122" s="67"/>
      <c r="P122" s="185">
        <f>O122*H122</f>
        <v>0</v>
      </c>
      <c r="Q122" s="185">
        <v>5.7099999999999998E-3</v>
      </c>
      <c r="R122" s="185">
        <f>Q122*H122</f>
        <v>0.63951999999999998</v>
      </c>
      <c r="S122" s="185">
        <v>0</v>
      </c>
      <c r="T122" s="18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7" t="s">
        <v>144</v>
      </c>
      <c r="AT122" s="187" t="s">
        <v>139</v>
      </c>
      <c r="AU122" s="187" t="s">
        <v>93</v>
      </c>
      <c r="AY122" s="19" t="s">
        <v>138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9" t="s">
        <v>91</v>
      </c>
      <c r="BK122" s="188">
        <f>ROUND(I122*H122,2)</f>
        <v>0</v>
      </c>
      <c r="BL122" s="19" t="s">
        <v>144</v>
      </c>
      <c r="BM122" s="187" t="s">
        <v>293</v>
      </c>
    </row>
    <row r="123" spans="1:65" s="2" customFormat="1" ht="14.4" customHeight="1">
      <c r="A123" s="37"/>
      <c r="B123" s="38"/>
      <c r="C123" s="176" t="s">
        <v>197</v>
      </c>
      <c r="D123" s="176" t="s">
        <v>139</v>
      </c>
      <c r="E123" s="177" t="s">
        <v>294</v>
      </c>
      <c r="F123" s="178" t="s">
        <v>295</v>
      </c>
      <c r="G123" s="179" t="s">
        <v>181</v>
      </c>
      <c r="H123" s="180">
        <v>15.5</v>
      </c>
      <c r="I123" s="181"/>
      <c r="J123" s="182">
        <f>ROUND(I123*H123,2)</f>
        <v>0</v>
      </c>
      <c r="K123" s="178" t="s">
        <v>143</v>
      </c>
      <c r="L123" s="42"/>
      <c r="M123" s="183" t="s">
        <v>45</v>
      </c>
      <c r="N123" s="184" t="s">
        <v>54</v>
      </c>
      <c r="O123" s="67"/>
      <c r="P123" s="185">
        <f>O123*H123</f>
        <v>0</v>
      </c>
      <c r="Q123" s="185">
        <v>0</v>
      </c>
      <c r="R123" s="185">
        <f>Q123*H123</f>
        <v>0</v>
      </c>
      <c r="S123" s="185">
        <v>0</v>
      </c>
      <c r="T123" s="18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144</v>
      </c>
      <c r="AT123" s="187" t="s">
        <v>139</v>
      </c>
      <c r="AU123" s="187" t="s">
        <v>93</v>
      </c>
      <c r="AY123" s="19" t="s">
        <v>138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19" t="s">
        <v>91</v>
      </c>
      <c r="BK123" s="188">
        <f>ROUND(I123*H123,2)</f>
        <v>0</v>
      </c>
      <c r="BL123" s="19" t="s">
        <v>144</v>
      </c>
      <c r="BM123" s="187" t="s">
        <v>296</v>
      </c>
    </row>
    <row r="124" spans="1:65" s="13" customFormat="1" ht="10.199999999999999">
      <c r="B124" s="189"/>
      <c r="C124" s="190"/>
      <c r="D124" s="191" t="s">
        <v>146</v>
      </c>
      <c r="E124" s="192" t="s">
        <v>45</v>
      </c>
      <c r="F124" s="193" t="s">
        <v>297</v>
      </c>
      <c r="G124" s="190"/>
      <c r="H124" s="192" t="s">
        <v>45</v>
      </c>
      <c r="I124" s="194"/>
      <c r="J124" s="190"/>
      <c r="K124" s="190"/>
      <c r="L124" s="195"/>
      <c r="M124" s="196"/>
      <c r="N124" s="197"/>
      <c r="O124" s="197"/>
      <c r="P124" s="197"/>
      <c r="Q124" s="197"/>
      <c r="R124" s="197"/>
      <c r="S124" s="197"/>
      <c r="T124" s="198"/>
      <c r="AT124" s="199" t="s">
        <v>146</v>
      </c>
      <c r="AU124" s="199" t="s">
        <v>93</v>
      </c>
      <c r="AV124" s="13" t="s">
        <v>91</v>
      </c>
      <c r="AW124" s="13" t="s">
        <v>43</v>
      </c>
      <c r="AX124" s="13" t="s">
        <v>83</v>
      </c>
      <c r="AY124" s="199" t="s">
        <v>138</v>
      </c>
    </row>
    <row r="125" spans="1:65" s="14" customFormat="1" ht="10.199999999999999">
      <c r="B125" s="200"/>
      <c r="C125" s="201"/>
      <c r="D125" s="191" t="s">
        <v>146</v>
      </c>
      <c r="E125" s="202" t="s">
        <v>45</v>
      </c>
      <c r="F125" s="203" t="s">
        <v>298</v>
      </c>
      <c r="G125" s="201"/>
      <c r="H125" s="204">
        <v>15.5</v>
      </c>
      <c r="I125" s="205"/>
      <c r="J125" s="201"/>
      <c r="K125" s="201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146</v>
      </c>
      <c r="AU125" s="210" t="s">
        <v>93</v>
      </c>
      <c r="AV125" s="14" t="s">
        <v>93</v>
      </c>
      <c r="AW125" s="14" t="s">
        <v>43</v>
      </c>
      <c r="AX125" s="14" t="s">
        <v>91</v>
      </c>
      <c r="AY125" s="210" t="s">
        <v>138</v>
      </c>
    </row>
    <row r="126" spans="1:65" s="2" customFormat="1" ht="14.4" customHeight="1">
      <c r="A126" s="37"/>
      <c r="B126" s="38"/>
      <c r="C126" s="176" t="s">
        <v>204</v>
      </c>
      <c r="D126" s="176" t="s">
        <v>139</v>
      </c>
      <c r="E126" s="177" t="s">
        <v>299</v>
      </c>
      <c r="F126" s="178" t="s">
        <v>300</v>
      </c>
      <c r="G126" s="179" t="s">
        <v>174</v>
      </c>
      <c r="H126" s="180">
        <v>55</v>
      </c>
      <c r="I126" s="181"/>
      <c r="J126" s="182">
        <f>ROUND(I126*H126,2)</f>
        <v>0</v>
      </c>
      <c r="K126" s="178" t="s">
        <v>45</v>
      </c>
      <c r="L126" s="42"/>
      <c r="M126" s="183" t="s">
        <v>45</v>
      </c>
      <c r="N126" s="184" t="s">
        <v>54</v>
      </c>
      <c r="O126" s="67"/>
      <c r="P126" s="185">
        <f>O126*H126</f>
        <v>0</v>
      </c>
      <c r="Q126" s="185">
        <v>1.14E-3</v>
      </c>
      <c r="R126" s="185">
        <f>Q126*H126</f>
        <v>6.2699999999999992E-2</v>
      </c>
      <c r="S126" s="185">
        <v>0</v>
      </c>
      <c r="T126" s="18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7" t="s">
        <v>144</v>
      </c>
      <c r="AT126" s="187" t="s">
        <v>139</v>
      </c>
      <c r="AU126" s="187" t="s">
        <v>93</v>
      </c>
      <c r="AY126" s="19" t="s">
        <v>138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9" t="s">
        <v>91</v>
      </c>
      <c r="BK126" s="188">
        <f>ROUND(I126*H126,2)</f>
        <v>0</v>
      </c>
      <c r="BL126" s="19" t="s">
        <v>144</v>
      </c>
      <c r="BM126" s="187" t="s">
        <v>256</v>
      </c>
    </row>
    <row r="127" spans="1:65" s="2" customFormat="1" ht="14.4" customHeight="1">
      <c r="A127" s="37"/>
      <c r="B127" s="38"/>
      <c r="C127" s="176" t="s">
        <v>209</v>
      </c>
      <c r="D127" s="176" t="s">
        <v>139</v>
      </c>
      <c r="E127" s="177" t="s">
        <v>301</v>
      </c>
      <c r="F127" s="178" t="s">
        <v>302</v>
      </c>
      <c r="G127" s="179" t="s">
        <v>174</v>
      </c>
      <c r="H127" s="180">
        <v>55</v>
      </c>
      <c r="I127" s="181"/>
      <c r="J127" s="182">
        <f>ROUND(I127*H127,2)</f>
        <v>0</v>
      </c>
      <c r="K127" s="178" t="s">
        <v>45</v>
      </c>
      <c r="L127" s="42"/>
      <c r="M127" s="183" t="s">
        <v>45</v>
      </c>
      <c r="N127" s="184" t="s">
        <v>54</v>
      </c>
      <c r="O127" s="67"/>
      <c r="P127" s="185">
        <f>O127*H127</f>
        <v>0</v>
      </c>
      <c r="Q127" s="185">
        <v>1.14E-3</v>
      </c>
      <c r="R127" s="185">
        <f>Q127*H127</f>
        <v>6.2699999999999992E-2</v>
      </c>
      <c r="S127" s="185">
        <v>0</v>
      </c>
      <c r="T127" s="18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7" t="s">
        <v>144</v>
      </c>
      <c r="AT127" s="187" t="s">
        <v>139</v>
      </c>
      <c r="AU127" s="187" t="s">
        <v>93</v>
      </c>
      <c r="AY127" s="19" t="s">
        <v>138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9" t="s">
        <v>91</v>
      </c>
      <c r="BK127" s="188">
        <f>ROUND(I127*H127,2)</f>
        <v>0</v>
      </c>
      <c r="BL127" s="19" t="s">
        <v>144</v>
      </c>
      <c r="BM127" s="187" t="s">
        <v>303</v>
      </c>
    </row>
    <row r="128" spans="1:65" s="12" customFormat="1" ht="22.8" customHeight="1">
      <c r="B128" s="160"/>
      <c r="C128" s="161"/>
      <c r="D128" s="162" t="s">
        <v>82</v>
      </c>
      <c r="E128" s="174" t="s">
        <v>154</v>
      </c>
      <c r="F128" s="174" t="s">
        <v>304</v>
      </c>
      <c r="G128" s="161"/>
      <c r="H128" s="161"/>
      <c r="I128" s="164"/>
      <c r="J128" s="175">
        <f>BK128</f>
        <v>0</v>
      </c>
      <c r="K128" s="161"/>
      <c r="L128" s="166"/>
      <c r="M128" s="167"/>
      <c r="N128" s="168"/>
      <c r="O128" s="168"/>
      <c r="P128" s="169">
        <f>SUM(P129:P134)</f>
        <v>0</v>
      </c>
      <c r="Q128" s="168"/>
      <c r="R128" s="169">
        <f>SUM(R129:R134)</f>
        <v>46.727657600000001</v>
      </c>
      <c r="S128" s="168"/>
      <c r="T128" s="170">
        <f>SUM(T129:T134)</f>
        <v>0</v>
      </c>
      <c r="AR128" s="171" t="s">
        <v>91</v>
      </c>
      <c r="AT128" s="172" t="s">
        <v>82</v>
      </c>
      <c r="AU128" s="172" t="s">
        <v>91</v>
      </c>
      <c r="AY128" s="171" t="s">
        <v>138</v>
      </c>
      <c r="BK128" s="173">
        <f>SUM(BK129:BK134)</f>
        <v>0</v>
      </c>
    </row>
    <row r="129" spans="1:65" s="2" customFormat="1" ht="24.15" customHeight="1">
      <c r="A129" s="37"/>
      <c r="B129" s="38"/>
      <c r="C129" s="176" t="s">
        <v>213</v>
      </c>
      <c r="D129" s="176" t="s">
        <v>139</v>
      </c>
      <c r="E129" s="177" t="s">
        <v>305</v>
      </c>
      <c r="F129" s="178" t="s">
        <v>306</v>
      </c>
      <c r="G129" s="179" t="s">
        <v>174</v>
      </c>
      <c r="H129" s="180">
        <v>104</v>
      </c>
      <c r="I129" s="181"/>
      <c r="J129" s="182">
        <f>ROUND(I129*H129,2)</f>
        <v>0</v>
      </c>
      <c r="K129" s="178" t="s">
        <v>143</v>
      </c>
      <c r="L129" s="42"/>
      <c r="M129" s="183" t="s">
        <v>45</v>
      </c>
      <c r="N129" s="184" t="s">
        <v>54</v>
      </c>
      <c r="O129" s="67"/>
      <c r="P129" s="185">
        <f>O129*H129</f>
        <v>0</v>
      </c>
      <c r="Q129" s="185">
        <v>0.42831999999999998</v>
      </c>
      <c r="R129" s="185">
        <f>Q129*H129</f>
        <v>44.545279999999998</v>
      </c>
      <c r="S129" s="185">
        <v>0</v>
      </c>
      <c r="T129" s="186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7" t="s">
        <v>144</v>
      </c>
      <c r="AT129" s="187" t="s">
        <v>139</v>
      </c>
      <c r="AU129" s="187" t="s">
        <v>93</v>
      </c>
      <c r="AY129" s="19" t="s">
        <v>138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9" t="s">
        <v>91</v>
      </c>
      <c r="BK129" s="188">
        <f>ROUND(I129*H129,2)</f>
        <v>0</v>
      </c>
      <c r="BL129" s="19" t="s">
        <v>144</v>
      </c>
      <c r="BM129" s="187" t="s">
        <v>307</v>
      </c>
    </row>
    <row r="130" spans="1:65" s="13" customFormat="1" ht="10.199999999999999">
      <c r="B130" s="189"/>
      <c r="C130" s="190"/>
      <c r="D130" s="191" t="s">
        <v>146</v>
      </c>
      <c r="E130" s="192" t="s">
        <v>45</v>
      </c>
      <c r="F130" s="193" t="s">
        <v>308</v>
      </c>
      <c r="G130" s="190"/>
      <c r="H130" s="192" t="s">
        <v>45</v>
      </c>
      <c r="I130" s="194"/>
      <c r="J130" s="190"/>
      <c r="K130" s="190"/>
      <c r="L130" s="195"/>
      <c r="M130" s="196"/>
      <c r="N130" s="197"/>
      <c r="O130" s="197"/>
      <c r="P130" s="197"/>
      <c r="Q130" s="197"/>
      <c r="R130" s="197"/>
      <c r="S130" s="197"/>
      <c r="T130" s="198"/>
      <c r="AT130" s="199" t="s">
        <v>146</v>
      </c>
      <c r="AU130" s="199" t="s">
        <v>93</v>
      </c>
      <c r="AV130" s="13" t="s">
        <v>91</v>
      </c>
      <c r="AW130" s="13" t="s">
        <v>43</v>
      </c>
      <c r="AX130" s="13" t="s">
        <v>83</v>
      </c>
      <c r="AY130" s="199" t="s">
        <v>138</v>
      </c>
    </row>
    <row r="131" spans="1:65" s="14" customFormat="1" ht="10.199999999999999">
      <c r="B131" s="200"/>
      <c r="C131" s="201"/>
      <c r="D131" s="191" t="s">
        <v>146</v>
      </c>
      <c r="E131" s="202" t="s">
        <v>45</v>
      </c>
      <c r="F131" s="203" t="s">
        <v>309</v>
      </c>
      <c r="G131" s="201"/>
      <c r="H131" s="204">
        <v>104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146</v>
      </c>
      <c r="AU131" s="210" t="s">
        <v>93</v>
      </c>
      <c r="AV131" s="14" t="s">
        <v>93</v>
      </c>
      <c r="AW131" s="14" t="s">
        <v>43</v>
      </c>
      <c r="AX131" s="14" t="s">
        <v>91</v>
      </c>
      <c r="AY131" s="210" t="s">
        <v>138</v>
      </c>
    </row>
    <row r="132" spans="1:65" s="2" customFormat="1" ht="24.15" customHeight="1">
      <c r="A132" s="37"/>
      <c r="B132" s="38"/>
      <c r="C132" s="176" t="s">
        <v>8</v>
      </c>
      <c r="D132" s="176" t="s">
        <v>139</v>
      </c>
      <c r="E132" s="177" t="s">
        <v>310</v>
      </c>
      <c r="F132" s="178" t="s">
        <v>311</v>
      </c>
      <c r="G132" s="179" t="s">
        <v>221</v>
      </c>
      <c r="H132" s="180">
        <v>2.08</v>
      </c>
      <c r="I132" s="181"/>
      <c r="J132" s="182">
        <f>ROUND(I132*H132,2)</f>
        <v>0</v>
      </c>
      <c r="K132" s="178" t="s">
        <v>143</v>
      </c>
      <c r="L132" s="42"/>
      <c r="M132" s="183" t="s">
        <v>45</v>
      </c>
      <c r="N132" s="184" t="s">
        <v>54</v>
      </c>
      <c r="O132" s="67"/>
      <c r="P132" s="185">
        <f>O132*H132</f>
        <v>0</v>
      </c>
      <c r="Q132" s="185">
        <v>1.04922</v>
      </c>
      <c r="R132" s="185">
        <f>Q132*H132</f>
        <v>2.1823776000000001</v>
      </c>
      <c r="S132" s="185">
        <v>0</v>
      </c>
      <c r="T132" s="18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7" t="s">
        <v>144</v>
      </c>
      <c r="AT132" s="187" t="s">
        <v>139</v>
      </c>
      <c r="AU132" s="187" t="s">
        <v>93</v>
      </c>
      <c r="AY132" s="19" t="s">
        <v>138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9" t="s">
        <v>91</v>
      </c>
      <c r="BK132" s="188">
        <f>ROUND(I132*H132,2)</f>
        <v>0</v>
      </c>
      <c r="BL132" s="19" t="s">
        <v>144</v>
      </c>
      <c r="BM132" s="187" t="s">
        <v>312</v>
      </c>
    </row>
    <row r="133" spans="1:65" s="13" customFormat="1" ht="10.199999999999999">
      <c r="B133" s="189"/>
      <c r="C133" s="190"/>
      <c r="D133" s="191" t="s">
        <v>146</v>
      </c>
      <c r="E133" s="192" t="s">
        <v>45</v>
      </c>
      <c r="F133" s="193" t="s">
        <v>308</v>
      </c>
      <c r="G133" s="190"/>
      <c r="H133" s="192" t="s">
        <v>45</v>
      </c>
      <c r="I133" s="194"/>
      <c r="J133" s="190"/>
      <c r="K133" s="190"/>
      <c r="L133" s="195"/>
      <c r="M133" s="196"/>
      <c r="N133" s="197"/>
      <c r="O133" s="197"/>
      <c r="P133" s="197"/>
      <c r="Q133" s="197"/>
      <c r="R133" s="197"/>
      <c r="S133" s="197"/>
      <c r="T133" s="198"/>
      <c r="AT133" s="199" t="s">
        <v>146</v>
      </c>
      <c r="AU133" s="199" t="s">
        <v>93</v>
      </c>
      <c r="AV133" s="13" t="s">
        <v>91</v>
      </c>
      <c r="AW133" s="13" t="s">
        <v>43</v>
      </c>
      <c r="AX133" s="13" t="s">
        <v>83</v>
      </c>
      <c r="AY133" s="199" t="s">
        <v>138</v>
      </c>
    </row>
    <row r="134" spans="1:65" s="14" customFormat="1" ht="10.199999999999999">
      <c r="B134" s="200"/>
      <c r="C134" s="201"/>
      <c r="D134" s="191" t="s">
        <v>146</v>
      </c>
      <c r="E134" s="202" t="s">
        <v>45</v>
      </c>
      <c r="F134" s="203" t="s">
        <v>313</v>
      </c>
      <c r="G134" s="201"/>
      <c r="H134" s="204">
        <v>2.08</v>
      </c>
      <c r="I134" s="205"/>
      <c r="J134" s="201"/>
      <c r="K134" s="201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146</v>
      </c>
      <c r="AU134" s="210" t="s">
        <v>93</v>
      </c>
      <c r="AV134" s="14" t="s">
        <v>93</v>
      </c>
      <c r="AW134" s="14" t="s">
        <v>43</v>
      </c>
      <c r="AX134" s="14" t="s">
        <v>91</v>
      </c>
      <c r="AY134" s="210" t="s">
        <v>138</v>
      </c>
    </row>
    <row r="135" spans="1:65" s="12" customFormat="1" ht="22.8" customHeight="1">
      <c r="B135" s="160"/>
      <c r="C135" s="161"/>
      <c r="D135" s="162" t="s">
        <v>82</v>
      </c>
      <c r="E135" s="174" t="s">
        <v>167</v>
      </c>
      <c r="F135" s="174" t="s">
        <v>314</v>
      </c>
      <c r="G135" s="161"/>
      <c r="H135" s="161"/>
      <c r="I135" s="164"/>
      <c r="J135" s="175">
        <f>BK135</f>
        <v>0</v>
      </c>
      <c r="K135" s="161"/>
      <c r="L135" s="166"/>
      <c r="M135" s="167"/>
      <c r="N135" s="168"/>
      <c r="O135" s="168"/>
      <c r="P135" s="169">
        <f>SUM(P136:P155)</f>
        <v>0</v>
      </c>
      <c r="Q135" s="168"/>
      <c r="R135" s="169">
        <f>SUM(R136:R155)</f>
        <v>327.71475500000003</v>
      </c>
      <c r="S135" s="168"/>
      <c r="T135" s="170">
        <f>SUM(T136:T155)</f>
        <v>1.5640000000000001</v>
      </c>
      <c r="AR135" s="171" t="s">
        <v>91</v>
      </c>
      <c r="AT135" s="172" t="s">
        <v>82</v>
      </c>
      <c r="AU135" s="172" t="s">
        <v>91</v>
      </c>
      <c r="AY135" s="171" t="s">
        <v>138</v>
      </c>
      <c r="BK135" s="173">
        <f>SUM(BK136:BK155)</f>
        <v>0</v>
      </c>
    </row>
    <row r="136" spans="1:65" s="2" customFormat="1" ht="14.4" customHeight="1">
      <c r="A136" s="37"/>
      <c r="B136" s="38"/>
      <c r="C136" s="176" t="s">
        <v>224</v>
      </c>
      <c r="D136" s="176" t="s">
        <v>139</v>
      </c>
      <c r="E136" s="177" t="s">
        <v>315</v>
      </c>
      <c r="F136" s="178" t="s">
        <v>316</v>
      </c>
      <c r="G136" s="179" t="s">
        <v>181</v>
      </c>
      <c r="H136" s="180">
        <v>130</v>
      </c>
      <c r="I136" s="181"/>
      <c r="J136" s="182">
        <f>ROUND(I136*H136,2)</f>
        <v>0</v>
      </c>
      <c r="K136" s="178" t="s">
        <v>143</v>
      </c>
      <c r="L136" s="42"/>
      <c r="M136" s="183" t="s">
        <v>45</v>
      </c>
      <c r="N136" s="184" t="s">
        <v>54</v>
      </c>
      <c r="O136" s="67"/>
      <c r="P136" s="185">
        <f>O136*H136</f>
        <v>0</v>
      </c>
      <c r="Q136" s="185">
        <v>2.45329</v>
      </c>
      <c r="R136" s="185">
        <f>Q136*H136</f>
        <v>318.92770000000002</v>
      </c>
      <c r="S136" s="185">
        <v>0</v>
      </c>
      <c r="T136" s="18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7" t="s">
        <v>144</v>
      </c>
      <c r="AT136" s="187" t="s">
        <v>139</v>
      </c>
      <c r="AU136" s="187" t="s">
        <v>93</v>
      </c>
      <c r="AY136" s="19" t="s">
        <v>138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9" t="s">
        <v>91</v>
      </c>
      <c r="BK136" s="188">
        <f>ROUND(I136*H136,2)</f>
        <v>0</v>
      </c>
      <c r="BL136" s="19" t="s">
        <v>144</v>
      </c>
      <c r="BM136" s="187" t="s">
        <v>317</v>
      </c>
    </row>
    <row r="137" spans="1:65" s="13" customFormat="1" ht="10.199999999999999">
      <c r="B137" s="189"/>
      <c r="C137" s="190"/>
      <c r="D137" s="191" t="s">
        <v>146</v>
      </c>
      <c r="E137" s="192" t="s">
        <v>45</v>
      </c>
      <c r="F137" s="193" t="s">
        <v>318</v>
      </c>
      <c r="G137" s="190"/>
      <c r="H137" s="192" t="s">
        <v>45</v>
      </c>
      <c r="I137" s="194"/>
      <c r="J137" s="190"/>
      <c r="K137" s="190"/>
      <c r="L137" s="195"/>
      <c r="M137" s="196"/>
      <c r="N137" s="197"/>
      <c r="O137" s="197"/>
      <c r="P137" s="197"/>
      <c r="Q137" s="197"/>
      <c r="R137" s="197"/>
      <c r="S137" s="197"/>
      <c r="T137" s="198"/>
      <c r="AT137" s="199" t="s">
        <v>146</v>
      </c>
      <c r="AU137" s="199" t="s">
        <v>93</v>
      </c>
      <c r="AV137" s="13" t="s">
        <v>91</v>
      </c>
      <c r="AW137" s="13" t="s">
        <v>43</v>
      </c>
      <c r="AX137" s="13" t="s">
        <v>83</v>
      </c>
      <c r="AY137" s="199" t="s">
        <v>138</v>
      </c>
    </row>
    <row r="138" spans="1:65" s="13" customFormat="1" ht="10.199999999999999">
      <c r="B138" s="189"/>
      <c r="C138" s="190"/>
      <c r="D138" s="191" t="s">
        <v>146</v>
      </c>
      <c r="E138" s="192" t="s">
        <v>45</v>
      </c>
      <c r="F138" s="193" t="s">
        <v>319</v>
      </c>
      <c r="G138" s="190"/>
      <c r="H138" s="192" t="s">
        <v>45</v>
      </c>
      <c r="I138" s="194"/>
      <c r="J138" s="190"/>
      <c r="K138" s="190"/>
      <c r="L138" s="195"/>
      <c r="M138" s="196"/>
      <c r="N138" s="197"/>
      <c r="O138" s="197"/>
      <c r="P138" s="197"/>
      <c r="Q138" s="197"/>
      <c r="R138" s="197"/>
      <c r="S138" s="197"/>
      <c r="T138" s="198"/>
      <c r="AT138" s="199" t="s">
        <v>146</v>
      </c>
      <c r="AU138" s="199" t="s">
        <v>93</v>
      </c>
      <c r="AV138" s="13" t="s">
        <v>91</v>
      </c>
      <c r="AW138" s="13" t="s">
        <v>43</v>
      </c>
      <c r="AX138" s="13" t="s">
        <v>83</v>
      </c>
      <c r="AY138" s="199" t="s">
        <v>138</v>
      </c>
    </row>
    <row r="139" spans="1:65" s="14" customFormat="1" ht="10.199999999999999">
      <c r="B139" s="200"/>
      <c r="C139" s="201"/>
      <c r="D139" s="191" t="s">
        <v>146</v>
      </c>
      <c r="E139" s="202" t="s">
        <v>45</v>
      </c>
      <c r="F139" s="203" t="s">
        <v>320</v>
      </c>
      <c r="G139" s="201"/>
      <c r="H139" s="204">
        <v>130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146</v>
      </c>
      <c r="AU139" s="210" t="s">
        <v>93</v>
      </c>
      <c r="AV139" s="14" t="s">
        <v>93</v>
      </c>
      <c r="AW139" s="14" t="s">
        <v>43</v>
      </c>
      <c r="AX139" s="14" t="s">
        <v>91</v>
      </c>
      <c r="AY139" s="210" t="s">
        <v>138</v>
      </c>
    </row>
    <row r="140" spans="1:65" s="2" customFormat="1" ht="14.4" customHeight="1">
      <c r="A140" s="37"/>
      <c r="B140" s="38"/>
      <c r="C140" s="176" t="s">
        <v>229</v>
      </c>
      <c r="D140" s="176" t="s">
        <v>139</v>
      </c>
      <c r="E140" s="177" t="s">
        <v>321</v>
      </c>
      <c r="F140" s="178" t="s">
        <v>322</v>
      </c>
      <c r="G140" s="179" t="s">
        <v>181</v>
      </c>
      <c r="H140" s="180">
        <v>130</v>
      </c>
      <c r="I140" s="181"/>
      <c r="J140" s="182">
        <f>ROUND(I140*H140,2)</f>
        <v>0</v>
      </c>
      <c r="K140" s="178" t="s">
        <v>143</v>
      </c>
      <c r="L140" s="42"/>
      <c r="M140" s="183" t="s">
        <v>45</v>
      </c>
      <c r="N140" s="184" t="s">
        <v>54</v>
      </c>
      <c r="O140" s="67"/>
      <c r="P140" s="185">
        <f>O140*H140</f>
        <v>0</v>
      </c>
      <c r="Q140" s="185">
        <v>0</v>
      </c>
      <c r="R140" s="185">
        <f>Q140*H140</f>
        <v>0</v>
      </c>
      <c r="S140" s="185">
        <v>0</v>
      </c>
      <c r="T140" s="18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7" t="s">
        <v>144</v>
      </c>
      <c r="AT140" s="187" t="s">
        <v>139</v>
      </c>
      <c r="AU140" s="187" t="s">
        <v>93</v>
      </c>
      <c r="AY140" s="19" t="s">
        <v>138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9" t="s">
        <v>91</v>
      </c>
      <c r="BK140" s="188">
        <f>ROUND(I140*H140,2)</f>
        <v>0</v>
      </c>
      <c r="BL140" s="19" t="s">
        <v>144</v>
      </c>
      <c r="BM140" s="187" t="s">
        <v>323</v>
      </c>
    </row>
    <row r="141" spans="1:65" s="2" customFormat="1" ht="24.15" customHeight="1">
      <c r="A141" s="37"/>
      <c r="B141" s="38"/>
      <c r="C141" s="176" t="s">
        <v>237</v>
      </c>
      <c r="D141" s="176" t="s">
        <v>139</v>
      </c>
      <c r="E141" s="177" t="s">
        <v>324</v>
      </c>
      <c r="F141" s="178" t="s">
        <v>325</v>
      </c>
      <c r="G141" s="179" t="s">
        <v>181</v>
      </c>
      <c r="H141" s="180">
        <v>130</v>
      </c>
      <c r="I141" s="181"/>
      <c r="J141" s="182">
        <f>ROUND(I141*H141,2)</f>
        <v>0</v>
      </c>
      <c r="K141" s="178" t="s">
        <v>143</v>
      </c>
      <c r="L141" s="42"/>
      <c r="M141" s="183" t="s">
        <v>45</v>
      </c>
      <c r="N141" s="184" t="s">
        <v>54</v>
      </c>
      <c r="O141" s="67"/>
      <c r="P141" s="185">
        <f>O141*H141</f>
        <v>0</v>
      </c>
      <c r="Q141" s="185">
        <v>0</v>
      </c>
      <c r="R141" s="185">
        <f>Q141*H141</f>
        <v>0</v>
      </c>
      <c r="S141" s="185">
        <v>0</v>
      </c>
      <c r="T141" s="18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7" t="s">
        <v>144</v>
      </c>
      <c r="AT141" s="187" t="s">
        <v>139</v>
      </c>
      <c r="AU141" s="187" t="s">
        <v>93</v>
      </c>
      <c r="AY141" s="19" t="s">
        <v>138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9" t="s">
        <v>91</v>
      </c>
      <c r="BK141" s="188">
        <f>ROUND(I141*H141,2)</f>
        <v>0</v>
      </c>
      <c r="BL141" s="19" t="s">
        <v>144</v>
      </c>
      <c r="BM141" s="187" t="s">
        <v>326</v>
      </c>
    </row>
    <row r="142" spans="1:65" s="2" customFormat="1" ht="14.4" customHeight="1">
      <c r="A142" s="37"/>
      <c r="B142" s="38"/>
      <c r="C142" s="176" t="s">
        <v>327</v>
      </c>
      <c r="D142" s="176" t="s">
        <v>139</v>
      </c>
      <c r="E142" s="177" t="s">
        <v>328</v>
      </c>
      <c r="F142" s="178" t="s">
        <v>329</v>
      </c>
      <c r="G142" s="179" t="s">
        <v>174</v>
      </c>
      <c r="H142" s="180">
        <v>680</v>
      </c>
      <c r="I142" s="181"/>
      <c r="J142" s="182">
        <f>ROUND(I142*H142,2)</f>
        <v>0</v>
      </c>
      <c r="K142" s="178" t="s">
        <v>45</v>
      </c>
      <c r="L142" s="42"/>
      <c r="M142" s="183" t="s">
        <v>45</v>
      </c>
      <c r="N142" s="184" t="s">
        <v>54</v>
      </c>
      <c r="O142" s="67"/>
      <c r="P142" s="185">
        <f>O142*H142</f>
        <v>0</v>
      </c>
      <c r="Q142" s="185">
        <v>0</v>
      </c>
      <c r="R142" s="185">
        <f>Q142*H142</f>
        <v>0</v>
      </c>
      <c r="S142" s="185">
        <v>2.3E-3</v>
      </c>
      <c r="T142" s="186">
        <f>S142*H142</f>
        <v>1.5640000000000001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7" t="s">
        <v>144</v>
      </c>
      <c r="AT142" s="187" t="s">
        <v>139</v>
      </c>
      <c r="AU142" s="187" t="s">
        <v>93</v>
      </c>
      <c r="AY142" s="19" t="s">
        <v>138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9" t="s">
        <v>91</v>
      </c>
      <c r="BK142" s="188">
        <f>ROUND(I142*H142,2)</f>
        <v>0</v>
      </c>
      <c r="BL142" s="19" t="s">
        <v>144</v>
      </c>
      <c r="BM142" s="187" t="s">
        <v>330</v>
      </c>
    </row>
    <row r="143" spans="1:65" s="13" customFormat="1" ht="10.199999999999999">
      <c r="B143" s="189"/>
      <c r="C143" s="190"/>
      <c r="D143" s="191" t="s">
        <v>146</v>
      </c>
      <c r="E143" s="192" t="s">
        <v>45</v>
      </c>
      <c r="F143" s="193" t="s">
        <v>318</v>
      </c>
      <c r="G143" s="190"/>
      <c r="H143" s="192" t="s">
        <v>45</v>
      </c>
      <c r="I143" s="194"/>
      <c r="J143" s="190"/>
      <c r="K143" s="190"/>
      <c r="L143" s="195"/>
      <c r="M143" s="196"/>
      <c r="N143" s="197"/>
      <c r="O143" s="197"/>
      <c r="P143" s="197"/>
      <c r="Q143" s="197"/>
      <c r="R143" s="197"/>
      <c r="S143" s="197"/>
      <c r="T143" s="198"/>
      <c r="AT143" s="199" t="s">
        <v>146</v>
      </c>
      <c r="AU143" s="199" t="s">
        <v>93</v>
      </c>
      <c r="AV143" s="13" t="s">
        <v>91</v>
      </c>
      <c r="AW143" s="13" t="s">
        <v>43</v>
      </c>
      <c r="AX143" s="13" t="s">
        <v>83</v>
      </c>
      <c r="AY143" s="199" t="s">
        <v>138</v>
      </c>
    </row>
    <row r="144" spans="1:65" s="13" customFormat="1" ht="10.199999999999999">
      <c r="B144" s="189"/>
      <c r="C144" s="190"/>
      <c r="D144" s="191" t="s">
        <v>146</v>
      </c>
      <c r="E144" s="192" t="s">
        <v>45</v>
      </c>
      <c r="F144" s="193" t="s">
        <v>331</v>
      </c>
      <c r="G144" s="190"/>
      <c r="H144" s="192" t="s">
        <v>45</v>
      </c>
      <c r="I144" s="194"/>
      <c r="J144" s="190"/>
      <c r="K144" s="190"/>
      <c r="L144" s="195"/>
      <c r="M144" s="196"/>
      <c r="N144" s="197"/>
      <c r="O144" s="197"/>
      <c r="P144" s="197"/>
      <c r="Q144" s="197"/>
      <c r="R144" s="197"/>
      <c r="S144" s="197"/>
      <c r="T144" s="198"/>
      <c r="AT144" s="199" t="s">
        <v>146</v>
      </c>
      <c r="AU144" s="199" t="s">
        <v>93</v>
      </c>
      <c r="AV144" s="13" t="s">
        <v>91</v>
      </c>
      <c r="AW144" s="13" t="s">
        <v>43</v>
      </c>
      <c r="AX144" s="13" t="s">
        <v>83</v>
      </c>
      <c r="AY144" s="199" t="s">
        <v>138</v>
      </c>
    </row>
    <row r="145" spans="1:65" s="13" customFormat="1" ht="10.199999999999999">
      <c r="B145" s="189"/>
      <c r="C145" s="190"/>
      <c r="D145" s="191" t="s">
        <v>146</v>
      </c>
      <c r="E145" s="192" t="s">
        <v>45</v>
      </c>
      <c r="F145" s="193" t="s">
        <v>319</v>
      </c>
      <c r="G145" s="190"/>
      <c r="H145" s="192" t="s">
        <v>45</v>
      </c>
      <c r="I145" s="194"/>
      <c r="J145" s="190"/>
      <c r="K145" s="190"/>
      <c r="L145" s="195"/>
      <c r="M145" s="196"/>
      <c r="N145" s="197"/>
      <c r="O145" s="197"/>
      <c r="P145" s="197"/>
      <c r="Q145" s="197"/>
      <c r="R145" s="197"/>
      <c r="S145" s="197"/>
      <c r="T145" s="198"/>
      <c r="AT145" s="199" t="s">
        <v>146</v>
      </c>
      <c r="AU145" s="199" t="s">
        <v>93</v>
      </c>
      <c r="AV145" s="13" t="s">
        <v>91</v>
      </c>
      <c r="AW145" s="13" t="s">
        <v>43</v>
      </c>
      <c r="AX145" s="13" t="s">
        <v>83</v>
      </c>
      <c r="AY145" s="199" t="s">
        <v>138</v>
      </c>
    </row>
    <row r="146" spans="1:65" s="14" customFormat="1" ht="10.199999999999999">
      <c r="B146" s="200"/>
      <c r="C146" s="201"/>
      <c r="D146" s="191" t="s">
        <v>146</v>
      </c>
      <c r="E146" s="202" t="s">
        <v>45</v>
      </c>
      <c r="F146" s="203" t="s">
        <v>284</v>
      </c>
      <c r="G146" s="201"/>
      <c r="H146" s="204">
        <v>680</v>
      </c>
      <c r="I146" s="205"/>
      <c r="J146" s="201"/>
      <c r="K146" s="201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146</v>
      </c>
      <c r="AU146" s="210" t="s">
        <v>93</v>
      </c>
      <c r="AV146" s="14" t="s">
        <v>93</v>
      </c>
      <c r="AW146" s="14" t="s">
        <v>43</v>
      </c>
      <c r="AX146" s="14" t="s">
        <v>91</v>
      </c>
      <c r="AY146" s="210" t="s">
        <v>138</v>
      </c>
    </row>
    <row r="147" spans="1:65" s="2" customFormat="1" ht="14.4" customHeight="1">
      <c r="A147" s="37"/>
      <c r="B147" s="38"/>
      <c r="C147" s="176" t="s">
        <v>332</v>
      </c>
      <c r="D147" s="176" t="s">
        <v>139</v>
      </c>
      <c r="E147" s="177" t="s">
        <v>333</v>
      </c>
      <c r="F147" s="178" t="s">
        <v>334</v>
      </c>
      <c r="G147" s="179" t="s">
        <v>221</v>
      </c>
      <c r="H147" s="180">
        <v>2.1</v>
      </c>
      <c r="I147" s="181"/>
      <c r="J147" s="182">
        <f>ROUND(I147*H147,2)</f>
        <v>0</v>
      </c>
      <c r="K147" s="178" t="s">
        <v>143</v>
      </c>
      <c r="L147" s="42"/>
      <c r="M147" s="183" t="s">
        <v>45</v>
      </c>
      <c r="N147" s="184" t="s">
        <v>54</v>
      </c>
      <c r="O147" s="67"/>
      <c r="P147" s="185">
        <f>O147*H147</f>
        <v>0</v>
      </c>
      <c r="Q147" s="185">
        <v>1.0416099999999999</v>
      </c>
      <c r="R147" s="185">
        <f>Q147*H147</f>
        <v>2.1873809999999998</v>
      </c>
      <c r="S147" s="185">
        <v>0</v>
      </c>
      <c r="T147" s="18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7" t="s">
        <v>144</v>
      </c>
      <c r="AT147" s="187" t="s">
        <v>139</v>
      </c>
      <c r="AU147" s="187" t="s">
        <v>93</v>
      </c>
      <c r="AY147" s="19" t="s">
        <v>138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9" t="s">
        <v>91</v>
      </c>
      <c r="BK147" s="188">
        <f>ROUND(I147*H147,2)</f>
        <v>0</v>
      </c>
      <c r="BL147" s="19" t="s">
        <v>144</v>
      </c>
      <c r="BM147" s="187" t="s">
        <v>335</v>
      </c>
    </row>
    <row r="148" spans="1:65" s="13" customFormat="1" ht="10.199999999999999">
      <c r="B148" s="189"/>
      <c r="C148" s="190"/>
      <c r="D148" s="191" t="s">
        <v>146</v>
      </c>
      <c r="E148" s="192" t="s">
        <v>45</v>
      </c>
      <c r="F148" s="193" t="s">
        <v>336</v>
      </c>
      <c r="G148" s="190"/>
      <c r="H148" s="192" t="s">
        <v>45</v>
      </c>
      <c r="I148" s="194"/>
      <c r="J148" s="190"/>
      <c r="K148" s="190"/>
      <c r="L148" s="195"/>
      <c r="M148" s="196"/>
      <c r="N148" s="197"/>
      <c r="O148" s="197"/>
      <c r="P148" s="197"/>
      <c r="Q148" s="197"/>
      <c r="R148" s="197"/>
      <c r="S148" s="197"/>
      <c r="T148" s="198"/>
      <c r="AT148" s="199" t="s">
        <v>146</v>
      </c>
      <c r="AU148" s="199" t="s">
        <v>93</v>
      </c>
      <c r="AV148" s="13" t="s">
        <v>91</v>
      </c>
      <c r="AW148" s="13" t="s">
        <v>43</v>
      </c>
      <c r="AX148" s="13" t="s">
        <v>83</v>
      </c>
      <c r="AY148" s="199" t="s">
        <v>138</v>
      </c>
    </row>
    <row r="149" spans="1:65" s="14" customFormat="1" ht="10.199999999999999">
      <c r="B149" s="200"/>
      <c r="C149" s="201"/>
      <c r="D149" s="191" t="s">
        <v>146</v>
      </c>
      <c r="E149" s="202" t="s">
        <v>45</v>
      </c>
      <c r="F149" s="203" t="s">
        <v>337</v>
      </c>
      <c r="G149" s="201"/>
      <c r="H149" s="204">
        <v>2.1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146</v>
      </c>
      <c r="AU149" s="210" t="s">
        <v>93</v>
      </c>
      <c r="AV149" s="14" t="s">
        <v>93</v>
      </c>
      <c r="AW149" s="14" t="s">
        <v>43</v>
      </c>
      <c r="AX149" s="14" t="s">
        <v>91</v>
      </c>
      <c r="AY149" s="210" t="s">
        <v>138</v>
      </c>
    </row>
    <row r="150" spans="1:65" s="2" customFormat="1" ht="14.4" customHeight="1">
      <c r="A150" s="37"/>
      <c r="B150" s="38"/>
      <c r="C150" s="176" t="s">
        <v>7</v>
      </c>
      <c r="D150" s="176" t="s">
        <v>139</v>
      </c>
      <c r="E150" s="177" t="s">
        <v>338</v>
      </c>
      <c r="F150" s="178" t="s">
        <v>339</v>
      </c>
      <c r="G150" s="179" t="s">
        <v>221</v>
      </c>
      <c r="H150" s="180">
        <v>6.2</v>
      </c>
      <c r="I150" s="181"/>
      <c r="J150" s="182">
        <f>ROUND(I150*H150,2)</f>
        <v>0</v>
      </c>
      <c r="K150" s="178" t="s">
        <v>143</v>
      </c>
      <c r="L150" s="42"/>
      <c r="M150" s="183" t="s">
        <v>45</v>
      </c>
      <c r="N150" s="184" t="s">
        <v>54</v>
      </c>
      <c r="O150" s="67"/>
      <c r="P150" s="185">
        <f>O150*H150</f>
        <v>0</v>
      </c>
      <c r="Q150" s="185">
        <v>1.06277</v>
      </c>
      <c r="R150" s="185">
        <f>Q150*H150</f>
        <v>6.5891739999999999</v>
      </c>
      <c r="S150" s="185">
        <v>0</v>
      </c>
      <c r="T150" s="18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7" t="s">
        <v>144</v>
      </c>
      <c r="AT150" s="187" t="s">
        <v>139</v>
      </c>
      <c r="AU150" s="187" t="s">
        <v>93</v>
      </c>
      <c r="AY150" s="19" t="s">
        <v>138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19" t="s">
        <v>91</v>
      </c>
      <c r="BK150" s="188">
        <f>ROUND(I150*H150,2)</f>
        <v>0</v>
      </c>
      <c r="BL150" s="19" t="s">
        <v>144</v>
      </c>
      <c r="BM150" s="187" t="s">
        <v>340</v>
      </c>
    </row>
    <row r="151" spans="1:65" s="13" customFormat="1" ht="20.399999999999999">
      <c r="B151" s="189"/>
      <c r="C151" s="190"/>
      <c r="D151" s="191" t="s">
        <v>146</v>
      </c>
      <c r="E151" s="192" t="s">
        <v>45</v>
      </c>
      <c r="F151" s="193" t="s">
        <v>341</v>
      </c>
      <c r="G151" s="190"/>
      <c r="H151" s="192" t="s">
        <v>45</v>
      </c>
      <c r="I151" s="194"/>
      <c r="J151" s="190"/>
      <c r="K151" s="190"/>
      <c r="L151" s="195"/>
      <c r="M151" s="196"/>
      <c r="N151" s="197"/>
      <c r="O151" s="197"/>
      <c r="P151" s="197"/>
      <c r="Q151" s="197"/>
      <c r="R151" s="197"/>
      <c r="S151" s="197"/>
      <c r="T151" s="198"/>
      <c r="AT151" s="199" t="s">
        <v>146</v>
      </c>
      <c r="AU151" s="199" t="s">
        <v>93</v>
      </c>
      <c r="AV151" s="13" t="s">
        <v>91</v>
      </c>
      <c r="AW151" s="13" t="s">
        <v>43</v>
      </c>
      <c r="AX151" s="13" t="s">
        <v>83</v>
      </c>
      <c r="AY151" s="199" t="s">
        <v>138</v>
      </c>
    </row>
    <row r="152" spans="1:65" s="14" customFormat="1" ht="10.199999999999999">
      <c r="B152" s="200"/>
      <c r="C152" s="201"/>
      <c r="D152" s="191" t="s">
        <v>146</v>
      </c>
      <c r="E152" s="202" t="s">
        <v>45</v>
      </c>
      <c r="F152" s="203" t="s">
        <v>342</v>
      </c>
      <c r="G152" s="201"/>
      <c r="H152" s="204">
        <v>6.2</v>
      </c>
      <c r="I152" s="205"/>
      <c r="J152" s="201"/>
      <c r="K152" s="201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146</v>
      </c>
      <c r="AU152" s="210" t="s">
        <v>93</v>
      </c>
      <c r="AV152" s="14" t="s">
        <v>93</v>
      </c>
      <c r="AW152" s="14" t="s">
        <v>43</v>
      </c>
      <c r="AX152" s="14" t="s">
        <v>91</v>
      </c>
      <c r="AY152" s="210" t="s">
        <v>138</v>
      </c>
    </row>
    <row r="153" spans="1:65" s="2" customFormat="1" ht="24.15" customHeight="1">
      <c r="A153" s="37"/>
      <c r="B153" s="38"/>
      <c r="C153" s="176" t="s">
        <v>256</v>
      </c>
      <c r="D153" s="176" t="s">
        <v>139</v>
      </c>
      <c r="E153" s="177" t="s">
        <v>343</v>
      </c>
      <c r="F153" s="178" t="s">
        <v>344</v>
      </c>
      <c r="G153" s="179" t="s">
        <v>142</v>
      </c>
      <c r="H153" s="180">
        <v>350</v>
      </c>
      <c r="I153" s="181"/>
      <c r="J153" s="182">
        <f>ROUND(I153*H153,2)</f>
        <v>0</v>
      </c>
      <c r="K153" s="178" t="s">
        <v>143</v>
      </c>
      <c r="L153" s="42"/>
      <c r="M153" s="183" t="s">
        <v>45</v>
      </c>
      <c r="N153" s="184" t="s">
        <v>54</v>
      </c>
      <c r="O153" s="67"/>
      <c r="P153" s="185">
        <f>O153*H153</f>
        <v>0</v>
      </c>
      <c r="Q153" s="185">
        <v>3.0000000000000001E-5</v>
      </c>
      <c r="R153" s="185">
        <f>Q153*H153</f>
        <v>1.0500000000000001E-2</v>
      </c>
      <c r="S153" s="185">
        <v>0</v>
      </c>
      <c r="T153" s="18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7" t="s">
        <v>144</v>
      </c>
      <c r="AT153" s="187" t="s">
        <v>139</v>
      </c>
      <c r="AU153" s="187" t="s">
        <v>93</v>
      </c>
      <c r="AY153" s="19" t="s">
        <v>138</v>
      </c>
      <c r="BE153" s="188">
        <f>IF(N153="základní",J153,0)</f>
        <v>0</v>
      </c>
      <c r="BF153" s="188">
        <f>IF(N153="snížená",J153,0)</f>
        <v>0</v>
      </c>
      <c r="BG153" s="188">
        <f>IF(N153="zákl. přenesená",J153,0)</f>
        <v>0</v>
      </c>
      <c r="BH153" s="188">
        <f>IF(N153="sníž. přenesená",J153,0)</f>
        <v>0</v>
      </c>
      <c r="BI153" s="188">
        <f>IF(N153="nulová",J153,0)</f>
        <v>0</v>
      </c>
      <c r="BJ153" s="19" t="s">
        <v>91</v>
      </c>
      <c r="BK153" s="188">
        <f>ROUND(I153*H153,2)</f>
        <v>0</v>
      </c>
      <c r="BL153" s="19" t="s">
        <v>144</v>
      </c>
      <c r="BM153" s="187" t="s">
        <v>345</v>
      </c>
    </row>
    <row r="154" spans="1:65" s="13" customFormat="1" ht="10.199999999999999">
      <c r="B154" s="189"/>
      <c r="C154" s="190"/>
      <c r="D154" s="191" t="s">
        <v>146</v>
      </c>
      <c r="E154" s="192" t="s">
        <v>45</v>
      </c>
      <c r="F154" s="193" t="s">
        <v>346</v>
      </c>
      <c r="G154" s="190"/>
      <c r="H154" s="192" t="s">
        <v>45</v>
      </c>
      <c r="I154" s="194"/>
      <c r="J154" s="190"/>
      <c r="K154" s="190"/>
      <c r="L154" s="195"/>
      <c r="M154" s="196"/>
      <c r="N154" s="197"/>
      <c r="O154" s="197"/>
      <c r="P154" s="197"/>
      <c r="Q154" s="197"/>
      <c r="R154" s="197"/>
      <c r="S154" s="197"/>
      <c r="T154" s="198"/>
      <c r="AT154" s="199" t="s">
        <v>146</v>
      </c>
      <c r="AU154" s="199" t="s">
        <v>93</v>
      </c>
      <c r="AV154" s="13" t="s">
        <v>91</v>
      </c>
      <c r="AW154" s="13" t="s">
        <v>43</v>
      </c>
      <c r="AX154" s="13" t="s">
        <v>83</v>
      </c>
      <c r="AY154" s="199" t="s">
        <v>138</v>
      </c>
    </row>
    <row r="155" spans="1:65" s="14" customFormat="1" ht="10.199999999999999">
      <c r="B155" s="200"/>
      <c r="C155" s="201"/>
      <c r="D155" s="191" t="s">
        <v>146</v>
      </c>
      <c r="E155" s="202" t="s">
        <v>45</v>
      </c>
      <c r="F155" s="203" t="s">
        <v>347</v>
      </c>
      <c r="G155" s="201"/>
      <c r="H155" s="204">
        <v>350</v>
      </c>
      <c r="I155" s="205"/>
      <c r="J155" s="201"/>
      <c r="K155" s="201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146</v>
      </c>
      <c r="AU155" s="210" t="s">
        <v>93</v>
      </c>
      <c r="AV155" s="14" t="s">
        <v>93</v>
      </c>
      <c r="AW155" s="14" t="s">
        <v>43</v>
      </c>
      <c r="AX155" s="14" t="s">
        <v>91</v>
      </c>
      <c r="AY155" s="210" t="s">
        <v>138</v>
      </c>
    </row>
    <row r="156" spans="1:65" s="12" customFormat="1" ht="22.8" customHeight="1">
      <c r="B156" s="160"/>
      <c r="C156" s="161"/>
      <c r="D156" s="162" t="s">
        <v>82</v>
      </c>
      <c r="E156" s="174" t="s">
        <v>185</v>
      </c>
      <c r="F156" s="174" t="s">
        <v>348</v>
      </c>
      <c r="G156" s="161"/>
      <c r="H156" s="161"/>
      <c r="I156" s="164"/>
      <c r="J156" s="175">
        <f>BK156</f>
        <v>0</v>
      </c>
      <c r="K156" s="161"/>
      <c r="L156" s="166"/>
      <c r="M156" s="167"/>
      <c r="N156" s="168"/>
      <c r="O156" s="168"/>
      <c r="P156" s="169">
        <f>SUM(P157:P159)</f>
        <v>0</v>
      </c>
      <c r="Q156" s="168"/>
      <c r="R156" s="169">
        <f>SUM(R157:R159)</f>
        <v>5.9500000000000004E-2</v>
      </c>
      <c r="S156" s="168"/>
      <c r="T156" s="170">
        <f>SUM(T157:T159)</f>
        <v>0</v>
      </c>
      <c r="AR156" s="171" t="s">
        <v>91</v>
      </c>
      <c r="AT156" s="172" t="s">
        <v>82</v>
      </c>
      <c r="AU156" s="172" t="s">
        <v>91</v>
      </c>
      <c r="AY156" s="171" t="s">
        <v>138</v>
      </c>
      <c r="BK156" s="173">
        <f>SUM(BK157:BK159)</f>
        <v>0</v>
      </c>
    </row>
    <row r="157" spans="1:65" s="2" customFormat="1" ht="14.4" customHeight="1">
      <c r="A157" s="37"/>
      <c r="B157" s="38"/>
      <c r="C157" s="176" t="s">
        <v>349</v>
      </c>
      <c r="D157" s="176" t="s">
        <v>139</v>
      </c>
      <c r="E157" s="177" t="s">
        <v>350</v>
      </c>
      <c r="F157" s="178" t="s">
        <v>351</v>
      </c>
      <c r="G157" s="179" t="s">
        <v>142</v>
      </c>
      <c r="H157" s="180">
        <v>350</v>
      </c>
      <c r="I157" s="181"/>
      <c r="J157" s="182">
        <f>ROUND(I157*H157,2)</f>
        <v>0</v>
      </c>
      <c r="K157" s="178" t="s">
        <v>143</v>
      </c>
      <c r="L157" s="42"/>
      <c r="M157" s="183" t="s">
        <v>45</v>
      </c>
      <c r="N157" s="184" t="s">
        <v>54</v>
      </c>
      <c r="O157" s="67"/>
      <c r="P157" s="185">
        <f>O157*H157</f>
        <v>0</v>
      </c>
      <c r="Q157" s="185">
        <v>1.7000000000000001E-4</v>
      </c>
      <c r="R157" s="185">
        <f>Q157*H157</f>
        <v>5.9500000000000004E-2</v>
      </c>
      <c r="S157" s="185">
        <v>0</v>
      </c>
      <c r="T157" s="18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7" t="s">
        <v>144</v>
      </c>
      <c r="AT157" s="187" t="s">
        <v>139</v>
      </c>
      <c r="AU157" s="187" t="s">
        <v>93</v>
      </c>
      <c r="AY157" s="19" t="s">
        <v>138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19" t="s">
        <v>91</v>
      </c>
      <c r="BK157" s="188">
        <f>ROUND(I157*H157,2)</f>
        <v>0</v>
      </c>
      <c r="BL157" s="19" t="s">
        <v>144</v>
      </c>
      <c r="BM157" s="187" t="s">
        <v>352</v>
      </c>
    </row>
    <row r="158" spans="1:65" s="13" customFormat="1" ht="10.199999999999999">
      <c r="B158" s="189"/>
      <c r="C158" s="190"/>
      <c r="D158" s="191" t="s">
        <v>146</v>
      </c>
      <c r="E158" s="192" t="s">
        <v>45</v>
      </c>
      <c r="F158" s="193" t="s">
        <v>353</v>
      </c>
      <c r="G158" s="190"/>
      <c r="H158" s="192" t="s">
        <v>45</v>
      </c>
      <c r="I158" s="194"/>
      <c r="J158" s="190"/>
      <c r="K158" s="190"/>
      <c r="L158" s="195"/>
      <c r="M158" s="196"/>
      <c r="N158" s="197"/>
      <c r="O158" s="197"/>
      <c r="P158" s="197"/>
      <c r="Q158" s="197"/>
      <c r="R158" s="197"/>
      <c r="S158" s="197"/>
      <c r="T158" s="198"/>
      <c r="AT158" s="199" t="s">
        <v>146</v>
      </c>
      <c r="AU158" s="199" t="s">
        <v>93</v>
      </c>
      <c r="AV158" s="13" t="s">
        <v>91</v>
      </c>
      <c r="AW158" s="13" t="s">
        <v>43</v>
      </c>
      <c r="AX158" s="13" t="s">
        <v>83</v>
      </c>
      <c r="AY158" s="199" t="s">
        <v>138</v>
      </c>
    </row>
    <row r="159" spans="1:65" s="14" customFormat="1" ht="10.199999999999999">
      <c r="B159" s="200"/>
      <c r="C159" s="201"/>
      <c r="D159" s="191" t="s">
        <v>146</v>
      </c>
      <c r="E159" s="202" t="s">
        <v>45</v>
      </c>
      <c r="F159" s="203" t="s">
        <v>347</v>
      </c>
      <c r="G159" s="201"/>
      <c r="H159" s="204">
        <v>350</v>
      </c>
      <c r="I159" s="205"/>
      <c r="J159" s="201"/>
      <c r="K159" s="201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146</v>
      </c>
      <c r="AU159" s="210" t="s">
        <v>93</v>
      </c>
      <c r="AV159" s="14" t="s">
        <v>93</v>
      </c>
      <c r="AW159" s="14" t="s">
        <v>43</v>
      </c>
      <c r="AX159" s="14" t="s">
        <v>91</v>
      </c>
      <c r="AY159" s="210" t="s">
        <v>138</v>
      </c>
    </row>
    <row r="160" spans="1:65" s="12" customFormat="1" ht="22.8" customHeight="1">
      <c r="B160" s="160"/>
      <c r="C160" s="161"/>
      <c r="D160" s="162" t="s">
        <v>82</v>
      </c>
      <c r="E160" s="174" t="s">
        <v>354</v>
      </c>
      <c r="F160" s="174" t="s">
        <v>355</v>
      </c>
      <c r="G160" s="161"/>
      <c r="H160" s="161"/>
      <c r="I160" s="164"/>
      <c r="J160" s="175">
        <f>BK160</f>
        <v>0</v>
      </c>
      <c r="K160" s="161"/>
      <c r="L160" s="166"/>
      <c r="M160" s="167"/>
      <c r="N160" s="168"/>
      <c r="O160" s="168"/>
      <c r="P160" s="169">
        <f>P161</f>
        <v>0</v>
      </c>
      <c r="Q160" s="168"/>
      <c r="R160" s="169">
        <f>R161</f>
        <v>0</v>
      </c>
      <c r="S160" s="168"/>
      <c r="T160" s="170">
        <f>T161</f>
        <v>0</v>
      </c>
      <c r="AR160" s="171" t="s">
        <v>91</v>
      </c>
      <c r="AT160" s="172" t="s">
        <v>82</v>
      </c>
      <c r="AU160" s="172" t="s">
        <v>91</v>
      </c>
      <c r="AY160" s="171" t="s">
        <v>138</v>
      </c>
      <c r="BK160" s="173">
        <f>BK161</f>
        <v>0</v>
      </c>
    </row>
    <row r="161" spans="1:65" s="2" customFormat="1" ht="24.15" customHeight="1">
      <c r="A161" s="37"/>
      <c r="B161" s="38"/>
      <c r="C161" s="176" t="s">
        <v>303</v>
      </c>
      <c r="D161" s="176" t="s">
        <v>139</v>
      </c>
      <c r="E161" s="177" t="s">
        <v>356</v>
      </c>
      <c r="F161" s="178" t="s">
        <v>357</v>
      </c>
      <c r="G161" s="179" t="s">
        <v>221</v>
      </c>
      <c r="H161" s="180">
        <v>825.41300000000001</v>
      </c>
      <c r="I161" s="181"/>
      <c r="J161" s="182">
        <f>ROUND(I161*H161,2)</f>
        <v>0</v>
      </c>
      <c r="K161" s="178" t="s">
        <v>143</v>
      </c>
      <c r="L161" s="42"/>
      <c r="M161" s="183" t="s">
        <v>45</v>
      </c>
      <c r="N161" s="184" t="s">
        <v>54</v>
      </c>
      <c r="O161" s="67"/>
      <c r="P161" s="185">
        <f>O161*H161</f>
        <v>0</v>
      </c>
      <c r="Q161" s="185">
        <v>0</v>
      </c>
      <c r="R161" s="185">
        <f>Q161*H161</f>
        <v>0</v>
      </c>
      <c r="S161" s="185">
        <v>0</v>
      </c>
      <c r="T161" s="18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7" t="s">
        <v>144</v>
      </c>
      <c r="AT161" s="187" t="s">
        <v>139</v>
      </c>
      <c r="AU161" s="187" t="s">
        <v>93</v>
      </c>
      <c r="AY161" s="19" t="s">
        <v>138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19" t="s">
        <v>91</v>
      </c>
      <c r="BK161" s="188">
        <f>ROUND(I161*H161,2)</f>
        <v>0</v>
      </c>
      <c r="BL161" s="19" t="s">
        <v>144</v>
      </c>
      <c r="BM161" s="187" t="s">
        <v>358</v>
      </c>
    </row>
    <row r="162" spans="1:65" s="12" customFormat="1" ht="25.95" customHeight="1">
      <c r="B162" s="160"/>
      <c r="C162" s="161"/>
      <c r="D162" s="162" t="s">
        <v>82</v>
      </c>
      <c r="E162" s="163" t="s">
        <v>359</v>
      </c>
      <c r="F162" s="163" t="s">
        <v>360</v>
      </c>
      <c r="G162" s="161"/>
      <c r="H162" s="161"/>
      <c r="I162" s="164"/>
      <c r="J162" s="165">
        <f>BK162</f>
        <v>0</v>
      </c>
      <c r="K162" s="161"/>
      <c r="L162" s="166"/>
      <c r="M162" s="167"/>
      <c r="N162" s="168"/>
      <c r="O162" s="168"/>
      <c r="P162" s="169">
        <f>P163+P172+P190</f>
        <v>0</v>
      </c>
      <c r="Q162" s="168"/>
      <c r="R162" s="169">
        <f>R163+R172+R190</f>
        <v>3.4990130000000002</v>
      </c>
      <c r="S162" s="168"/>
      <c r="T162" s="170">
        <f>T163+T172+T190</f>
        <v>0</v>
      </c>
      <c r="AR162" s="171" t="s">
        <v>93</v>
      </c>
      <c r="AT162" s="172" t="s">
        <v>82</v>
      </c>
      <c r="AU162" s="172" t="s">
        <v>83</v>
      </c>
      <c r="AY162" s="171" t="s">
        <v>138</v>
      </c>
      <c r="BK162" s="173">
        <f>BK163+BK172+BK190</f>
        <v>0</v>
      </c>
    </row>
    <row r="163" spans="1:65" s="12" customFormat="1" ht="22.8" customHeight="1">
      <c r="B163" s="160"/>
      <c r="C163" s="161"/>
      <c r="D163" s="162" t="s">
        <v>82</v>
      </c>
      <c r="E163" s="174" t="s">
        <v>361</v>
      </c>
      <c r="F163" s="174" t="s">
        <v>362</v>
      </c>
      <c r="G163" s="161"/>
      <c r="H163" s="161"/>
      <c r="I163" s="164"/>
      <c r="J163" s="175">
        <f>BK163</f>
        <v>0</v>
      </c>
      <c r="K163" s="161"/>
      <c r="L163" s="166"/>
      <c r="M163" s="167"/>
      <c r="N163" s="168"/>
      <c r="O163" s="168"/>
      <c r="P163" s="169">
        <f>SUM(P164:P171)</f>
        <v>0</v>
      </c>
      <c r="Q163" s="168"/>
      <c r="R163" s="169">
        <f>SUM(R164:R171)</f>
        <v>0.35664299999999999</v>
      </c>
      <c r="S163" s="168"/>
      <c r="T163" s="170">
        <f>SUM(T164:T171)</f>
        <v>0</v>
      </c>
      <c r="AR163" s="171" t="s">
        <v>93</v>
      </c>
      <c r="AT163" s="172" t="s">
        <v>82</v>
      </c>
      <c r="AU163" s="172" t="s">
        <v>91</v>
      </c>
      <c r="AY163" s="171" t="s">
        <v>138</v>
      </c>
      <c r="BK163" s="173">
        <f>SUM(BK164:BK171)</f>
        <v>0</v>
      </c>
    </row>
    <row r="164" spans="1:65" s="2" customFormat="1" ht="24.15" customHeight="1">
      <c r="A164" s="37"/>
      <c r="B164" s="38"/>
      <c r="C164" s="176" t="s">
        <v>363</v>
      </c>
      <c r="D164" s="176" t="s">
        <v>139</v>
      </c>
      <c r="E164" s="177" t="s">
        <v>364</v>
      </c>
      <c r="F164" s="178" t="s">
        <v>365</v>
      </c>
      <c r="G164" s="179" t="s">
        <v>174</v>
      </c>
      <c r="H164" s="180">
        <v>680</v>
      </c>
      <c r="I164" s="181"/>
      <c r="J164" s="182">
        <f>ROUND(I164*H164,2)</f>
        <v>0</v>
      </c>
      <c r="K164" s="178" t="s">
        <v>143</v>
      </c>
      <c r="L164" s="42"/>
      <c r="M164" s="183" t="s">
        <v>45</v>
      </c>
      <c r="N164" s="184" t="s">
        <v>54</v>
      </c>
      <c r="O164" s="67"/>
      <c r="P164" s="185">
        <f>O164*H164</f>
        <v>0</v>
      </c>
      <c r="Q164" s="185">
        <v>0</v>
      </c>
      <c r="R164" s="185">
        <f>Q164*H164</f>
        <v>0</v>
      </c>
      <c r="S164" s="185">
        <v>0</v>
      </c>
      <c r="T164" s="18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7" t="s">
        <v>224</v>
      </c>
      <c r="AT164" s="187" t="s">
        <v>139</v>
      </c>
      <c r="AU164" s="187" t="s">
        <v>93</v>
      </c>
      <c r="AY164" s="19" t="s">
        <v>138</v>
      </c>
      <c r="BE164" s="188">
        <f>IF(N164="základní",J164,0)</f>
        <v>0</v>
      </c>
      <c r="BF164" s="188">
        <f>IF(N164="snížená",J164,0)</f>
        <v>0</v>
      </c>
      <c r="BG164" s="188">
        <f>IF(N164="zákl. přenesená",J164,0)</f>
        <v>0</v>
      </c>
      <c r="BH164" s="188">
        <f>IF(N164="sníž. přenesená",J164,0)</f>
        <v>0</v>
      </c>
      <c r="BI164" s="188">
        <f>IF(N164="nulová",J164,0)</f>
        <v>0</v>
      </c>
      <c r="BJ164" s="19" t="s">
        <v>91</v>
      </c>
      <c r="BK164" s="188">
        <f>ROUND(I164*H164,2)</f>
        <v>0</v>
      </c>
      <c r="BL164" s="19" t="s">
        <v>224</v>
      </c>
      <c r="BM164" s="187" t="s">
        <v>366</v>
      </c>
    </row>
    <row r="165" spans="1:65" s="13" customFormat="1" ht="10.199999999999999">
      <c r="B165" s="189"/>
      <c r="C165" s="190"/>
      <c r="D165" s="191" t="s">
        <v>146</v>
      </c>
      <c r="E165" s="192" t="s">
        <v>45</v>
      </c>
      <c r="F165" s="193" t="s">
        <v>367</v>
      </c>
      <c r="G165" s="190"/>
      <c r="H165" s="192" t="s">
        <v>45</v>
      </c>
      <c r="I165" s="194"/>
      <c r="J165" s="190"/>
      <c r="K165" s="190"/>
      <c r="L165" s="195"/>
      <c r="M165" s="196"/>
      <c r="N165" s="197"/>
      <c r="O165" s="197"/>
      <c r="P165" s="197"/>
      <c r="Q165" s="197"/>
      <c r="R165" s="197"/>
      <c r="S165" s="197"/>
      <c r="T165" s="198"/>
      <c r="AT165" s="199" t="s">
        <v>146</v>
      </c>
      <c r="AU165" s="199" t="s">
        <v>93</v>
      </c>
      <c r="AV165" s="13" t="s">
        <v>91</v>
      </c>
      <c r="AW165" s="13" t="s">
        <v>43</v>
      </c>
      <c r="AX165" s="13" t="s">
        <v>83</v>
      </c>
      <c r="AY165" s="199" t="s">
        <v>138</v>
      </c>
    </row>
    <row r="166" spans="1:65" s="13" customFormat="1" ht="10.199999999999999">
      <c r="B166" s="189"/>
      <c r="C166" s="190"/>
      <c r="D166" s="191" t="s">
        <v>146</v>
      </c>
      <c r="E166" s="192" t="s">
        <v>45</v>
      </c>
      <c r="F166" s="193" t="s">
        <v>368</v>
      </c>
      <c r="G166" s="190"/>
      <c r="H166" s="192" t="s">
        <v>45</v>
      </c>
      <c r="I166" s="194"/>
      <c r="J166" s="190"/>
      <c r="K166" s="190"/>
      <c r="L166" s="195"/>
      <c r="M166" s="196"/>
      <c r="N166" s="197"/>
      <c r="O166" s="197"/>
      <c r="P166" s="197"/>
      <c r="Q166" s="197"/>
      <c r="R166" s="197"/>
      <c r="S166" s="197"/>
      <c r="T166" s="198"/>
      <c r="AT166" s="199" t="s">
        <v>146</v>
      </c>
      <c r="AU166" s="199" t="s">
        <v>93</v>
      </c>
      <c r="AV166" s="13" t="s">
        <v>91</v>
      </c>
      <c r="AW166" s="13" t="s">
        <v>43</v>
      </c>
      <c r="AX166" s="13" t="s">
        <v>83</v>
      </c>
      <c r="AY166" s="199" t="s">
        <v>138</v>
      </c>
    </row>
    <row r="167" spans="1:65" s="14" customFormat="1" ht="10.199999999999999">
      <c r="B167" s="200"/>
      <c r="C167" s="201"/>
      <c r="D167" s="191" t="s">
        <v>146</v>
      </c>
      <c r="E167" s="202" t="s">
        <v>45</v>
      </c>
      <c r="F167" s="203" t="s">
        <v>284</v>
      </c>
      <c r="G167" s="201"/>
      <c r="H167" s="204">
        <v>680</v>
      </c>
      <c r="I167" s="205"/>
      <c r="J167" s="201"/>
      <c r="K167" s="201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146</v>
      </c>
      <c r="AU167" s="210" t="s">
        <v>93</v>
      </c>
      <c r="AV167" s="14" t="s">
        <v>93</v>
      </c>
      <c r="AW167" s="14" t="s">
        <v>43</v>
      </c>
      <c r="AX167" s="14" t="s">
        <v>91</v>
      </c>
      <c r="AY167" s="210" t="s">
        <v>138</v>
      </c>
    </row>
    <row r="168" spans="1:65" s="2" customFormat="1" ht="14.4" customHeight="1">
      <c r="A168" s="37"/>
      <c r="B168" s="38"/>
      <c r="C168" s="225" t="s">
        <v>369</v>
      </c>
      <c r="D168" s="225" t="s">
        <v>260</v>
      </c>
      <c r="E168" s="226" t="s">
        <v>370</v>
      </c>
      <c r="F168" s="227" t="s">
        <v>371</v>
      </c>
      <c r="G168" s="228" t="s">
        <v>174</v>
      </c>
      <c r="H168" s="229">
        <v>792.54</v>
      </c>
      <c r="I168" s="230"/>
      <c r="J168" s="231">
        <f>ROUND(I168*H168,2)</f>
        <v>0</v>
      </c>
      <c r="K168" s="227" t="s">
        <v>143</v>
      </c>
      <c r="L168" s="232"/>
      <c r="M168" s="233" t="s">
        <v>45</v>
      </c>
      <c r="N168" s="234" t="s">
        <v>54</v>
      </c>
      <c r="O168" s="67"/>
      <c r="P168" s="185">
        <f>O168*H168</f>
        <v>0</v>
      </c>
      <c r="Q168" s="185">
        <v>4.4999999999999999E-4</v>
      </c>
      <c r="R168" s="185">
        <f>Q168*H168</f>
        <v>0.35664299999999999</v>
      </c>
      <c r="S168" s="185">
        <v>0</v>
      </c>
      <c r="T168" s="18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7" t="s">
        <v>372</v>
      </c>
      <c r="AT168" s="187" t="s">
        <v>260</v>
      </c>
      <c r="AU168" s="187" t="s">
        <v>93</v>
      </c>
      <c r="AY168" s="19" t="s">
        <v>138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19" t="s">
        <v>91</v>
      </c>
      <c r="BK168" s="188">
        <f>ROUND(I168*H168,2)</f>
        <v>0</v>
      </c>
      <c r="BL168" s="19" t="s">
        <v>224</v>
      </c>
      <c r="BM168" s="187" t="s">
        <v>373</v>
      </c>
    </row>
    <row r="169" spans="1:65" s="14" customFormat="1" ht="10.199999999999999">
      <c r="B169" s="200"/>
      <c r="C169" s="201"/>
      <c r="D169" s="191" t="s">
        <v>146</v>
      </c>
      <c r="E169" s="201"/>
      <c r="F169" s="203" t="s">
        <v>374</v>
      </c>
      <c r="G169" s="201"/>
      <c r="H169" s="204">
        <v>792.54</v>
      </c>
      <c r="I169" s="205"/>
      <c r="J169" s="201"/>
      <c r="K169" s="201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146</v>
      </c>
      <c r="AU169" s="210" t="s">
        <v>93</v>
      </c>
      <c r="AV169" s="14" t="s">
        <v>93</v>
      </c>
      <c r="AW169" s="14" t="s">
        <v>4</v>
      </c>
      <c r="AX169" s="14" t="s">
        <v>91</v>
      </c>
      <c r="AY169" s="210" t="s">
        <v>138</v>
      </c>
    </row>
    <row r="170" spans="1:65" s="2" customFormat="1" ht="24.15" customHeight="1">
      <c r="A170" s="37"/>
      <c r="B170" s="38"/>
      <c r="C170" s="176" t="s">
        <v>375</v>
      </c>
      <c r="D170" s="176" t="s">
        <v>139</v>
      </c>
      <c r="E170" s="177" t="s">
        <v>376</v>
      </c>
      <c r="F170" s="178" t="s">
        <v>377</v>
      </c>
      <c r="G170" s="179" t="s">
        <v>221</v>
      </c>
      <c r="H170" s="180">
        <v>0.35699999999999998</v>
      </c>
      <c r="I170" s="181"/>
      <c r="J170" s="182">
        <f>ROUND(I170*H170,2)</f>
        <v>0</v>
      </c>
      <c r="K170" s="178" t="s">
        <v>143</v>
      </c>
      <c r="L170" s="42"/>
      <c r="M170" s="183" t="s">
        <v>45</v>
      </c>
      <c r="N170" s="184" t="s">
        <v>54</v>
      </c>
      <c r="O170" s="67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7" t="s">
        <v>224</v>
      </c>
      <c r="AT170" s="187" t="s">
        <v>139</v>
      </c>
      <c r="AU170" s="187" t="s">
        <v>93</v>
      </c>
      <c r="AY170" s="19" t="s">
        <v>138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9" t="s">
        <v>91</v>
      </c>
      <c r="BK170" s="188">
        <f>ROUND(I170*H170,2)</f>
        <v>0</v>
      </c>
      <c r="BL170" s="19" t="s">
        <v>224</v>
      </c>
      <c r="BM170" s="187" t="s">
        <v>378</v>
      </c>
    </row>
    <row r="171" spans="1:65" s="2" customFormat="1" ht="24.15" customHeight="1">
      <c r="A171" s="37"/>
      <c r="B171" s="38"/>
      <c r="C171" s="176" t="s">
        <v>293</v>
      </c>
      <c r="D171" s="176" t="s">
        <v>139</v>
      </c>
      <c r="E171" s="177" t="s">
        <v>379</v>
      </c>
      <c r="F171" s="178" t="s">
        <v>380</v>
      </c>
      <c r="G171" s="179" t="s">
        <v>221</v>
      </c>
      <c r="H171" s="180">
        <v>0.35699999999999998</v>
      </c>
      <c r="I171" s="181"/>
      <c r="J171" s="182">
        <f>ROUND(I171*H171,2)</f>
        <v>0</v>
      </c>
      <c r="K171" s="178" t="s">
        <v>143</v>
      </c>
      <c r="L171" s="42"/>
      <c r="M171" s="183" t="s">
        <v>45</v>
      </c>
      <c r="N171" s="184" t="s">
        <v>54</v>
      </c>
      <c r="O171" s="67"/>
      <c r="P171" s="185">
        <f>O171*H171</f>
        <v>0</v>
      </c>
      <c r="Q171" s="185">
        <v>0</v>
      </c>
      <c r="R171" s="185">
        <f>Q171*H171</f>
        <v>0</v>
      </c>
      <c r="S171" s="185">
        <v>0</v>
      </c>
      <c r="T171" s="18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7" t="s">
        <v>224</v>
      </c>
      <c r="AT171" s="187" t="s">
        <v>139</v>
      </c>
      <c r="AU171" s="187" t="s">
        <v>93</v>
      </c>
      <c r="AY171" s="19" t="s">
        <v>138</v>
      </c>
      <c r="BE171" s="188">
        <f>IF(N171="základní",J171,0)</f>
        <v>0</v>
      </c>
      <c r="BF171" s="188">
        <f>IF(N171="snížená",J171,0)</f>
        <v>0</v>
      </c>
      <c r="BG171" s="188">
        <f>IF(N171="zákl. přenesená",J171,0)</f>
        <v>0</v>
      </c>
      <c r="BH171" s="188">
        <f>IF(N171="sníž. přenesená",J171,0)</f>
        <v>0</v>
      </c>
      <c r="BI171" s="188">
        <f>IF(N171="nulová",J171,0)</f>
        <v>0</v>
      </c>
      <c r="BJ171" s="19" t="s">
        <v>91</v>
      </c>
      <c r="BK171" s="188">
        <f>ROUND(I171*H171,2)</f>
        <v>0</v>
      </c>
      <c r="BL171" s="19" t="s">
        <v>224</v>
      </c>
      <c r="BM171" s="187" t="s">
        <v>381</v>
      </c>
    </row>
    <row r="172" spans="1:65" s="12" customFormat="1" ht="22.8" customHeight="1">
      <c r="B172" s="160"/>
      <c r="C172" s="161"/>
      <c r="D172" s="162" t="s">
        <v>82</v>
      </c>
      <c r="E172" s="174" t="s">
        <v>382</v>
      </c>
      <c r="F172" s="174" t="s">
        <v>383</v>
      </c>
      <c r="G172" s="161"/>
      <c r="H172" s="161"/>
      <c r="I172" s="164"/>
      <c r="J172" s="175">
        <f>BK172</f>
        <v>0</v>
      </c>
      <c r="K172" s="161"/>
      <c r="L172" s="166"/>
      <c r="M172" s="167"/>
      <c r="N172" s="168"/>
      <c r="O172" s="168"/>
      <c r="P172" s="169">
        <f>SUM(P173:P189)</f>
        <v>0</v>
      </c>
      <c r="Q172" s="168"/>
      <c r="R172" s="169">
        <f>SUM(R173:R189)</f>
        <v>2.20397</v>
      </c>
      <c r="S172" s="168"/>
      <c r="T172" s="170">
        <f>SUM(T173:T189)</f>
        <v>0</v>
      </c>
      <c r="AR172" s="171" t="s">
        <v>93</v>
      </c>
      <c r="AT172" s="172" t="s">
        <v>82</v>
      </c>
      <c r="AU172" s="172" t="s">
        <v>91</v>
      </c>
      <c r="AY172" s="171" t="s">
        <v>138</v>
      </c>
      <c r="BK172" s="173">
        <f>SUM(BK173:BK189)</f>
        <v>0</v>
      </c>
    </row>
    <row r="173" spans="1:65" s="2" customFormat="1" ht="14.4" customHeight="1">
      <c r="A173" s="37"/>
      <c r="B173" s="38"/>
      <c r="C173" s="176" t="s">
        <v>384</v>
      </c>
      <c r="D173" s="176" t="s">
        <v>139</v>
      </c>
      <c r="E173" s="177" t="s">
        <v>385</v>
      </c>
      <c r="F173" s="178" t="s">
        <v>386</v>
      </c>
      <c r="G173" s="179" t="s">
        <v>142</v>
      </c>
      <c r="H173" s="180">
        <v>154</v>
      </c>
      <c r="I173" s="181"/>
      <c r="J173" s="182">
        <f>ROUND(I173*H173,2)</f>
        <v>0</v>
      </c>
      <c r="K173" s="178" t="s">
        <v>45</v>
      </c>
      <c r="L173" s="42"/>
      <c r="M173" s="183" t="s">
        <v>45</v>
      </c>
      <c r="N173" s="184" t="s">
        <v>54</v>
      </c>
      <c r="O173" s="67"/>
      <c r="P173" s="185">
        <f>O173*H173</f>
        <v>0</v>
      </c>
      <c r="Q173" s="185">
        <v>1.7000000000000001E-4</v>
      </c>
      <c r="R173" s="185">
        <f>Q173*H173</f>
        <v>2.6180000000000002E-2</v>
      </c>
      <c r="S173" s="185">
        <v>0</v>
      </c>
      <c r="T173" s="18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7" t="s">
        <v>224</v>
      </c>
      <c r="AT173" s="187" t="s">
        <v>139</v>
      </c>
      <c r="AU173" s="187" t="s">
        <v>93</v>
      </c>
      <c r="AY173" s="19" t="s">
        <v>138</v>
      </c>
      <c r="BE173" s="188">
        <f>IF(N173="základní",J173,0)</f>
        <v>0</v>
      </c>
      <c r="BF173" s="188">
        <f>IF(N173="snížená",J173,0)</f>
        <v>0</v>
      </c>
      <c r="BG173" s="188">
        <f>IF(N173="zákl. přenesená",J173,0)</f>
        <v>0</v>
      </c>
      <c r="BH173" s="188">
        <f>IF(N173="sníž. přenesená",J173,0)</f>
        <v>0</v>
      </c>
      <c r="BI173" s="188">
        <f>IF(N173="nulová",J173,0)</f>
        <v>0</v>
      </c>
      <c r="BJ173" s="19" t="s">
        <v>91</v>
      </c>
      <c r="BK173" s="188">
        <f>ROUND(I173*H173,2)</f>
        <v>0</v>
      </c>
      <c r="BL173" s="19" t="s">
        <v>224</v>
      </c>
      <c r="BM173" s="187" t="s">
        <v>387</v>
      </c>
    </row>
    <row r="174" spans="1:65" s="13" customFormat="1" ht="10.199999999999999">
      <c r="B174" s="189"/>
      <c r="C174" s="190"/>
      <c r="D174" s="191" t="s">
        <v>146</v>
      </c>
      <c r="E174" s="192" t="s">
        <v>45</v>
      </c>
      <c r="F174" s="193" t="s">
        <v>386</v>
      </c>
      <c r="G174" s="190"/>
      <c r="H174" s="192" t="s">
        <v>45</v>
      </c>
      <c r="I174" s="194"/>
      <c r="J174" s="190"/>
      <c r="K174" s="190"/>
      <c r="L174" s="195"/>
      <c r="M174" s="196"/>
      <c r="N174" s="197"/>
      <c r="O174" s="197"/>
      <c r="P174" s="197"/>
      <c r="Q174" s="197"/>
      <c r="R174" s="197"/>
      <c r="S174" s="197"/>
      <c r="T174" s="198"/>
      <c r="AT174" s="199" t="s">
        <v>146</v>
      </c>
      <c r="AU174" s="199" t="s">
        <v>93</v>
      </c>
      <c r="AV174" s="13" t="s">
        <v>91</v>
      </c>
      <c r="AW174" s="13" t="s">
        <v>43</v>
      </c>
      <c r="AX174" s="13" t="s">
        <v>83</v>
      </c>
      <c r="AY174" s="199" t="s">
        <v>138</v>
      </c>
    </row>
    <row r="175" spans="1:65" s="14" customFormat="1" ht="10.199999999999999">
      <c r="B175" s="200"/>
      <c r="C175" s="201"/>
      <c r="D175" s="191" t="s">
        <v>146</v>
      </c>
      <c r="E175" s="202" t="s">
        <v>45</v>
      </c>
      <c r="F175" s="203" t="s">
        <v>388</v>
      </c>
      <c r="G175" s="201"/>
      <c r="H175" s="204">
        <v>154</v>
      </c>
      <c r="I175" s="205"/>
      <c r="J175" s="201"/>
      <c r="K175" s="201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146</v>
      </c>
      <c r="AU175" s="210" t="s">
        <v>93</v>
      </c>
      <c r="AV175" s="14" t="s">
        <v>93</v>
      </c>
      <c r="AW175" s="14" t="s">
        <v>43</v>
      </c>
      <c r="AX175" s="14" t="s">
        <v>91</v>
      </c>
      <c r="AY175" s="210" t="s">
        <v>138</v>
      </c>
    </row>
    <row r="176" spans="1:65" s="2" customFormat="1" ht="14.4" customHeight="1">
      <c r="A176" s="37"/>
      <c r="B176" s="38"/>
      <c r="C176" s="176" t="s">
        <v>389</v>
      </c>
      <c r="D176" s="176" t="s">
        <v>139</v>
      </c>
      <c r="E176" s="177" t="s">
        <v>390</v>
      </c>
      <c r="F176" s="178" t="s">
        <v>391</v>
      </c>
      <c r="G176" s="179" t="s">
        <v>392</v>
      </c>
      <c r="H176" s="180">
        <v>447</v>
      </c>
      <c r="I176" s="181"/>
      <c r="J176" s="182">
        <f>ROUND(I176*H176,2)</f>
        <v>0</v>
      </c>
      <c r="K176" s="178" t="s">
        <v>143</v>
      </c>
      <c r="L176" s="42"/>
      <c r="M176" s="183" t="s">
        <v>45</v>
      </c>
      <c r="N176" s="184" t="s">
        <v>54</v>
      </c>
      <c r="O176" s="67"/>
      <c r="P176" s="185">
        <f>O176*H176</f>
        <v>0</v>
      </c>
      <c r="Q176" s="185">
        <v>6.9999999999999994E-5</v>
      </c>
      <c r="R176" s="185">
        <f>Q176*H176</f>
        <v>3.1289999999999998E-2</v>
      </c>
      <c r="S176" s="185">
        <v>0</v>
      </c>
      <c r="T176" s="18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7" t="s">
        <v>224</v>
      </c>
      <c r="AT176" s="187" t="s">
        <v>139</v>
      </c>
      <c r="AU176" s="187" t="s">
        <v>93</v>
      </c>
      <c r="AY176" s="19" t="s">
        <v>138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9" t="s">
        <v>91</v>
      </c>
      <c r="BK176" s="188">
        <f>ROUND(I176*H176,2)</f>
        <v>0</v>
      </c>
      <c r="BL176" s="19" t="s">
        <v>224</v>
      </c>
      <c r="BM176" s="187" t="s">
        <v>393</v>
      </c>
    </row>
    <row r="177" spans="1:65" s="13" customFormat="1" ht="10.199999999999999">
      <c r="B177" s="189"/>
      <c r="C177" s="190"/>
      <c r="D177" s="191" t="s">
        <v>146</v>
      </c>
      <c r="E177" s="192" t="s">
        <v>45</v>
      </c>
      <c r="F177" s="193" t="s">
        <v>394</v>
      </c>
      <c r="G177" s="190"/>
      <c r="H177" s="192" t="s">
        <v>45</v>
      </c>
      <c r="I177" s="194"/>
      <c r="J177" s="190"/>
      <c r="K177" s="190"/>
      <c r="L177" s="195"/>
      <c r="M177" s="196"/>
      <c r="N177" s="197"/>
      <c r="O177" s="197"/>
      <c r="P177" s="197"/>
      <c r="Q177" s="197"/>
      <c r="R177" s="197"/>
      <c r="S177" s="197"/>
      <c r="T177" s="198"/>
      <c r="AT177" s="199" t="s">
        <v>146</v>
      </c>
      <c r="AU177" s="199" t="s">
        <v>93</v>
      </c>
      <c r="AV177" s="13" t="s">
        <v>91</v>
      </c>
      <c r="AW177" s="13" t="s">
        <v>43</v>
      </c>
      <c r="AX177" s="13" t="s">
        <v>83</v>
      </c>
      <c r="AY177" s="199" t="s">
        <v>138</v>
      </c>
    </row>
    <row r="178" spans="1:65" s="13" customFormat="1" ht="10.199999999999999">
      <c r="B178" s="189"/>
      <c r="C178" s="190"/>
      <c r="D178" s="191" t="s">
        <v>146</v>
      </c>
      <c r="E178" s="192" t="s">
        <v>45</v>
      </c>
      <c r="F178" s="193" t="s">
        <v>395</v>
      </c>
      <c r="G178" s="190"/>
      <c r="H178" s="192" t="s">
        <v>45</v>
      </c>
      <c r="I178" s="194"/>
      <c r="J178" s="190"/>
      <c r="K178" s="190"/>
      <c r="L178" s="195"/>
      <c r="M178" s="196"/>
      <c r="N178" s="197"/>
      <c r="O178" s="197"/>
      <c r="P178" s="197"/>
      <c r="Q178" s="197"/>
      <c r="R178" s="197"/>
      <c r="S178" s="197"/>
      <c r="T178" s="198"/>
      <c r="AT178" s="199" t="s">
        <v>146</v>
      </c>
      <c r="AU178" s="199" t="s">
        <v>93</v>
      </c>
      <c r="AV178" s="13" t="s">
        <v>91</v>
      </c>
      <c r="AW178" s="13" t="s">
        <v>43</v>
      </c>
      <c r="AX178" s="13" t="s">
        <v>83</v>
      </c>
      <c r="AY178" s="199" t="s">
        <v>138</v>
      </c>
    </row>
    <row r="179" spans="1:65" s="14" customFormat="1" ht="10.199999999999999">
      <c r="B179" s="200"/>
      <c r="C179" s="201"/>
      <c r="D179" s="191" t="s">
        <v>146</v>
      </c>
      <c r="E179" s="202" t="s">
        <v>45</v>
      </c>
      <c r="F179" s="203" t="s">
        <v>396</v>
      </c>
      <c r="G179" s="201"/>
      <c r="H179" s="204">
        <v>447</v>
      </c>
      <c r="I179" s="205"/>
      <c r="J179" s="201"/>
      <c r="K179" s="201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146</v>
      </c>
      <c r="AU179" s="210" t="s">
        <v>93</v>
      </c>
      <c r="AV179" s="14" t="s">
        <v>93</v>
      </c>
      <c r="AW179" s="14" t="s">
        <v>43</v>
      </c>
      <c r="AX179" s="14" t="s">
        <v>91</v>
      </c>
      <c r="AY179" s="210" t="s">
        <v>138</v>
      </c>
    </row>
    <row r="180" spans="1:65" s="2" customFormat="1" ht="14.4" customHeight="1">
      <c r="A180" s="37"/>
      <c r="B180" s="38"/>
      <c r="C180" s="225" t="s">
        <v>397</v>
      </c>
      <c r="D180" s="225" t="s">
        <v>260</v>
      </c>
      <c r="E180" s="226" t="s">
        <v>398</v>
      </c>
      <c r="F180" s="227" t="s">
        <v>399</v>
      </c>
      <c r="G180" s="228" t="s">
        <v>221</v>
      </c>
      <c r="H180" s="229">
        <v>0.49199999999999999</v>
      </c>
      <c r="I180" s="230"/>
      <c r="J180" s="231">
        <f>ROUND(I180*H180,2)</f>
        <v>0</v>
      </c>
      <c r="K180" s="227" t="s">
        <v>45</v>
      </c>
      <c r="L180" s="232"/>
      <c r="M180" s="233" t="s">
        <v>45</v>
      </c>
      <c r="N180" s="234" t="s">
        <v>54</v>
      </c>
      <c r="O180" s="67"/>
      <c r="P180" s="185">
        <f>O180*H180</f>
        <v>0</v>
      </c>
      <c r="Q180" s="185">
        <v>1</v>
      </c>
      <c r="R180" s="185">
        <f>Q180*H180</f>
        <v>0.49199999999999999</v>
      </c>
      <c r="S180" s="185">
        <v>0</v>
      </c>
      <c r="T180" s="18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7" t="s">
        <v>178</v>
      </c>
      <c r="AT180" s="187" t="s">
        <v>260</v>
      </c>
      <c r="AU180" s="187" t="s">
        <v>93</v>
      </c>
      <c r="AY180" s="19" t="s">
        <v>138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19" t="s">
        <v>91</v>
      </c>
      <c r="BK180" s="188">
        <f>ROUND(I180*H180,2)</f>
        <v>0</v>
      </c>
      <c r="BL180" s="19" t="s">
        <v>144</v>
      </c>
      <c r="BM180" s="187" t="s">
        <v>400</v>
      </c>
    </row>
    <row r="181" spans="1:65" s="13" customFormat="1" ht="10.199999999999999">
      <c r="B181" s="189"/>
      <c r="C181" s="190"/>
      <c r="D181" s="191" t="s">
        <v>146</v>
      </c>
      <c r="E181" s="192" t="s">
        <v>45</v>
      </c>
      <c r="F181" s="193" t="s">
        <v>394</v>
      </c>
      <c r="G181" s="190"/>
      <c r="H181" s="192" t="s">
        <v>45</v>
      </c>
      <c r="I181" s="194"/>
      <c r="J181" s="190"/>
      <c r="K181" s="190"/>
      <c r="L181" s="195"/>
      <c r="M181" s="196"/>
      <c r="N181" s="197"/>
      <c r="O181" s="197"/>
      <c r="P181" s="197"/>
      <c r="Q181" s="197"/>
      <c r="R181" s="197"/>
      <c r="S181" s="197"/>
      <c r="T181" s="198"/>
      <c r="AT181" s="199" t="s">
        <v>146</v>
      </c>
      <c r="AU181" s="199" t="s">
        <v>93</v>
      </c>
      <c r="AV181" s="13" t="s">
        <v>91</v>
      </c>
      <c r="AW181" s="13" t="s">
        <v>43</v>
      </c>
      <c r="AX181" s="13" t="s">
        <v>83</v>
      </c>
      <c r="AY181" s="199" t="s">
        <v>138</v>
      </c>
    </row>
    <row r="182" spans="1:65" s="13" customFormat="1" ht="10.199999999999999">
      <c r="B182" s="189"/>
      <c r="C182" s="190"/>
      <c r="D182" s="191" t="s">
        <v>146</v>
      </c>
      <c r="E182" s="192" t="s">
        <v>45</v>
      </c>
      <c r="F182" s="193" t="s">
        <v>395</v>
      </c>
      <c r="G182" s="190"/>
      <c r="H182" s="192" t="s">
        <v>45</v>
      </c>
      <c r="I182" s="194"/>
      <c r="J182" s="190"/>
      <c r="K182" s="190"/>
      <c r="L182" s="195"/>
      <c r="M182" s="196"/>
      <c r="N182" s="197"/>
      <c r="O182" s="197"/>
      <c r="P182" s="197"/>
      <c r="Q182" s="197"/>
      <c r="R182" s="197"/>
      <c r="S182" s="197"/>
      <c r="T182" s="198"/>
      <c r="AT182" s="199" t="s">
        <v>146</v>
      </c>
      <c r="AU182" s="199" t="s">
        <v>93</v>
      </c>
      <c r="AV182" s="13" t="s">
        <v>91</v>
      </c>
      <c r="AW182" s="13" t="s">
        <v>43</v>
      </c>
      <c r="AX182" s="13" t="s">
        <v>83</v>
      </c>
      <c r="AY182" s="199" t="s">
        <v>138</v>
      </c>
    </row>
    <row r="183" spans="1:65" s="14" customFormat="1" ht="10.199999999999999">
      <c r="B183" s="200"/>
      <c r="C183" s="201"/>
      <c r="D183" s="191" t="s">
        <v>146</v>
      </c>
      <c r="E183" s="202" t="s">
        <v>45</v>
      </c>
      <c r="F183" s="203" t="s">
        <v>401</v>
      </c>
      <c r="G183" s="201"/>
      <c r="H183" s="204">
        <v>0.44700000000000001</v>
      </c>
      <c r="I183" s="205"/>
      <c r="J183" s="201"/>
      <c r="K183" s="201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146</v>
      </c>
      <c r="AU183" s="210" t="s">
        <v>93</v>
      </c>
      <c r="AV183" s="14" t="s">
        <v>93</v>
      </c>
      <c r="AW183" s="14" t="s">
        <v>43</v>
      </c>
      <c r="AX183" s="14" t="s">
        <v>91</v>
      </c>
      <c r="AY183" s="210" t="s">
        <v>138</v>
      </c>
    </row>
    <row r="184" spans="1:65" s="14" customFormat="1" ht="10.199999999999999">
      <c r="B184" s="200"/>
      <c r="C184" s="201"/>
      <c r="D184" s="191" t="s">
        <v>146</v>
      </c>
      <c r="E184" s="201"/>
      <c r="F184" s="203" t="s">
        <v>402</v>
      </c>
      <c r="G184" s="201"/>
      <c r="H184" s="204">
        <v>0.49199999999999999</v>
      </c>
      <c r="I184" s="205"/>
      <c r="J184" s="201"/>
      <c r="K184" s="201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146</v>
      </c>
      <c r="AU184" s="210" t="s">
        <v>93</v>
      </c>
      <c r="AV184" s="14" t="s">
        <v>93</v>
      </c>
      <c r="AW184" s="14" t="s">
        <v>4</v>
      </c>
      <c r="AX184" s="14" t="s">
        <v>91</v>
      </c>
      <c r="AY184" s="210" t="s">
        <v>138</v>
      </c>
    </row>
    <row r="185" spans="1:65" s="2" customFormat="1" ht="14.4" customHeight="1">
      <c r="A185" s="37"/>
      <c r="B185" s="38"/>
      <c r="C185" s="176" t="s">
        <v>372</v>
      </c>
      <c r="D185" s="176" t="s">
        <v>139</v>
      </c>
      <c r="E185" s="177" t="s">
        <v>403</v>
      </c>
      <c r="F185" s="178" t="s">
        <v>404</v>
      </c>
      <c r="G185" s="179" t="s">
        <v>142</v>
      </c>
      <c r="H185" s="180">
        <v>31</v>
      </c>
      <c r="I185" s="181"/>
      <c r="J185" s="182">
        <f>ROUND(I185*H185,2)</f>
        <v>0</v>
      </c>
      <c r="K185" s="178" t="s">
        <v>45</v>
      </c>
      <c r="L185" s="42"/>
      <c r="M185" s="183" t="s">
        <v>45</v>
      </c>
      <c r="N185" s="184" t="s">
        <v>54</v>
      </c>
      <c r="O185" s="67"/>
      <c r="P185" s="185">
        <f>O185*H185</f>
        <v>0</v>
      </c>
      <c r="Q185" s="185">
        <v>1.5E-3</v>
      </c>
      <c r="R185" s="185">
        <f>Q185*H185</f>
        <v>4.65E-2</v>
      </c>
      <c r="S185" s="185">
        <v>0</v>
      </c>
      <c r="T185" s="18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7" t="s">
        <v>144</v>
      </c>
      <c r="AT185" s="187" t="s">
        <v>139</v>
      </c>
      <c r="AU185" s="187" t="s">
        <v>93</v>
      </c>
      <c r="AY185" s="19" t="s">
        <v>138</v>
      </c>
      <c r="BE185" s="188">
        <f>IF(N185="základní",J185,0)</f>
        <v>0</v>
      </c>
      <c r="BF185" s="188">
        <f>IF(N185="snížená",J185,0)</f>
        <v>0</v>
      </c>
      <c r="BG185" s="188">
        <f>IF(N185="zákl. přenesená",J185,0)</f>
        <v>0</v>
      </c>
      <c r="BH185" s="188">
        <f>IF(N185="sníž. přenesená",J185,0)</f>
        <v>0</v>
      </c>
      <c r="BI185" s="188">
        <f>IF(N185="nulová",J185,0)</f>
        <v>0</v>
      </c>
      <c r="BJ185" s="19" t="s">
        <v>91</v>
      </c>
      <c r="BK185" s="188">
        <f>ROUND(I185*H185,2)</f>
        <v>0</v>
      </c>
      <c r="BL185" s="19" t="s">
        <v>144</v>
      </c>
      <c r="BM185" s="187" t="s">
        <v>405</v>
      </c>
    </row>
    <row r="186" spans="1:65" s="2" customFormat="1" ht="14.4" customHeight="1">
      <c r="A186" s="37"/>
      <c r="B186" s="38"/>
      <c r="C186" s="176" t="s">
        <v>406</v>
      </c>
      <c r="D186" s="176" t="s">
        <v>139</v>
      </c>
      <c r="E186" s="177" t="s">
        <v>407</v>
      </c>
      <c r="F186" s="178" t="s">
        <v>408</v>
      </c>
      <c r="G186" s="179" t="s">
        <v>142</v>
      </c>
      <c r="H186" s="180">
        <v>50</v>
      </c>
      <c r="I186" s="181"/>
      <c r="J186" s="182">
        <f>ROUND(I186*H186,2)</f>
        <v>0</v>
      </c>
      <c r="K186" s="178" t="s">
        <v>45</v>
      </c>
      <c r="L186" s="42"/>
      <c r="M186" s="183" t="s">
        <v>45</v>
      </c>
      <c r="N186" s="184" t="s">
        <v>54</v>
      </c>
      <c r="O186" s="67"/>
      <c r="P186" s="185">
        <f>O186*H186</f>
        <v>0</v>
      </c>
      <c r="Q186" s="185">
        <v>0.01</v>
      </c>
      <c r="R186" s="185">
        <f>Q186*H186</f>
        <v>0.5</v>
      </c>
      <c r="S186" s="185">
        <v>0</v>
      </c>
      <c r="T186" s="18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7" t="s">
        <v>144</v>
      </c>
      <c r="AT186" s="187" t="s">
        <v>139</v>
      </c>
      <c r="AU186" s="187" t="s">
        <v>93</v>
      </c>
      <c r="AY186" s="19" t="s">
        <v>138</v>
      </c>
      <c r="BE186" s="188">
        <f>IF(N186="základní",J186,0)</f>
        <v>0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19" t="s">
        <v>91</v>
      </c>
      <c r="BK186" s="188">
        <f>ROUND(I186*H186,2)</f>
        <v>0</v>
      </c>
      <c r="BL186" s="19" t="s">
        <v>144</v>
      </c>
      <c r="BM186" s="187" t="s">
        <v>409</v>
      </c>
    </row>
    <row r="187" spans="1:65" s="2" customFormat="1" ht="14.4" customHeight="1">
      <c r="A187" s="37"/>
      <c r="B187" s="38"/>
      <c r="C187" s="176" t="s">
        <v>410</v>
      </c>
      <c r="D187" s="176" t="s">
        <v>139</v>
      </c>
      <c r="E187" s="177" t="s">
        <v>411</v>
      </c>
      <c r="F187" s="178" t="s">
        <v>412</v>
      </c>
      <c r="G187" s="179" t="s">
        <v>392</v>
      </c>
      <c r="H187" s="180">
        <v>1108</v>
      </c>
      <c r="I187" s="181"/>
      <c r="J187" s="182">
        <f>ROUND(I187*H187,2)</f>
        <v>0</v>
      </c>
      <c r="K187" s="178" t="s">
        <v>45</v>
      </c>
      <c r="L187" s="42"/>
      <c r="M187" s="183" t="s">
        <v>45</v>
      </c>
      <c r="N187" s="184" t="s">
        <v>54</v>
      </c>
      <c r="O187" s="67"/>
      <c r="P187" s="185">
        <f>O187*H187</f>
        <v>0</v>
      </c>
      <c r="Q187" s="185">
        <v>1E-3</v>
      </c>
      <c r="R187" s="185">
        <f>Q187*H187</f>
        <v>1.1080000000000001</v>
      </c>
      <c r="S187" s="185">
        <v>0</v>
      </c>
      <c r="T187" s="18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7" t="s">
        <v>144</v>
      </c>
      <c r="AT187" s="187" t="s">
        <v>139</v>
      </c>
      <c r="AU187" s="187" t="s">
        <v>93</v>
      </c>
      <c r="AY187" s="19" t="s">
        <v>138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19" t="s">
        <v>91</v>
      </c>
      <c r="BK187" s="188">
        <f>ROUND(I187*H187,2)</f>
        <v>0</v>
      </c>
      <c r="BL187" s="19" t="s">
        <v>144</v>
      </c>
      <c r="BM187" s="187" t="s">
        <v>413</v>
      </c>
    </row>
    <row r="188" spans="1:65" s="2" customFormat="1" ht="24.15" customHeight="1">
      <c r="A188" s="37"/>
      <c r="B188" s="38"/>
      <c r="C188" s="176" t="s">
        <v>414</v>
      </c>
      <c r="D188" s="176" t="s">
        <v>139</v>
      </c>
      <c r="E188" s="177" t="s">
        <v>415</v>
      </c>
      <c r="F188" s="178" t="s">
        <v>416</v>
      </c>
      <c r="G188" s="179" t="s">
        <v>221</v>
      </c>
      <c r="H188" s="180">
        <v>2.2040000000000002</v>
      </c>
      <c r="I188" s="181"/>
      <c r="J188" s="182">
        <f>ROUND(I188*H188,2)</f>
        <v>0</v>
      </c>
      <c r="K188" s="178" t="s">
        <v>143</v>
      </c>
      <c r="L188" s="42"/>
      <c r="M188" s="183" t="s">
        <v>45</v>
      </c>
      <c r="N188" s="184" t="s">
        <v>54</v>
      </c>
      <c r="O188" s="67"/>
      <c r="P188" s="185">
        <f>O188*H188</f>
        <v>0</v>
      </c>
      <c r="Q188" s="185">
        <v>0</v>
      </c>
      <c r="R188" s="185">
        <f>Q188*H188</f>
        <v>0</v>
      </c>
      <c r="S188" s="185">
        <v>0</v>
      </c>
      <c r="T188" s="18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7" t="s">
        <v>224</v>
      </c>
      <c r="AT188" s="187" t="s">
        <v>139</v>
      </c>
      <c r="AU188" s="187" t="s">
        <v>93</v>
      </c>
      <c r="AY188" s="19" t="s">
        <v>138</v>
      </c>
      <c r="BE188" s="188">
        <f>IF(N188="základní",J188,0)</f>
        <v>0</v>
      </c>
      <c r="BF188" s="188">
        <f>IF(N188="snížená",J188,0)</f>
        <v>0</v>
      </c>
      <c r="BG188" s="188">
        <f>IF(N188="zákl. přenesená",J188,0)</f>
        <v>0</v>
      </c>
      <c r="BH188" s="188">
        <f>IF(N188="sníž. přenesená",J188,0)</f>
        <v>0</v>
      </c>
      <c r="BI188" s="188">
        <f>IF(N188="nulová",J188,0)</f>
        <v>0</v>
      </c>
      <c r="BJ188" s="19" t="s">
        <v>91</v>
      </c>
      <c r="BK188" s="188">
        <f>ROUND(I188*H188,2)</f>
        <v>0</v>
      </c>
      <c r="BL188" s="19" t="s">
        <v>224</v>
      </c>
      <c r="BM188" s="187" t="s">
        <v>417</v>
      </c>
    </row>
    <row r="189" spans="1:65" s="2" customFormat="1" ht="24.15" customHeight="1">
      <c r="A189" s="37"/>
      <c r="B189" s="38"/>
      <c r="C189" s="176" t="s">
        <v>418</v>
      </c>
      <c r="D189" s="176" t="s">
        <v>139</v>
      </c>
      <c r="E189" s="177" t="s">
        <v>419</v>
      </c>
      <c r="F189" s="178" t="s">
        <v>420</v>
      </c>
      <c r="G189" s="179" t="s">
        <v>221</v>
      </c>
      <c r="H189" s="180">
        <v>2.2040000000000002</v>
      </c>
      <c r="I189" s="181"/>
      <c r="J189" s="182">
        <f>ROUND(I189*H189,2)</f>
        <v>0</v>
      </c>
      <c r="K189" s="178" t="s">
        <v>143</v>
      </c>
      <c r="L189" s="42"/>
      <c r="M189" s="183" t="s">
        <v>45</v>
      </c>
      <c r="N189" s="184" t="s">
        <v>54</v>
      </c>
      <c r="O189" s="67"/>
      <c r="P189" s="185">
        <f>O189*H189</f>
        <v>0</v>
      </c>
      <c r="Q189" s="185">
        <v>0</v>
      </c>
      <c r="R189" s="185">
        <f>Q189*H189</f>
        <v>0</v>
      </c>
      <c r="S189" s="185">
        <v>0</v>
      </c>
      <c r="T189" s="18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7" t="s">
        <v>224</v>
      </c>
      <c r="AT189" s="187" t="s">
        <v>139</v>
      </c>
      <c r="AU189" s="187" t="s">
        <v>93</v>
      </c>
      <c r="AY189" s="19" t="s">
        <v>138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19" t="s">
        <v>91</v>
      </c>
      <c r="BK189" s="188">
        <f>ROUND(I189*H189,2)</f>
        <v>0</v>
      </c>
      <c r="BL189" s="19" t="s">
        <v>224</v>
      </c>
      <c r="BM189" s="187" t="s">
        <v>421</v>
      </c>
    </row>
    <row r="190" spans="1:65" s="12" customFormat="1" ht="22.8" customHeight="1">
      <c r="B190" s="160"/>
      <c r="C190" s="161"/>
      <c r="D190" s="162" t="s">
        <v>82</v>
      </c>
      <c r="E190" s="174" t="s">
        <v>422</v>
      </c>
      <c r="F190" s="174" t="s">
        <v>423</v>
      </c>
      <c r="G190" s="161"/>
      <c r="H190" s="161"/>
      <c r="I190" s="164"/>
      <c r="J190" s="175">
        <f>BK190</f>
        <v>0</v>
      </c>
      <c r="K190" s="161"/>
      <c r="L190" s="166"/>
      <c r="M190" s="167"/>
      <c r="N190" s="168"/>
      <c r="O190" s="168"/>
      <c r="P190" s="169">
        <f>SUM(P191:P207)</f>
        <v>0</v>
      </c>
      <c r="Q190" s="168"/>
      <c r="R190" s="169">
        <f>SUM(R191:R207)</f>
        <v>0.93840000000000012</v>
      </c>
      <c r="S190" s="168"/>
      <c r="T190" s="170">
        <f>SUM(T191:T207)</f>
        <v>0</v>
      </c>
      <c r="AR190" s="171" t="s">
        <v>93</v>
      </c>
      <c r="AT190" s="172" t="s">
        <v>82</v>
      </c>
      <c r="AU190" s="172" t="s">
        <v>91</v>
      </c>
      <c r="AY190" s="171" t="s">
        <v>138</v>
      </c>
      <c r="BK190" s="173">
        <f>SUM(BK191:BK207)</f>
        <v>0</v>
      </c>
    </row>
    <row r="191" spans="1:65" s="2" customFormat="1" ht="14.4" customHeight="1">
      <c r="A191" s="37"/>
      <c r="B191" s="38"/>
      <c r="C191" s="176" t="s">
        <v>424</v>
      </c>
      <c r="D191" s="176" t="s">
        <v>139</v>
      </c>
      <c r="E191" s="177" t="s">
        <v>425</v>
      </c>
      <c r="F191" s="178" t="s">
        <v>426</v>
      </c>
      <c r="G191" s="179" t="s">
        <v>174</v>
      </c>
      <c r="H191" s="180">
        <v>500</v>
      </c>
      <c r="I191" s="181"/>
      <c r="J191" s="182">
        <f>ROUND(I191*H191,2)</f>
        <v>0</v>
      </c>
      <c r="K191" s="178" t="s">
        <v>45</v>
      </c>
      <c r="L191" s="42"/>
      <c r="M191" s="183" t="s">
        <v>45</v>
      </c>
      <c r="N191" s="184" t="s">
        <v>54</v>
      </c>
      <c r="O191" s="67"/>
      <c r="P191" s="185">
        <f>O191*H191</f>
        <v>0</v>
      </c>
      <c r="Q191" s="185">
        <v>4.0000000000000003E-5</v>
      </c>
      <c r="R191" s="185">
        <f>Q191*H191</f>
        <v>0.02</v>
      </c>
      <c r="S191" s="185">
        <v>0</v>
      </c>
      <c r="T191" s="18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7" t="s">
        <v>224</v>
      </c>
      <c r="AT191" s="187" t="s">
        <v>139</v>
      </c>
      <c r="AU191" s="187" t="s">
        <v>93</v>
      </c>
      <c r="AY191" s="19" t="s">
        <v>138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19" t="s">
        <v>91</v>
      </c>
      <c r="BK191" s="188">
        <f>ROUND(I191*H191,2)</f>
        <v>0</v>
      </c>
      <c r="BL191" s="19" t="s">
        <v>224</v>
      </c>
      <c r="BM191" s="187" t="s">
        <v>427</v>
      </c>
    </row>
    <row r="192" spans="1:65" s="13" customFormat="1" ht="10.199999999999999">
      <c r="B192" s="189"/>
      <c r="C192" s="190"/>
      <c r="D192" s="191" t="s">
        <v>146</v>
      </c>
      <c r="E192" s="192" t="s">
        <v>45</v>
      </c>
      <c r="F192" s="193" t="s">
        <v>428</v>
      </c>
      <c r="G192" s="190"/>
      <c r="H192" s="192" t="s">
        <v>45</v>
      </c>
      <c r="I192" s="194"/>
      <c r="J192" s="190"/>
      <c r="K192" s="190"/>
      <c r="L192" s="195"/>
      <c r="M192" s="196"/>
      <c r="N192" s="197"/>
      <c r="O192" s="197"/>
      <c r="P192" s="197"/>
      <c r="Q192" s="197"/>
      <c r="R192" s="197"/>
      <c r="S192" s="197"/>
      <c r="T192" s="198"/>
      <c r="AT192" s="199" t="s">
        <v>146</v>
      </c>
      <c r="AU192" s="199" t="s">
        <v>93</v>
      </c>
      <c r="AV192" s="13" t="s">
        <v>91</v>
      </c>
      <c r="AW192" s="13" t="s">
        <v>43</v>
      </c>
      <c r="AX192" s="13" t="s">
        <v>83</v>
      </c>
      <c r="AY192" s="199" t="s">
        <v>138</v>
      </c>
    </row>
    <row r="193" spans="1:65" s="14" customFormat="1" ht="10.199999999999999">
      <c r="B193" s="200"/>
      <c r="C193" s="201"/>
      <c r="D193" s="191" t="s">
        <v>146</v>
      </c>
      <c r="E193" s="202" t="s">
        <v>45</v>
      </c>
      <c r="F193" s="203" t="s">
        <v>429</v>
      </c>
      <c r="G193" s="201"/>
      <c r="H193" s="204">
        <v>500</v>
      </c>
      <c r="I193" s="205"/>
      <c r="J193" s="201"/>
      <c r="K193" s="201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146</v>
      </c>
      <c r="AU193" s="210" t="s">
        <v>93</v>
      </c>
      <c r="AV193" s="14" t="s">
        <v>93</v>
      </c>
      <c r="AW193" s="14" t="s">
        <v>43</v>
      </c>
      <c r="AX193" s="14" t="s">
        <v>83</v>
      </c>
      <c r="AY193" s="210" t="s">
        <v>138</v>
      </c>
    </row>
    <row r="194" spans="1:65" s="15" customFormat="1" ht="10.199999999999999">
      <c r="B194" s="211"/>
      <c r="C194" s="212"/>
      <c r="D194" s="191" t="s">
        <v>146</v>
      </c>
      <c r="E194" s="213" t="s">
        <v>45</v>
      </c>
      <c r="F194" s="214" t="s">
        <v>203</v>
      </c>
      <c r="G194" s="212"/>
      <c r="H194" s="215">
        <v>500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146</v>
      </c>
      <c r="AU194" s="221" t="s">
        <v>93</v>
      </c>
      <c r="AV194" s="15" t="s">
        <v>144</v>
      </c>
      <c r="AW194" s="15" t="s">
        <v>43</v>
      </c>
      <c r="AX194" s="15" t="s">
        <v>91</v>
      </c>
      <c r="AY194" s="221" t="s">
        <v>138</v>
      </c>
    </row>
    <row r="195" spans="1:65" s="2" customFormat="1" ht="14.4" customHeight="1">
      <c r="A195" s="37"/>
      <c r="B195" s="38"/>
      <c r="C195" s="176" t="s">
        <v>430</v>
      </c>
      <c r="D195" s="176" t="s">
        <v>139</v>
      </c>
      <c r="E195" s="177" t="s">
        <v>431</v>
      </c>
      <c r="F195" s="178" t="s">
        <v>432</v>
      </c>
      <c r="G195" s="179" t="s">
        <v>174</v>
      </c>
      <c r="H195" s="180">
        <v>180</v>
      </c>
      <c r="I195" s="181"/>
      <c r="J195" s="182">
        <f>ROUND(I195*H195,2)</f>
        <v>0</v>
      </c>
      <c r="K195" s="178" t="s">
        <v>45</v>
      </c>
      <c r="L195" s="42"/>
      <c r="M195" s="183" t="s">
        <v>45</v>
      </c>
      <c r="N195" s="184" t="s">
        <v>54</v>
      </c>
      <c r="O195" s="67"/>
      <c r="P195" s="185">
        <f>O195*H195</f>
        <v>0</v>
      </c>
      <c r="Q195" s="185">
        <v>4.0000000000000003E-5</v>
      </c>
      <c r="R195" s="185">
        <f>Q195*H195</f>
        <v>7.2000000000000007E-3</v>
      </c>
      <c r="S195" s="185">
        <v>0</v>
      </c>
      <c r="T195" s="186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7" t="s">
        <v>224</v>
      </c>
      <c r="AT195" s="187" t="s">
        <v>139</v>
      </c>
      <c r="AU195" s="187" t="s">
        <v>93</v>
      </c>
      <c r="AY195" s="19" t="s">
        <v>138</v>
      </c>
      <c r="BE195" s="188">
        <f>IF(N195="základní",J195,0)</f>
        <v>0</v>
      </c>
      <c r="BF195" s="188">
        <f>IF(N195="snížená",J195,0)</f>
        <v>0</v>
      </c>
      <c r="BG195" s="188">
        <f>IF(N195="zákl. přenesená",J195,0)</f>
        <v>0</v>
      </c>
      <c r="BH195" s="188">
        <f>IF(N195="sníž. přenesená",J195,0)</f>
        <v>0</v>
      </c>
      <c r="BI195" s="188">
        <f>IF(N195="nulová",J195,0)</f>
        <v>0</v>
      </c>
      <c r="BJ195" s="19" t="s">
        <v>91</v>
      </c>
      <c r="BK195" s="188">
        <f>ROUND(I195*H195,2)</f>
        <v>0</v>
      </c>
      <c r="BL195" s="19" t="s">
        <v>224</v>
      </c>
      <c r="BM195" s="187" t="s">
        <v>433</v>
      </c>
    </row>
    <row r="196" spans="1:65" s="13" customFormat="1" ht="10.199999999999999">
      <c r="B196" s="189"/>
      <c r="C196" s="190"/>
      <c r="D196" s="191" t="s">
        <v>146</v>
      </c>
      <c r="E196" s="192" t="s">
        <v>45</v>
      </c>
      <c r="F196" s="193" t="s">
        <v>434</v>
      </c>
      <c r="G196" s="190"/>
      <c r="H196" s="192" t="s">
        <v>45</v>
      </c>
      <c r="I196" s="194"/>
      <c r="J196" s="190"/>
      <c r="K196" s="190"/>
      <c r="L196" s="195"/>
      <c r="M196" s="196"/>
      <c r="N196" s="197"/>
      <c r="O196" s="197"/>
      <c r="P196" s="197"/>
      <c r="Q196" s="197"/>
      <c r="R196" s="197"/>
      <c r="S196" s="197"/>
      <c r="T196" s="198"/>
      <c r="AT196" s="199" t="s">
        <v>146</v>
      </c>
      <c r="AU196" s="199" t="s">
        <v>93</v>
      </c>
      <c r="AV196" s="13" t="s">
        <v>91</v>
      </c>
      <c r="AW196" s="13" t="s">
        <v>43</v>
      </c>
      <c r="AX196" s="13" t="s">
        <v>83</v>
      </c>
      <c r="AY196" s="199" t="s">
        <v>138</v>
      </c>
    </row>
    <row r="197" spans="1:65" s="14" customFormat="1" ht="10.199999999999999">
      <c r="B197" s="200"/>
      <c r="C197" s="201"/>
      <c r="D197" s="191" t="s">
        <v>146</v>
      </c>
      <c r="E197" s="202" t="s">
        <v>45</v>
      </c>
      <c r="F197" s="203" t="s">
        <v>435</v>
      </c>
      <c r="G197" s="201"/>
      <c r="H197" s="204">
        <v>180</v>
      </c>
      <c r="I197" s="205"/>
      <c r="J197" s="201"/>
      <c r="K197" s="201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146</v>
      </c>
      <c r="AU197" s="210" t="s">
        <v>93</v>
      </c>
      <c r="AV197" s="14" t="s">
        <v>93</v>
      </c>
      <c r="AW197" s="14" t="s">
        <v>43</v>
      </c>
      <c r="AX197" s="14" t="s">
        <v>83</v>
      </c>
      <c r="AY197" s="210" t="s">
        <v>138</v>
      </c>
    </row>
    <row r="198" spans="1:65" s="15" customFormat="1" ht="10.199999999999999">
      <c r="B198" s="211"/>
      <c r="C198" s="212"/>
      <c r="D198" s="191" t="s">
        <v>146</v>
      </c>
      <c r="E198" s="213" t="s">
        <v>45</v>
      </c>
      <c r="F198" s="214" t="s">
        <v>203</v>
      </c>
      <c r="G198" s="212"/>
      <c r="H198" s="215">
        <v>180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146</v>
      </c>
      <c r="AU198" s="221" t="s">
        <v>93</v>
      </c>
      <c r="AV198" s="15" t="s">
        <v>144</v>
      </c>
      <c r="AW198" s="15" t="s">
        <v>43</v>
      </c>
      <c r="AX198" s="15" t="s">
        <v>91</v>
      </c>
      <c r="AY198" s="221" t="s">
        <v>138</v>
      </c>
    </row>
    <row r="199" spans="1:65" s="2" customFormat="1" ht="14.4" customHeight="1">
      <c r="A199" s="37"/>
      <c r="B199" s="38"/>
      <c r="C199" s="176" t="s">
        <v>436</v>
      </c>
      <c r="D199" s="176" t="s">
        <v>139</v>
      </c>
      <c r="E199" s="177" t="s">
        <v>437</v>
      </c>
      <c r="F199" s="178" t="s">
        <v>438</v>
      </c>
      <c r="G199" s="179" t="s">
        <v>174</v>
      </c>
      <c r="H199" s="180">
        <v>680</v>
      </c>
      <c r="I199" s="181"/>
      <c r="J199" s="182">
        <f>ROUND(I199*H199,2)</f>
        <v>0</v>
      </c>
      <c r="K199" s="178" t="s">
        <v>143</v>
      </c>
      <c r="L199" s="42"/>
      <c r="M199" s="183" t="s">
        <v>45</v>
      </c>
      <c r="N199" s="184" t="s">
        <v>54</v>
      </c>
      <c r="O199" s="67"/>
      <c r="P199" s="185">
        <f>O199*H199</f>
        <v>0</v>
      </c>
      <c r="Q199" s="185">
        <v>5.4000000000000001E-4</v>
      </c>
      <c r="R199" s="185">
        <f>Q199*H199</f>
        <v>0.36720000000000003</v>
      </c>
      <c r="S199" s="185">
        <v>0</v>
      </c>
      <c r="T199" s="186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7" t="s">
        <v>224</v>
      </c>
      <c r="AT199" s="187" t="s">
        <v>139</v>
      </c>
      <c r="AU199" s="187" t="s">
        <v>93</v>
      </c>
      <c r="AY199" s="19" t="s">
        <v>138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19" t="s">
        <v>91</v>
      </c>
      <c r="BK199" s="188">
        <f>ROUND(I199*H199,2)</f>
        <v>0</v>
      </c>
      <c r="BL199" s="19" t="s">
        <v>224</v>
      </c>
      <c r="BM199" s="187" t="s">
        <v>439</v>
      </c>
    </row>
    <row r="200" spans="1:65" s="13" customFormat="1" ht="10.199999999999999">
      <c r="B200" s="189"/>
      <c r="C200" s="190"/>
      <c r="D200" s="191" t="s">
        <v>146</v>
      </c>
      <c r="E200" s="192" t="s">
        <v>45</v>
      </c>
      <c r="F200" s="193" t="s">
        <v>428</v>
      </c>
      <c r="G200" s="190"/>
      <c r="H200" s="192" t="s">
        <v>45</v>
      </c>
      <c r="I200" s="194"/>
      <c r="J200" s="190"/>
      <c r="K200" s="190"/>
      <c r="L200" s="195"/>
      <c r="M200" s="196"/>
      <c r="N200" s="197"/>
      <c r="O200" s="197"/>
      <c r="P200" s="197"/>
      <c r="Q200" s="197"/>
      <c r="R200" s="197"/>
      <c r="S200" s="197"/>
      <c r="T200" s="198"/>
      <c r="AT200" s="199" t="s">
        <v>146</v>
      </c>
      <c r="AU200" s="199" t="s">
        <v>93</v>
      </c>
      <c r="AV200" s="13" t="s">
        <v>91</v>
      </c>
      <c r="AW200" s="13" t="s">
        <v>43</v>
      </c>
      <c r="AX200" s="13" t="s">
        <v>83</v>
      </c>
      <c r="AY200" s="199" t="s">
        <v>138</v>
      </c>
    </row>
    <row r="201" spans="1:65" s="14" customFormat="1" ht="10.199999999999999">
      <c r="B201" s="200"/>
      <c r="C201" s="201"/>
      <c r="D201" s="191" t="s">
        <v>146</v>
      </c>
      <c r="E201" s="202" t="s">
        <v>45</v>
      </c>
      <c r="F201" s="203" t="s">
        <v>429</v>
      </c>
      <c r="G201" s="201"/>
      <c r="H201" s="204">
        <v>500</v>
      </c>
      <c r="I201" s="205"/>
      <c r="J201" s="201"/>
      <c r="K201" s="201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146</v>
      </c>
      <c r="AU201" s="210" t="s">
        <v>93</v>
      </c>
      <c r="AV201" s="14" t="s">
        <v>93</v>
      </c>
      <c r="AW201" s="14" t="s">
        <v>43</v>
      </c>
      <c r="AX201" s="14" t="s">
        <v>83</v>
      </c>
      <c r="AY201" s="210" t="s">
        <v>138</v>
      </c>
    </row>
    <row r="202" spans="1:65" s="13" customFormat="1" ht="10.199999999999999">
      <c r="B202" s="189"/>
      <c r="C202" s="190"/>
      <c r="D202" s="191" t="s">
        <v>146</v>
      </c>
      <c r="E202" s="192" t="s">
        <v>45</v>
      </c>
      <c r="F202" s="193" t="s">
        <v>434</v>
      </c>
      <c r="G202" s="190"/>
      <c r="H202" s="192" t="s">
        <v>45</v>
      </c>
      <c r="I202" s="194"/>
      <c r="J202" s="190"/>
      <c r="K202" s="190"/>
      <c r="L202" s="195"/>
      <c r="M202" s="196"/>
      <c r="N202" s="197"/>
      <c r="O202" s="197"/>
      <c r="P202" s="197"/>
      <c r="Q202" s="197"/>
      <c r="R202" s="197"/>
      <c r="S202" s="197"/>
      <c r="T202" s="198"/>
      <c r="AT202" s="199" t="s">
        <v>146</v>
      </c>
      <c r="AU202" s="199" t="s">
        <v>93</v>
      </c>
      <c r="AV202" s="13" t="s">
        <v>91</v>
      </c>
      <c r="AW202" s="13" t="s">
        <v>43</v>
      </c>
      <c r="AX202" s="13" t="s">
        <v>83</v>
      </c>
      <c r="AY202" s="199" t="s">
        <v>138</v>
      </c>
    </row>
    <row r="203" spans="1:65" s="14" customFormat="1" ht="10.199999999999999">
      <c r="B203" s="200"/>
      <c r="C203" s="201"/>
      <c r="D203" s="191" t="s">
        <v>146</v>
      </c>
      <c r="E203" s="202" t="s">
        <v>45</v>
      </c>
      <c r="F203" s="203" t="s">
        <v>435</v>
      </c>
      <c r="G203" s="201"/>
      <c r="H203" s="204">
        <v>180</v>
      </c>
      <c r="I203" s="205"/>
      <c r="J203" s="201"/>
      <c r="K203" s="201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146</v>
      </c>
      <c r="AU203" s="210" t="s">
        <v>93</v>
      </c>
      <c r="AV203" s="14" t="s">
        <v>93</v>
      </c>
      <c r="AW203" s="14" t="s">
        <v>43</v>
      </c>
      <c r="AX203" s="14" t="s">
        <v>83</v>
      </c>
      <c r="AY203" s="210" t="s">
        <v>138</v>
      </c>
    </row>
    <row r="204" spans="1:65" s="15" customFormat="1" ht="10.199999999999999">
      <c r="B204" s="211"/>
      <c r="C204" s="212"/>
      <c r="D204" s="191" t="s">
        <v>146</v>
      </c>
      <c r="E204" s="213" t="s">
        <v>45</v>
      </c>
      <c r="F204" s="214" t="s">
        <v>203</v>
      </c>
      <c r="G204" s="212"/>
      <c r="H204" s="215">
        <v>680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146</v>
      </c>
      <c r="AU204" s="221" t="s">
        <v>93</v>
      </c>
      <c r="AV204" s="15" t="s">
        <v>144</v>
      </c>
      <c r="AW204" s="15" t="s">
        <v>43</v>
      </c>
      <c r="AX204" s="15" t="s">
        <v>91</v>
      </c>
      <c r="AY204" s="221" t="s">
        <v>138</v>
      </c>
    </row>
    <row r="205" spans="1:65" s="2" customFormat="1" ht="14.4" customHeight="1">
      <c r="A205" s="37"/>
      <c r="B205" s="38"/>
      <c r="C205" s="176" t="s">
        <v>440</v>
      </c>
      <c r="D205" s="176" t="s">
        <v>139</v>
      </c>
      <c r="E205" s="177" t="s">
        <v>441</v>
      </c>
      <c r="F205" s="178" t="s">
        <v>442</v>
      </c>
      <c r="G205" s="179" t="s">
        <v>174</v>
      </c>
      <c r="H205" s="180">
        <v>680</v>
      </c>
      <c r="I205" s="181"/>
      <c r="J205" s="182">
        <f>ROUND(I205*H205,2)</f>
        <v>0</v>
      </c>
      <c r="K205" s="178" t="s">
        <v>143</v>
      </c>
      <c r="L205" s="42"/>
      <c r="M205" s="183" t="s">
        <v>45</v>
      </c>
      <c r="N205" s="184" t="s">
        <v>54</v>
      </c>
      <c r="O205" s="67"/>
      <c r="P205" s="185">
        <f>O205*H205</f>
        <v>0</v>
      </c>
      <c r="Q205" s="185">
        <v>8.0000000000000004E-4</v>
      </c>
      <c r="R205" s="185">
        <f>Q205*H205</f>
        <v>0.54400000000000004</v>
      </c>
      <c r="S205" s="185">
        <v>0</v>
      </c>
      <c r="T205" s="186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7" t="s">
        <v>224</v>
      </c>
      <c r="AT205" s="187" t="s">
        <v>139</v>
      </c>
      <c r="AU205" s="187" t="s">
        <v>93</v>
      </c>
      <c r="AY205" s="19" t="s">
        <v>138</v>
      </c>
      <c r="BE205" s="188">
        <f>IF(N205="základní",J205,0)</f>
        <v>0</v>
      </c>
      <c r="BF205" s="188">
        <f>IF(N205="snížená",J205,0)</f>
        <v>0</v>
      </c>
      <c r="BG205" s="188">
        <f>IF(N205="zákl. přenesená",J205,0)</f>
        <v>0</v>
      </c>
      <c r="BH205" s="188">
        <f>IF(N205="sníž. přenesená",J205,0)</f>
        <v>0</v>
      </c>
      <c r="BI205" s="188">
        <f>IF(N205="nulová",J205,0)</f>
        <v>0</v>
      </c>
      <c r="BJ205" s="19" t="s">
        <v>91</v>
      </c>
      <c r="BK205" s="188">
        <f>ROUND(I205*H205,2)</f>
        <v>0</v>
      </c>
      <c r="BL205" s="19" t="s">
        <v>224</v>
      </c>
      <c r="BM205" s="187" t="s">
        <v>443</v>
      </c>
    </row>
    <row r="206" spans="1:65" s="2" customFormat="1" ht="24.15" customHeight="1">
      <c r="A206" s="37"/>
      <c r="B206" s="38"/>
      <c r="C206" s="176" t="s">
        <v>444</v>
      </c>
      <c r="D206" s="176" t="s">
        <v>139</v>
      </c>
      <c r="E206" s="177" t="s">
        <v>445</v>
      </c>
      <c r="F206" s="178" t="s">
        <v>446</v>
      </c>
      <c r="G206" s="179" t="s">
        <v>221</v>
      </c>
      <c r="H206" s="180">
        <v>0.93799999999999994</v>
      </c>
      <c r="I206" s="181"/>
      <c r="J206" s="182">
        <f>ROUND(I206*H206,2)</f>
        <v>0</v>
      </c>
      <c r="K206" s="178" t="s">
        <v>143</v>
      </c>
      <c r="L206" s="42"/>
      <c r="M206" s="183" t="s">
        <v>45</v>
      </c>
      <c r="N206" s="184" t="s">
        <v>54</v>
      </c>
      <c r="O206" s="67"/>
      <c r="P206" s="185">
        <f>O206*H206</f>
        <v>0</v>
      </c>
      <c r="Q206" s="185">
        <v>0</v>
      </c>
      <c r="R206" s="185">
        <f>Q206*H206</f>
        <v>0</v>
      </c>
      <c r="S206" s="185">
        <v>0</v>
      </c>
      <c r="T206" s="186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7" t="s">
        <v>224</v>
      </c>
      <c r="AT206" s="187" t="s">
        <v>139</v>
      </c>
      <c r="AU206" s="187" t="s">
        <v>93</v>
      </c>
      <c r="AY206" s="19" t="s">
        <v>138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9" t="s">
        <v>91</v>
      </c>
      <c r="BK206" s="188">
        <f>ROUND(I206*H206,2)</f>
        <v>0</v>
      </c>
      <c r="BL206" s="19" t="s">
        <v>224</v>
      </c>
      <c r="BM206" s="187" t="s">
        <v>447</v>
      </c>
    </row>
    <row r="207" spans="1:65" s="2" customFormat="1" ht="24.15" customHeight="1">
      <c r="A207" s="37"/>
      <c r="B207" s="38"/>
      <c r="C207" s="176" t="s">
        <v>448</v>
      </c>
      <c r="D207" s="176" t="s">
        <v>139</v>
      </c>
      <c r="E207" s="177" t="s">
        <v>449</v>
      </c>
      <c r="F207" s="178" t="s">
        <v>450</v>
      </c>
      <c r="G207" s="179" t="s">
        <v>221</v>
      </c>
      <c r="H207" s="180">
        <v>0.93799999999999994</v>
      </c>
      <c r="I207" s="181"/>
      <c r="J207" s="182">
        <f>ROUND(I207*H207,2)</f>
        <v>0</v>
      </c>
      <c r="K207" s="178" t="s">
        <v>143</v>
      </c>
      <c r="L207" s="42"/>
      <c r="M207" s="183" t="s">
        <v>45</v>
      </c>
      <c r="N207" s="184" t="s">
        <v>54</v>
      </c>
      <c r="O207" s="67"/>
      <c r="P207" s="185">
        <f>O207*H207</f>
        <v>0</v>
      </c>
      <c r="Q207" s="185">
        <v>0</v>
      </c>
      <c r="R207" s="185">
        <f>Q207*H207</f>
        <v>0</v>
      </c>
      <c r="S207" s="185">
        <v>0</v>
      </c>
      <c r="T207" s="18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7" t="s">
        <v>224</v>
      </c>
      <c r="AT207" s="187" t="s">
        <v>139</v>
      </c>
      <c r="AU207" s="187" t="s">
        <v>93</v>
      </c>
      <c r="AY207" s="19" t="s">
        <v>138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19" t="s">
        <v>91</v>
      </c>
      <c r="BK207" s="188">
        <f>ROUND(I207*H207,2)</f>
        <v>0</v>
      </c>
      <c r="BL207" s="19" t="s">
        <v>224</v>
      </c>
      <c r="BM207" s="187" t="s">
        <v>451</v>
      </c>
    </row>
    <row r="208" spans="1:65" s="12" customFormat="1" ht="25.95" customHeight="1">
      <c r="B208" s="160"/>
      <c r="C208" s="161"/>
      <c r="D208" s="162" t="s">
        <v>82</v>
      </c>
      <c r="E208" s="163" t="s">
        <v>235</v>
      </c>
      <c r="F208" s="163" t="s">
        <v>236</v>
      </c>
      <c r="G208" s="161"/>
      <c r="H208" s="161"/>
      <c r="I208" s="164"/>
      <c r="J208" s="165">
        <f>BK208</f>
        <v>0</v>
      </c>
      <c r="K208" s="161"/>
      <c r="L208" s="166"/>
      <c r="M208" s="167"/>
      <c r="N208" s="168"/>
      <c r="O208" s="168"/>
      <c r="P208" s="169">
        <f>SUM(P209:P214)</f>
        <v>0</v>
      </c>
      <c r="Q208" s="168"/>
      <c r="R208" s="169">
        <f>SUM(R209:R214)</f>
        <v>0</v>
      </c>
      <c r="S208" s="168"/>
      <c r="T208" s="170">
        <f>SUM(T209:T214)</f>
        <v>0</v>
      </c>
      <c r="AR208" s="171" t="s">
        <v>144</v>
      </c>
      <c r="AT208" s="172" t="s">
        <v>82</v>
      </c>
      <c r="AU208" s="172" t="s">
        <v>83</v>
      </c>
      <c r="AY208" s="171" t="s">
        <v>138</v>
      </c>
      <c r="BK208" s="173">
        <f>SUM(BK209:BK214)</f>
        <v>0</v>
      </c>
    </row>
    <row r="209" spans="1:65" s="2" customFormat="1" ht="14.4" customHeight="1">
      <c r="A209" s="37"/>
      <c r="B209" s="38"/>
      <c r="C209" s="176" t="s">
        <v>452</v>
      </c>
      <c r="D209" s="176" t="s">
        <v>139</v>
      </c>
      <c r="E209" s="177" t="s">
        <v>453</v>
      </c>
      <c r="F209" s="178" t="s">
        <v>454</v>
      </c>
      <c r="G209" s="179" t="s">
        <v>151</v>
      </c>
      <c r="H209" s="180">
        <v>40</v>
      </c>
      <c r="I209" s="181"/>
      <c r="J209" s="182">
        <f>ROUND(I209*H209,2)</f>
        <v>0</v>
      </c>
      <c r="K209" s="178" t="s">
        <v>143</v>
      </c>
      <c r="L209" s="42"/>
      <c r="M209" s="183" t="s">
        <v>45</v>
      </c>
      <c r="N209" s="184" t="s">
        <v>54</v>
      </c>
      <c r="O209" s="67"/>
      <c r="P209" s="185">
        <f>O209*H209</f>
        <v>0</v>
      </c>
      <c r="Q209" s="185">
        <v>0</v>
      </c>
      <c r="R209" s="185">
        <f>Q209*H209</f>
        <v>0</v>
      </c>
      <c r="S209" s="185">
        <v>0</v>
      </c>
      <c r="T209" s="186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7" t="s">
        <v>240</v>
      </c>
      <c r="AT209" s="187" t="s">
        <v>139</v>
      </c>
      <c r="AU209" s="187" t="s">
        <v>91</v>
      </c>
      <c r="AY209" s="19" t="s">
        <v>138</v>
      </c>
      <c r="BE209" s="188">
        <f>IF(N209="základní",J209,0)</f>
        <v>0</v>
      </c>
      <c r="BF209" s="188">
        <f>IF(N209="snížená",J209,0)</f>
        <v>0</v>
      </c>
      <c r="BG209" s="188">
        <f>IF(N209="zákl. přenesená",J209,0)</f>
        <v>0</v>
      </c>
      <c r="BH209" s="188">
        <f>IF(N209="sníž. přenesená",J209,0)</f>
        <v>0</v>
      </c>
      <c r="BI209" s="188">
        <f>IF(N209="nulová",J209,0)</f>
        <v>0</v>
      </c>
      <c r="BJ209" s="19" t="s">
        <v>91</v>
      </c>
      <c r="BK209" s="188">
        <f>ROUND(I209*H209,2)</f>
        <v>0</v>
      </c>
      <c r="BL209" s="19" t="s">
        <v>240</v>
      </c>
      <c r="BM209" s="187" t="s">
        <v>455</v>
      </c>
    </row>
    <row r="210" spans="1:65" s="13" customFormat="1" ht="10.199999999999999">
      <c r="B210" s="189"/>
      <c r="C210" s="190"/>
      <c r="D210" s="191" t="s">
        <v>146</v>
      </c>
      <c r="E210" s="192" t="s">
        <v>45</v>
      </c>
      <c r="F210" s="193" t="s">
        <v>456</v>
      </c>
      <c r="G210" s="190"/>
      <c r="H210" s="192" t="s">
        <v>45</v>
      </c>
      <c r="I210" s="194"/>
      <c r="J210" s="190"/>
      <c r="K210" s="190"/>
      <c r="L210" s="195"/>
      <c r="M210" s="196"/>
      <c r="N210" s="197"/>
      <c r="O210" s="197"/>
      <c r="P210" s="197"/>
      <c r="Q210" s="197"/>
      <c r="R210" s="197"/>
      <c r="S210" s="197"/>
      <c r="T210" s="198"/>
      <c r="AT210" s="199" t="s">
        <v>146</v>
      </c>
      <c r="AU210" s="199" t="s">
        <v>91</v>
      </c>
      <c r="AV210" s="13" t="s">
        <v>91</v>
      </c>
      <c r="AW210" s="13" t="s">
        <v>43</v>
      </c>
      <c r="AX210" s="13" t="s">
        <v>83</v>
      </c>
      <c r="AY210" s="199" t="s">
        <v>138</v>
      </c>
    </row>
    <row r="211" spans="1:65" s="14" customFormat="1" ht="10.199999999999999">
      <c r="B211" s="200"/>
      <c r="C211" s="201"/>
      <c r="D211" s="191" t="s">
        <v>146</v>
      </c>
      <c r="E211" s="202" t="s">
        <v>45</v>
      </c>
      <c r="F211" s="203" t="s">
        <v>243</v>
      </c>
      <c r="G211" s="201"/>
      <c r="H211" s="204">
        <v>40</v>
      </c>
      <c r="I211" s="205"/>
      <c r="J211" s="201"/>
      <c r="K211" s="201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146</v>
      </c>
      <c r="AU211" s="210" t="s">
        <v>91</v>
      </c>
      <c r="AV211" s="14" t="s">
        <v>93</v>
      </c>
      <c r="AW211" s="14" t="s">
        <v>43</v>
      </c>
      <c r="AX211" s="14" t="s">
        <v>91</v>
      </c>
      <c r="AY211" s="210" t="s">
        <v>138</v>
      </c>
    </row>
    <row r="212" spans="1:65" s="2" customFormat="1" ht="24.15" customHeight="1">
      <c r="A212" s="37"/>
      <c r="B212" s="38"/>
      <c r="C212" s="176" t="s">
        <v>457</v>
      </c>
      <c r="D212" s="176" t="s">
        <v>139</v>
      </c>
      <c r="E212" s="177" t="s">
        <v>458</v>
      </c>
      <c r="F212" s="178" t="s">
        <v>459</v>
      </c>
      <c r="G212" s="179" t="s">
        <v>151</v>
      </c>
      <c r="H212" s="180">
        <v>40</v>
      </c>
      <c r="I212" s="181"/>
      <c r="J212" s="182">
        <f>ROUND(I212*H212,2)</f>
        <v>0</v>
      </c>
      <c r="K212" s="178" t="s">
        <v>143</v>
      </c>
      <c r="L212" s="42"/>
      <c r="M212" s="183" t="s">
        <v>45</v>
      </c>
      <c r="N212" s="184" t="s">
        <v>54</v>
      </c>
      <c r="O212" s="67"/>
      <c r="P212" s="185">
        <f>O212*H212</f>
        <v>0</v>
      </c>
      <c r="Q212" s="185">
        <v>0</v>
      </c>
      <c r="R212" s="185">
        <f>Q212*H212</f>
        <v>0</v>
      </c>
      <c r="S212" s="185">
        <v>0</v>
      </c>
      <c r="T212" s="186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87" t="s">
        <v>240</v>
      </c>
      <c r="AT212" s="187" t="s">
        <v>139</v>
      </c>
      <c r="AU212" s="187" t="s">
        <v>91</v>
      </c>
      <c r="AY212" s="19" t="s">
        <v>138</v>
      </c>
      <c r="BE212" s="188">
        <f>IF(N212="základní",J212,0)</f>
        <v>0</v>
      </c>
      <c r="BF212" s="188">
        <f>IF(N212="snížená",J212,0)</f>
        <v>0</v>
      </c>
      <c r="BG212" s="188">
        <f>IF(N212="zákl. přenesená",J212,0)</f>
        <v>0</v>
      </c>
      <c r="BH212" s="188">
        <f>IF(N212="sníž. přenesená",J212,0)</f>
        <v>0</v>
      </c>
      <c r="BI212" s="188">
        <f>IF(N212="nulová",J212,0)</f>
        <v>0</v>
      </c>
      <c r="BJ212" s="19" t="s">
        <v>91</v>
      </c>
      <c r="BK212" s="188">
        <f>ROUND(I212*H212,2)</f>
        <v>0</v>
      </c>
      <c r="BL212" s="19" t="s">
        <v>240</v>
      </c>
      <c r="BM212" s="187" t="s">
        <v>460</v>
      </c>
    </row>
    <row r="213" spans="1:65" s="13" customFormat="1" ht="10.199999999999999">
      <c r="B213" s="189"/>
      <c r="C213" s="190"/>
      <c r="D213" s="191" t="s">
        <v>146</v>
      </c>
      <c r="E213" s="192" t="s">
        <v>45</v>
      </c>
      <c r="F213" s="193" t="s">
        <v>456</v>
      </c>
      <c r="G213" s="190"/>
      <c r="H213" s="192" t="s">
        <v>45</v>
      </c>
      <c r="I213" s="194"/>
      <c r="J213" s="190"/>
      <c r="K213" s="190"/>
      <c r="L213" s="195"/>
      <c r="M213" s="196"/>
      <c r="N213" s="197"/>
      <c r="O213" s="197"/>
      <c r="P213" s="197"/>
      <c r="Q213" s="197"/>
      <c r="R213" s="197"/>
      <c r="S213" s="197"/>
      <c r="T213" s="198"/>
      <c r="AT213" s="199" t="s">
        <v>146</v>
      </c>
      <c r="AU213" s="199" t="s">
        <v>91</v>
      </c>
      <c r="AV213" s="13" t="s">
        <v>91</v>
      </c>
      <c r="AW213" s="13" t="s">
        <v>43</v>
      </c>
      <c r="AX213" s="13" t="s">
        <v>83</v>
      </c>
      <c r="AY213" s="199" t="s">
        <v>138</v>
      </c>
    </row>
    <row r="214" spans="1:65" s="14" customFormat="1" ht="10.199999999999999">
      <c r="B214" s="200"/>
      <c r="C214" s="201"/>
      <c r="D214" s="191" t="s">
        <v>146</v>
      </c>
      <c r="E214" s="202" t="s">
        <v>45</v>
      </c>
      <c r="F214" s="203" t="s">
        <v>243</v>
      </c>
      <c r="G214" s="201"/>
      <c r="H214" s="204">
        <v>40</v>
      </c>
      <c r="I214" s="205"/>
      <c r="J214" s="201"/>
      <c r="K214" s="201"/>
      <c r="L214" s="206"/>
      <c r="M214" s="222"/>
      <c r="N214" s="223"/>
      <c r="O214" s="223"/>
      <c r="P214" s="223"/>
      <c r="Q214" s="223"/>
      <c r="R214" s="223"/>
      <c r="S214" s="223"/>
      <c r="T214" s="224"/>
      <c r="AT214" s="210" t="s">
        <v>146</v>
      </c>
      <c r="AU214" s="210" t="s">
        <v>91</v>
      </c>
      <c r="AV214" s="14" t="s">
        <v>93</v>
      </c>
      <c r="AW214" s="14" t="s">
        <v>43</v>
      </c>
      <c r="AX214" s="14" t="s">
        <v>91</v>
      </c>
      <c r="AY214" s="210" t="s">
        <v>138</v>
      </c>
    </row>
    <row r="215" spans="1:65" s="2" customFormat="1" ht="6.9" customHeight="1">
      <c r="A215" s="37"/>
      <c r="B215" s="50"/>
      <c r="C215" s="51"/>
      <c r="D215" s="51"/>
      <c r="E215" s="51"/>
      <c r="F215" s="51"/>
      <c r="G215" s="51"/>
      <c r="H215" s="51"/>
      <c r="I215" s="51"/>
      <c r="J215" s="51"/>
      <c r="K215" s="51"/>
      <c r="L215" s="42"/>
      <c r="M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</row>
  </sheetData>
  <sheetProtection algorithmName="SHA-512" hashValue="UapYbpVCzGDl6uEvt4A5zyeeemp72+MJ5n0bRj6KmzwJLjbaVMbgK5BgRIqsBHm6yagsNRqltAaIJZV1q+We5w==" saltValue="RJTUSSlV4lpWDlGf8JwgC3rzuImmpF5tvf6nTzadgSSZWsAg1Y6neXn2/lKMkrT/PkI2lnuLOzNXDTUYkLtTbw==" spinCount="100000" sheet="1" objects="1" scenarios="1" formatColumns="0" formatRows="0" autoFilter="0"/>
  <autoFilter ref="C90:K214" xr:uid="{00000000-0009-0000-0000-000002000000}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03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99</v>
      </c>
    </row>
    <row r="3" spans="1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93</v>
      </c>
    </row>
    <row r="4" spans="1:46" s="1" customFormat="1" ht="24.9" customHeight="1">
      <c r="B4" s="22"/>
      <c r="D4" s="106" t="s">
        <v>112</v>
      </c>
      <c r="L4" s="22"/>
      <c r="M4" s="107" t="s">
        <v>10</v>
      </c>
      <c r="AT4" s="19" t="s">
        <v>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108" t="s">
        <v>16</v>
      </c>
      <c r="L6" s="22"/>
    </row>
    <row r="7" spans="1:46" s="1" customFormat="1" ht="16.5" customHeight="1">
      <c r="B7" s="22"/>
      <c r="E7" s="376" t="str">
        <f>'Rekapitulace stavby'!K6</f>
        <v>NOVOSTAVBA SKATEPARKU V LOKALITĚ SÍDLIŠTĚ ZA CHLUMEM</v>
      </c>
      <c r="F7" s="377"/>
      <c r="G7" s="377"/>
      <c r="H7" s="377"/>
      <c r="L7" s="22"/>
    </row>
    <row r="8" spans="1:46" s="2" customFormat="1" ht="12" customHeight="1">
      <c r="A8" s="37"/>
      <c r="B8" s="42"/>
      <c r="C8" s="37"/>
      <c r="D8" s="108" t="s">
        <v>113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>
      <c r="A9" s="37"/>
      <c r="B9" s="42"/>
      <c r="C9" s="37"/>
      <c r="D9" s="37"/>
      <c r="E9" s="378" t="s">
        <v>461</v>
      </c>
      <c r="F9" s="379"/>
      <c r="G9" s="379"/>
      <c r="H9" s="379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0.199999999999999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>
      <c r="A11" s="37"/>
      <c r="B11" s="42"/>
      <c r="C11" s="37"/>
      <c r="D11" s="108" t="s">
        <v>18</v>
      </c>
      <c r="E11" s="37"/>
      <c r="F11" s="110" t="s">
        <v>45</v>
      </c>
      <c r="G11" s="37"/>
      <c r="H11" s="37"/>
      <c r="I11" s="108" t="s">
        <v>20</v>
      </c>
      <c r="J11" s="110" t="s">
        <v>45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12. 8. 2021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>
      <c r="A15" s="37"/>
      <c r="B15" s="42"/>
      <c r="C15" s="37"/>
      <c r="D15" s="37"/>
      <c r="E15" s="110" t="s">
        <v>34</v>
      </c>
      <c r="F15" s="37"/>
      <c r="G15" s="37"/>
      <c r="H15" s="37"/>
      <c r="I15" s="108" t="s">
        <v>35</v>
      </c>
      <c r="J15" s="110" t="s">
        <v>36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37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0" t="str">
        <f>'Rekapitulace stavby'!E14</f>
        <v>Vyplň údaj</v>
      </c>
      <c r="F18" s="381"/>
      <c r="G18" s="381"/>
      <c r="H18" s="381"/>
      <c r="I18" s="108" t="s">
        <v>35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39</v>
      </c>
      <c r="E20" s="37"/>
      <c r="F20" s="37"/>
      <c r="G20" s="37"/>
      <c r="H20" s="37"/>
      <c r="I20" s="108" t="s">
        <v>31</v>
      </c>
      <c r="J20" s="110" t="s">
        <v>40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41</v>
      </c>
      <c r="F21" s="37"/>
      <c r="G21" s="37"/>
      <c r="H21" s="37"/>
      <c r="I21" s="108" t="s">
        <v>35</v>
      </c>
      <c r="J21" s="110" t="s">
        <v>42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44</v>
      </c>
      <c r="E23" s="37"/>
      <c r="F23" s="37"/>
      <c r="G23" s="37"/>
      <c r="H23" s="37"/>
      <c r="I23" s="108" t="s">
        <v>31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35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47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02.5" customHeight="1">
      <c r="A27" s="112"/>
      <c r="B27" s="113"/>
      <c r="C27" s="112"/>
      <c r="D27" s="112"/>
      <c r="E27" s="382" t="s">
        <v>115</v>
      </c>
      <c r="F27" s="382"/>
      <c r="G27" s="382"/>
      <c r="H27" s="382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49</v>
      </c>
      <c r="E30" s="37"/>
      <c r="F30" s="37"/>
      <c r="G30" s="37"/>
      <c r="H30" s="37"/>
      <c r="I30" s="37"/>
      <c r="J30" s="117">
        <f>ROUND(J90, 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51</v>
      </c>
      <c r="G32" s="37"/>
      <c r="H32" s="37"/>
      <c r="I32" s="118" t="s">
        <v>50</v>
      </c>
      <c r="J32" s="118" t="s">
        <v>52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53</v>
      </c>
      <c r="E33" s="108" t="s">
        <v>54</v>
      </c>
      <c r="F33" s="120">
        <f>ROUND((SUM(BE90:BE202)),  2)</f>
        <v>0</v>
      </c>
      <c r="G33" s="37"/>
      <c r="H33" s="37"/>
      <c r="I33" s="121">
        <v>0.21</v>
      </c>
      <c r="J33" s="120">
        <f>ROUND(((SUM(BE90:BE202))*I33),  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55</v>
      </c>
      <c r="F34" s="120">
        <f>ROUND((SUM(BF90:BF202)),  2)</f>
        <v>0</v>
      </c>
      <c r="G34" s="37"/>
      <c r="H34" s="37"/>
      <c r="I34" s="121">
        <v>0.15</v>
      </c>
      <c r="J34" s="120">
        <f>ROUND(((SUM(BF90:BF202))*I34),  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hidden="1" customHeight="1">
      <c r="A35" s="37"/>
      <c r="B35" s="42"/>
      <c r="C35" s="37"/>
      <c r="D35" s="37"/>
      <c r="E35" s="108" t="s">
        <v>56</v>
      </c>
      <c r="F35" s="120">
        <f>ROUND((SUM(BG90:BG202)),  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hidden="1" customHeight="1">
      <c r="A36" s="37"/>
      <c r="B36" s="42"/>
      <c r="C36" s="37"/>
      <c r="D36" s="37"/>
      <c r="E36" s="108" t="s">
        <v>57</v>
      </c>
      <c r="F36" s="120">
        <f>ROUND((SUM(BH90:BH202)),  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hidden="1" customHeight="1">
      <c r="A37" s="37"/>
      <c r="B37" s="42"/>
      <c r="C37" s="37"/>
      <c r="D37" s="37"/>
      <c r="E37" s="108" t="s">
        <v>58</v>
      </c>
      <c r="F37" s="120">
        <f>ROUND((SUM(BI90:BI202)),  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59</v>
      </c>
      <c r="E39" s="124"/>
      <c r="F39" s="124"/>
      <c r="G39" s="125" t="s">
        <v>60</v>
      </c>
      <c r="H39" s="126" t="s">
        <v>61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5" t="s">
        <v>116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3" t="str">
        <f>E7</f>
        <v>NOVOSTAVBA SKATEPARKU V LOKALITĚ SÍDLIŠTĚ ZA CHLUMEM</v>
      </c>
      <c r="F48" s="384"/>
      <c r="G48" s="384"/>
      <c r="H48" s="384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>
      <c r="A50" s="37"/>
      <c r="B50" s="38"/>
      <c r="C50" s="39"/>
      <c r="D50" s="39"/>
      <c r="E50" s="336" t="str">
        <f>E9</f>
        <v xml:space="preserve">SO03 - Opěrná zeď </v>
      </c>
      <c r="F50" s="385"/>
      <c r="G50" s="385"/>
      <c r="H50" s="38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>
      <c r="A52" s="37"/>
      <c r="B52" s="38"/>
      <c r="C52" s="31" t="s">
        <v>22</v>
      </c>
      <c r="D52" s="39"/>
      <c r="E52" s="39"/>
      <c r="F52" s="29" t="str">
        <f>F12</f>
        <v>p.č.1636/12</v>
      </c>
      <c r="G52" s="39"/>
      <c r="H52" s="39"/>
      <c r="I52" s="31" t="s">
        <v>24</v>
      </c>
      <c r="J52" s="62" t="str">
        <f>IF(J12="","",J12)</f>
        <v>12. 8. 2021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40.049999999999997" customHeight="1">
      <c r="A54" s="37"/>
      <c r="B54" s="38"/>
      <c r="C54" s="31" t="s">
        <v>30</v>
      </c>
      <c r="D54" s="39"/>
      <c r="E54" s="39"/>
      <c r="F54" s="29" t="str">
        <f>E15</f>
        <v>Město Bílina, Břežánská 50/4, 41831 Bílina</v>
      </c>
      <c r="G54" s="39"/>
      <c r="H54" s="39"/>
      <c r="I54" s="31" t="s">
        <v>39</v>
      </c>
      <c r="J54" s="35" t="str">
        <f>E21</f>
        <v>MPtechnik s.r.o., Francouzská 149, 34562 Holýšov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15" customHeight="1">
      <c r="A55" s="37"/>
      <c r="B55" s="38"/>
      <c r="C55" s="31" t="s">
        <v>37</v>
      </c>
      <c r="D55" s="39"/>
      <c r="E55" s="39"/>
      <c r="F55" s="29" t="str">
        <f>IF(E18="","",E18)</f>
        <v>Vyplň údaj</v>
      </c>
      <c r="G55" s="39"/>
      <c r="H55" s="39"/>
      <c r="I55" s="31" t="s">
        <v>44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>
      <c r="A57" s="37"/>
      <c r="B57" s="38"/>
      <c r="C57" s="133" t="s">
        <v>117</v>
      </c>
      <c r="D57" s="134"/>
      <c r="E57" s="134"/>
      <c r="F57" s="134"/>
      <c r="G57" s="134"/>
      <c r="H57" s="134"/>
      <c r="I57" s="134"/>
      <c r="J57" s="135" t="s">
        <v>118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81</v>
      </c>
      <c r="D59" s="39"/>
      <c r="E59" s="39"/>
      <c r="F59" s="39"/>
      <c r="G59" s="39"/>
      <c r="H59" s="39"/>
      <c r="I59" s="39"/>
      <c r="J59" s="80">
        <f>J90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119</v>
      </c>
    </row>
    <row r="60" spans="1:47" s="9" customFormat="1" ht="24.9" customHeight="1">
      <c r="B60" s="137"/>
      <c r="C60" s="138"/>
      <c r="D60" s="139" t="s">
        <v>120</v>
      </c>
      <c r="E60" s="140"/>
      <c r="F60" s="140"/>
      <c r="G60" s="140"/>
      <c r="H60" s="140"/>
      <c r="I60" s="140"/>
      <c r="J60" s="141">
        <f>J91</f>
        <v>0</v>
      </c>
      <c r="K60" s="138"/>
      <c r="L60" s="142"/>
    </row>
    <row r="61" spans="1:47" s="10" customFormat="1" ht="19.95" customHeight="1">
      <c r="B61" s="143"/>
      <c r="C61" s="144"/>
      <c r="D61" s="145" t="s">
        <v>121</v>
      </c>
      <c r="E61" s="146"/>
      <c r="F61" s="146"/>
      <c r="G61" s="146"/>
      <c r="H61" s="146"/>
      <c r="I61" s="146"/>
      <c r="J61" s="147">
        <f>J92</f>
        <v>0</v>
      </c>
      <c r="K61" s="144"/>
      <c r="L61" s="148"/>
    </row>
    <row r="62" spans="1:47" s="10" customFormat="1" ht="19.95" customHeight="1">
      <c r="B62" s="143"/>
      <c r="C62" s="144"/>
      <c r="D62" s="145" t="s">
        <v>245</v>
      </c>
      <c r="E62" s="146"/>
      <c r="F62" s="146"/>
      <c r="G62" s="146"/>
      <c r="H62" s="146"/>
      <c r="I62" s="146"/>
      <c r="J62" s="147">
        <f>J106</f>
        <v>0</v>
      </c>
      <c r="K62" s="144"/>
      <c r="L62" s="148"/>
    </row>
    <row r="63" spans="1:47" s="10" customFormat="1" ht="19.95" customHeight="1">
      <c r="B63" s="143"/>
      <c r="C63" s="144"/>
      <c r="D63" s="145" t="s">
        <v>246</v>
      </c>
      <c r="E63" s="146"/>
      <c r="F63" s="146"/>
      <c r="G63" s="146"/>
      <c r="H63" s="146"/>
      <c r="I63" s="146"/>
      <c r="J63" s="147">
        <f>J124</f>
        <v>0</v>
      </c>
      <c r="K63" s="144"/>
      <c r="L63" s="148"/>
    </row>
    <row r="64" spans="1:47" s="10" customFormat="1" ht="19.95" customHeight="1">
      <c r="B64" s="143"/>
      <c r="C64" s="144"/>
      <c r="D64" s="145" t="s">
        <v>247</v>
      </c>
      <c r="E64" s="146"/>
      <c r="F64" s="146"/>
      <c r="G64" s="146"/>
      <c r="H64" s="146"/>
      <c r="I64" s="146"/>
      <c r="J64" s="147">
        <f>J148</f>
        <v>0</v>
      </c>
      <c r="K64" s="144"/>
      <c r="L64" s="148"/>
    </row>
    <row r="65" spans="1:31" s="10" customFormat="1" ht="19.95" customHeight="1">
      <c r="B65" s="143"/>
      <c r="C65" s="144"/>
      <c r="D65" s="145" t="s">
        <v>248</v>
      </c>
      <c r="E65" s="146"/>
      <c r="F65" s="146"/>
      <c r="G65" s="146"/>
      <c r="H65" s="146"/>
      <c r="I65" s="146"/>
      <c r="J65" s="147">
        <f>J153</f>
        <v>0</v>
      </c>
      <c r="K65" s="144"/>
      <c r="L65" s="148"/>
    </row>
    <row r="66" spans="1:31" s="10" customFormat="1" ht="14.85" customHeight="1">
      <c r="B66" s="143"/>
      <c r="C66" s="144"/>
      <c r="D66" s="145" t="s">
        <v>462</v>
      </c>
      <c r="E66" s="146"/>
      <c r="F66" s="146"/>
      <c r="G66" s="146"/>
      <c r="H66" s="146"/>
      <c r="I66" s="146"/>
      <c r="J66" s="147">
        <f>J168</f>
        <v>0</v>
      </c>
      <c r="K66" s="144"/>
      <c r="L66" s="148"/>
    </row>
    <row r="67" spans="1:31" s="9" customFormat="1" ht="24.9" customHeight="1">
      <c r="B67" s="137"/>
      <c r="C67" s="138"/>
      <c r="D67" s="139" t="s">
        <v>250</v>
      </c>
      <c r="E67" s="140"/>
      <c r="F67" s="140"/>
      <c r="G67" s="140"/>
      <c r="H67" s="140"/>
      <c r="I67" s="140"/>
      <c r="J67" s="141">
        <f>J170</f>
        <v>0</v>
      </c>
      <c r="K67" s="138"/>
      <c r="L67" s="142"/>
    </row>
    <row r="68" spans="1:31" s="10" customFormat="1" ht="19.95" customHeight="1">
      <c r="B68" s="143"/>
      <c r="C68" s="144"/>
      <c r="D68" s="145" t="s">
        <v>251</v>
      </c>
      <c r="E68" s="146"/>
      <c r="F68" s="146"/>
      <c r="G68" s="146"/>
      <c r="H68" s="146"/>
      <c r="I68" s="146"/>
      <c r="J68" s="147">
        <f>J171</f>
        <v>0</v>
      </c>
      <c r="K68" s="144"/>
      <c r="L68" s="148"/>
    </row>
    <row r="69" spans="1:31" s="10" customFormat="1" ht="19.95" customHeight="1">
      <c r="B69" s="143"/>
      <c r="C69" s="144"/>
      <c r="D69" s="145" t="s">
        <v>463</v>
      </c>
      <c r="E69" s="146"/>
      <c r="F69" s="146"/>
      <c r="G69" s="146"/>
      <c r="H69" s="146"/>
      <c r="I69" s="146"/>
      <c r="J69" s="147">
        <f>J187</f>
        <v>0</v>
      </c>
      <c r="K69" s="144"/>
      <c r="L69" s="148"/>
    </row>
    <row r="70" spans="1:31" s="9" customFormat="1" ht="24.9" customHeight="1">
      <c r="B70" s="137"/>
      <c r="C70" s="138"/>
      <c r="D70" s="139" t="s">
        <v>122</v>
      </c>
      <c r="E70" s="140"/>
      <c r="F70" s="140"/>
      <c r="G70" s="140"/>
      <c r="H70" s="140"/>
      <c r="I70" s="140"/>
      <c r="J70" s="141">
        <f>J196</f>
        <v>0</v>
      </c>
      <c r="K70" s="138"/>
      <c r="L70" s="142"/>
    </row>
    <row r="71" spans="1:31" s="2" customFormat="1" ht="21.7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" customHeight="1">
      <c r="A72" s="37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6" spans="1:31" s="2" customFormat="1" ht="6.9" customHeight="1">
      <c r="A76" s="37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4.9" customHeight="1">
      <c r="A77" s="37"/>
      <c r="B77" s="38"/>
      <c r="C77" s="25" t="s">
        <v>123</v>
      </c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16</v>
      </c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383" t="str">
        <f>E7</f>
        <v>NOVOSTAVBA SKATEPARKU V LOKALITĚ SÍDLIŠTĚ ZA CHLUMEM</v>
      </c>
      <c r="F80" s="384"/>
      <c r="G80" s="384"/>
      <c r="H80" s="384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65" s="2" customFormat="1" ht="12" customHeight="1">
      <c r="A81" s="37"/>
      <c r="B81" s="38"/>
      <c r="C81" s="31" t="s">
        <v>113</v>
      </c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65" s="2" customFormat="1" ht="16.5" customHeight="1">
      <c r="A82" s="37"/>
      <c r="B82" s="38"/>
      <c r="C82" s="39"/>
      <c r="D82" s="39"/>
      <c r="E82" s="336" t="str">
        <f>E9</f>
        <v xml:space="preserve">SO03 - Opěrná zeď </v>
      </c>
      <c r="F82" s="385"/>
      <c r="G82" s="385"/>
      <c r="H82" s="385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65" s="2" customFormat="1" ht="6.9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65" s="2" customFormat="1" ht="12" customHeight="1">
      <c r="A84" s="37"/>
      <c r="B84" s="38"/>
      <c r="C84" s="31" t="s">
        <v>22</v>
      </c>
      <c r="D84" s="39"/>
      <c r="E84" s="39"/>
      <c r="F84" s="29" t="str">
        <f>F12</f>
        <v>p.č.1636/12</v>
      </c>
      <c r="G84" s="39"/>
      <c r="H84" s="39"/>
      <c r="I84" s="31" t="s">
        <v>24</v>
      </c>
      <c r="J84" s="62" t="str">
        <f>IF(J12="","",J12)</f>
        <v>12. 8. 2021</v>
      </c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65" s="2" customFormat="1" ht="6.9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65" s="2" customFormat="1" ht="40.049999999999997" customHeight="1">
      <c r="A86" s="37"/>
      <c r="B86" s="38"/>
      <c r="C86" s="31" t="s">
        <v>30</v>
      </c>
      <c r="D86" s="39"/>
      <c r="E86" s="39"/>
      <c r="F86" s="29" t="str">
        <f>E15</f>
        <v>Město Bílina, Břežánská 50/4, 41831 Bílina</v>
      </c>
      <c r="G86" s="39"/>
      <c r="H86" s="39"/>
      <c r="I86" s="31" t="s">
        <v>39</v>
      </c>
      <c r="J86" s="35" t="str">
        <f>E21</f>
        <v>MPtechnik s.r.o., Francouzská 149, 34562 Holýšov</v>
      </c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65" s="2" customFormat="1" ht="15.15" customHeight="1">
      <c r="A87" s="37"/>
      <c r="B87" s="38"/>
      <c r="C87" s="31" t="s">
        <v>37</v>
      </c>
      <c r="D87" s="39"/>
      <c r="E87" s="39"/>
      <c r="F87" s="29" t="str">
        <f>IF(E18="","",E18)</f>
        <v>Vyplň údaj</v>
      </c>
      <c r="G87" s="39"/>
      <c r="H87" s="39"/>
      <c r="I87" s="31" t="s">
        <v>44</v>
      </c>
      <c r="J87" s="35" t="str">
        <f>E24</f>
        <v xml:space="preserve"> </v>
      </c>
      <c r="K87" s="39"/>
      <c r="L87" s="10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65" s="2" customFormat="1" ht="10.3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0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65" s="11" customFormat="1" ht="29.25" customHeight="1">
      <c r="A89" s="149"/>
      <c r="B89" s="150"/>
      <c r="C89" s="151" t="s">
        <v>124</v>
      </c>
      <c r="D89" s="152" t="s">
        <v>68</v>
      </c>
      <c r="E89" s="152" t="s">
        <v>64</v>
      </c>
      <c r="F89" s="152" t="s">
        <v>65</v>
      </c>
      <c r="G89" s="152" t="s">
        <v>125</v>
      </c>
      <c r="H89" s="152" t="s">
        <v>126</v>
      </c>
      <c r="I89" s="152" t="s">
        <v>127</v>
      </c>
      <c r="J89" s="152" t="s">
        <v>118</v>
      </c>
      <c r="K89" s="153" t="s">
        <v>128</v>
      </c>
      <c r="L89" s="154"/>
      <c r="M89" s="71" t="s">
        <v>45</v>
      </c>
      <c r="N89" s="72" t="s">
        <v>53</v>
      </c>
      <c r="O89" s="72" t="s">
        <v>129</v>
      </c>
      <c r="P89" s="72" t="s">
        <v>130</v>
      </c>
      <c r="Q89" s="72" t="s">
        <v>131</v>
      </c>
      <c r="R89" s="72" t="s">
        <v>132</v>
      </c>
      <c r="S89" s="72" t="s">
        <v>133</v>
      </c>
      <c r="T89" s="73" t="s">
        <v>134</v>
      </c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</row>
    <row r="90" spans="1:65" s="2" customFormat="1" ht="22.8" customHeight="1">
      <c r="A90" s="37"/>
      <c r="B90" s="38"/>
      <c r="C90" s="78" t="s">
        <v>135</v>
      </c>
      <c r="D90" s="39"/>
      <c r="E90" s="39"/>
      <c r="F90" s="39"/>
      <c r="G90" s="39"/>
      <c r="H90" s="39"/>
      <c r="I90" s="39"/>
      <c r="J90" s="155">
        <f>BK90</f>
        <v>0</v>
      </c>
      <c r="K90" s="39"/>
      <c r="L90" s="42"/>
      <c r="M90" s="74"/>
      <c r="N90" s="156"/>
      <c r="O90" s="75"/>
      <c r="P90" s="157">
        <f>P91+P170+P196</f>
        <v>0</v>
      </c>
      <c r="Q90" s="75"/>
      <c r="R90" s="157">
        <f>R91+R170+R196</f>
        <v>411.00611369999996</v>
      </c>
      <c r="S90" s="75"/>
      <c r="T90" s="158">
        <f>T91+T170+T196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9" t="s">
        <v>82</v>
      </c>
      <c r="AU90" s="19" t="s">
        <v>119</v>
      </c>
      <c r="BK90" s="159">
        <f>BK91+BK170+BK196</f>
        <v>0</v>
      </c>
    </row>
    <row r="91" spans="1:65" s="12" customFormat="1" ht="25.95" customHeight="1">
      <c r="B91" s="160"/>
      <c r="C91" s="161"/>
      <c r="D91" s="162" t="s">
        <v>82</v>
      </c>
      <c r="E91" s="163" t="s">
        <v>136</v>
      </c>
      <c r="F91" s="163" t="s">
        <v>137</v>
      </c>
      <c r="G91" s="161"/>
      <c r="H91" s="161"/>
      <c r="I91" s="164"/>
      <c r="J91" s="165">
        <f>BK91</f>
        <v>0</v>
      </c>
      <c r="K91" s="161"/>
      <c r="L91" s="166"/>
      <c r="M91" s="167"/>
      <c r="N91" s="168"/>
      <c r="O91" s="168"/>
      <c r="P91" s="169">
        <f>P92+P106+P124+P148+P153</f>
        <v>0</v>
      </c>
      <c r="Q91" s="168"/>
      <c r="R91" s="169">
        <f>R92+R106+R124+R148+R153</f>
        <v>410.10624289999998</v>
      </c>
      <c r="S91" s="168"/>
      <c r="T91" s="170">
        <f>T92+T106+T124+T148+T153</f>
        <v>0</v>
      </c>
      <c r="AR91" s="171" t="s">
        <v>91</v>
      </c>
      <c r="AT91" s="172" t="s">
        <v>82</v>
      </c>
      <c r="AU91" s="172" t="s">
        <v>83</v>
      </c>
      <c r="AY91" s="171" t="s">
        <v>138</v>
      </c>
      <c r="BK91" s="173">
        <f>BK92+BK106+BK124+BK148+BK153</f>
        <v>0</v>
      </c>
    </row>
    <row r="92" spans="1:65" s="12" customFormat="1" ht="22.8" customHeight="1">
      <c r="B92" s="160"/>
      <c r="C92" s="161"/>
      <c r="D92" s="162" t="s">
        <v>82</v>
      </c>
      <c r="E92" s="174" t="s">
        <v>91</v>
      </c>
      <c r="F92" s="174" t="s">
        <v>89</v>
      </c>
      <c r="G92" s="161"/>
      <c r="H92" s="161"/>
      <c r="I92" s="164"/>
      <c r="J92" s="175">
        <f>BK92</f>
        <v>0</v>
      </c>
      <c r="K92" s="161"/>
      <c r="L92" s="166"/>
      <c r="M92" s="167"/>
      <c r="N92" s="168"/>
      <c r="O92" s="168"/>
      <c r="P92" s="169">
        <f>SUM(P93:P105)</f>
        <v>0</v>
      </c>
      <c r="Q92" s="168"/>
      <c r="R92" s="169">
        <f>SUM(R93:R105)</f>
        <v>0</v>
      </c>
      <c r="S92" s="168"/>
      <c r="T92" s="170">
        <f>SUM(T93:T105)</f>
        <v>0</v>
      </c>
      <c r="AR92" s="171" t="s">
        <v>91</v>
      </c>
      <c r="AT92" s="172" t="s">
        <v>82</v>
      </c>
      <c r="AU92" s="172" t="s">
        <v>91</v>
      </c>
      <c r="AY92" s="171" t="s">
        <v>138</v>
      </c>
      <c r="BK92" s="173">
        <f>SUM(BK93:BK105)</f>
        <v>0</v>
      </c>
    </row>
    <row r="93" spans="1:65" s="2" customFormat="1" ht="37.799999999999997" customHeight="1">
      <c r="A93" s="37"/>
      <c r="B93" s="38"/>
      <c r="C93" s="176" t="s">
        <v>91</v>
      </c>
      <c r="D93" s="176" t="s">
        <v>139</v>
      </c>
      <c r="E93" s="177" t="s">
        <v>186</v>
      </c>
      <c r="F93" s="178" t="s">
        <v>187</v>
      </c>
      <c r="G93" s="179" t="s">
        <v>181</v>
      </c>
      <c r="H93" s="180">
        <v>279.7</v>
      </c>
      <c r="I93" s="181"/>
      <c r="J93" s="182">
        <f>ROUND(I93*H93,2)</f>
        <v>0</v>
      </c>
      <c r="K93" s="178" t="s">
        <v>143</v>
      </c>
      <c r="L93" s="42"/>
      <c r="M93" s="183" t="s">
        <v>45</v>
      </c>
      <c r="N93" s="184" t="s">
        <v>54</v>
      </c>
      <c r="O93" s="67"/>
      <c r="P93" s="185">
        <f>O93*H93</f>
        <v>0</v>
      </c>
      <c r="Q93" s="185">
        <v>0</v>
      </c>
      <c r="R93" s="185">
        <f>Q93*H93</f>
        <v>0</v>
      </c>
      <c r="S93" s="185">
        <v>0</v>
      </c>
      <c r="T93" s="18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144</v>
      </c>
      <c r="AT93" s="187" t="s">
        <v>139</v>
      </c>
      <c r="AU93" s="187" t="s">
        <v>93</v>
      </c>
      <c r="AY93" s="19" t="s">
        <v>138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19" t="s">
        <v>91</v>
      </c>
      <c r="BK93" s="188">
        <f>ROUND(I93*H93,2)</f>
        <v>0</v>
      </c>
      <c r="BL93" s="19" t="s">
        <v>144</v>
      </c>
      <c r="BM93" s="187" t="s">
        <v>464</v>
      </c>
    </row>
    <row r="94" spans="1:65" s="13" customFormat="1" ht="10.199999999999999">
      <c r="B94" s="189"/>
      <c r="C94" s="190"/>
      <c r="D94" s="191" t="s">
        <v>146</v>
      </c>
      <c r="E94" s="192" t="s">
        <v>45</v>
      </c>
      <c r="F94" s="193" t="s">
        <v>465</v>
      </c>
      <c r="G94" s="190"/>
      <c r="H94" s="192" t="s">
        <v>45</v>
      </c>
      <c r="I94" s="194"/>
      <c r="J94" s="190"/>
      <c r="K94" s="190"/>
      <c r="L94" s="195"/>
      <c r="M94" s="196"/>
      <c r="N94" s="197"/>
      <c r="O94" s="197"/>
      <c r="P94" s="197"/>
      <c r="Q94" s="197"/>
      <c r="R94" s="197"/>
      <c r="S94" s="197"/>
      <c r="T94" s="198"/>
      <c r="AT94" s="199" t="s">
        <v>146</v>
      </c>
      <c r="AU94" s="199" t="s">
        <v>93</v>
      </c>
      <c r="AV94" s="13" t="s">
        <v>91</v>
      </c>
      <c r="AW94" s="13" t="s">
        <v>43</v>
      </c>
      <c r="AX94" s="13" t="s">
        <v>83</v>
      </c>
      <c r="AY94" s="199" t="s">
        <v>138</v>
      </c>
    </row>
    <row r="95" spans="1:65" s="14" customFormat="1" ht="10.199999999999999">
      <c r="B95" s="200"/>
      <c r="C95" s="201"/>
      <c r="D95" s="191" t="s">
        <v>146</v>
      </c>
      <c r="E95" s="202" t="s">
        <v>45</v>
      </c>
      <c r="F95" s="203" t="s">
        <v>466</v>
      </c>
      <c r="G95" s="201"/>
      <c r="H95" s="204">
        <v>279.7</v>
      </c>
      <c r="I95" s="205"/>
      <c r="J95" s="201"/>
      <c r="K95" s="201"/>
      <c r="L95" s="206"/>
      <c r="M95" s="207"/>
      <c r="N95" s="208"/>
      <c r="O95" s="208"/>
      <c r="P95" s="208"/>
      <c r="Q95" s="208"/>
      <c r="R95" s="208"/>
      <c r="S95" s="208"/>
      <c r="T95" s="209"/>
      <c r="AT95" s="210" t="s">
        <v>146</v>
      </c>
      <c r="AU95" s="210" t="s">
        <v>93</v>
      </c>
      <c r="AV95" s="14" t="s">
        <v>93</v>
      </c>
      <c r="AW95" s="14" t="s">
        <v>43</v>
      </c>
      <c r="AX95" s="14" t="s">
        <v>91</v>
      </c>
      <c r="AY95" s="210" t="s">
        <v>138</v>
      </c>
    </row>
    <row r="96" spans="1:65" s="2" customFormat="1" ht="24.15" customHeight="1">
      <c r="A96" s="37"/>
      <c r="B96" s="38"/>
      <c r="C96" s="176" t="s">
        <v>93</v>
      </c>
      <c r="D96" s="176" t="s">
        <v>139</v>
      </c>
      <c r="E96" s="177" t="s">
        <v>210</v>
      </c>
      <c r="F96" s="178" t="s">
        <v>211</v>
      </c>
      <c r="G96" s="179" t="s">
        <v>181</v>
      </c>
      <c r="H96" s="180">
        <v>279.7</v>
      </c>
      <c r="I96" s="181"/>
      <c r="J96" s="182">
        <f>ROUND(I96*H96,2)</f>
        <v>0</v>
      </c>
      <c r="K96" s="178" t="s">
        <v>143</v>
      </c>
      <c r="L96" s="42"/>
      <c r="M96" s="183" t="s">
        <v>45</v>
      </c>
      <c r="N96" s="184" t="s">
        <v>54</v>
      </c>
      <c r="O96" s="67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7" t="s">
        <v>144</v>
      </c>
      <c r="AT96" s="187" t="s">
        <v>139</v>
      </c>
      <c r="AU96" s="187" t="s">
        <v>93</v>
      </c>
      <c r="AY96" s="19" t="s">
        <v>138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9" t="s">
        <v>91</v>
      </c>
      <c r="BK96" s="188">
        <f>ROUND(I96*H96,2)</f>
        <v>0</v>
      </c>
      <c r="BL96" s="19" t="s">
        <v>144</v>
      </c>
      <c r="BM96" s="187" t="s">
        <v>467</v>
      </c>
    </row>
    <row r="97" spans="1:65" s="2" customFormat="1" ht="24.15" customHeight="1">
      <c r="A97" s="37"/>
      <c r="B97" s="38"/>
      <c r="C97" s="176" t="s">
        <v>154</v>
      </c>
      <c r="D97" s="176" t="s">
        <v>139</v>
      </c>
      <c r="E97" s="177" t="s">
        <v>468</v>
      </c>
      <c r="F97" s="178" t="s">
        <v>469</v>
      </c>
      <c r="G97" s="179" t="s">
        <v>174</v>
      </c>
      <c r="H97" s="180">
        <v>104.69</v>
      </c>
      <c r="I97" s="181"/>
      <c r="J97" s="182">
        <f>ROUND(I97*H97,2)</f>
        <v>0</v>
      </c>
      <c r="K97" s="178" t="s">
        <v>143</v>
      </c>
      <c r="L97" s="42"/>
      <c r="M97" s="183" t="s">
        <v>45</v>
      </c>
      <c r="N97" s="184" t="s">
        <v>54</v>
      </c>
      <c r="O97" s="67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144</v>
      </c>
      <c r="AT97" s="187" t="s">
        <v>139</v>
      </c>
      <c r="AU97" s="187" t="s">
        <v>93</v>
      </c>
      <c r="AY97" s="19" t="s">
        <v>138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9" t="s">
        <v>91</v>
      </c>
      <c r="BK97" s="188">
        <f>ROUND(I97*H97,2)</f>
        <v>0</v>
      </c>
      <c r="BL97" s="19" t="s">
        <v>144</v>
      </c>
      <c r="BM97" s="187" t="s">
        <v>470</v>
      </c>
    </row>
    <row r="98" spans="1:65" s="13" customFormat="1" ht="10.199999999999999">
      <c r="B98" s="189"/>
      <c r="C98" s="190"/>
      <c r="D98" s="191" t="s">
        <v>146</v>
      </c>
      <c r="E98" s="192" t="s">
        <v>45</v>
      </c>
      <c r="F98" s="193" t="s">
        <v>471</v>
      </c>
      <c r="G98" s="190"/>
      <c r="H98" s="192" t="s">
        <v>45</v>
      </c>
      <c r="I98" s="194"/>
      <c r="J98" s="190"/>
      <c r="K98" s="190"/>
      <c r="L98" s="195"/>
      <c r="M98" s="196"/>
      <c r="N98" s="197"/>
      <c r="O98" s="197"/>
      <c r="P98" s="197"/>
      <c r="Q98" s="197"/>
      <c r="R98" s="197"/>
      <c r="S98" s="197"/>
      <c r="T98" s="198"/>
      <c r="AT98" s="199" t="s">
        <v>146</v>
      </c>
      <c r="AU98" s="199" t="s">
        <v>93</v>
      </c>
      <c r="AV98" s="13" t="s">
        <v>91</v>
      </c>
      <c r="AW98" s="13" t="s">
        <v>43</v>
      </c>
      <c r="AX98" s="13" t="s">
        <v>83</v>
      </c>
      <c r="AY98" s="199" t="s">
        <v>138</v>
      </c>
    </row>
    <row r="99" spans="1:65" s="13" customFormat="1" ht="10.199999999999999">
      <c r="B99" s="189"/>
      <c r="C99" s="190"/>
      <c r="D99" s="191" t="s">
        <v>146</v>
      </c>
      <c r="E99" s="192" t="s">
        <v>45</v>
      </c>
      <c r="F99" s="193" t="s">
        <v>98</v>
      </c>
      <c r="G99" s="190"/>
      <c r="H99" s="192" t="s">
        <v>45</v>
      </c>
      <c r="I99" s="194"/>
      <c r="J99" s="190"/>
      <c r="K99" s="190"/>
      <c r="L99" s="195"/>
      <c r="M99" s="196"/>
      <c r="N99" s="197"/>
      <c r="O99" s="197"/>
      <c r="P99" s="197"/>
      <c r="Q99" s="197"/>
      <c r="R99" s="197"/>
      <c r="S99" s="197"/>
      <c r="T99" s="198"/>
      <c r="AT99" s="199" t="s">
        <v>146</v>
      </c>
      <c r="AU99" s="199" t="s">
        <v>93</v>
      </c>
      <c r="AV99" s="13" t="s">
        <v>91</v>
      </c>
      <c r="AW99" s="13" t="s">
        <v>43</v>
      </c>
      <c r="AX99" s="13" t="s">
        <v>83</v>
      </c>
      <c r="AY99" s="199" t="s">
        <v>138</v>
      </c>
    </row>
    <row r="100" spans="1:65" s="14" customFormat="1" ht="10.199999999999999">
      <c r="B100" s="200"/>
      <c r="C100" s="201"/>
      <c r="D100" s="191" t="s">
        <v>146</v>
      </c>
      <c r="E100" s="202" t="s">
        <v>45</v>
      </c>
      <c r="F100" s="203" t="s">
        <v>472</v>
      </c>
      <c r="G100" s="201"/>
      <c r="H100" s="204">
        <v>104.69</v>
      </c>
      <c r="I100" s="205"/>
      <c r="J100" s="201"/>
      <c r="K100" s="201"/>
      <c r="L100" s="206"/>
      <c r="M100" s="207"/>
      <c r="N100" s="208"/>
      <c r="O100" s="208"/>
      <c r="P100" s="208"/>
      <c r="Q100" s="208"/>
      <c r="R100" s="208"/>
      <c r="S100" s="208"/>
      <c r="T100" s="209"/>
      <c r="AT100" s="210" t="s">
        <v>146</v>
      </c>
      <c r="AU100" s="210" t="s">
        <v>93</v>
      </c>
      <c r="AV100" s="14" t="s">
        <v>93</v>
      </c>
      <c r="AW100" s="14" t="s">
        <v>43</v>
      </c>
      <c r="AX100" s="14" t="s">
        <v>91</v>
      </c>
      <c r="AY100" s="210" t="s">
        <v>138</v>
      </c>
    </row>
    <row r="101" spans="1:65" s="2" customFormat="1" ht="24.15" customHeight="1">
      <c r="A101" s="37"/>
      <c r="B101" s="38"/>
      <c r="C101" s="176" t="s">
        <v>144</v>
      </c>
      <c r="D101" s="176" t="s">
        <v>139</v>
      </c>
      <c r="E101" s="177" t="s">
        <v>473</v>
      </c>
      <c r="F101" s="178" t="s">
        <v>474</v>
      </c>
      <c r="G101" s="179" t="s">
        <v>181</v>
      </c>
      <c r="H101" s="180">
        <v>279.7</v>
      </c>
      <c r="I101" s="181"/>
      <c r="J101" s="182">
        <f>ROUND(I101*H101,2)</f>
        <v>0</v>
      </c>
      <c r="K101" s="178" t="s">
        <v>143</v>
      </c>
      <c r="L101" s="42"/>
      <c r="M101" s="183" t="s">
        <v>45</v>
      </c>
      <c r="N101" s="184" t="s">
        <v>54</v>
      </c>
      <c r="O101" s="67"/>
      <c r="P101" s="185">
        <f>O101*H101</f>
        <v>0</v>
      </c>
      <c r="Q101" s="185">
        <v>0</v>
      </c>
      <c r="R101" s="185">
        <f>Q101*H101</f>
        <v>0</v>
      </c>
      <c r="S101" s="185">
        <v>0</v>
      </c>
      <c r="T101" s="18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7" t="s">
        <v>144</v>
      </c>
      <c r="AT101" s="187" t="s">
        <v>139</v>
      </c>
      <c r="AU101" s="187" t="s">
        <v>93</v>
      </c>
      <c r="AY101" s="19" t="s">
        <v>138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9" t="s">
        <v>91</v>
      </c>
      <c r="BK101" s="188">
        <f>ROUND(I101*H101,2)</f>
        <v>0</v>
      </c>
      <c r="BL101" s="19" t="s">
        <v>144</v>
      </c>
      <c r="BM101" s="187" t="s">
        <v>475</v>
      </c>
    </row>
    <row r="102" spans="1:65" s="2" customFormat="1" ht="24.15" customHeight="1">
      <c r="A102" s="37"/>
      <c r="B102" s="38"/>
      <c r="C102" s="176" t="s">
        <v>163</v>
      </c>
      <c r="D102" s="176" t="s">
        <v>139</v>
      </c>
      <c r="E102" s="177" t="s">
        <v>476</v>
      </c>
      <c r="F102" s="178" t="s">
        <v>477</v>
      </c>
      <c r="G102" s="179" t="s">
        <v>181</v>
      </c>
      <c r="H102" s="180">
        <v>279.7</v>
      </c>
      <c r="I102" s="181"/>
      <c r="J102" s="182">
        <f>ROUND(I102*H102,2)</f>
        <v>0</v>
      </c>
      <c r="K102" s="178" t="s">
        <v>143</v>
      </c>
      <c r="L102" s="42"/>
      <c r="M102" s="183" t="s">
        <v>45</v>
      </c>
      <c r="N102" s="184" t="s">
        <v>54</v>
      </c>
      <c r="O102" s="67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144</v>
      </c>
      <c r="AT102" s="187" t="s">
        <v>139</v>
      </c>
      <c r="AU102" s="187" t="s">
        <v>93</v>
      </c>
      <c r="AY102" s="19" t="s">
        <v>138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9" t="s">
        <v>91</v>
      </c>
      <c r="BK102" s="188">
        <f>ROUND(I102*H102,2)</f>
        <v>0</v>
      </c>
      <c r="BL102" s="19" t="s">
        <v>144</v>
      </c>
      <c r="BM102" s="187" t="s">
        <v>478</v>
      </c>
    </row>
    <row r="103" spans="1:65" s="13" customFormat="1" ht="10.199999999999999">
      <c r="B103" s="189"/>
      <c r="C103" s="190"/>
      <c r="D103" s="191" t="s">
        <v>146</v>
      </c>
      <c r="E103" s="192" t="s">
        <v>45</v>
      </c>
      <c r="F103" s="193" t="s">
        <v>479</v>
      </c>
      <c r="G103" s="190"/>
      <c r="H103" s="192" t="s">
        <v>45</v>
      </c>
      <c r="I103" s="194"/>
      <c r="J103" s="190"/>
      <c r="K103" s="190"/>
      <c r="L103" s="195"/>
      <c r="M103" s="196"/>
      <c r="N103" s="197"/>
      <c r="O103" s="197"/>
      <c r="P103" s="197"/>
      <c r="Q103" s="197"/>
      <c r="R103" s="197"/>
      <c r="S103" s="197"/>
      <c r="T103" s="198"/>
      <c r="AT103" s="199" t="s">
        <v>146</v>
      </c>
      <c r="AU103" s="199" t="s">
        <v>93</v>
      </c>
      <c r="AV103" s="13" t="s">
        <v>91</v>
      </c>
      <c r="AW103" s="13" t="s">
        <v>43</v>
      </c>
      <c r="AX103" s="13" t="s">
        <v>83</v>
      </c>
      <c r="AY103" s="199" t="s">
        <v>138</v>
      </c>
    </row>
    <row r="104" spans="1:65" s="13" customFormat="1" ht="10.199999999999999">
      <c r="B104" s="189"/>
      <c r="C104" s="190"/>
      <c r="D104" s="191" t="s">
        <v>146</v>
      </c>
      <c r="E104" s="192" t="s">
        <v>45</v>
      </c>
      <c r="F104" s="193" t="s">
        <v>480</v>
      </c>
      <c r="G104" s="190"/>
      <c r="H104" s="192" t="s">
        <v>45</v>
      </c>
      <c r="I104" s="194"/>
      <c r="J104" s="190"/>
      <c r="K104" s="190"/>
      <c r="L104" s="195"/>
      <c r="M104" s="196"/>
      <c r="N104" s="197"/>
      <c r="O104" s="197"/>
      <c r="P104" s="197"/>
      <c r="Q104" s="197"/>
      <c r="R104" s="197"/>
      <c r="S104" s="197"/>
      <c r="T104" s="198"/>
      <c r="AT104" s="199" t="s">
        <v>146</v>
      </c>
      <c r="AU104" s="199" t="s">
        <v>93</v>
      </c>
      <c r="AV104" s="13" t="s">
        <v>91</v>
      </c>
      <c r="AW104" s="13" t="s">
        <v>43</v>
      </c>
      <c r="AX104" s="13" t="s">
        <v>83</v>
      </c>
      <c r="AY104" s="199" t="s">
        <v>138</v>
      </c>
    </row>
    <row r="105" spans="1:65" s="14" customFormat="1" ht="10.199999999999999">
      <c r="B105" s="200"/>
      <c r="C105" s="201"/>
      <c r="D105" s="191" t="s">
        <v>146</v>
      </c>
      <c r="E105" s="202" t="s">
        <v>45</v>
      </c>
      <c r="F105" s="203" t="s">
        <v>481</v>
      </c>
      <c r="G105" s="201"/>
      <c r="H105" s="204">
        <v>279.7</v>
      </c>
      <c r="I105" s="205"/>
      <c r="J105" s="201"/>
      <c r="K105" s="201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146</v>
      </c>
      <c r="AU105" s="210" t="s">
        <v>93</v>
      </c>
      <c r="AV105" s="14" t="s">
        <v>93</v>
      </c>
      <c r="AW105" s="14" t="s">
        <v>43</v>
      </c>
      <c r="AX105" s="14" t="s">
        <v>91</v>
      </c>
      <c r="AY105" s="210" t="s">
        <v>138</v>
      </c>
    </row>
    <row r="106" spans="1:65" s="12" customFormat="1" ht="22.8" customHeight="1">
      <c r="B106" s="160"/>
      <c r="C106" s="161"/>
      <c r="D106" s="162" t="s">
        <v>82</v>
      </c>
      <c r="E106" s="174" t="s">
        <v>93</v>
      </c>
      <c r="F106" s="174" t="s">
        <v>285</v>
      </c>
      <c r="G106" s="161"/>
      <c r="H106" s="161"/>
      <c r="I106" s="164"/>
      <c r="J106" s="175">
        <f>BK106</f>
        <v>0</v>
      </c>
      <c r="K106" s="161"/>
      <c r="L106" s="166"/>
      <c r="M106" s="167"/>
      <c r="N106" s="168"/>
      <c r="O106" s="168"/>
      <c r="P106" s="169">
        <f>SUM(P107:P123)</f>
        <v>0</v>
      </c>
      <c r="Q106" s="168"/>
      <c r="R106" s="169">
        <f>SUM(R107:R123)</f>
        <v>44.13693</v>
      </c>
      <c r="S106" s="168"/>
      <c r="T106" s="170">
        <f>SUM(T107:T123)</f>
        <v>0</v>
      </c>
      <c r="AR106" s="171" t="s">
        <v>91</v>
      </c>
      <c r="AT106" s="172" t="s">
        <v>82</v>
      </c>
      <c r="AU106" s="172" t="s">
        <v>91</v>
      </c>
      <c r="AY106" s="171" t="s">
        <v>138</v>
      </c>
      <c r="BK106" s="173">
        <f>SUM(BK107:BK123)</f>
        <v>0</v>
      </c>
    </row>
    <row r="107" spans="1:65" s="2" customFormat="1" ht="14.4" customHeight="1">
      <c r="A107" s="37"/>
      <c r="B107" s="38"/>
      <c r="C107" s="176" t="s">
        <v>167</v>
      </c>
      <c r="D107" s="176" t="s">
        <v>139</v>
      </c>
      <c r="E107" s="177" t="s">
        <v>482</v>
      </c>
      <c r="F107" s="178" t="s">
        <v>483</v>
      </c>
      <c r="G107" s="179" t="s">
        <v>181</v>
      </c>
      <c r="H107" s="180">
        <v>10.468999999999999</v>
      </c>
      <c r="I107" s="181"/>
      <c r="J107" s="182">
        <f>ROUND(I107*H107,2)</f>
        <v>0</v>
      </c>
      <c r="K107" s="178" t="s">
        <v>45</v>
      </c>
      <c r="L107" s="42"/>
      <c r="M107" s="183" t="s">
        <v>45</v>
      </c>
      <c r="N107" s="184" t="s">
        <v>54</v>
      </c>
      <c r="O107" s="67"/>
      <c r="P107" s="185">
        <f>O107*H107</f>
        <v>0</v>
      </c>
      <c r="Q107" s="185">
        <v>0</v>
      </c>
      <c r="R107" s="185">
        <f>Q107*H107</f>
        <v>0</v>
      </c>
      <c r="S107" s="185">
        <v>0</v>
      </c>
      <c r="T107" s="186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144</v>
      </c>
      <c r="AT107" s="187" t="s">
        <v>139</v>
      </c>
      <c r="AU107" s="187" t="s">
        <v>93</v>
      </c>
      <c r="AY107" s="19" t="s">
        <v>138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9" t="s">
        <v>91</v>
      </c>
      <c r="BK107" s="188">
        <f>ROUND(I107*H107,2)</f>
        <v>0</v>
      </c>
      <c r="BL107" s="19" t="s">
        <v>144</v>
      </c>
      <c r="BM107" s="187" t="s">
        <v>484</v>
      </c>
    </row>
    <row r="108" spans="1:65" s="13" customFormat="1" ht="10.199999999999999">
      <c r="B108" s="189"/>
      <c r="C108" s="190"/>
      <c r="D108" s="191" t="s">
        <v>146</v>
      </c>
      <c r="E108" s="192" t="s">
        <v>45</v>
      </c>
      <c r="F108" s="193" t="s">
        <v>485</v>
      </c>
      <c r="G108" s="190"/>
      <c r="H108" s="192" t="s">
        <v>45</v>
      </c>
      <c r="I108" s="194"/>
      <c r="J108" s="190"/>
      <c r="K108" s="190"/>
      <c r="L108" s="195"/>
      <c r="M108" s="196"/>
      <c r="N108" s="197"/>
      <c r="O108" s="197"/>
      <c r="P108" s="197"/>
      <c r="Q108" s="197"/>
      <c r="R108" s="197"/>
      <c r="S108" s="197"/>
      <c r="T108" s="198"/>
      <c r="AT108" s="199" t="s">
        <v>146</v>
      </c>
      <c r="AU108" s="199" t="s">
        <v>93</v>
      </c>
      <c r="AV108" s="13" t="s">
        <v>91</v>
      </c>
      <c r="AW108" s="13" t="s">
        <v>43</v>
      </c>
      <c r="AX108" s="13" t="s">
        <v>83</v>
      </c>
      <c r="AY108" s="199" t="s">
        <v>138</v>
      </c>
    </row>
    <row r="109" spans="1:65" s="13" customFormat="1" ht="10.199999999999999">
      <c r="B109" s="189"/>
      <c r="C109" s="190"/>
      <c r="D109" s="191" t="s">
        <v>146</v>
      </c>
      <c r="E109" s="192" t="s">
        <v>45</v>
      </c>
      <c r="F109" s="193" t="s">
        <v>486</v>
      </c>
      <c r="G109" s="190"/>
      <c r="H109" s="192" t="s">
        <v>45</v>
      </c>
      <c r="I109" s="194"/>
      <c r="J109" s="190"/>
      <c r="K109" s="190"/>
      <c r="L109" s="195"/>
      <c r="M109" s="196"/>
      <c r="N109" s="197"/>
      <c r="O109" s="197"/>
      <c r="P109" s="197"/>
      <c r="Q109" s="197"/>
      <c r="R109" s="197"/>
      <c r="S109" s="197"/>
      <c r="T109" s="198"/>
      <c r="AT109" s="199" t="s">
        <v>146</v>
      </c>
      <c r="AU109" s="199" t="s">
        <v>93</v>
      </c>
      <c r="AV109" s="13" t="s">
        <v>91</v>
      </c>
      <c r="AW109" s="13" t="s">
        <v>43</v>
      </c>
      <c r="AX109" s="13" t="s">
        <v>83</v>
      </c>
      <c r="AY109" s="199" t="s">
        <v>138</v>
      </c>
    </row>
    <row r="110" spans="1:65" s="14" customFormat="1" ht="10.199999999999999">
      <c r="B110" s="200"/>
      <c r="C110" s="201"/>
      <c r="D110" s="191" t="s">
        <v>146</v>
      </c>
      <c r="E110" s="202" t="s">
        <v>45</v>
      </c>
      <c r="F110" s="203" t="s">
        <v>487</v>
      </c>
      <c r="G110" s="201"/>
      <c r="H110" s="204">
        <v>10.468999999999999</v>
      </c>
      <c r="I110" s="205"/>
      <c r="J110" s="201"/>
      <c r="K110" s="201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146</v>
      </c>
      <c r="AU110" s="210" t="s">
        <v>93</v>
      </c>
      <c r="AV110" s="14" t="s">
        <v>93</v>
      </c>
      <c r="AW110" s="14" t="s">
        <v>43</v>
      </c>
      <c r="AX110" s="14" t="s">
        <v>91</v>
      </c>
      <c r="AY110" s="210" t="s">
        <v>138</v>
      </c>
    </row>
    <row r="111" spans="1:65" s="2" customFormat="1" ht="14.4" customHeight="1">
      <c r="A111" s="37"/>
      <c r="B111" s="38"/>
      <c r="C111" s="176" t="s">
        <v>171</v>
      </c>
      <c r="D111" s="176" t="s">
        <v>139</v>
      </c>
      <c r="E111" s="177" t="s">
        <v>286</v>
      </c>
      <c r="F111" s="178" t="s">
        <v>287</v>
      </c>
      <c r="G111" s="179" t="s">
        <v>181</v>
      </c>
      <c r="H111" s="180">
        <v>20.414999999999999</v>
      </c>
      <c r="I111" s="181"/>
      <c r="J111" s="182">
        <f>ROUND(I111*H111,2)</f>
        <v>0</v>
      </c>
      <c r="K111" s="178" t="s">
        <v>143</v>
      </c>
      <c r="L111" s="42"/>
      <c r="M111" s="183" t="s">
        <v>45</v>
      </c>
      <c r="N111" s="184" t="s">
        <v>54</v>
      </c>
      <c r="O111" s="67"/>
      <c r="P111" s="185">
        <f>O111*H111</f>
        <v>0</v>
      </c>
      <c r="Q111" s="185">
        <v>2.16</v>
      </c>
      <c r="R111" s="185">
        <f>Q111*H111</f>
        <v>44.096400000000003</v>
      </c>
      <c r="S111" s="185">
        <v>0</v>
      </c>
      <c r="T111" s="186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144</v>
      </c>
      <c r="AT111" s="187" t="s">
        <v>139</v>
      </c>
      <c r="AU111" s="187" t="s">
        <v>93</v>
      </c>
      <c r="AY111" s="19" t="s">
        <v>138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9" t="s">
        <v>91</v>
      </c>
      <c r="BK111" s="188">
        <f>ROUND(I111*H111,2)</f>
        <v>0</v>
      </c>
      <c r="BL111" s="19" t="s">
        <v>144</v>
      </c>
      <c r="BM111" s="187" t="s">
        <v>488</v>
      </c>
    </row>
    <row r="112" spans="1:65" s="13" customFormat="1" ht="10.199999999999999">
      <c r="B112" s="189"/>
      <c r="C112" s="190"/>
      <c r="D112" s="191" t="s">
        <v>146</v>
      </c>
      <c r="E112" s="192" t="s">
        <v>45</v>
      </c>
      <c r="F112" s="193" t="s">
        <v>485</v>
      </c>
      <c r="G112" s="190"/>
      <c r="H112" s="192" t="s">
        <v>45</v>
      </c>
      <c r="I112" s="194"/>
      <c r="J112" s="190"/>
      <c r="K112" s="190"/>
      <c r="L112" s="195"/>
      <c r="M112" s="196"/>
      <c r="N112" s="197"/>
      <c r="O112" s="197"/>
      <c r="P112" s="197"/>
      <c r="Q112" s="197"/>
      <c r="R112" s="197"/>
      <c r="S112" s="197"/>
      <c r="T112" s="198"/>
      <c r="AT112" s="199" t="s">
        <v>146</v>
      </c>
      <c r="AU112" s="199" t="s">
        <v>93</v>
      </c>
      <c r="AV112" s="13" t="s">
        <v>91</v>
      </c>
      <c r="AW112" s="13" t="s">
        <v>43</v>
      </c>
      <c r="AX112" s="13" t="s">
        <v>83</v>
      </c>
      <c r="AY112" s="199" t="s">
        <v>138</v>
      </c>
    </row>
    <row r="113" spans="1:65" s="13" customFormat="1" ht="10.199999999999999">
      <c r="B113" s="189"/>
      <c r="C113" s="190"/>
      <c r="D113" s="191" t="s">
        <v>146</v>
      </c>
      <c r="E113" s="192" t="s">
        <v>45</v>
      </c>
      <c r="F113" s="193" t="s">
        <v>489</v>
      </c>
      <c r="G113" s="190"/>
      <c r="H113" s="192" t="s">
        <v>45</v>
      </c>
      <c r="I113" s="194"/>
      <c r="J113" s="190"/>
      <c r="K113" s="190"/>
      <c r="L113" s="195"/>
      <c r="M113" s="196"/>
      <c r="N113" s="197"/>
      <c r="O113" s="197"/>
      <c r="P113" s="197"/>
      <c r="Q113" s="197"/>
      <c r="R113" s="197"/>
      <c r="S113" s="197"/>
      <c r="T113" s="198"/>
      <c r="AT113" s="199" t="s">
        <v>146</v>
      </c>
      <c r="AU113" s="199" t="s">
        <v>93</v>
      </c>
      <c r="AV113" s="13" t="s">
        <v>91</v>
      </c>
      <c r="AW113" s="13" t="s">
        <v>43</v>
      </c>
      <c r="AX113" s="13" t="s">
        <v>83</v>
      </c>
      <c r="AY113" s="199" t="s">
        <v>138</v>
      </c>
    </row>
    <row r="114" spans="1:65" s="13" customFormat="1" ht="10.199999999999999">
      <c r="B114" s="189"/>
      <c r="C114" s="190"/>
      <c r="D114" s="191" t="s">
        <v>146</v>
      </c>
      <c r="E114" s="192" t="s">
        <v>45</v>
      </c>
      <c r="F114" s="193" t="s">
        <v>490</v>
      </c>
      <c r="G114" s="190"/>
      <c r="H114" s="192" t="s">
        <v>45</v>
      </c>
      <c r="I114" s="194"/>
      <c r="J114" s="190"/>
      <c r="K114" s="190"/>
      <c r="L114" s="195"/>
      <c r="M114" s="196"/>
      <c r="N114" s="197"/>
      <c r="O114" s="197"/>
      <c r="P114" s="197"/>
      <c r="Q114" s="197"/>
      <c r="R114" s="197"/>
      <c r="S114" s="197"/>
      <c r="T114" s="198"/>
      <c r="AT114" s="199" t="s">
        <v>146</v>
      </c>
      <c r="AU114" s="199" t="s">
        <v>93</v>
      </c>
      <c r="AV114" s="13" t="s">
        <v>91</v>
      </c>
      <c r="AW114" s="13" t="s">
        <v>43</v>
      </c>
      <c r="AX114" s="13" t="s">
        <v>83</v>
      </c>
      <c r="AY114" s="199" t="s">
        <v>138</v>
      </c>
    </row>
    <row r="115" spans="1:65" s="13" customFormat="1" ht="10.199999999999999">
      <c r="B115" s="189"/>
      <c r="C115" s="190"/>
      <c r="D115" s="191" t="s">
        <v>146</v>
      </c>
      <c r="E115" s="192" t="s">
        <v>45</v>
      </c>
      <c r="F115" s="193" t="s">
        <v>491</v>
      </c>
      <c r="G115" s="190"/>
      <c r="H115" s="192" t="s">
        <v>45</v>
      </c>
      <c r="I115" s="194"/>
      <c r="J115" s="190"/>
      <c r="K115" s="190"/>
      <c r="L115" s="195"/>
      <c r="M115" s="196"/>
      <c r="N115" s="197"/>
      <c r="O115" s="197"/>
      <c r="P115" s="197"/>
      <c r="Q115" s="197"/>
      <c r="R115" s="197"/>
      <c r="S115" s="197"/>
      <c r="T115" s="198"/>
      <c r="AT115" s="199" t="s">
        <v>146</v>
      </c>
      <c r="AU115" s="199" t="s">
        <v>93</v>
      </c>
      <c r="AV115" s="13" t="s">
        <v>91</v>
      </c>
      <c r="AW115" s="13" t="s">
        <v>43</v>
      </c>
      <c r="AX115" s="13" t="s">
        <v>83</v>
      </c>
      <c r="AY115" s="199" t="s">
        <v>138</v>
      </c>
    </row>
    <row r="116" spans="1:65" s="14" customFormat="1" ht="10.199999999999999">
      <c r="B116" s="200"/>
      <c r="C116" s="201"/>
      <c r="D116" s="191" t="s">
        <v>146</v>
      </c>
      <c r="E116" s="202" t="s">
        <v>45</v>
      </c>
      <c r="F116" s="203" t="s">
        <v>492</v>
      </c>
      <c r="G116" s="201"/>
      <c r="H116" s="204">
        <v>15.704000000000001</v>
      </c>
      <c r="I116" s="205"/>
      <c r="J116" s="201"/>
      <c r="K116" s="201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146</v>
      </c>
      <c r="AU116" s="210" t="s">
        <v>93</v>
      </c>
      <c r="AV116" s="14" t="s">
        <v>93</v>
      </c>
      <c r="AW116" s="14" t="s">
        <v>43</v>
      </c>
      <c r="AX116" s="14" t="s">
        <v>83</v>
      </c>
      <c r="AY116" s="210" t="s">
        <v>138</v>
      </c>
    </row>
    <row r="117" spans="1:65" s="16" customFormat="1" ht="10.199999999999999">
      <c r="B117" s="239"/>
      <c r="C117" s="240"/>
      <c r="D117" s="191" t="s">
        <v>146</v>
      </c>
      <c r="E117" s="241" t="s">
        <v>45</v>
      </c>
      <c r="F117" s="242" t="s">
        <v>493</v>
      </c>
      <c r="G117" s="240"/>
      <c r="H117" s="243">
        <v>15.704000000000001</v>
      </c>
      <c r="I117" s="244"/>
      <c r="J117" s="240"/>
      <c r="K117" s="240"/>
      <c r="L117" s="245"/>
      <c r="M117" s="246"/>
      <c r="N117" s="247"/>
      <c r="O117" s="247"/>
      <c r="P117" s="247"/>
      <c r="Q117" s="247"/>
      <c r="R117" s="247"/>
      <c r="S117" s="247"/>
      <c r="T117" s="248"/>
      <c r="AT117" s="249" t="s">
        <v>146</v>
      </c>
      <c r="AU117" s="249" t="s">
        <v>93</v>
      </c>
      <c r="AV117" s="16" t="s">
        <v>154</v>
      </c>
      <c r="AW117" s="16" t="s">
        <v>43</v>
      </c>
      <c r="AX117" s="16" t="s">
        <v>83</v>
      </c>
      <c r="AY117" s="249" t="s">
        <v>138</v>
      </c>
    </row>
    <row r="118" spans="1:65" s="13" customFormat="1" ht="10.199999999999999">
      <c r="B118" s="189"/>
      <c r="C118" s="190"/>
      <c r="D118" s="191" t="s">
        <v>146</v>
      </c>
      <c r="E118" s="192" t="s">
        <v>45</v>
      </c>
      <c r="F118" s="193" t="s">
        <v>494</v>
      </c>
      <c r="G118" s="190"/>
      <c r="H118" s="192" t="s">
        <v>45</v>
      </c>
      <c r="I118" s="194"/>
      <c r="J118" s="190"/>
      <c r="K118" s="190"/>
      <c r="L118" s="195"/>
      <c r="M118" s="196"/>
      <c r="N118" s="197"/>
      <c r="O118" s="197"/>
      <c r="P118" s="197"/>
      <c r="Q118" s="197"/>
      <c r="R118" s="197"/>
      <c r="S118" s="197"/>
      <c r="T118" s="198"/>
      <c r="AT118" s="199" t="s">
        <v>146</v>
      </c>
      <c r="AU118" s="199" t="s">
        <v>93</v>
      </c>
      <c r="AV118" s="13" t="s">
        <v>91</v>
      </c>
      <c r="AW118" s="13" t="s">
        <v>43</v>
      </c>
      <c r="AX118" s="13" t="s">
        <v>83</v>
      </c>
      <c r="AY118" s="199" t="s">
        <v>138</v>
      </c>
    </row>
    <row r="119" spans="1:65" s="14" customFormat="1" ht="10.199999999999999">
      <c r="B119" s="200"/>
      <c r="C119" s="201"/>
      <c r="D119" s="191" t="s">
        <v>146</v>
      </c>
      <c r="E119" s="202" t="s">
        <v>45</v>
      </c>
      <c r="F119" s="203" t="s">
        <v>495</v>
      </c>
      <c r="G119" s="201"/>
      <c r="H119" s="204">
        <v>4.7110000000000003</v>
      </c>
      <c r="I119" s="205"/>
      <c r="J119" s="201"/>
      <c r="K119" s="201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146</v>
      </c>
      <c r="AU119" s="210" t="s">
        <v>93</v>
      </c>
      <c r="AV119" s="14" t="s">
        <v>93</v>
      </c>
      <c r="AW119" s="14" t="s">
        <v>43</v>
      </c>
      <c r="AX119" s="14" t="s">
        <v>83</v>
      </c>
      <c r="AY119" s="210" t="s">
        <v>138</v>
      </c>
    </row>
    <row r="120" spans="1:65" s="15" customFormat="1" ht="10.199999999999999">
      <c r="B120" s="211"/>
      <c r="C120" s="212"/>
      <c r="D120" s="191" t="s">
        <v>146</v>
      </c>
      <c r="E120" s="213" t="s">
        <v>45</v>
      </c>
      <c r="F120" s="214" t="s">
        <v>203</v>
      </c>
      <c r="G120" s="212"/>
      <c r="H120" s="215">
        <v>20.414999999999999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146</v>
      </c>
      <c r="AU120" s="221" t="s">
        <v>93</v>
      </c>
      <c r="AV120" s="15" t="s">
        <v>144</v>
      </c>
      <c r="AW120" s="15" t="s">
        <v>43</v>
      </c>
      <c r="AX120" s="15" t="s">
        <v>91</v>
      </c>
      <c r="AY120" s="221" t="s">
        <v>138</v>
      </c>
    </row>
    <row r="121" spans="1:65" s="2" customFormat="1" ht="24.15" customHeight="1">
      <c r="A121" s="37"/>
      <c r="B121" s="38"/>
      <c r="C121" s="176" t="s">
        <v>178</v>
      </c>
      <c r="D121" s="176" t="s">
        <v>139</v>
      </c>
      <c r="E121" s="177" t="s">
        <v>496</v>
      </c>
      <c r="F121" s="178" t="s">
        <v>497</v>
      </c>
      <c r="G121" s="179" t="s">
        <v>278</v>
      </c>
      <c r="H121" s="180">
        <v>3</v>
      </c>
      <c r="I121" s="181"/>
      <c r="J121" s="182">
        <f>ROUND(I121*H121,2)</f>
        <v>0</v>
      </c>
      <c r="K121" s="178" t="s">
        <v>143</v>
      </c>
      <c r="L121" s="42"/>
      <c r="M121" s="183" t="s">
        <v>45</v>
      </c>
      <c r="N121" s="184" t="s">
        <v>54</v>
      </c>
      <c r="O121" s="67"/>
      <c r="P121" s="185">
        <f>O121*H121</f>
        <v>0</v>
      </c>
      <c r="Q121" s="185">
        <v>1.3509999999999999E-2</v>
      </c>
      <c r="R121" s="185">
        <f>Q121*H121</f>
        <v>4.0529999999999997E-2</v>
      </c>
      <c r="S121" s="185">
        <v>0</v>
      </c>
      <c r="T121" s="186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7" t="s">
        <v>144</v>
      </c>
      <c r="AT121" s="187" t="s">
        <v>139</v>
      </c>
      <c r="AU121" s="187" t="s">
        <v>93</v>
      </c>
      <c r="AY121" s="19" t="s">
        <v>138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19" t="s">
        <v>91</v>
      </c>
      <c r="BK121" s="188">
        <f>ROUND(I121*H121,2)</f>
        <v>0</v>
      </c>
      <c r="BL121" s="19" t="s">
        <v>144</v>
      </c>
      <c r="BM121" s="187" t="s">
        <v>498</v>
      </c>
    </row>
    <row r="122" spans="1:65" s="13" customFormat="1" ht="10.199999999999999">
      <c r="B122" s="189"/>
      <c r="C122" s="190"/>
      <c r="D122" s="191" t="s">
        <v>146</v>
      </c>
      <c r="E122" s="192" t="s">
        <v>45</v>
      </c>
      <c r="F122" s="193" t="s">
        <v>499</v>
      </c>
      <c r="G122" s="190"/>
      <c r="H122" s="192" t="s">
        <v>45</v>
      </c>
      <c r="I122" s="194"/>
      <c r="J122" s="190"/>
      <c r="K122" s="190"/>
      <c r="L122" s="195"/>
      <c r="M122" s="196"/>
      <c r="N122" s="197"/>
      <c r="O122" s="197"/>
      <c r="P122" s="197"/>
      <c r="Q122" s="197"/>
      <c r="R122" s="197"/>
      <c r="S122" s="197"/>
      <c r="T122" s="198"/>
      <c r="AT122" s="199" t="s">
        <v>146</v>
      </c>
      <c r="AU122" s="199" t="s">
        <v>93</v>
      </c>
      <c r="AV122" s="13" t="s">
        <v>91</v>
      </c>
      <c r="AW122" s="13" t="s">
        <v>43</v>
      </c>
      <c r="AX122" s="13" t="s">
        <v>83</v>
      </c>
      <c r="AY122" s="199" t="s">
        <v>138</v>
      </c>
    </row>
    <row r="123" spans="1:65" s="14" customFormat="1" ht="10.199999999999999">
      <c r="B123" s="200"/>
      <c r="C123" s="201"/>
      <c r="D123" s="191" t="s">
        <v>146</v>
      </c>
      <c r="E123" s="202" t="s">
        <v>45</v>
      </c>
      <c r="F123" s="203" t="s">
        <v>154</v>
      </c>
      <c r="G123" s="201"/>
      <c r="H123" s="204">
        <v>3</v>
      </c>
      <c r="I123" s="205"/>
      <c r="J123" s="201"/>
      <c r="K123" s="201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146</v>
      </c>
      <c r="AU123" s="210" t="s">
        <v>93</v>
      </c>
      <c r="AV123" s="14" t="s">
        <v>93</v>
      </c>
      <c r="AW123" s="14" t="s">
        <v>43</v>
      </c>
      <c r="AX123" s="14" t="s">
        <v>91</v>
      </c>
      <c r="AY123" s="210" t="s">
        <v>138</v>
      </c>
    </row>
    <row r="124" spans="1:65" s="12" customFormat="1" ht="22.8" customHeight="1">
      <c r="B124" s="160"/>
      <c r="C124" s="161"/>
      <c r="D124" s="162" t="s">
        <v>82</v>
      </c>
      <c r="E124" s="174" t="s">
        <v>154</v>
      </c>
      <c r="F124" s="174" t="s">
        <v>304</v>
      </c>
      <c r="G124" s="161"/>
      <c r="H124" s="161"/>
      <c r="I124" s="164"/>
      <c r="J124" s="175">
        <f>BK124</f>
        <v>0</v>
      </c>
      <c r="K124" s="161"/>
      <c r="L124" s="166"/>
      <c r="M124" s="167"/>
      <c r="N124" s="168"/>
      <c r="O124" s="168"/>
      <c r="P124" s="169">
        <f>SUM(P125:P147)</f>
        <v>0</v>
      </c>
      <c r="Q124" s="168"/>
      <c r="R124" s="169">
        <f>SUM(R125:R147)</f>
        <v>365.72398989999999</v>
      </c>
      <c r="S124" s="168"/>
      <c r="T124" s="170">
        <f>SUM(T125:T147)</f>
        <v>0</v>
      </c>
      <c r="AR124" s="171" t="s">
        <v>91</v>
      </c>
      <c r="AT124" s="172" t="s">
        <v>82</v>
      </c>
      <c r="AU124" s="172" t="s">
        <v>91</v>
      </c>
      <c r="AY124" s="171" t="s">
        <v>138</v>
      </c>
      <c r="BK124" s="173">
        <f>SUM(BK125:BK147)</f>
        <v>0</v>
      </c>
    </row>
    <row r="125" spans="1:65" s="2" customFormat="1" ht="14.4" customHeight="1">
      <c r="A125" s="37"/>
      <c r="B125" s="38"/>
      <c r="C125" s="176" t="s">
        <v>185</v>
      </c>
      <c r="D125" s="176" t="s">
        <v>139</v>
      </c>
      <c r="E125" s="177" t="s">
        <v>500</v>
      </c>
      <c r="F125" s="178" t="s">
        <v>501</v>
      </c>
      <c r="G125" s="179" t="s">
        <v>181</v>
      </c>
      <c r="H125" s="180">
        <v>150.1</v>
      </c>
      <c r="I125" s="181"/>
      <c r="J125" s="182">
        <f>ROUND(I125*H125,2)</f>
        <v>0</v>
      </c>
      <c r="K125" s="178" t="s">
        <v>143</v>
      </c>
      <c r="L125" s="42"/>
      <c r="M125" s="183" t="s">
        <v>45</v>
      </c>
      <c r="N125" s="184" t="s">
        <v>54</v>
      </c>
      <c r="O125" s="67"/>
      <c r="P125" s="185">
        <f>O125*H125</f>
        <v>0</v>
      </c>
      <c r="Q125" s="185">
        <v>0</v>
      </c>
      <c r="R125" s="185">
        <f>Q125*H125</f>
        <v>0</v>
      </c>
      <c r="S125" s="185">
        <v>0</v>
      </c>
      <c r="T125" s="18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144</v>
      </c>
      <c r="AT125" s="187" t="s">
        <v>139</v>
      </c>
      <c r="AU125" s="187" t="s">
        <v>93</v>
      </c>
      <c r="AY125" s="19" t="s">
        <v>138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9" t="s">
        <v>91</v>
      </c>
      <c r="BK125" s="188">
        <f>ROUND(I125*H125,2)</f>
        <v>0</v>
      </c>
      <c r="BL125" s="19" t="s">
        <v>144</v>
      </c>
      <c r="BM125" s="187" t="s">
        <v>502</v>
      </c>
    </row>
    <row r="126" spans="1:65" s="13" customFormat="1" ht="10.199999999999999">
      <c r="B126" s="189"/>
      <c r="C126" s="190"/>
      <c r="D126" s="191" t="s">
        <v>146</v>
      </c>
      <c r="E126" s="192" t="s">
        <v>45</v>
      </c>
      <c r="F126" s="193" t="s">
        <v>503</v>
      </c>
      <c r="G126" s="190"/>
      <c r="H126" s="192" t="s">
        <v>45</v>
      </c>
      <c r="I126" s="194"/>
      <c r="J126" s="190"/>
      <c r="K126" s="190"/>
      <c r="L126" s="195"/>
      <c r="M126" s="196"/>
      <c r="N126" s="197"/>
      <c r="O126" s="197"/>
      <c r="P126" s="197"/>
      <c r="Q126" s="197"/>
      <c r="R126" s="197"/>
      <c r="S126" s="197"/>
      <c r="T126" s="198"/>
      <c r="AT126" s="199" t="s">
        <v>146</v>
      </c>
      <c r="AU126" s="199" t="s">
        <v>93</v>
      </c>
      <c r="AV126" s="13" t="s">
        <v>91</v>
      </c>
      <c r="AW126" s="13" t="s">
        <v>43</v>
      </c>
      <c r="AX126" s="13" t="s">
        <v>83</v>
      </c>
      <c r="AY126" s="199" t="s">
        <v>138</v>
      </c>
    </row>
    <row r="127" spans="1:65" s="14" customFormat="1" ht="10.199999999999999">
      <c r="B127" s="200"/>
      <c r="C127" s="201"/>
      <c r="D127" s="191" t="s">
        <v>146</v>
      </c>
      <c r="E127" s="202" t="s">
        <v>45</v>
      </c>
      <c r="F127" s="203" t="s">
        <v>504</v>
      </c>
      <c r="G127" s="201"/>
      <c r="H127" s="204">
        <v>150.1</v>
      </c>
      <c r="I127" s="205"/>
      <c r="J127" s="201"/>
      <c r="K127" s="201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146</v>
      </c>
      <c r="AU127" s="210" t="s">
        <v>93</v>
      </c>
      <c r="AV127" s="14" t="s">
        <v>93</v>
      </c>
      <c r="AW127" s="14" t="s">
        <v>43</v>
      </c>
      <c r="AX127" s="14" t="s">
        <v>91</v>
      </c>
      <c r="AY127" s="210" t="s">
        <v>138</v>
      </c>
    </row>
    <row r="128" spans="1:65" s="2" customFormat="1" ht="14.4" customHeight="1">
      <c r="A128" s="37"/>
      <c r="B128" s="38"/>
      <c r="C128" s="176" t="s">
        <v>191</v>
      </c>
      <c r="D128" s="176" t="s">
        <v>139</v>
      </c>
      <c r="E128" s="177" t="s">
        <v>505</v>
      </c>
      <c r="F128" s="178" t="s">
        <v>506</v>
      </c>
      <c r="G128" s="179" t="s">
        <v>174</v>
      </c>
      <c r="H128" s="180">
        <v>740.2</v>
      </c>
      <c r="I128" s="181"/>
      <c r="J128" s="182">
        <f>ROUND(I128*H128,2)</f>
        <v>0</v>
      </c>
      <c r="K128" s="178" t="s">
        <v>143</v>
      </c>
      <c r="L128" s="42"/>
      <c r="M128" s="183" t="s">
        <v>45</v>
      </c>
      <c r="N128" s="184" t="s">
        <v>54</v>
      </c>
      <c r="O128" s="67"/>
      <c r="P128" s="185">
        <f>O128*H128</f>
        <v>0</v>
      </c>
      <c r="Q128" s="185">
        <v>2.3700000000000001E-3</v>
      </c>
      <c r="R128" s="185">
        <f>Q128*H128</f>
        <v>1.7542740000000001</v>
      </c>
      <c r="S128" s="185">
        <v>0</v>
      </c>
      <c r="T128" s="18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7" t="s">
        <v>144</v>
      </c>
      <c r="AT128" s="187" t="s">
        <v>139</v>
      </c>
      <c r="AU128" s="187" t="s">
        <v>93</v>
      </c>
      <c r="AY128" s="19" t="s">
        <v>138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9" t="s">
        <v>91</v>
      </c>
      <c r="BK128" s="188">
        <f>ROUND(I128*H128,2)</f>
        <v>0</v>
      </c>
      <c r="BL128" s="19" t="s">
        <v>144</v>
      </c>
      <c r="BM128" s="187" t="s">
        <v>507</v>
      </c>
    </row>
    <row r="129" spans="1:65" s="13" customFormat="1" ht="10.199999999999999">
      <c r="B129" s="189"/>
      <c r="C129" s="190"/>
      <c r="D129" s="191" t="s">
        <v>146</v>
      </c>
      <c r="E129" s="192" t="s">
        <v>45</v>
      </c>
      <c r="F129" s="193" t="s">
        <v>503</v>
      </c>
      <c r="G129" s="190"/>
      <c r="H129" s="192" t="s">
        <v>45</v>
      </c>
      <c r="I129" s="194"/>
      <c r="J129" s="190"/>
      <c r="K129" s="190"/>
      <c r="L129" s="195"/>
      <c r="M129" s="196"/>
      <c r="N129" s="197"/>
      <c r="O129" s="197"/>
      <c r="P129" s="197"/>
      <c r="Q129" s="197"/>
      <c r="R129" s="197"/>
      <c r="S129" s="197"/>
      <c r="T129" s="198"/>
      <c r="AT129" s="199" t="s">
        <v>146</v>
      </c>
      <c r="AU129" s="199" t="s">
        <v>93</v>
      </c>
      <c r="AV129" s="13" t="s">
        <v>91</v>
      </c>
      <c r="AW129" s="13" t="s">
        <v>43</v>
      </c>
      <c r="AX129" s="13" t="s">
        <v>83</v>
      </c>
      <c r="AY129" s="199" t="s">
        <v>138</v>
      </c>
    </row>
    <row r="130" spans="1:65" s="14" customFormat="1" ht="10.199999999999999">
      <c r="B130" s="200"/>
      <c r="C130" s="201"/>
      <c r="D130" s="191" t="s">
        <v>146</v>
      </c>
      <c r="E130" s="202" t="s">
        <v>45</v>
      </c>
      <c r="F130" s="203" t="s">
        <v>508</v>
      </c>
      <c r="G130" s="201"/>
      <c r="H130" s="204">
        <v>545</v>
      </c>
      <c r="I130" s="205"/>
      <c r="J130" s="201"/>
      <c r="K130" s="201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146</v>
      </c>
      <c r="AU130" s="210" t="s">
        <v>93</v>
      </c>
      <c r="AV130" s="14" t="s">
        <v>93</v>
      </c>
      <c r="AW130" s="14" t="s">
        <v>43</v>
      </c>
      <c r="AX130" s="14" t="s">
        <v>83</v>
      </c>
      <c r="AY130" s="210" t="s">
        <v>138</v>
      </c>
    </row>
    <row r="131" spans="1:65" s="14" customFormat="1" ht="10.199999999999999">
      <c r="B131" s="200"/>
      <c r="C131" s="201"/>
      <c r="D131" s="191" t="s">
        <v>146</v>
      </c>
      <c r="E131" s="202" t="s">
        <v>45</v>
      </c>
      <c r="F131" s="203" t="s">
        <v>509</v>
      </c>
      <c r="G131" s="201"/>
      <c r="H131" s="204">
        <v>195.2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146</v>
      </c>
      <c r="AU131" s="210" t="s">
        <v>93</v>
      </c>
      <c r="AV131" s="14" t="s">
        <v>93</v>
      </c>
      <c r="AW131" s="14" t="s">
        <v>43</v>
      </c>
      <c r="AX131" s="14" t="s">
        <v>83</v>
      </c>
      <c r="AY131" s="210" t="s">
        <v>138</v>
      </c>
    </row>
    <row r="132" spans="1:65" s="15" customFormat="1" ht="10.199999999999999">
      <c r="B132" s="211"/>
      <c r="C132" s="212"/>
      <c r="D132" s="191" t="s">
        <v>146</v>
      </c>
      <c r="E132" s="213" t="s">
        <v>45</v>
      </c>
      <c r="F132" s="214" t="s">
        <v>203</v>
      </c>
      <c r="G132" s="212"/>
      <c r="H132" s="215">
        <v>740.2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146</v>
      </c>
      <c r="AU132" s="221" t="s">
        <v>93</v>
      </c>
      <c r="AV132" s="15" t="s">
        <v>144</v>
      </c>
      <c r="AW132" s="15" t="s">
        <v>43</v>
      </c>
      <c r="AX132" s="15" t="s">
        <v>91</v>
      </c>
      <c r="AY132" s="221" t="s">
        <v>138</v>
      </c>
    </row>
    <row r="133" spans="1:65" s="2" customFormat="1" ht="14.4" customHeight="1">
      <c r="A133" s="37"/>
      <c r="B133" s="38"/>
      <c r="C133" s="176" t="s">
        <v>197</v>
      </c>
      <c r="D133" s="176" t="s">
        <v>139</v>
      </c>
      <c r="E133" s="177" t="s">
        <v>510</v>
      </c>
      <c r="F133" s="178" t="s">
        <v>511</v>
      </c>
      <c r="G133" s="179" t="s">
        <v>174</v>
      </c>
      <c r="H133" s="180">
        <v>740.2</v>
      </c>
      <c r="I133" s="181"/>
      <c r="J133" s="182">
        <f>ROUND(I133*H133,2)</f>
        <v>0</v>
      </c>
      <c r="K133" s="178" t="s">
        <v>143</v>
      </c>
      <c r="L133" s="42"/>
      <c r="M133" s="183" t="s">
        <v>45</v>
      </c>
      <c r="N133" s="184" t="s">
        <v>54</v>
      </c>
      <c r="O133" s="67"/>
      <c r="P133" s="185">
        <f>O133*H133</f>
        <v>0</v>
      </c>
      <c r="Q133" s="185">
        <v>0</v>
      </c>
      <c r="R133" s="185">
        <f>Q133*H133</f>
        <v>0</v>
      </c>
      <c r="S133" s="185">
        <v>0</v>
      </c>
      <c r="T133" s="18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7" t="s">
        <v>144</v>
      </c>
      <c r="AT133" s="187" t="s">
        <v>139</v>
      </c>
      <c r="AU133" s="187" t="s">
        <v>93</v>
      </c>
      <c r="AY133" s="19" t="s">
        <v>138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9" t="s">
        <v>91</v>
      </c>
      <c r="BK133" s="188">
        <f>ROUND(I133*H133,2)</f>
        <v>0</v>
      </c>
      <c r="BL133" s="19" t="s">
        <v>144</v>
      </c>
      <c r="BM133" s="187" t="s">
        <v>512</v>
      </c>
    </row>
    <row r="134" spans="1:65" s="2" customFormat="1" ht="14.4" customHeight="1">
      <c r="A134" s="37"/>
      <c r="B134" s="38"/>
      <c r="C134" s="176" t="s">
        <v>204</v>
      </c>
      <c r="D134" s="176" t="s">
        <v>139</v>
      </c>
      <c r="E134" s="177" t="s">
        <v>513</v>
      </c>
      <c r="F134" s="178" t="s">
        <v>514</v>
      </c>
      <c r="G134" s="179" t="s">
        <v>174</v>
      </c>
      <c r="H134" s="180">
        <v>195.2</v>
      </c>
      <c r="I134" s="181"/>
      <c r="J134" s="182">
        <f>ROUND(I134*H134,2)</f>
        <v>0</v>
      </c>
      <c r="K134" s="178" t="s">
        <v>45</v>
      </c>
      <c r="L134" s="42"/>
      <c r="M134" s="183" t="s">
        <v>45</v>
      </c>
      <c r="N134" s="184" t="s">
        <v>54</v>
      </c>
      <c r="O134" s="67"/>
      <c r="P134" s="185">
        <f>O134*H134</f>
        <v>0</v>
      </c>
      <c r="Q134" s="185">
        <v>2.5000000000000001E-3</v>
      </c>
      <c r="R134" s="185">
        <f>Q134*H134</f>
        <v>0.48799999999999999</v>
      </c>
      <c r="S134" s="185">
        <v>0</v>
      </c>
      <c r="T134" s="18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7" t="s">
        <v>144</v>
      </c>
      <c r="AT134" s="187" t="s">
        <v>139</v>
      </c>
      <c r="AU134" s="187" t="s">
        <v>93</v>
      </c>
      <c r="AY134" s="19" t="s">
        <v>138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9" t="s">
        <v>91</v>
      </c>
      <c r="BK134" s="188">
        <f>ROUND(I134*H134,2)</f>
        <v>0</v>
      </c>
      <c r="BL134" s="19" t="s">
        <v>144</v>
      </c>
      <c r="BM134" s="187" t="s">
        <v>515</v>
      </c>
    </row>
    <row r="135" spans="1:65" s="13" customFormat="1" ht="10.199999999999999">
      <c r="B135" s="189"/>
      <c r="C135" s="190"/>
      <c r="D135" s="191" t="s">
        <v>146</v>
      </c>
      <c r="E135" s="192" t="s">
        <v>45</v>
      </c>
      <c r="F135" s="193" t="s">
        <v>503</v>
      </c>
      <c r="G135" s="190"/>
      <c r="H135" s="192" t="s">
        <v>45</v>
      </c>
      <c r="I135" s="194"/>
      <c r="J135" s="190"/>
      <c r="K135" s="190"/>
      <c r="L135" s="195"/>
      <c r="M135" s="196"/>
      <c r="N135" s="197"/>
      <c r="O135" s="197"/>
      <c r="P135" s="197"/>
      <c r="Q135" s="197"/>
      <c r="R135" s="197"/>
      <c r="S135" s="197"/>
      <c r="T135" s="198"/>
      <c r="AT135" s="199" t="s">
        <v>146</v>
      </c>
      <c r="AU135" s="199" t="s">
        <v>93</v>
      </c>
      <c r="AV135" s="13" t="s">
        <v>91</v>
      </c>
      <c r="AW135" s="13" t="s">
        <v>43</v>
      </c>
      <c r="AX135" s="13" t="s">
        <v>83</v>
      </c>
      <c r="AY135" s="199" t="s">
        <v>138</v>
      </c>
    </row>
    <row r="136" spans="1:65" s="14" customFormat="1" ht="10.199999999999999">
      <c r="B136" s="200"/>
      <c r="C136" s="201"/>
      <c r="D136" s="191" t="s">
        <v>146</v>
      </c>
      <c r="E136" s="202" t="s">
        <v>45</v>
      </c>
      <c r="F136" s="203" t="s">
        <v>509</v>
      </c>
      <c r="G136" s="201"/>
      <c r="H136" s="204">
        <v>195.2</v>
      </c>
      <c r="I136" s="205"/>
      <c r="J136" s="201"/>
      <c r="K136" s="201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146</v>
      </c>
      <c r="AU136" s="210" t="s">
        <v>93</v>
      </c>
      <c r="AV136" s="14" t="s">
        <v>93</v>
      </c>
      <c r="AW136" s="14" t="s">
        <v>43</v>
      </c>
      <c r="AX136" s="14" t="s">
        <v>83</v>
      </c>
      <c r="AY136" s="210" t="s">
        <v>138</v>
      </c>
    </row>
    <row r="137" spans="1:65" s="15" customFormat="1" ht="10.199999999999999">
      <c r="B137" s="211"/>
      <c r="C137" s="212"/>
      <c r="D137" s="191" t="s">
        <v>146</v>
      </c>
      <c r="E137" s="213" t="s">
        <v>45</v>
      </c>
      <c r="F137" s="214" t="s">
        <v>203</v>
      </c>
      <c r="G137" s="212"/>
      <c r="H137" s="215">
        <v>195.2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146</v>
      </c>
      <c r="AU137" s="221" t="s">
        <v>93</v>
      </c>
      <c r="AV137" s="15" t="s">
        <v>144</v>
      </c>
      <c r="AW137" s="15" t="s">
        <v>43</v>
      </c>
      <c r="AX137" s="15" t="s">
        <v>91</v>
      </c>
      <c r="AY137" s="221" t="s">
        <v>138</v>
      </c>
    </row>
    <row r="138" spans="1:65" s="2" customFormat="1" ht="14.4" customHeight="1">
      <c r="A138" s="37"/>
      <c r="B138" s="38"/>
      <c r="C138" s="176" t="s">
        <v>209</v>
      </c>
      <c r="D138" s="176" t="s">
        <v>139</v>
      </c>
      <c r="E138" s="177" t="s">
        <v>516</v>
      </c>
      <c r="F138" s="178" t="s">
        <v>517</v>
      </c>
      <c r="G138" s="179" t="s">
        <v>221</v>
      </c>
      <c r="H138" s="180">
        <v>15.01</v>
      </c>
      <c r="I138" s="181"/>
      <c r="J138" s="182">
        <f>ROUND(I138*H138,2)</f>
        <v>0</v>
      </c>
      <c r="K138" s="178" t="s">
        <v>143</v>
      </c>
      <c r="L138" s="42"/>
      <c r="M138" s="183" t="s">
        <v>45</v>
      </c>
      <c r="N138" s="184" t="s">
        <v>54</v>
      </c>
      <c r="O138" s="67"/>
      <c r="P138" s="185">
        <f>O138*H138</f>
        <v>0</v>
      </c>
      <c r="Q138" s="185">
        <v>1.04359</v>
      </c>
      <c r="R138" s="185">
        <f>Q138*H138</f>
        <v>15.664285899999999</v>
      </c>
      <c r="S138" s="185">
        <v>0</v>
      </c>
      <c r="T138" s="18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7" t="s">
        <v>144</v>
      </c>
      <c r="AT138" s="187" t="s">
        <v>139</v>
      </c>
      <c r="AU138" s="187" t="s">
        <v>93</v>
      </c>
      <c r="AY138" s="19" t="s">
        <v>138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19" t="s">
        <v>91</v>
      </c>
      <c r="BK138" s="188">
        <f>ROUND(I138*H138,2)</f>
        <v>0</v>
      </c>
      <c r="BL138" s="19" t="s">
        <v>144</v>
      </c>
      <c r="BM138" s="187" t="s">
        <v>518</v>
      </c>
    </row>
    <row r="139" spans="1:65" s="13" customFormat="1" ht="10.199999999999999">
      <c r="B139" s="189"/>
      <c r="C139" s="190"/>
      <c r="D139" s="191" t="s">
        <v>146</v>
      </c>
      <c r="E139" s="192" t="s">
        <v>45</v>
      </c>
      <c r="F139" s="193" t="s">
        <v>503</v>
      </c>
      <c r="G139" s="190"/>
      <c r="H139" s="192" t="s">
        <v>45</v>
      </c>
      <c r="I139" s="194"/>
      <c r="J139" s="190"/>
      <c r="K139" s="190"/>
      <c r="L139" s="195"/>
      <c r="M139" s="196"/>
      <c r="N139" s="197"/>
      <c r="O139" s="197"/>
      <c r="P139" s="197"/>
      <c r="Q139" s="197"/>
      <c r="R139" s="197"/>
      <c r="S139" s="197"/>
      <c r="T139" s="198"/>
      <c r="AT139" s="199" t="s">
        <v>146</v>
      </c>
      <c r="AU139" s="199" t="s">
        <v>93</v>
      </c>
      <c r="AV139" s="13" t="s">
        <v>91</v>
      </c>
      <c r="AW139" s="13" t="s">
        <v>43</v>
      </c>
      <c r="AX139" s="13" t="s">
        <v>83</v>
      </c>
      <c r="AY139" s="199" t="s">
        <v>138</v>
      </c>
    </row>
    <row r="140" spans="1:65" s="14" customFormat="1" ht="10.199999999999999">
      <c r="B140" s="200"/>
      <c r="C140" s="201"/>
      <c r="D140" s="191" t="s">
        <v>146</v>
      </c>
      <c r="E140" s="202" t="s">
        <v>45</v>
      </c>
      <c r="F140" s="203" t="s">
        <v>519</v>
      </c>
      <c r="G140" s="201"/>
      <c r="H140" s="204">
        <v>15.01</v>
      </c>
      <c r="I140" s="205"/>
      <c r="J140" s="201"/>
      <c r="K140" s="201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146</v>
      </c>
      <c r="AU140" s="210" t="s">
        <v>93</v>
      </c>
      <c r="AV140" s="14" t="s">
        <v>93</v>
      </c>
      <c r="AW140" s="14" t="s">
        <v>43</v>
      </c>
      <c r="AX140" s="14" t="s">
        <v>91</v>
      </c>
      <c r="AY140" s="210" t="s">
        <v>138</v>
      </c>
    </row>
    <row r="141" spans="1:65" s="2" customFormat="1" ht="14.4" customHeight="1">
      <c r="A141" s="37"/>
      <c r="B141" s="38"/>
      <c r="C141" s="176" t="s">
        <v>213</v>
      </c>
      <c r="D141" s="176" t="s">
        <v>139</v>
      </c>
      <c r="E141" s="177" t="s">
        <v>520</v>
      </c>
      <c r="F141" s="178" t="s">
        <v>521</v>
      </c>
      <c r="G141" s="179" t="s">
        <v>181</v>
      </c>
      <c r="H141" s="180">
        <v>166.6</v>
      </c>
      <c r="I141" s="181"/>
      <c r="J141" s="182">
        <f>ROUND(I141*H141,2)</f>
        <v>0</v>
      </c>
      <c r="K141" s="178" t="s">
        <v>143</v>
      </c>
      <c r="L141" s="42"/>
      <c r="M141" s="183" t="s">
        <v>45</v>
      </c>
      <c r="N141" s="184" t="s">
        <v>54</v>
      </c>
      <c r="O141" s="67"/>
      <c r="P141" s="185">
        <f>O141*H141</f>
        <v>0</v>
      </c>
      <c r="Q141" s="185">
        <v>2.0874999999999999</v>
      </c>
      <c r="R141" s="185">
        <f>Q141*H141</f>
        <v>347.77749999999997</v>
      </c>
      <c r="S141" s="185">
        <v>0</v>
      </c>
      <c r="T141" s="18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7" t="s">
        <v>144</v>
      </c>
      <c r="AT141" s="187" t="s">
        <v>139</v>
      </c>
      <c r="AU141" s="187" t="s">
        <v>93</v>
      </c>
      <c r="AY141" s="19" t="s">
        <v>138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9" t="s">
        <v>91</v>
      </c>
      <c r="BK141" s="188">
        <f>ROUND(I141*H141,2)</f>
        <v>0</v>
      </c>
      <c r="BL141" s="19" t="s">
        <v>144</v>
      </c>
      <c r="BM141" s="187" t="s">
        <v>522</v>
      </c>
    </row>
    <row r="142" spans="1:65" s="13" customFormat="1" ht="10.199999999999999">
      <c r="B142" s="189"/>
      <c r="C142" s="190"/>
      <c r="D142" s="191" t="s">
        <v>146</v>
      </c>
      <c r="E142" s="192" t="s">
        <v>45</v>
      </c>
      <c r="F142" s="193" t="s">
        <v>523</v>
      </c>
      <c r="G142" s="190"/>
      <c r="H142" s="192" t="s">
        <v>45</v>
      </c>
      <c r="I142" s="194"/>
      <c r="J142" s="190"/>
      <c r="K142" s="190"/>
      <c r="L142" s="195"/>
      <c r="M142" s="196"/>
      <c r="N142" s="197"/>
      <c r="O142" s="197"/>
      <c r="P142" s="197"/>
      <c r="Q142" s="197"/>
      <c r="R142" s="197"/>
      <c r="S142" s="197"/>
      <c r="T142" s="198"/>
      <c r="AT142" s="199" t="s">
        <v>146</v>
      </c>
      <c r="AU142" s="199" t="s">
        <v>93</v>
      </c>
      <c r="AV142" s="13" t="s">
        <v>91</v>
      </c>
      <c r="AW142" s="13" t="s">
        <v>43</v>
      </c>
      <c r="AX142" s="13" t="s">
        <v>83</v>
      </c>
      <c r="AY142" s="199" t="s">
        <v>138</v>
      </c>
    </row>
    <row r="143" spans="1:65" s="13" customFormat="1" ht="10.199999999999999">
      <c r="B143" s="189"/>
      <c r="C143" s="190"/>
      <c r="D143" s="191" t="s">
        <v>146</v>
      </c>
      <c r="E143" s="192" t="s">
        <v>45</v>
      </c>
      <c r="F143" s="193" t="s">
        <v>524</v>
      </c>
      <c r="G143" s="190"/>
      <c r="H143" s="192" t="s">
        <v>45</v>
      </c>
      <c r="I143" s="194"/>
      <c r="J143" s="190"/>
      <c r="K143" s="190"/>
      <c r="L143" s="195"/>
      <c r="M143" s="196"/>
      <c r="N143" s="197"/>
      <c r="O143" s="197"/>
      <c r="P143" s="197"/>
      <c r="Q143" s="197"/>
      <c r="R143" s="197"/>
      <c r="S143" s="197"/>
      <c r="T143" s="198"/>
      <c r="AT143" s="199" t="s">
        <v>146</v>
      </c>
      <c r="AU143" s="199" t="s">
        <v>93</v>
      </c>
      <c r="AV143" s="13" t="s">
        <v>91</v>
      </c>
      <c r="AW143" s="13" t="s">
        <v>43</v>
      </c>
      <c r="AX143" s="13" t="s">
        <v>83</v>
      </c>
      <c r="AY143" s="199" t="s">
        <v>138</v>
      </c>
    </row>
    <row r="144" spans="1:65" s="14" customFormat="1" ht="10.199999999999999">
      <c r="B144" s="200"/>
      <c r="C144" s="201"/>
      <c r="D144" s="191" t="s">
        <v>146</v>
      </c>
      <c r="E144" s="202" t="s">
        <v>45</v>
      </c>
      <c r="F144" s="203" t="s">
        <v>525</v>
      </c>
      <c r="G144" s="201"/>
      <c r="H144" s="204">
        <v>166.6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146</v>
      </c>
      <c r="AU144" s="210" t="s">
        <v>93</v>
      </c>
      <c r="AV144" s="14" t="s">
        <v>93</v>
      </c>
      <c r="AW144" s="14" t="s">
        <v>43</v>
      </c>
      <c r="AX144" s="14" t="s">
        <v>91</v>
      </c>
      <c r="AY144" s="210" t="s">
        <v>138</v>
      </c>
    </row>
    <row r="145" spans="1:65" s="2" customFormat="1" ht="14.4" customHeight="1">
      <c r="A145" s="37"/>
      <c r="B145" s="38"/>
      <c r="C145" s="176" t="s">
        <v>8</v>
      </c>
      <c r="D145" s="176" t="s">
        <v>139</v>
      </c>
      <c r="E145" s="177" t="s">
        <v>526</v>
      </c>
      <c r="F145" s="178" t="s">
        <v>527</v>
      </c>
      <c r="G145" s="179" t="s">
        <v>142</v>
      </c>
      <c r="H145" s="180">
        <v>3</v>
      </c>
      <c r="I145" s="181"/>
      <c r="J145" s="182">
        <f>ROUND(I145*H145,2)</f>
        <v>0</v>
      </c>
      <c r="K145" s="178" t="s">
        <v>143</v>
      </c>
      <c r="L145" s="42"/>
      <c r="M145" s="183" t="s">
        <v>45</v>
      </c>
      <c r="N145" s="184" t="s">
        <v>54</v>
      </c>
      <c r="O145" s="67"/>
      <c r="P145" s="185">
        <f>O145*H145</f>
        <v>0</v>
      </c>
      <c r="Q145" s="185">
        <v>1.3310000000000001E-2</v>
      </c>
      <c r="R145" s="185">
        <f>Q145*H145</f>
        <v>3.993E-2</v>
      </c>
      <c r="S145" s="185">
        <v>0</v>
      </c>
      <c r="T145" s="18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7" t="s">
        <v>144</v>
      </c>
      <c r="AT145" s="187" t="s">
        <v>139</v>
      </c>
      <c r="AU145" s="187" t="s">
        <v>93</v>
      </c>
      <c r="AY145" s="19" t="s">
        <v>138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9" t="s">
        <v>91</v>
      </c>
      <c r="BK145" s="188">
        <f>ROUND(I145*H145,2)</f>
        <v>0</v>
      </c>
      <c r="BL145" s="19" t="s">
        <v>144</v>
      </c>
      <c r="BM145" s="187" t="s">
        <v>528</v>
      </c>
    </row>
    <row r="146" spans="1:65" s="13" customFormat="1" ht="10.199999999999999">
      <c r="B146" s="189"/>
      <c r="C146" s="190"/>
      <c r="D146" s="191" t="s">
        <v>146</v>
      </c>
      <c r="E146" s="192" t="s">
        <v>45</v>
      </c>
      <c r="F146" s="193" t="s">
        <v>499</v>
      </c>
      <c r="G146" s="190"/>
      <c r="H146" s="192" t="s">
        <v>45</v>
      </c>
      <c r="I146" s="194"/>
      <c r="J146" s="190"/>
      <c r="K146" s="190"/>
      <c r="L146" s="195"/>
      <c r="M146" s="196"/>
      <c r="N146" s="197"/>
      <c r="O146" s="197"/>
      <c r="P146" s="197"/>
      <c r="Q146" s="197"/>
      <c r="R146" s="197"/>
      <c r="S146" s="197"/>
      <c r="T146" s="198"/>
      <c r="AT146" s="199" t="s">
        <v>146</v>
      </c>
      <c r="AU146" s="199" t="s">
        <v>93</v>
      </c>
      <c r="AV146" s="13" t="s">
        <v>91</v>
      </c>
      <c r="AW146" s="13" t="s">
        <v>43</v>
      </c>
      <c r="AX146" s="13" t="s">
        <v>83</v>
      </c>
      <c r="AY146" s="199" t="s">
        <v>138</v>
      </c>
    </row>
    <row r="147" spans="1:65" s="14" customFormat="1" ht="10.199999999999999">
      <c r="B147" s="200"/>
      <c r="C147" s="201"/>
      <c r="D147" s="191" t="s">
        <v>146</v>
      </c>
      <c r="E147" s="202" t="s">
        <v>45</v>
      </c>
      <c r="F147" s="203" t="s">
        <v>529</v>
      </c>
      <c r="G147" s="201"/>
      <c r="H147" s="204">
        <v>3</v>
      </c>
      <c r="I147" s="205"/>
      <c r="J147" s="201"/>
      <c r="K147" s="201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146</v>
      </c>
      <c r="AU147" s="210" t="s">
        <v>93</v>
      </c>
      <c r="AV147" s="14" t="s">
        <v>93</v>
      </c>
      <c r="AW147" s="14" t="s">
        <v>43</v>
      </c>
      <c r="AX147" s="14" t="s">
        <v>91</v>
      </c>
      <c r="AY147" s="210" t="s">
        <v>138</v>
      </c>
    </row>
    <row r="148" spans="1:65" s="12" customFormat="1" ht="22.8" customHeight="1">
      <c r="B148" s="160"/>
      <c r="C148" s="161"/>
      <c r="D148" s="162" t="s">
        <v>82</v>
      </c>
      <c r="E148" s="174" t="s">
        <v>167</v>
      </c>
      <c r="F148" s="174" t="s">
        <v>314</v>
      </c>
      <c r="G148" s="161"/>
      <c r="H148" s="161"/>
      <c r="I148" s="164"/>
      <c r="J148" s="175">
        <f>BK148</f>
        <v>0</v>
      </c>
      <c r="K148" s="161"/>
      <c r="L148" s="166"/>
      <c r="M148" s="167"/>
      <c r="N148" s="168"/>
      <c r="O148" s="168"/>
      <c r="P148" s="169">
        <f>SUM(P149:P152)</f>
        <v>0</v>
      </c>
      <c r="Q148" s="168"/>
      <c r="R148" s="169">
        <f>SUM(R149:R152)</f>
        <v>1.5455999999999999E-2</v>
      </c>
      <c r="S148" s="168"/>
      <c r="T148" s="170">
        <f>SUM(T149:T152)</f>
        <v>0</v>
      </c>
      <c r="AR148" s="171" t="s">
        <v>91</v>
      </c>
      <c r="AT148" s="172" t="s">
        <v>82</v>
      </c>
      <c r="AU148" s="172" t="s">
        <v>91</v>
      </c>
      <c r="AY148" s="171" t="s">
        <v>138</v>
      </c>
      <c r="BK148" s="173">
        <f>SUM(BK149:BK152)</f>
        <v>0</v>
      </c>
    </row>
    <row r="149" spans="1:65" s="2" customFormat="1" ht="24.15" customHeight="1">
      <c r="A149" s="37"/>
      <c r="B149" s="38"/>
      <c r="C149" s="176" t="s">
        <v>224</v>
      </c>
      <c r="D149" s="176" t="s">
        <v>139</v>
      </c>
      <c r="E149" s="177" t="s">
        <v>530</v>
      </c>
      <c r="F149" s="178" t="s">
        <v>531</v>
      </c>
      <c r="G149" s="179" t="s">
        <v>142</v>
      </c>
      <c r="H149" s="180">
        <v>73.599999999999994</v>
      </c>
      <c r="I149" s="181"/>
      <c r="J149" s="182">
        <f>ROUND(I149*H149,2)</f>
        <v>0</v>
      </c>
      <c r="K149" s="178" t="s">
        <v>143</v>
      </c>
      <c r="L149" s="42"/>
      <c r="M149" s="183" t="s">
        <v>45</v>
      </c>
      <c r="N149" s="184" t="s">
        <v>54</v>
      </c>
      <c r="O149" s="67"/>
      <c r="P149" s="185">
        <f>O149*H149</f>
        <v>0</v>
      </c>
      <c r="Q149" s="185">
        <v>2.1000000000000001E-4</v>
      </c>
      <c r="R149" s="185">
        <f>Q149*H149</f>
        <v>1.5455999999999999E-2</v>
      </c>
      <c r="S149" s="185">
        <v>0</v>
      </c>
      <c r="T149" s="18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7" t="s">
        <v>144</v>
      </c>
      <c r="AT149" s="187" t="s">
        <v>139</v>
      </c>
      <c r="AU149" s="187" t="s">
        <v>93</v>
      </c>
      <c r="AY149" s="19" t="s">
        <v>138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9" t="s">
        <v>91</v>
      </c>
      <c r="BK149" s="188">
        <f>ROUND(I149*H149,2)</f>
        <v>0</v>
      </c>
      <c r="BL149" s="19" t="s">
        <v>144</v>
      </c>
      <c r="BM149" s="187" t="s">
        <v>532</v>
      </c>
    </row>
    <row r="150" spans="1:65" s="13" customFormat="1" ht="10.199999999999999">
      <c r="B150" s="189"/>
      <c r="C150" s="190"/>
      <c r="D150" s="191" t="s">
        <v>146</v>
      </c>
      <c r="E150" s="192" t="s">
        <v>45</v>
      </c>
      <c r="F150" s="193" t="s">
        <v>533</v>
      </c>
      <c r="G150" s="190"/>
      <c r="H150" s="192" t="s">
        <v>45</v>
      </c>
      <c r="I150" s="194"/>
      <c r="J150" s="190"/>
      <c r="K150" s="190"/>
      <c r="L150" s="195"/>
      <c r="M150" s="196"/>
      <c r="N150" s="197"/>
      <c r="O150" s="197"/>
      <c r="P150" s="197"/>
      <c r="Q150" s="197"/>
      <c r="R150" s="197"/>
      <c r="S150" s="197"/>
      <c r="T150" s="198"/>
      <c r="AT150" s="199" t="s">
        <v>146</v>
      </c>
      <c r="AU150" s="199" t="s">
        <v>93</v>
      </c>
      <c r="AV150" s="13" t="s">
        <v>91</v>
      </c>
      <c r="AW150" s="13" t="s">
        <v>43</v>
      </c>
      <c r="AX150" s="13" t="s">
        <v>83</v>
      </c>
      <c r="AY150" s="199" t="s">
        <v>138</v>
      </c>
    </row>
    <row r="151" spans="1:65" s="14" customFormat="1" ht="10.199999999999999">
      <c r="B151" s="200"/>
      <c r="C151" s="201"/>
      <c r="D151" s="191" t="s">
        <v>146</v>
      </c>
      <c r="E151" s="202" t="s">
        <v>45</v>
      </c>
      <c r="F151" s="203" t="s">
        <v>534</v>
      </c>
      <c r="G151" s="201"/>
      <c r="H151" s="204">
        <v>73.599999999999994</v>
      </c>
      <c r="I151" s="205"/>
      <c r="J151" s="201"/>
      <c r="K151" s="201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146</v>
      </c>
      <c r="AU151" s="210" t="s">
        <v>93</v>
      </c>
      <c r="AV151" s="14" t="s">
        <v>93</v>
      </c>
      <c r="AW151" s="14" t="s">
        <v>43</v>
      </c>
      <c r="AX151" s="14" t="s">
        <v>83</v>
      </c>
      <c r="AY151" s="210" t="s">
        <v>138</v>
      </c>
    </row>
    <row r="152" spans="1:65" s="15" customFormat="1" ht="10.199999999999999">
      <c r="B152" s="211"/>
      <c r="C152" s="212"/>
      <c r="D152" s="191" t="s">
        <v>146</v>
      </c>
      <c r="E152" s="213" t="s">
        <v>45</v>
      </c>
      <c r="F152" s="214" t="s">
        <v>203</v>
      </c>
      <c r="G152" s="212"/>
      <c r="H152" s="215">
        <v>73.599999999999994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146</v>
      </c>
      <c r="AU152" s="221" t="s">
        <v>93</v>
      </c>
      <c r="AV152" s="15" t="s">
        <v>144</v>
      </c>
      <c r="AW152" s="15" t="s">
        <v>43</v>
      </c>
      <c r="AX152" s="15" t="s">
        <v>91</v>
      </c>
      <c r="AY152" s="221" t="s">
        <v>138</v>
      </c>
    </row>
    <row r="153" spans="1:65" s="12" customFormat="1" ht="22.8" customHeight="1">
      <c r="B153" s="160"/>
      <c r="C153" s="161"/>
      <c r="D153" s="162" t="s">
        <v>82</v>
      </c>
      <c r="E153" s="174" t="s">
        <v>185</v>
      </c>
      <c r="F153" s="174" t="s">
        <v>348</v>
      </c>
      <c r="G153" s="161"/>
      <c r="H153" s="161"/>
      <c r="I153" s="164"/>
      <c r="J153" s="175">
        <f>BK153</f>
        <v>0</v>
      </c>
      <c r="K153" s="161"/>
      <c r="L153" s="166"/>
      <c r="M153" s="167"/>
      <c r="N153" s="168"/>
      <c r="O153" s="168"/>
      <c r="P153" s="169">
        <f>P154+SUM(P155:P168)</f>
        <v>0</v>
      </c>
      <c r="Q153" s="168"/>
      <c r="R153" s="169">
        <f>R154+SUM(R155:R168)</f>
        <v>0.22986699999999999</v>
      </c>
      <c r="S153" s="168"/>
      <c r="T153" s="170">
        <f>T154+SUM(T155:T168)</f>
        <v>0</v>
      </c>
      <c r="AR153" s="171" t="s">
        <v>91</v>
      </c>
      <c r="AT153" s="172" t="s">
        <v>82</v>
      </c>
      <c r="AU153" s="172" t="s">
        <v>91</v>
      </c>
      <c r="AY153" s="171" t="s">
        <v>138</v>
      </c>
      <c r="BK153" s="173">
        <f>BK154+SUM(BK155:BK168)</f>
        <v>0</v>
      </c>
    </row>
    <row r="154" spans="1:65" s="2" customFormat="1" ht="14.4" customHeight="1">
      <c r="A154" s="37"/>
      <c r="B154" s="38"/>
      <c r="C154" s="176" t="s">
        <v>229</v>
      </c>
      <c r="D154" s="176" t="s">
        <v>139</v>
      </c>
      <c r="E154" s="177" t="s">
        <v>535</v>
      </c>
      <c r="F154" s="178" t="s">
        <v>536</v>
      </c>
      <c r="G154" s="179" t="s">
        <v>174</v>
      </c>
      <c r="H154" s="180">
        <v>24.8</v>
      </c>
      <c r="I154" s="181"/>
      <c r="J154" s="182">
        <f>ROUND(I154*H154,2)</f>
        <v>0</v>
      </c>
      <c r="K154" s="178" t="s">
        <v>143</v>
      </c>
      <c r="L154" s="42"/>
      <c r="M154" s="183" t="s">
        <v>45</v>
      </c>
      <c r="N154" s="184" t="s">
        <v>54</v>
      </c>
      <c r="O154" s="67"/>
      <c r="P154" s="185">
        <f>O154*H154</f>
        <v>0</v>
      </c>
      <c r="Q154" s="185">
        <v>3.0200000000000001E-3</v>
      </c>
      <c r="R154" s="185">
        <f>Q154*H154</f>
        <v>7.4896000000000004E-2</v>
      </c>
      <c r="S154" s="185">
        <v>0</v>
      </c>
      <c r="T154" s="18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7" t="s">
        <v>144</v>
      </c>
      <c r="AT154" s="187" t="s">
        <v>139</v>
      </c>
      <c r="AU154" s="187" t="s">
        <v>93</v>
      </c>
      <c r="AY154" s="19" t="s">
        <v>138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9" t="s">
        <v>91</v>
      </c>
      <c r="BK154" s="188">
        <f>ROUND(I154*H154,2)</f>
        <v>0</v>
      </c>
      <c r="BL154" s="19" t="s">
        <v>144</v>
      </c>
      <c r="BM154" s="187" t="s">
        <v>537</v>
      </c>
    </row>
    <row r="155" spans="1:65" s="13" customFormat="1" ht="10.199999999999999">
      <c r="B155" s="189"/>
      <c r="C155" s="190"/>
      <c r="D155" s="191" t="s">
        <v>146</v>
      </c>
      <c r="E155" s="192" t="s">
        <v>45</v>
      </c>
      <c r="F155" s="193" t="s">
        <v>538</v>
      </c>
      <c r="G155" s="190"/>
      <c r="H155" s="192" t="s">
        <v>45</v>
      </c>
      <c r="I155" s="194"/>
      <c r="J155" s="190"/>
      <c r="K155" s="190"/>
      <c r="L155" s="195"/>
      <c r="M155" s="196"/>
      <c r="N155" s="197"/>
      <c r="O155" s="197"/>
      <c r="P155" s="197"/>
      <c r="Q155" s="197"/>
      <c r="R155" s="197"/>
      <c r="S155" s="197"/>
      <c r="T155" s="198"/>
      <c r="AT155" s="199" t="s">
        <v>146</v>
      </c>
      <c r="AU155" s="199" t="s">
        <v>93</v>
      </c>
      <c r="AV155" s="13" t="s">
        <v>91</v>
      </c>
      <c r="AW155" s="13" t="s">
        <v>43</v>
      </c>
      <c r="AX155" s="13" t="s">
        <v>83</v>
      </c>
      <c r="AY155" s="199" t="s">
        <v>138</v>
      </c>
    </row>
    <row r="156" spans="1:65" s="14" customFormat="1" ht="10.199999999999999">
      <c r="B156" s="200"/>
      <c r="C156" s="201"/>
      <c r="D156" s="191" t="s">
        <v>146</v>
      </c>
      <c r="E156" s="202" t="s">
        <v>45</v>
      </c>
      <c r="F156" s="203" t="s">
        <v>539</v>
      </c>
      <c r="G156" s="201"/>
      <c r="H156" s="204">
        <v>24.8</v>
      </c>
      <c r="I156" s="205"/>
      <c r="J156" s="201"/>
      <c r="K156" s="201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146</v>
      </c>
      <c r="AU156" s="210" t="s">
        <v>93</v>
      </c>
      <c r="AV156" s="14" t="s">
        <v>93</v>
      </c>
      <c r="AW156" s="14" t="s">
        <v>43</v>
      </c>
      <c r="AX156" s="14" t="s">
        <v>83</v>
      </c>
      <c r="AY156" s="210" t="s">
        <v>138</v>
      </c>
    </row>
    <row r="157" spans="1:65" s="15" customFormat="1" ht="10.199999999999999">
      <c r="B157" s="211"/>
      <c r="C157" s="212"/>
      <c r="D157" s="191" t="s">
        <v>146</v>
      </c>
      <c r="E157" s="213" t="s">
        <v>45</v>
      </c>
      <c r="F157" s="214" t="s">
        <v>203</v>
      </c>
      <c r="G157" s="212"/>
      <c r="H157" s="215">
        <v>24.8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146</v>
      </c>
      <c r="AU157" s="221" t="s">
        <v>93</v>
      </c>
      <c r="AV157" s="15" t="s">
        <v>144</v>
      </c>
      <c r="AW157" s="15" t="s">
        <v>43</v>
      </c>
      <c r="AX157" s="15" t="s">
        <v>91</v>
      </c>
      <c r="AY157" s="221" t="s">
        <v>138</v>
      </c>
    </row>
    <row r="158" spans="1:65" s="2" customFormat="1" ht="24.15" customHeight="1">
      <c r="A158" s="37"/>
      <c r="B158" s="38"/>
      <c r="C158" s="176" t="s">
        <v>237</v>
      </c>
      <c r="D158" s="176" t="s">
        <v>139</v>
      </c>
      <c r="E158" s="177" t="s">
        <v>540</v>
      </c>
      <c r="F158" s="178" t="s">
        <v>541</v>
      </c>
      <c r="G158" s="179" t="s">
        <v>278</v>
      </c>
      <c r="H158" s="180">
        <v>3</v>
      </c>
      <c r="I158" s="181"/>
      <c r="J158" s="182">
        <f>ROUND(I158*H158,2)</f>
        <v>0</v>
      </c>
      <c r="K158" s="178" t="s">
        <v>143</v>
      </c>
      <c r="L158" s="42"/>
      <c r="M158" s="183" t="s">
        <v>45</v>
      </c>
      <c r="N158" s="184" t="s">
        <v>54</v>
      </c>
      <c r="O158" s="67"/>
      <c r="P158" s="185">
        <f>O158*H158</f>
        <v>0</v>
      </c>
      <c r="Q158" s="185">
        <v>0</v>
      </c>
      <c r="R158" s="185">
        <f>Q158*H158</f>
        <v>0</v>
      </c>
      <c r="S158" s="185">
        <v>0</v>
      </c>
      <c r="T158" s="18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7" t="s">
        <v>144</v>
      </c>
      <c r="AT158" s="187" t="s">
        <v>139</v>
      </c>
      <c r="AU158" s="187" t="s">
        <v>93</v>
      </c>
      <c r="AY158" s="19" t="s">
        <v>138</v>
      </c>
      <c r="BE158" s="188">
        <f>IF(N158="základní",J158,0)</f>
        <v>0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19" t="s">
        <v>91</v>
      </c>
      <c r="BK158" s="188">
        <f>ROUND(I158*H158,2)</f>
        <v>0</v>
      </c>
      <c r="BL158" s="19" t="s">
        <v>144</v>
      </c>
      <c r="BM158" s="187" t="s">
        <v>542</v>
      </c>
    </row>
    <row r="159" spans="1:65" s="13" customFormat="1" ht="10.199999999999999">
      <c r="B159" s="189"/>
      <c r="C159" s="190"/>
      <c r="D159" s="191" t="s">
        <v>146</v>
      </c>
      <c r="E159" s="192" t="s">
        <v>45</v>
      </c>
      <c r="F159" s="193" t="s">
        <v>543</v>
      </c>
      <c r="G159" s="190"/>
      <c r="H159" s="192" t="s">
        <v>45</v>
      </c>
      <c r="I159" s="194"/>
      <c r="J159" s="190"/>
      <c r="K159" s="190"/>
      <c r="L159" s="195"/>
      <c r="M159" s="196"/>
      <c r="N159" s="197"/>
      <c r="O159" s="197"/>
      <c r="P159" s="197"/>
      <c r="Q159" s="197"/>
      <c r="R159" s="197"/>
      <c r="S159" s="197"/>
      <c r="T159" s="198"/>
      <c r="AT159" s="199" t="s">
        <v>146</v>
      </c>
      <c r="AU159" s="199" t="s">
        <v>93</v>
      </c>
      <c r="AV159" s="13" t="s">
        <v>91</v>
      </c>
      <c r="AW159" s="13" t="s">
        <v>43</v>
      </c>
      <c r="AX159" s="13" t="s">
        <v>83</v>
      </c>
      <c r="AY159" s="199" t="s">
        <v>138</v>
      </c>
    </row>
    <row r="160" spans="1:65" s="14" customFormat="1" ht="10.199999999999999">
      <c r="B160" s="200"/>
      <c r="C160" s="201"/>
      <c r="D160" s="191" t="s">
        <v>146</v>
      </c>
      <c r="E160" s="202" t="s">
        <v>45</v>
      </c>
      <c r="F160" s="203" t="s">
        <v>154</v>
      </c>
      <c r="G160" s="201"/>
      <c r="H160" s="204">
        <v>3</v>
      </c>
      <c r="I160" s="205"/>
      <c r="J160" s="201"/>
      <c r="K160" s="201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146</v>
      </c>
      <c r="AU160" s="210" t="s">
        <v>93</v>
      </c>
      <c r="AV160" s="14" t="s">
        <v>93</v>
      </c>
      <c r="AW160" s="14" t="s">
        <v>43</v>
      </c>
      <c r="AX160" s="14" t="s">
        <v>91</v>
      </c>
      <c r="AY160" s="210" t="s">
        <v>138</v>
      </c>
    </row>
    <row r="161" spans="1:65" s="2" customFormat="1" ht="24.15" customHeight="1">
      <c r="A161" s="37"/>
      <c r="B161" s="38"/>
      <c r="C161" s="176" t="s">
        <v>327</v>
      </c>
      <c r="D161" s="176" t="s">
        <v>139</v>
      </c>
      <c r="E161" s="177" t="s">
        <v>544</v>
      </c>
      <c r="F161" s="178" t="s">
        <v>545</v>
      </c>
      <c r="G161" s="179" t="s">
        <v>278</v>
      </c>
      <c r="H161" s="180">
        <v>180</v>
      </c>
      <c r="I161" s="181"/>
      <c r="J161" s="182">
        <f>ROUND(I161*H161,2)</f>
        <v>0</v>
      </c>
      <c r="K161" s="178" t="s">
        <v>143</v>
      </c>
      <c r="L161" s="42"/>
      <c r="M161" s="183" t="s">
        <v>45</v>
      </c>
      <c r="N161" s="184" t="s">
        <v>54</v>
      </c>
      <c r="O161" s="67"/>
      <c r="P161" s="185">
        <f>O161*H161</f>
        <v>0</v>
      </c>
      <c r="Q161" s="185">
        <v>0</v>
      </c>
      <c r="R161" s="185">
        <f>Q161*H161</f>
        <v>0</v>
      </c>
      <c r="S161" s="185">
        <v>0</v>
      </c>
      <c r="T161" s="18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7" t="s">
        <v>144</v>
      </c>
      <c r="AT161" s="187" t="s">
        <v>139</v>
      </c>
      <c r="AU161" s="187" t="s">
        <v>93</v>
      </c>
      <c r="AY161" s="19" t="s">
        <v>138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19" t="s">
        <v>91</v>
      </c>
      <c r="BK161" s="188">
        <f>ROUND(I161*H161,2)</f>
        <v>0</v>
      </c>
      <c r="BL161" s="19" t="s">
        <v>144</v>
      </c>
      <c r="BM161" s="187" t="s">
        <v>546</v>
      </c>
    </row>
    <row r="162" spans="1:65" s="14" customFormat="1" ht="10.199999999999999">
      <c r="B162" s="200"/>
      <c r="C162" s="201"/>
      <c r="D162" s="191" t="s">
        <v>146</v>
      </c>
      <c r="E162" s="201"/>
      <c r="F162" s="203" t="s">
        <v>547</v>
      </c>
      <c r="G162" s="201"/>
      <c r="H162" s="204">
        <v>180</v>
      </c>
      <c r="I162" s="205"/>
      <c r="J162" s="201"/>
      <c r="K162" s="201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146</v>
      </c>
      <c r="AU162" s="210" t="s">
        <v>93</v>
      </c>
      <c r="AV162" s="14" t="s">
        <v>93</v>
      </c>
      <c r="AW162" s="14" t="s">
        <v>4</v>
      </c>
      <c r="AX162" s="14" t="s">
        <v>91</v>
      </c>
      <c r="AY162" s="210" t="s">
        <v>138</v>
      </c>
    </row>
    <row r="163" spans="1:65" s="2" customFormat="1" ht="24.15" customHeight="1">
      <c r="A163" s="37"/>
      <c r="B163" s="38"/>
      <c r="C163" s="176" t="s">
        <v>332</v>
      </c>
      <c r="D163" s="176" t="s">
        <v>139</v>
      </c>
      <c r="E163" s="177" t="s">
        <v>548</v>
      </c>
      <c r="F163" s="178" t="s">
        <v>549</v>
      </c>
      <c r="G163" s="179" t="s">
        <v>278</v>
      </c>
      <c r="H163" s="180">
        <v>3</v>
      </c>
      <c r="I163" s="181"/>
      <c r="J163" s="182">
        <f>ROUND(I163*H163,2)</f>
        <v>0</v>
      </c>
      <c r="K163" s="178" t="s">
        <v>143</v>
      </c>
      <c r="L163" s="42"/>
      <c r="M163" s="183" t="s">
        <v>45</v>
      </c>
      <c r="N163" s="184" t="s">
        <v>54</v>
      </c>
      <c r="O163" s="67"/>
      <c r="P163" s="185">
        <f>O163*H163</f>
        <v>0</v>
      </c>
      <c r="Q163" s="185">
        <v>0</v>
      </c>
      <c r="R163" s="185">
        <f>Q163*H163</f>
        <v>0</v>
      </c>
      <c r="S163" s="185">
        <v>0</v>
      </c>
      <c r="T163" s="18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7" t="s">
        <v>144</v>
      </c>
      <c r="AT163" s="187" t="s">
        <v>139</v>
      </c>
      <c r="AU163" s="187" t="s">
        <v>93</v>
      </c>
      <c r="AY163" s="19" t="s">
        <v>138</v>
      </c>
      <c r="BE163" s="188">
        <f>IF(N163="základní",J163,0)</f>
        <v>0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19" t="s">
        <v>91</v>
      </c>
      <c r="BK163" s="188">
        <f>ROUND(I163*H163,2)</f>
        <v>0</v>
      </c>
      <c r="BL163" s="19" t="s">
        <v>144</v>
      </c>
      <c r="BM163" s="187" t="s">
        <v>550</v>
      </c>
    </row>
    <row r="164" spans="1:65" s="2" customFormat="1" ht="14.4" customHeight="1">
      <c r="A164" s="37"/>
      <c r="B164" s="38"/>
      <c r="C164" s="176" t="s">
        <v>7</v>
      </c>
      <c r="D164" s="176" t="s">
        <v>139</v>
      </c>
      <c r="E164" s="177" t="s">
        <v>551</v>
      </c>
      <c r="F164" s="178" t="s">
        <v>552</v>
      </c>
      <c r="G164" s="179" t="s">
        <v>142</v>
      </c>
      <c r="H164" s="180">
        <v>60.3</v>
      </c>
      <c r="I164" s="181"/>
      <c r="J164" s="182">
        <f>ROUND(I164*H164,2)</f>
        <v>0</v>
      </c>
      <c r="K164" s="178" t="s">
        <v>143</v>
      </c>
      <c r="L164" s="42"/>
      <c r="M164" s="183" t="s">
        <v>45</v>
      </c>
      <c r="N164" s="184" t="s">
        <v>54</v>
      </c>
      <c r="O164" s="67"/>
      <c r="P164" s="185">
        <f>O164*H164</f>
        <v>0</v>
      </c>
      <c r="Q164" s="185">
        <v>1.3699999999999999E-3</v>
      </c>
      <c r="R164" s="185">
        <f>Q164*H164</f>
        <v>8.261099999999999E-2</v>
      </c>
      <c r="S164" s="185">
        <v>0</v>
      </c>
      <c r="T164" s="18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7" t="s">
        <v>144</v>
      </c>
      <c r="AT164" s="187" t="s">
        <v>139</v>
      </c>
      <c r="AU164" s="187" t="s">
        <v>93</v>
      </c>
      <c r="AY164" s="19" t="s">
        <v>138</v>
      </c>
      <c r="BE164" s="188">
        <f>IF(N164="základní",J164,0)</f>
        <v>0</v>
      </c>
      <c r="BF164" s="188">
        <f>IF(N164="snížená",J164,0)</f>
        <v>0</v>
      </c>
      <c r="BG164" s="188">
        <f>IF(N164="zákl. přenesená",J164,0)</f>
        <v>0</v>
      </c>
      <c r="BH164" s="188">
        <f>IF(N164="sníž. přenesená",J164,0)</f>
        <v>0</v>
      </c>
      <c r="BI164" s="188">
        <f>IF(N164="nulová",J164,0)</f>
        <v>0</v>
      </c>
      <c r="BJ164" s="19" t="s">
        <v>91</v>
      </c>
      <c r="BK164" s="188">
        <f>ROUND(I164*H164,2)</f>
        <v>0</v>
      </c>
      <c r="BL164" s="19" t="s">
        <v>144</v>
      </c>
      <c r="BM164" s="187" t="s">
        <v>553</v>
      </c>
    </row>
    <row r="165" spans="1:65" s="13" customFormat="1" ht="10.199999999999999">
      <c r="B165" s="189"/>
      <c r="C165" s="190"/>
      <c r="D165" s="191" t="s">
        <v>146</v>
      </c>
      <c r="E165" s="192" t="s">
        <v>45</v>
      </c>
      <c r="F165" s="193" t="s">
        <v>554</v>
      </c>
      <c r="G165" s="190"/>
      <c r="H165" s="192" t="s">
        <v>45</v>
      </c>
      <c r="I165" s="194"/>
      <c r="J165" s="190"/>
      <c r="K165" s="190"/>
      <c r="L165" s="195"/>
      <c r="M165" s="196"/>
      <c r="N165" s="197"/>
      <c r="O165" s="197"/>
      <c r="P165" s="197"/>
      <c r="Q165" s="197"/>
      <c r="R165" s="197"/>
      <c r="S165" s="197"/>
      <c r="T165" s="198"/>
      <c r="AT165" s="199" t="s">
        <v>146</v>
      </c>
      <c r="AU165" s="199" t="s">
        <v>93</v>
      </c>
      <c r="AV165" s="13" t="s">
        <v>91</v>
      </c>
      <c r="AW165" s="13" t="s">
        <v>43</v>
      </c>
      <c r="AX165" s="13" t="s">
        <v>83</v>
      </c>
      <c r="AY165" s="199" t="s">
        <v>138</v>
      </c>
    </row>
    <row r="166" spans="1:65" s="14" customFormat="1" ht="10.199999999999999">
      <c r="B166" s="200"/>
      <c r="C166" s="201"/>
      <c r="D166" s="191" t="s">
        <v>146</v>
      </c>
      <c r="E166" s="202" t="s">
        <v>45</v>
      </c>
      <c r="F166" s="203" t="s">
        <v>555</v>
      </c>
      <c r="G166" s="201"/>
      <c r="H166" s="204">
        <v>60.3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146</v>
      </c>
      <c r="AU166" s="210" t="s">
        <v>93</v>
      </c>
      <c r="AV166" s="14" t="s">
        <v>93</v>
      </c>
      <c r="AW166" s="14" t="s">
        <v>43</v>
      </c>
      <c r="AX166" s="14" t="s">
        <v>91</v>
      </c>
      <c r="AY166" s="210" t="s">
        <v>138</v>
      </c>
    </row>
    <row r="167" spans="1:65" s="2" customFormat="1" ht="24.15" customHeight="1">
      <c r="A167" s="37"/>
      <c r="B167" s="38"/>
      <c r="C167" s="176" t="s">
        <v>256</v>
      </c>
      <c r="D167" s="176" t="s">
        <v>139</v>
      </c>
      <c r="E167" s="177" t="s">
        <v>556</v>
      </c>
      <c r="F167" s="178" t="s">
        <v>557</v>
      </c>
      <c r="G167" s="179" t="s">
        <v>142</v>
      </c>
      <c r="H167" s="180">
        <v>60.3</v>
      </c>
      <c r="I167" s="181"/>
      <c r="J167" s="182">
        <f>ROUND(I167*H167,2)</f>
        <v>0</v>
      </c>
      <c r="K167" s="178" t="s">
        <v>143</v>
      </c>
      <c r="L167" s="42"/>
      <c r="M167" s="183" t="s">
        <v>45</v>
      </c>
      <c r="N167" s="184" t="s">
        <v>54</v>
      </c>
      <c r="O167" s="67"/>
      <c r="P167" s="185">
        <f>O167*H167</f>
        <v>0</v>
      </c>
      <c r="Q167" s="185">
        <v>1.1999999999999999E-3</v>
      </c>
      <c r="R167" s="185">
        <f>Q167*H167</f>
        <v>7.2359999999999994E-2</v>
      </c>
      <c r="S167" s="185">
        <v>0</v>
      </c>
      <c r="T167" s="18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7" t="s">
        <v>144</v>
      </c>
      <c r="AT167" s="187" t="s">
        <v>139</v>
      </c>
      <c r="AU167" s="187" t="s">
        <v>93</v>
      </c>
      <c r="AY167" s="19" t="s">
        <v>138</v>
      </c>
      <c r="BE167" s="188">
        <f>IF(N167="základní",J167,0)</f>
        <v>0</v>
      </c>
      <c r="BF167" s="188">
        <f>IF(N167="snížená",J167,0)</f>
        <v>0</v>
      </c>
      <c r="BG167" s="188">
        <f>IF(N167="zákl. přenesená",J167,0)</f>
        <v>0</v>
      </c>
      <c r="BH167" s="188">
        <f>IF(N167="sníž. přenesená",J167,0)</f>
        <v>0</v>
      </c>
      <c r="BI167" s="188">
        <f>IF(N167="nulová",J167,0)</f>
        <v>0</v>
      </c>
      <c r="BJ167" s="19" t="s">
        <v>91</v>
      </c>
      <c r="BK167" s="188">
        <f>ROUND(I167*H167,2)</f>
        <v>0</v>
      </c>
      <c r="BL167" s="19" t="s">
        <v>144</v>
      </c>
      <c r="BM167" s="187" t="s">
        <v>558</v>
      </c>
    </row>
    <row r="168" spans="1:65" s="12" customFormat="1" ht="20.85" customHeight="1">
      <c r="B168" s="160"/>
      <c r="C168" s="161"/>
      <c r="D168" s="162" t="s">
        <v>82</v>
      </c>
      <c r="E168" s="174" t="s">
        <v>354</v>
      </c>
      <c r="F168" s="174" t="s">
        <v>355</v>
      </c>
      <c r="G168" s="161"/>
      <c r="H168" s="161"/>
      <c r="I168" s="164"/>
      <c r="J168" s="175">
        <f>BK168</f>
        <v>0</v>
      </c>
      <c r="K168" s="161"/>
      <c r="L168" s="166"/>
      <c r="M168" s="167"/>
      <c r="N168" s="168"/>
      <c r="O168" s="168"/>
      <c r="P168" s="169">
        <f>P169</f>
        <v>0</v>
      </c>
      <c r="Q168" s="168"/>
      <c r="R168" s="169">
        <f>R169</f>
        <v>0</v>
      </c>
      <c r="S168" s="168"/>
      <c r="T168" s="170">
        <f>T169</f>
        <v>0</v>
      </c>
      <c r="AR168" s="171" t="s">
        <v>91</v>
      </c>
      <c r="AT168" s="172" t="s">
        <v>82</v>
      </c>
      <c r="AU168" s="172" t="s">
        <v>93</v>
      </c>
      <c r="AY168" s="171" t="s">
        <v>138</v>
      </c>
      <c r="BK168" s="173">
        <f>BK169</f>
        <v>0</v>
      </c>
    </row>
    <row r="169" spans="1:65" s="2" customFormat="1" ht="24.15" customHeight="1">
      <c r="A169" s="37"/>
      <c r="B169" s="38"/>
      <c r="C169" s="176" t="s">
        <v>349</v>
      </c>
      <c r="D169" s="176" t="s">
        <v>139</v>
      </c>
      <c r="E169" s="177" t="s">
        <v>559</v>
      </c>
      <c r="F169" s="178" t="s">
        <v>560</v>
      </c>
      <c r="G169" s="179" t="s">
        <v>221</v>
      </c>
      <c r="H169" s="180">
        <v>410.10599999999999</v>
      </c>
      <c r="I169" s="181"/>
      <c r="J169" s="182">
        <f>ROUND(I169*H169,2)</f>
        <v>0</v>
      </c>
      <c r="K169" s="178" t="s">
        <v>143</v>
      </c>
      <c r="L169" s="42"/>
      <c r="M169" s="183" t="s">
        <v>45</v>
      </c>
      <c r="N169" s="184" t="s">
        <v>54</v>
      </c>
      <c r="O169" s="67"/>
      <c r="P169" s="185">
        <f>O169*H169</f>
        <v>0</v>
      </c>
      <c r="Q169" s="185">
        <v>0</v>
      </c>
      <c r="R169" s="185">
        <f>Q169*H169</f>
        <v>0</v>
      </c>
      <c r="S169" s="185">
        <v>0</v>
      </c>
      <c r="T169" s="18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7" t="s">
        <v>144</v>
      </c>
      <c r="AT169" s="187" t="s">
        <v>139</v>
      </c>
      <c r="AU169" s="187" t="s">
        <v>154</v>
      </c>
      <c r="AY169" s="19" t="s">
        <v>138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9" t="s">
        <v>91</v>
      </c>
      <c r="BK169" s="188">
        <f>ROUND(I169*H169,2)</f>
        <v>0</v>
      </c>
      <c r="BL169" s="19" t="s">
        <v>144</v>
      </c>
      <c r="BM169" s="187" t="s">
        <v>561</v>
      </c>
    </row>
    <row r="170" spans="1:65" s="12" customFormat="1" ht="25.95" customHeight="1">
      <c r="B170" s="160"/>
      <c r="C170" s="161"/>
      <c r="D170" s="162" t="s">
        <v>82</v>
      </c>
      <c r="E170" s="163" t="s">
        <v>359</v>
      </c>
      <c r="F170" s="163" t="s">
        <v>360</v>
      </c>
      <c r="G170" s="161"/>
      <c r="H170" s="161"/>
      <c r="I170" s="164"/>
      <c r="J170" s="165">
        <f>BK170</f>
        <v>0</v>
      </c>
      <c r="K170" s="161"/>
      <c r="L170" s="166"/>
      <c r="M170" s="167"/>
      <c r="N170" s="168"/>
      <c r="O170" s="168"/>
      <c r="P170" s="169">
        <f>P171+P187</f>
        <v>0</v>
      </c>
      <c r="Q170" s="168"/>
      <c r="R170" s="169">
        <f>R171+R187</f>
        <v>0.89987079999999997</v>
      </c>
      <c r="S170" s="168"/>
      <c r="T170" s="170">
        <f>T171+T187</f>
        <v>0</v>
      </c>
      <c r="AR170" s="171" t="s">
        <v>93</v>
      </c>
      <c r="AT170" s="172" t="s">
        <v>82</v>
      </c>
      <c r="AU170" s="172" t="s">
        <v>83</v>
      </c>
      <c r="AY170" s="171" t="s">
        <v>138</v>
      </c>
      <c r="BK170" s="173">
        <f>BK171+BK187</f>
        <v>0</v>
      </c>
    </row>
    <row r="171" spans="1:65" s="12" customFormat="1" ht="22.8" customHeight="1">
      <c r="B171" s="160"/>
      <c r="C171" s="161"/>
      <c r="D171" s="162" t="s">
        <v>82</v>
      </c>
      <c r="E171" s="174" t="s">
        <v>361</v>
      </c>
      <c r="F171" s="174" t="s">
        <v>362</v>
      </c>
      <c r="G171" s="161"/>
      <c r="H171" s="161"/>
      <c r="I171" s="164"/>
      <c r="J171" s="175">
        <f>BK171</f>
        <v>0</v>
      </c>
      <c r="K171" s="161"/>
      <c r="L171" s="166"/>
      <c r="M171" s="167"/>
      <c r="N171" s="168"/>
      <c r="O171" s="168"/>
      <c r="P171" s="169">
        <f>SUM(P172:P186)</f>
        <v>0</v>
      </c>
      <c r="Q171" s="168"/>
      <c r="R171" s="169">
        <f>SUM(R172:R186)</f>
        <v>0.85028999999999999</v>
      </c>
      <c r="S171" s="168"/>
      <c r="T171" s="170">
        <f>SUM(T172:T186)</f>
        <v>0</v>
      </c>
      <c r="AR171" s="171" t="s">
        <v>93</v>
      </c>
      <c r="AT171" s="172" t="s">
        <v>82</v>
      </c>
      <c r="AU171" s="172" t="s">
        <v>91</v>
      </c>
      <c r="AY171" s="171" t="s">
        <v>138</v>
      </c>
      <c r="BK171" s="173">
        <f>SUM(BK172:BK186)</f>
        <v>0</v>
      </c>
    </row>
    <row r="172" spans="1:65" s="2" customFormat="1" ht="24.15" customHeight="1">
      <c r="A172" s="37"/>
      <c r="B172" s="38"/>
      <c r="C172" s="176" t="s">
        <v>303</v>
      </c>
      <c r="D172" s="176" t="s">
        <v>139</v>
      </c>
      <c r="E172" s="177" t="s">
        <v>562</v>
      </c>
      <c r="F172" s="178" t="s">
        <v>563</v>
      </c>
      <c r="G172" s="179" t="s">
        <v>174</v>
      </c>
      <c r="H172" s="180">
        <v>229.14</v>
      </c>
      <c r="I172" s="181"/>
      <c r="J172" s="182">
        <f>ROUND(I172*H172,2)</f>
        <v>0</v>
      </c>
      <c r="K172" s="178" t="s">
        <v>143</v>
      </c>
      <c r="L172" s="42"/>
      <c r="M172" s="183" t="s">
        <v>45</v>
      </c>
      <c r="N172" s="184" t="s">
        <v>54</v>
      </c>
      <c r="O172" s="67"/>
      <c r="P172" s="185">
        <f>O172*H172</f>
        <v>0</v>
      </c>
      <c r="Q172" s="185">
        <v>3.5000000000000001E-3</v>
      </c>
      <c r="R172" s="185">
        <f>Q172*H172</f>
        <v>0.80198999999999998</v>
      </c>
      <c r="S172" s="185">
        <v>0</v>
      </c>
      <c r="T172" s="18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7" t="s">
        <v>224</v>
      </c>
      <c r="AT172" s="187" t="s">
        <v>139</v>
      </c>
      <c r="AU172" s="187" t="s">
        <v>93</v>
      </c>
      <c r="AY172" s="19" t="s">
        <v>138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19" t="s">
        <v>91</v>
      </c>
      <c r="BK172" s="188">
        <f>ROUND(I172*H172,2)</f>
        <v>0</v>
      </c>
      <c r="BL172" s="19" t="s">
        <v>224</v>
      </c>
      <c r="BM172" s="187" t="s">
        <v>564</v>
      </c>
    </row>
    <row r="173" spans="1:65" s="13" customFormat="1" ht="10.199999999999999">
      <c r="B173" s="189"/>
      <c r="C173" s="190"/>
      <c r="D173" s="191" t="s">
        <v>146</v>
      </c>
      <c r="E173" s="192" t="s">
        <v>45</v>
      </c>
      <c r="F173" s="193" t="s">
        <v>565</v>
      </c>
      <c r="G173" s="190"/>
      <c r="H173" s="192" t="s">
        <v>45</v>
      </c>
      <c r="I173" s="194"/>
      <c r="J173" s="190"/>
      <c r="K173" s="190"/>
      <c r="L173" s="195"/>
      <c r="M173" s="196"/>
      <c r="N173" s="197"/>
      <c r="O173" s="197"/>
      <c r="P173" s="197"/>
      <c r="Q173" s="197"/>
      <c r="R173" s="197"/>
      <c r="S173" s="197"/>
      <c r="T173" s="198"/>
      <c r="AT173" s="199" t="s">
        <v>146</v>
      </c>
      <c r="AU173" s="199" t="s">
        <v>93</v>
      </c>
      <c r="AV173" s="13" t="s">
        <v>91</v>
      </c>
      <c r="AW173" s="13" t="s">
        <v>43</v>
      </c>
      <c r="AX173" s="13" t="s">
        <v>83</v>
      </c>
      <c r="AY173" s="199" t="s">
        <v>138</v>
      </c>
    </row>
    <row r="174" spans="1:65" s="13" customFormat="1" ht="10.199999999999999">
      <c r="B174" s="189"/>
      <c r="C174" s="190"/>
      <c r="D174" s="191" t="s">
        <v>146</v>
      </c>
      <c r="E174" s="192" t="s">
        <v>45</v>
      </c>
      <c r="F174" s="193" t="s">
        <v>566</v>
      </c>
      <c r="G174" s="190"/>
      <c r="H174" s="192" t="s">
        <v>45</v>
      </c>
      <c r="I174" s="194"/>
      <c r="J174" s="190"/>
      <c r="K174" s="190"/>
      <c r="L174" s="195"/>
      <c r="M174" s="196"/>
      <c r="N174" s="197"/>
      <c r="O174" s="197"/>
      <c r="P174" s="197"/>
      <c r="Q174" s="197"/>
      <c r="R174" s="197"/>
      <c r="S174" s="197"/>
      <c r="T174" s="198"/>
      <c r="AT174" s="199" t="s">
        <v>146</v>
      </c>
      <c r="AU174" s="199" t="s">
        <v>93</v>
      </c>
      <c r="AV174" s="13" t="s">
        <v>91</v>
      </c>
      <c r="AW174" s="13" t="s">
        <v>43</v>
      </c>
      <c r="AX174" s="13" t="s">
        <v>83</v>
      </c>
      <c r="AY174" s="199" t="s">
        <v>138</v>
      </c>
    </row>
    <row r="175" spans="1:65" s="13" customFormat="1" ht="10.199999999999999">
      <c r="B175" s="189"/>
      <c r="C175" s="190"/>
      <c r="D175" s="191" t="s">
        <v>146</v>
      </c>
      <c r="E175" s="192" t="s">
        <v>45</v>
      </c>
      <c r="F175" s="193" t="s">
        <v>567</v>
      </c>
      <c r="G175" s="190"/>
      <c r="H175" s="192" t="s">
        <v>45</v>
      </c>
      <c r="I175" s="194"/>
      <c r="J175" s="190"/>
      <c r="K175" s="190"/>
      <c r="L175" s="195"/>
      <c r="M175" s="196"/>
      <c r="N175" s="197"/>
      <c r="O175" s="197"/>
      <c r="P175" s="197"/>
      <c r="Q175" s="197"/>
      <c r="R175" s="197"/>
      <c r="S175" s="197"/>
      <c r="T175" s="198"/>
      <c r="AT175" s="199" t="s">
        <v>146</v>
      </c>
      <c r="AU175" s="199" t="s">
        <v>93</v>
      </c>
      <c r="AV175" s="13" t="s">
        <v>91</v>
      </c>
      <c r="AW175" s="13" t="s">
        <v>43</v>
      </c>
      <c r="AX175" s="13" t="s">
        <v>83</v>
      </c>
      <c r="AY175" s="199" t="s">
        <v>138</v>
      </c>
    </row>
    <row r="176" spans="1:65" s="14" customFormat="1" ht="10.199999999999999">
      <c r="B176" s="200"/>
      <c r="C176" s="201"/>
      <c r="D176" s="191" t="s">
        <v>146</v>
      </c>
      <c r="E176" s="202" t="s">
        <v>45</v>
      </c>
      <c r="F176" s="203" t="s">
        <v>568</v>
      </c>
      <c r="G176" s="201"/>
      <c r="H176" s="204">
        <v>229.14</v>
      </c>
      <c r="I176" s="205"/>
      <c r="J176" s="201"/>
      <c r="K176" s="201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146</v>
      </c>
      <c r="AU176" s="210" t="s">
        <v>93</v>
      </c>
      <c r="AV176" s="14" t="s">
        <v>93</v>
      </c>
      <c r="AW176" s="14" t="s">
        <v>43</v>
      </c>
      <c r="AX176" s="14" t="s">
        <v>83</v>
      </c>
      <c r="AY176" s="210" t="s">
        <v>138</v>
      </c>
    </row>
    <row r="177" spans="1:65" s="15" customFormat="1" ht="10.199999999999999">
      <c r="B177" s="211"/>
      <c r="C177" s="212"/>
      <c r="D177" s="191" t="s">
        <v>146</v>
      </c>
      <c r="E177" s="213" t="s">
        <v>45</v>
      </c>
      <c r="F177" s="214" t="s">
        <v>203</v>
      </c>
      <c r="G177" s="212"/>
      <c r="H177" s="215">
        <v>229.14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146</v>
      </c>
      <c r="AU177" s="221" t="s">
        <v>93</v>
      </c>
      <c r="AV177" s="15" t="s">
        <v>144</v>
      </c>
      <c r="AW177" s="15" t="s">
        <v>43</v>
      </c>
      <c r="AX177" s="15" t="s">
        <v>91</v>
      </c>
      <c r="AY177" s="221" t="s">
        <v>138</v>
      </c>
    </row>
    <row r="178" spans="1:65" s="2" customFormat="1" ht="14.4" customHeight="1">
      <c r="A178" s="37"/>
      <c r="B178" s="38"/>
      <c r="C178" s="176" t="s">
        <v>363</v>
      </c>
      <c r="D178" s="176" t="s">
        <v>139</v>
      </c>
      <c r="E178" s="177" t="s">
        <v>569</v>
      </c>
      <c r="F178" s="178" t="s">
        <v>570</v>
      </c>
      <c r="G178" s="179" t="s">
        <v>174</v>
      </c>
      <c r="H178" s="180">
        <v>229.14</v>
      </c>
      <c r="I178" s="181"/>
      <c r="J178" s="182">
        <f>ROUND(I178*H178,2)</f>
        <v>0</v>
      </c>
      <c r="K178" s="178" t="s">
        <v>143</v>
      </c>
      <c r="L178" s="42"/>
      <c r="M178" s="183" t="s">
        <v>45</v>
      </c>
      <c r="N178" s="184" t="s">
        <v>54</v>
      </c>
      <c r="O178" s="67"/>
      <c r="P178" s="185">
        <f>O178*H178</f>
        <v>0</v>
      </c>
      <c r="Q178" s="185">
        <v>0</v>
      </c>
      <c r="R178" s="185">
        <f>Q178*H178</f>
        <v>0</v>
      </c>
      <c r="S178" s="185">
        <v>0</v>
      </c>
      <c r="T178" s="18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7" t="s">
        <v>224</v>
      </c>
      <c r="AT178" s="187" t="s">
        <v>139</v>
      </c>
      <c r="AU178" s="187" t="s">
        <v>93</v>
      </c>
      <c r="AY178" s="19" t="s">
        <v>138</v>
      </c>
      <c r="BE178" s="188">
        <f>IF(N178="základní",J178,0)</f>
        <v>0</v>
      </c>
      <c r="BF178" s="188">
        <f>IF(N178="snížená",J178,0)</f>
        <v>0</v>
      </c>
      <c r="BG178" s="188">
        <f>IF(N178="zákl. přenesená",J178,0)</f>
        <v>0</v>
      </c>
      <c r="BH178" s="188">
        <f>IF(N178="sníž. přenesená",J178,0)</f>
        <v>0</v>
      </c>
      <c r="BI178" s="188">
        <f>IF(N178="nulová",J178,0)</f>
        <v>0</v>
      </c>
      <c r="BJ178" s="19" t="s">
        <v>91</v>
      </c>
      <c r="BK178" s="188">
        <f>ROUND(I178*H178,2)</f>
        <v>0</v>
      </c>
      <c r="BL178" s="19" t="s">
        <v>224</v>
      </c>
      <c r="BM178" s="187" t="s">
        <v>571</v>
      </c>
    </row>
    <row r="179" spans="1:65" s="13" customFormat="1" ht="10.199999999999999">
      <c r="B179" s="189"/>
      <c r="C179" s="190"/>
      <c r="D179" s="191" t="s">
        <v>146</v>
      </c>
      <c r="E179" s="192" t="s">
        <v>45</v>
      </c>
      <c r="F179" s="193" t="s">
        <v>572</v>
      </c>
      <c r="G179" s="190"/>
      <c r="H179" s="192" t="s">
        <v>45</v>
      </c>
      <c r="I179" s="194"/>
      <c r="J179" s="190"/>
      <c r="K179" s="190"/>
      <c r="L179" s="195"/>
      <c r="M179" s="196"/>
      <c r="N179" s="197"/>
      <c r="O179" s="197"/>
      <c r="P179" s="197"/>
      <c r="Q179" s="197"/>
      <c r="R179" s="197"/>
      <c r="S179" s="197"/>
      <c r="T179" s="198"/>
      <c r="AT179" s="199" t="s">
        <v>146</v>
      </c>
      <c r="AU179" s="199" t="s">
        <v>93</v>
      </c>
      <c r="AV179" s="13" t="s">
        <v>91</v>
      </c>
      <c r="AW179" s="13" t="s">
        <v>43</v>
      </c>
      <c r="AX179" s="13" t="s">
        <v>83</v>
      </c>
      <c r="AY179" s="199" t="s">
        <v>138</v>
      </c>
    </row>
    <row r="180" spans="1:65" s="13" customFormat="1" ht="10.199999999999999">
      <c r="B180" s="189"/>
      <c r="C180" s="190"/>
      <c r="D180" s="191" t="s">
        <v>146</v>
      </c>
      <c r="E180" s="192" t="s">
        <v>45</v>
      </c>
      <c r="F180" s="193" t="s">
        <v>566</v>
      </c>
      <c r="G180" s="190"/>
      <c r="H180" s="192" t="s">
        <v>45</v>
      </c>
      <c r="I180" s="194"/>
      <c r="J180" s="190"/>
      <c r="K180" s="190"/>
      <c r="L180" s="195"/>
      <c r="M180" s="196"/>
      <c r="N180" s="197"/>
      <c r="O180" s="197"/>
      <c r="P180" s="197"/>
      <c r="Q180" s="197"/>
      <c r="R180" s="197"/>
      <c r="S180" s="197"/>
      <c r="T180" s="198"/>
      <c r="AT180" s="199" t="s">
        <v>146</v>
      </c>
      <c r="AU180" s="199" t="s">
        <v>93</v>
      </c>
      <c r="AV180" s="13" t="s">
        <v>91</v>
      </c>
      <c r="AW180" s="13" t="s">
        <v>43</v>
      </c>
      <c r="AX180" s="13" t="s">
        <v>83</v>
      </c>
      <c r="AY180" s="199" t="s">
        <v>138</v>
      </c>
    </row>
    <row r="181" spans="1:65" s="13" customFormat="1" ht="10.199999999999999">
      <c r="B181" s="189"/>
      <c r="C181" s="190"/>
      <c r="D181" s="191" t="s">
        <v>146</v>
      </c>
      <c r="E181" s="192" t="s">
        <v>45</v>
      </c>
      <c r="F181" s="193" t="s">
        <v>567</v>
      </c>
      <c r="G181" s="190"/>
      <c r="H181" s="192" t="s">
        <v>45</v>
      </c>
      <c r="I181" s="194"/>
      <c r="J181" s="190"/>
      <c r="K181" s="190"/>
      <c r="L181" s="195"/>
      <c r="M181" s="196"/>
      <c r="N181" s="197"/>
      <c r="O181" s="197"/>
      <c r="P181" s="197"/>
      <c r="Q181" s="197"/>
      <c r="R181" s="197"/>
      <c r="S181" s="197"/>
      <c r="T181" s="198"/>
      <c r="AT181" s="199" t="s">
        <v>146</v>
      </c>
      <c r="AU181" s="199" t="s">
        <v>93</v>
      </c>
      <c r="AV181" s="13" t="s">
        <v>91</v>
      </c>
      <c r="AW181" s="13" t="s">
        <v>43</v>
      </c>
      <c r="AX181" s="13" t="s">
        <v>83</v>
      </c>
      <c r="AY181" s="199" t="s">
        <v>138</v>
      </c>
    </row>
    <row r="182" spans="1:65" s="14" customFormat="1" ht="10.199999999999999">
      <c r="B182" s="200"/>
      <c r="C182" s="201"/>
      <c r="D182" s="191" t="s">
        <v>146</v>
      </c>
      <c r="E182" s="202" t="s">
        <v>45</v>
      </c>
      <c r="F182" s="203" t="s">
        <v>568</v>
      </c>
      <c r="G182" s="201"/>
      <c r="H182" s="204">
        <v>229.14</v>
      </c>
      <c r="I182" s="205"/>
      <c r="J182" s="201"/>
      <c r="K182" s="201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146</v>
      </c>
      <c r="AU182" s="210" t="s">
        <v>93</v>
      </c>
      <c r="AV182" s="14" t="s">
        <v>93</v>
      </c>
      <c r="AW182" s="14" t="s">
        <v>43</v>
      </c>
      <c r="AX182" s="14" t="s">
        <v>83</v>
      </c>
      <c r="AY182" s="210" t="s">
        <v>138</v>
      </c>
    </row>
    <row r="183" spans="1:65" s="15" customFormat="1" ht="10.199999999999999">
      <c r="B183" s="211"/>
      <c r="C183" s="212"/>
      <c r="D183" s="191" t="s">
        <v>146</v>
      </c>
      <c r="E183" s="213" t="s">
        <v>45</v>
      </c>
      <c r="F183" s="214" t="s">
        <v>203</v>
      </c>
      <c r="G183" s="212"/>
      <c r="H183" s="215">
        <v>229.14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146</v>
      </c>
      <c r="AU183" s="221" t="s">
        <v>93</v>
      </c>
      <c r="AV183" s="15" t="s">
        <v>144</v>
      </c>
      <c r="AW183" s="15" t="s">
        <v>43</v>
      </c>
      <c r="AX183" s="15" t="s">
        <v>91</v>
      </c>
      <c r="AY183" s="221" t="s">
        <v>138</v>
      </c>
    </row>
    <row r="184" spans="1:65" s="2" customFormat="1" ht="14.4" customHeight="1">
      <c r="A184" s="37"/>
      <c r="B184" s="38"/>
      <c r="C184" s="225" t="s">
        <v>369</v>
      </c>
      <c r="D184" s="225" t="s">
        <v>260</v>
      </c>
      <c r="E184" s="226" t="s">
        <v>573</v>
      </c>
      <c r="F184" s="227" t="s">
        <v>574</v>
      </c>
      <c r="G184" s="228" t="s">
        <v>174</v>
      </c>
      <c r="H184" s="229">
        <v>241.5</v>
      </c>
      <c r="I184" s="230"/>
      <c r="J184" s="231">
        <f>ROUND(I184*H184,2)</f>
        <v>0</v>
      </c>
      <c r="K184" s="227" t="s">
        <v>143</v>
      </c>
      <c r="L184" s="232"/>
      <c r="M184" s="233" t="s">
        <v>45</v>
      </c>
      <c r="N184" s="234" t="s">
        <v>54</v>
      </c>
      <c r="O184" s="67"/>
      <c r="P184" s="185">
        <f>O184*H184</f>
        <v>0</v>
      </c>
      <c r="Q184" s="185">
        <v>2.0000000000000001E-4</v>
      </c>
      <c r="R184" s="185">
        <f>Q184*H184</f>
        <v>4.8300000000000003E-2</v>
      </c>
      <c r="S184" s="185">
        <v>0</v>
      </c>
      <c r="T184" s="18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7" t="s">
        <v>372</v>
      </c>
      <c r="AT184" s="187" t="s">
        <v>260</v>
      </c>
      <c r="AU184" s="187" t="s">
        <v>93</v>
      </c>
      <c r="AY184" s="19" t="s">
        <v>138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19" t="s">
        <v>91</v>
      </c>
      <c r="BK184" s="188">
        <f>ROUND(I184*H184,2)</f>
        <v>0</v>
      </c>
      <c r="BL184" s="19" t="s">
        <v>224</v>
      </c>
      <c r="BM184" s="187" t="s">
        <v>575</v>
      </c>
    </row>
    <row r="185" spans="1:65" s="14" customFormat="1" ht="10.199999999999999">
      <c r="B185" s="200"/>
      <c r="C185" s="201"/>
      <c r="D185" s="191" t="s">
        <v>146</v>
      </c>
      <c r="E185" s="201"/>
      <c r="F185" s="203" t="s">
        <v>576</v>
      </c>
      <c r="G185" s="201"/>
      <c r="H185" s="204">
        <v>241.5</v>
      </c>
      <c r="I185" s="205"/>
      <c r="J185" s="201"/>
      <c r="K185" s="201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146</v>
      </c>
      <c r="AU185" s="210" t="s">
        <v>93</v>
      </c>
      <c r="AV185" s="14" t="s">
        <v>93</v>
      </c>
      <c r="AW185" s="14" t="s">
        <v>4</v>
      </c>
      <c r="AX185" s="14" t="s">
        <v>91</v>
      </c>
      <c r="AY185" s="210" t="s">
        <v>138</v>
      </c>
    </row>
    <row r="186" spans="1:65" s="2" customFormat="1" ht="24.15" customHeight="1">
      <c r="A186" s="37"/>
      <c r="B186" s="38"/>
      <c r="C186" s="176" t="s">
        <v>375</v>
      </c>
      <c r="D186" s="176" t="s">
        <v>139</v>
      </c>
      <c r="E186" s="177" t="s">
        <v>376</v>
      </c>
      <c r="F186" s="178" t="s">
        <v>377</v>
      </c>
      <c r="G186" s="179" t="s">
        <v>221</v>
      </c>
      <c r="H186" s="180">
        <v>0.85</v>
      </c>
      <c r="I186" s="181"/>
      <c r="J186" s="182">
        <f>ROUND(I186*H186,2)</f>
        <v>0</v>
      </c>
      <c r="K186" s="178" t="s">
        <v>143</v>
      </c>
      <c r="L186" s="42"/>
      <c r="M186" s="183" t="s">
        <v>45</v>
      </c>
      <c r="N186" s="184" t="s">
        <v>54</v>
      </c>
      <c r="O186" s="67"/>
      <c r="P186" s="185">
        <f>O186*H186</f>
        <v>0</v>
      </c>
      <c r="Q186" s="185">
        <v>0</v>
      </c>
      <c r="R186" s="185">
        <f>Q186*H186</f>
        <v>0</v>
      </c>
      <c r="S186" s="185">
        <v>0</v>
      </c>
      <c r="T186" s="18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7" t="s">
        <v>224</v>
      </c>
      <c r="AT186" s="187" t="s">
        <v>139</v>
      </c>
      <c r="AU186" s="187" t="s">
        <v>93</v>
      </c>
      <c r="AY186" s="19" t="s">
        <v>138</v>
      </c>
      <c r="BE186" s="188">
        <f>IF(N186="základní",J186,0)</f>
        <v>0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19" t="s">
        <v>91</v>
      </c>
      <c r="BK186" s="188">
        <f>ROUND(I186*H186,2)</f>
        <v>0</v>
      </c>
      <c r="BL186" s="19" t="s">
        <v>224</v>
      </c>
      <c r="BM186" s="187" t="s">
        <v>577</v>
      </c>
    </row>
    <row r="187" spans="1:65" s="12" customFormat="1" ht="22.8" customHeight="1">
      <c r="B187" s="160"/>
      <c r="C187" s="161"/>
      <c r="D187" s="162" t="s">
        <v>82</v>
      </c>
      <c r="E187" s="174" t="s">
        <v>578</v>
      </c>
      <c r="F187" s="174" t="s">
        <v>579</v>
      </c>
      <c r="G187" s="161"/>
      <c r="H187" s="161"/>
      <c r="I187" s="164"/>
      <c r="J187" s="175">
        <f>BK187</f>
        <v>0</v>
      </c>
      <c r="K187" s="161"/>
      <c r="L187" s="166"/>
      <c r="M187" s="167"/>
      <c r="N187" s="168"/>
      <c r="O187" s="168"/>
      <c r="P187" s="169">
        <f>SUM(P188:P195)</f>
        <v>0</v>
      </c>
      <c r="Q187" s="168"/>
      <c r="R187" s="169">
        <f>SUM(R188:R195)</f>
        <v>4.9580799999999994E-2</v>
      </c>
      <c r="S187" s="168"/>
      <c r="T187" s="170">
        <f>SUM(T188:T195)</f>
        <v>0</v>
      </c>
      <c r="AR187" s="171" t="s">
        <v>93</v>
      </c>
      <c r="AT187" s="172" t="s">
        <v>82</v>
      </c>
      <c r="AU187" s="172" t="s">
        <v>91</v>
      </c>
      <c r="AY187" s="171" t="s">
        <v>138</v>
      </c>
      <c r="BK187" s="173">
        <f>SUM(BK188:BK195)</f>
        <v>0</v>
      </c>
    </row>
    <row r="188" spans="1:65" s="2" customFormat="1" ht="14.4" customHeight="1">
      <c r="A188" s="37"/>
      <c r="B188" s="38"/>
      <c r="C188" s="176" t="s">
        <v>293</v>
      </c>
      <c r="D188" s="176" t="s">
        <v>139</v>
      </c>
      <c r="E188" s="177" t="s">
        <v>580</v>
      </c>
      <c r="F188" s="178" t="s">
        <v>581</v>
      </c>
      <c r="G188" s="179" t="s">
        <v>174</v>
      </c>
      <c r="H188" s="180">
        <v>195.2</v>
      </c>
      <c r="I188" s="181"/>
      <c r="J188" s="182">
        <f>ROUND(I188*H188,2)</f>
        <v>0</v>
      </c>
      <c r="K188" s="178" t="s">
        <v>143</v>
      </c>
      <c r="L188" s="42"/>
      <c r="M188" s="183" t="s">
        <v>45</v>
      </c>
      <c r="N188" s="184" t="s">
        <v>54</v>
      </c>
      <c r="O188" s="67"/>
      <c r="P188" s="185">
        <f>O188*H188</f>
        <v>0</v>
      </c>
      <c r="Q188" s="185">
        <v>0</v>
      </c>
      <c r="R188" s="185">
        <f>Q188*H188</f>
        <v>0</v>
      </c>
      <c r="S188" s="185">
        <v>0</v>
      </c>
      <c r="T188" s="18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7" t="s">
        <v>224</v>
      </c>
      <c r="AT188" s="187" t="s">
        <v>139</v>
      </c>
      <c r="AU188" s="187" t="s">
        <v>93</v>
      </c>
      <c r="AY188" s="19" t="s">
        <v>138</v>
      </c>
      <c r="BE188" s="188">
        <f>IF(N188="základní",J188,0)</f>
        <v>0</v>
      </c>
      <c r="BF188" s="188">
        <f>IF(N188="snížená",J188,0)</f>
        <v>0</v>
      </c>
      <c r="BG188" s="188">
        <f>IF(N188="zákl. přenesená",J188,0)</f>
        <v>0</v>
      </c>
      <c r="BH188" s="188">
        <f>IF(N188="sníž. přenesená",J188,0)</f>
        <v>0</v>
      </c>
      <c r="BI188" s="188">
        <f>IF(N188="nulová",J188,0)</f>
        <v>0</v>
      </c>
      <c r="BJ188" s="19" t="s">
        <v>91</v>
      </c>
      <c r="BK188" s="188">
        <f>ROUND(I188*H188,2)</f>
        <v>0</v>
      </c>
      <c r="BL188" s="19" t="s">
        <v>224</v>
      </c>
      <c r="BM188" s="187" t="s">
        <v>582</v>
      </c>
    </row>
    <row r="189" spans="1:65" s="2" customFormat="1" ht="14.4" customHeight="1">
      <c r="A189" s="37"/>
      <c r="B189" s="38"/>
      <c r="C189" s="176" t="s">
        <v>384</v>
      </c>
      <c r="D189" s="176" t="s">
        <v>139</v>
      </c>
      <c r="E189" s="177" t="s">
        <v>583</v>
      </c>
      <c r="F189" s="178" t="s">
        <v>584</v>
      </c>
      <c r="G189" s="179" t="s">
        <v>174</v>
      </c>
      <c r="H189" s="180">
        <v>195.2</v>
      </c>
      <c r="I189" s="181"/>
      <c r="J189" s="182">
        <f>ROUND(I189*H189,2)</f>
        <v>0</v>
      </c>
      <c r="K189" s="178" t="s">
        <v>143</v>
      </c>
      <c r="L189" s="42"/>
      <c r="M189" s="183" t="s">
        <v>45</v>
      </c>
      <c r="N189" s="184" t="s">
        <v>54</v>
      </c>
      <c r="O189" s="67"/>
      <c r="P189" s="185">
        <f>O189*H189</f>
        <v>0</v>
      </c>
      <c r="Q189" s="185">
        <v>1.54E-4</v>
      </c>
      <c r="R189" s="185">
        <f>Q189*H189</f>
        <v>3.0060799999999999E-2</v>
      </c>
      <c r="S189" s="185">
        <v>0</v>
      </c>
      <c r="T189" s="18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7" t="s">
        <v>224</v>
      </c>
      <c r="AT189" s="187" t="s">
        <v>139</v>
      </c>
      <c r="AU189" s="187" t="s">
        <v>93</v>
      </c>
      <c r="AY189" s="19" t="s">
        <v>138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19" t="s">
        <v>91</v>
      </c>
      <c r="BK189" s="188">
        <f>ROUND(I189*H189,2)</f>
        <v>0</v>
      </c>
      <c r="BL189" s="19" t="s">
        <v>224</v>
      </c>
      <c r="BM189" s="187" t="s">
        <v>585</v>
      </c>
    </row>
    <row r="190" spans="1:65" s="2" customFormat="1" ht="24.15" customHeight="1">
      <c r="A190" s="37"/>
      <c r="B190" s="38"/>
      <c r="C190" s="176" t="s">
        <v>389</v>
      </c>
      <c r="D190" s="176" t="s">
        <v>139</v>
      </c>
      <c r="E190" s="177" t="s">
        <v>586</v>
      </c>
      <c r="F190" s="178" t="s">
        <v>587</v>
      </c>
      <c r="G190" s="179" t="s">
        <v>174</v>
      </c>
      <c r="H190" s="180">
        <v>195.2</v>
      </c>
      <c r="I190" s="181"/>
      <c r="J190" s="182">
        <f>ROUND(I190*H190,2)</f>
        <v>0</v>
      </c>
      <c r="K190" s="178" t="s">
        <v>143</v>
      </c>
      <c r="L190" s="42"/>
      <c r="M190" s="183" t="s">
        <v>45</v>
      </c>
      <c r="N190" s="184" t="s">
        <v>54</v>
      </c>
      <c r="O190" s="67"/>
      <c r="P190" s="185">
        <f>O190*H190</f>
        <v>0</v>
      </c>
      <c r="Q190" s="185">
        <v>1E-4</v>
      </c>
      <c r="R190" s="185">
        <f>Q190*H190</f>
        <v>1.9519999999999999E-2</v>
      </c>
      <c r="S190" s="185">
        <v>0</v>
      </c>
      <c r="T190" s="18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7" t="s">
        <v>224</v>
      </c>
      <c r="AT190" s="187" t="s">
        <v>139</v>
      </c>
      <c r="AU190" s="187" t="s">
        <v>93</v>
      </c>
      <c r="AY190" s="19" t="s">
        <v>138</v>
      </c>
      <c r="BE190" s="188">
        <f>IF(N190="základní",J190,0)</f>
        <v>0</v>
      </c>
      <c r="BF190" s="188">
        <f>IF(N190="snížená",J190,0)</f>
        <v>0</v>
      </c>
      <c r="BG190" s="188">
        <f>IF(N190="zákl. přenesená",J190,0)</f>
        <v>0</v>
      </c>
      <c r="BH190" s="188">
        <f>IF(N190="sníž. přenesená",J190,0)</f>
        <v>0</v>
      </c>
      <c r="BI190" s="188">
        <f>IF(N190="nulová",J190,0)</f>
        <v>0</v>
      </c>
      <c r="BJ190" s="19" t="s">
        <v>91</v>
      </c>
      <c r="BK190" s="188">
        <f>ROUND(I190*H190,2)</f>
        <v>0</v>
      </c>
      <c r="BL190" s="19" t="s">
        <v>224</v>
      </c>
      <c r="BM190" s="187" t="s">
        <v>588</v>
      </c>
    </row>
    <row r="191" spans="1:65" s="13" customFormat="1" ht="10.199999999999999">
      <c r="B191" s="189"/>
      <c r="C191" s="190"/>
      <c r="D191" s="191" t="s">
        <v>146</v>
      </c>
      <c r="E191" s="192" t="s">
        <v>45</v>
      </c>
      <c r="F191" s="193" t="s">
        <v>589</v>
      </c>
      <c r="G191" s="190"/>
      <c r="H191" s="192" t="s">
        <v>45</v>
      </c>
      <c r="I191" s="194"/>
      <c r="J191" s="190"/>
      <c r="K191" s="190"/>
      <c r="L191" s="195"/>
      <c r="M191" s="196"/>
      <c r="N191" s="197"/>
      <c r="O191" s="197"/>
      <c r="P191" s="197"/>
      <c r="Q191" s="197"/>
      <c r="R191" s="197"/>
      <c r="S191" s="197"/>
      <c r="T191" s="198"/>
      <c r="AT191" s="199" t="s">
        <v>146</v>
      </c>
      <c r="AU191" s="199" t="s">
        <v>93</v>
      </c>
      <c r="AV191" s="13" t="s">
        <v>91</v>
      </c>
      <c r="AW191" s="13" t="s">
        <v>43</v>
      </c>
      <c r="AX191" s="13" t="s">
        <v>83</v>
      </c>
      <c r="AY191" s="199" t="s">
        <v>138</v>
      </c>
    </row>
    <row r="192" spans="1:65" s="13" customFormat="1" ht="10.199999999999999">
      <c r="B192" s="189"/>
      <c r="C192" s="190"/>
      <c r="D192" s="191" t="s">
        <v>146</v>
      </c>
      <c r="E192" s="192" t="s">
        <v>45</v>
      </c>
      <c r="F192" s="193" t="s">
        <v>566</v>
      </c>
      <c r="G192" s="190"/>
      <c r="H192" s="192" t="s">
        <v>45</v>
      </c>
      <c r="I192" s="194"/>
      <c r="J192" s="190"/>
      <c r="K192" s="190"/>
      <c r="L192" s="195"/>
      <c r="M192" s="196"/>
      <c r="N192" s="197"/>
      <c r="O192" s="197"/>
      <c r="P192" s="197"/>
      <c r="Q192" s="197"/>
      <c r="R192" s="197"/>
      <c r="S192" s="197"/>
      <c r="T192" s="198"/>
      <c r="AT192" s="199" t="s">
        <v>146</v>
      </c>
      <c r="AU192" s="199" t="s">
        <v>93</v>
      </c>
      <c r="AV192" s="13" t="s">
        <v>91</v>
      </c>
      <c r="AW192" s="13" t="s">
        <v>43</v>
      </c>
      <c r="AX192" s="13" t="s">
        <v>83</v>
      </c>
      <c r="AY192" s="199" t="s">
        <v>138</v>
      </c>
    </row>
    <row r="193" spans="1:65" s="13" customFormat="1" ht="10.199999999999999">
      <c r="B193" s="189"/>
      <c r="C193" s="190"/>
      <c r="D193" s="191" t="s">
        <v>146</v>
      </c>
      <c r="E193" s="192" t="s">
        <v>45</v>
      </c>
      <c r="F193" s="193" t="s">
        <v>503</v>
      </c>
      <c r="G193" s="190"/>
      <c r="H193" s="192" t="s">
        <v>45</v>
      </c>
      <c r="I193" s="194"/>
      <c r="J193" s="190"/>
      <c r="K193" s="190"/>
      <c r="L193" s="195"/>
      <c r="M193" s="196"/>
      <c r="N193" s="197"/>
      <c r="O193" s="197"/>
      <c r="P193" s="197"/>
      <c r="Q193" s="197"/>
      <c r="R193" s="197"/>
      <c r="S193" s="197"/>
      <c r="T193" s="198"/>
      <c r="AT193" s="199" t="s">
        <v>146</v>
      </c>
      <c r="AU193" s="199" t="s">
        <v>93</v>
      </c>
      <c r="AV193" s="13" t="s">
        <v>91</v>
      </c>
      <c r="AW193" s="13" t="s">
        <v>43</v>
      </c>
      <c r="AX193" s="13" t="s">
        <v>83</v>
      </c>
      <c r="AY193" s="199" t="s">
        <v>138</v>
      </c>
    </row>
    <row r="194" spans="1:65" s="14" customFormat="1" ht="10.199999999999999">
      <c r="B194" s="200"/>
      <c r="C194" s="201"/>
      <c r="D194" s="191" t="s">
        <v>146</v>
      </c>
      <c r="E194" s="202" t="s">
        <v>45</v>
      </c>
      <c r="F194" s="203" t="s">
        <v>509</v>
      </c>
      <c r="G194" s="201"/>
      <c r="H194" s="204">
        <v>195.2</v>
      </c>
      <c r="I194" s="205"/>
      <c r="J194" s="201"/>
      <c r="K194" s="201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146</v>
      </c>
      <c r="AU194" s="210" t="s">
        <v>93</v>
      </c>
      <c r="AV194" s="14" t="s">
        <v>93</v>
      </c>
      <c r="AW194" s="14" t="s">
        <v>43</v>
      </c>
      <c r="AX194" s="14" t="s">
        <v>83</v>
      </c>
      <c r="AY194" s="210" t="s">
        <v>138</v>
      </c>
    </row>
    <row r="195" spans="1:65" s="15" customFormat="1" ht="10.199999999999999">
      <c r="B195" s="211"/>
      <c r="C195" s="212"/>
      <c r="D195" s="191" t="s">
        <v>146</v>
      </c>
      <c r="E195" s="213" t="s">
        <v>45</v>
      </c>
      <c r="F195" s="214" t="s">
        <v>203</v>
      </c>
      <c r="G195" s="212"/>
      <c r="H195" s="215">
        <v>195.2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146</v>
      </c>
      <c r="AU195" s="221" t="s">
        <v>93</v>
      </c>
      <c r="AV195" s="15" t="s">
        <v>144</v>
      </c>
      <c r="AW195" s="15" t="s">
        <v>43</v>
      </c>
      <c r="AX195" s="15" t="s">
        <v>91</v>
      </c>
      <c r="AY195" s="221" t="s">
        <v>138</v>
      </c>
    </row>
    <row r="196" spans="1:65" s="12" customFormat="1" ht="25.95" customHeight="1">
      <c r="B196" s="160"/>
      <c r="C196" s="161"/>
      <c r="D196" s="162" t="s">
        <v>82</v>
      </c>
      <c r="E196" s="163" t="s">
        <v>235</v>
      </c>
      <c r="F196" s="163" t="s">
        <v>236</v>
      </c>
      <c r="G196" s="161"/>
      <c r="H196" s="161"/>
      <c r="I196" s="164"/>
      <c r="J196" s="165">
        <f>BK196</f>
        <v>0</v>
      </c>
      <c r="K196" s="161"/>
      <c r="L196" s="166"/>
      <c r="M196" s="167"/>
      <c r="N196" s="168"/>
      <c r="O196" s="168"/>
      <c r="P196" s="169">
        <f>SUM(P197:P202)</f>
        <v>0</v>
      </c>
      <c r="Q196" s="168"/>
      <c r="R196" s="169">
        <f>SUM(R197:R202)</f>
        <v>0</v>
      </c>
      <c r="S196" s="168"/>
      <c r="T196" s="170">
        <f>SUM(T197:T202)</f>
        <v>0</v>
      </c>
      <c r="AR196" s="171" t="s">
        <v>144</v>
      </c>
      <c r="AT196" s="172" t="s">
        <v>82</v>
      </c>
      <c r="AU196" s="172" t="s">
        <v>83</v>
      </c>
      <c r="AY196" s="171" t="s">
        <v>138</v>
      </c>
      <c r="BK196" s="173">
        <f>SUM(BK197:BK202)</f>
        <v>0</v>
      </c>
    </row>
    <row r="197" spans="1:65" s="2" customFormat="1" ht="14.4" customHeight="1">
      <c r="A197" s="37"/>
      <c r="B197" s="38"/>
      <c r="C197" s="176" t="s">
        <v>397</v>
      </c>
      <c r="D197" s="176" t="s">
        <v>139</v>
      </c>
      <c r="E197" s="177" t="s">
        <v>238</v>
      </c>
      <c r="F197" s="178" t="s">
        <v>239</v>
      </c>
      <c r="G197" s="179" t="s">
        <v>151</v>
      </c>
      <c r="H197" s="180">
        <v>40</v>
      </c>
      <c r="I197" s="181"/>
      <c r="J197" s="182">
        <f>ROUND(I197*H197,2)</f>
        <v>0</v>
      </c>
      <c r="K197" s="178" t="s">
        <v>143</v>
      </c>
      <c r="L197" s="42"/>
      <c r="M197" s="183" t="s">
        <v>45</v>
      </c>
      <c r="N197" s="184" t="s">
        <v>54</v>
      </c>
      <c r="O197" s="67"/>
      <c r="P197" s="185">
        <f>O197*H197</f>
        <v>0</v>
      </c>
      <c r="Q197" s="185">
        <v>0</v>
      </c>
      <c r="R197" s="185">
        <f>Q197*H197</f>
        <v>0</v>
      </c>
      <c r="S197" s="185">
        <v>0</v>
      </c>
      <c r="T197" s="186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7" t="s">
        <v>240</v>
      </c>
      <c r="AT197" s="187" t="s">
        <v>139</v>
      </c>
      <c r="AU197" s="187" t="s">
        <v>91</v>
      </c>
      <c r="AY197" s="19" t="s">
        <v>138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9" t="s">
        <v>91</v>
      </c>
      <c r="BK197" s="188">
        <f>ROUND(I197*H197,2)</f>
        <v>0</v>
      </c>
      <c r="BL197" s="19" t="s">
        <v>240</v>
      </c>
      <c r="BM197" s="187" t="s">
        <v>590</v>
      </c>
    </row>
    <row r="198" spans="1:65" s="13" customFormat="1" ht="10.199999999999999">
      <c r="B198" s="189"/>
      <c r="C198" s="190"/>
      <c r="D198" s="191" t="s">
        <v>146</v>
      </c>
      <c r="E198" s="192" t="s">
        <v>45</v>
      </c>
      <c r="F198" s="193" t="s">
        <v>456</v>
      </c>
      <c r="G198" s="190"/>
      <c r="H198" s="192" t="s">
        <v>45</v>
      </c>
      <c r="I198" s="194"/>
      <c r="J198" s="190"/>
      <c r="K198" s="190"/>
      <c r="L198" s="195"/>
      <c r="M198" s="196"/>
      <c r="N198" s="197"/>
      <c r="O198" s="197"/>
      <c r="P198" s="197"/>
      <c r="Q198" s="197"/>
      <c r="R198" s="197"/>
      <c r="S198" s="197"/>
      <c r="T198" s="198"/>
      <c r="AT198" s="199" t="s">
        <v>146</v>
      </c>
      <c r="AU198" s="199" t="s">
        <v>91</v>
      </c>
      <c r="AV198" s="13" t="s">
        <v>91</v>
      </c>
      <c r="AW198" s="13" t="s">
        <v>43</v>
      </c>
      <c r="AX198" s="13" t="s">
        <v>83</v>
      </c>
      <c r="AY198" s="199" t="s">
        <v>138</v>
      </c>
    </row>
    <row r="199" spans="1:65" s="14" customFormat="1" ht="10.199999999999999">
      <c r="B199" s="200"/>
      <c r="C199" s="201"/>
      <c r="D199" s="191" t="s">
        <v>146</v>
      </c>
      <c r="E199" s="202" t="s">
        <v>45</v>
      </c>
      <c r="F199" s="203" t="s">
        <v>243</v>
      </c>
      <c r="G199" s="201"/>
      <c r="H199" s="204">
        <v>40</v>
      </c>
      <c r="I199" s="205"/>
      <c r="J199" s="201"/>
      <c r="K199" s="201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146</v>
      </c>
      <c r="AU199" s="210" t="s">
        <v>91</v>
      </c>
      <c r="AV199" s="14" t="s">
        <v>93</v>
      </c>
      <c r="AW199" s="14" t="s">
        <v>43</v>
      </c>
      <c r="AX199" s="14" t="s">
        <v>91</v>
      </c>
      <c r="AY199" s="210" t="s">
        <v>138</v>
      </c>
    </row>
    <row r="200" spans="1:65" s="2" customFormat="1" ht="14.4" customHeight="1">
      <c r="A200" s="37"/>
      <c r="B200" s="38"/>
      <c r="C200" s="176" t="s">
        <v>372</v>
      </c>
      <c r="D200" s="176" t="s">
        <v>139</v>
      </c>
      <c r="E200" s="177" t="s">
        <v>453</v>
      </c>
      <c r="F200" s="178" t="s">
        <v>454</v>
      </c>
      <c r="G200" s="179" t="s">
        <v>151</v>
      </c>
      <c r="H200" s="180">
        <v>40</v>
      </c>
      <c r="I200" s="181"/>
      <c r="J200" s="182">
        <f>ROUND(I200*H200,2)</f>
        <v>0</v>
      </c>
      <c r="K200" s="178" t="s">
        <v>143</v>
      </c>
      <c r="L200" s="42"/>
      <c r="M200" s="183" t="s">
        <v>45</v>
      </c>
      <c r="N200" s="184" t="s">
        <v>54</v>
      </c>
      <c r="O200" s="67"/>
      <c r="P200" s="185">
        <f>O200*H200</f>
        <v>0</v>
      </c>
      <c r="Q200" s="185">
        <v>0</v>
      </c>
      <c r="R200" s="185">
        <f>Q200*H200</f>
        <v>0</v>
      </c>
      <c r="S200" s="185">
        <v>0</v>
      </c>
      <c r="T200" s="186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7" t="s">
        <v>240</v>
      </c>
      <c r="AT200" s="187" t="s">
        <v>139</v>
      </c>
      <c r="AU200" s="187" t="s">
        <v>91</v>
      </c>
      <c r="AY200" s="19" t="s">
        <v>138</v>
      </c>
      <c r="BE200" s="188">
        <f>IF(N200="základní",J200,0)</f>
        <v>0</v>
      </c>
      <c r="BF200" s="188">
        <f>IF(N200="snížená",J200,0)</f>
        <v>0</v>
      </c>
      <c r="BG200" s="188">
        <f>IF(N200="zákl. přenesená",J200,0)</f>
        <v>0</v>
      </c>
      <c r="BH200" s="188">
        <f>IF(N200="sníž. přenesená",J200,0)</f>
        <v>0</v>
      </c>
      <c r="BI200" s="188">
        <f>IF(N200="nulová",J200,0)</f>
        <v>0</v>
      </c>
      <c r="BJ200" s="19" t="s">
        <v>91</v>
      </c>
      <c r="BK200" s="188">
        <f>ROUND(I200*H200,2)</f>
        <v>0</v>
      </c>
      <c r="BL200" s="19" t="s">
        <v>240</v>
      </c>
      <c r="BM200" s="187" t="s">
        <v>591</v>
      </c>
    </row>
    <row r="201" spans="1:65" s="13" customFormat="1" ht="10.199999999999999">
      <c r="B201" s="189"/>
      <c r="C201" s="190"/>
      <c r="D201" s="191" t="s">
        <v>146</v>
      </c>
      <c r="E201" s="192" t="s">
        <v>45</v>
      </c>
      <c r="F201" s="193" t="s">
        <v>456</v>
      </c>
      <c r="G201" s="190"/>
      <c r="H201" s="192" t="s">
        <v>45</v>
      </c>
      <c r="I201" s="194"/>
      <c r="J201" s="190"/>
      <c r="K201" s="190"/>
      <c r="L201" s="195"/>
      <c r="M201" s="196"/>
      <c r="N201" s="197"/>
      <c r="O201" s="197"/>
      <c r="P201" s="197"/>
      <c r="Q201" s="197"/>
      <c r="R201" s="197"/>
      <c r="S201" s="197"/>
      <c r="T201" s="198"/>
      <c r="AT201" s="199" t="s">
        <v>146</v>
      </c>
      <c r="AU201" s="199" t="s">
        <v>91</v>
      </c>
      <c r="AV201" s="13" t="s">
        <v>91</v>
      </c>
      <c r="AW201" s="13" t="s">
        <v>43</v>
      </c>
      <c r="AX201" s="13" t="s">
        <v>83</v>
      </c>
      <c r="AY201" s="199" t="s">
        <v>138</v>
      </c>
    </row>
    <row r="202" spans="1:65" s="14" customFormat="1" ht="10.199999999999999">
      <c r="B202" s="200"/>
      <c r="C202" s="201"/>
      <c r="D202" s="191" t="s">
        <v>146</v>
      </c>
      <c r="E202" s="202" t="s">
        <v>45</v>
      </c>
      <c r="F202" s="203" t="s">
        <v>243</v>
      </c>
      <c r="G202" s="201"/>
      <c r="H202" s="204">
        <v>40</v>
      </c>
      <c r="I202" s="205"/>
      <c r="J202" s="201"/>
      <c r="K202" s="201"/>
      <c r="L202" s="206"/>
      <c r="M202" s="222"/>
      <c r="N202" s="223"/>
      <c r="O202" s="223"/>
      <c r="P202" s="223"/>
      <c r="Q202" s="223"/>
      <c r="R202" s="223"/>
      <c r="S202" s="223"/>
      <c r="T202" s="224"/>
      <c r="AT202" s="210" t="s">
        <v>146</v>
      </c>
      <c r="AU202" s="210" t="s">
        <v>91</v>
      </c>
      <c r="AV202" s="14" t="s">
        <v>93</v>
      </c>
      <c r="AW202" s="14" t="s">
        <v>43</v>
      </c>
      <c r="AX202" s="14" t="s">
        <v>91</v>
      </c>
      <c r="AY202" s="210" t="s">
        <v>138</v>
      </c>
    </row>
    <row r="203" spans="1:65" s="2" customFormat="1" ht="6.9" customHeight="1">
      <c r="A203" s="37"/>
      <c r="B203" s="50"/>
      <c r="C203" s="51"/>
      <c r="D203" s="51"/>
      <c r="E203" s="51"/>
      <c r="F203" s="51"/>
      <c r="G203" s="51"/>
      <c r="H203" s="51"/>
      <c r="I203" s="51"/>
      <c r="J203" s="51"/>
      <c r="K203" s="51"/>
      <c r="L203" s="42"/>
      <c r="M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</row>
  </sheetData>
  <sheetProtection algorithmName="SHA-512" hashValue="ezRNPlwpKQ8iMKUzEdDO4fevOO5K/0THtN9oRgJv/TFSClq/2UhTD9qJb+/Qxmao3WUva1hseMVxCIP9QXGCtg==" saltValue="LAOKRVWfzWt0Q3aKrumZ7XaAhIvesJ7uwpwDteszY/sS9EqlJbAVLxC0aJpFLdUINrj3TYhMGRF0pgGjsjCFGA==" spinCount="100000" sheet="1" objects="1" scenarios="1" formatColumns="0" formatRows="0" autoFilter="0"/>
  <autoFilter ref="C89:K202" xr:uid="{00000000-0009-0000-0000-000003000000}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77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102</v>
      </c>
    </row>
    <row r="3" spans="1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93</v>
      </c>
    </row>
    <row r="4" spans="1:46" s="1" customFormat="1" ht="24.9" customHeight="1">
      <c r="B4" s="22"/>
      <c r="D4" s="106" t="s">
        <v>112</v>
      </c>
      <c r="L4" s="22"/>
      <c r="M4" s="107" t="s">
        <v>10</v>
      </c>
      <c r="AT4" s="19" t="s">
        <v>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108" t="s">
        <v>16</v>
      </c>
      <c r="L6" s="22"/>
    </row>
    <row r="7" spans="1:46" s="1" customFormat="1" ht="16.5" customHeight="1">
      <c r="B7" s="22"/>
      <c r="E7" s="376" t="str">
        <f>'Rekapitulace stavby'!K6</f>
        <v>NOVOSTAVBA SKATEPARKU V LOKALITĚ SÍDLIŠTĚ ZA CHLUMEM</v>
      </c>
      <c r="F7" s="377"/>
      <c r="G7" s="377"/>
      <c r="H7" s="377"/>
      <c r="L7" s="22"/>
    </row>
    <row r="8" spans="1:46" s="2" customFormat="1" ht="12" customHeight="1">
      <c r="A8" s="37"/>
      <c r="B8" s="42"/>
      <c r="C8" s="37"/>
      <c r="D8" s="108" t="s">
        <v>113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>
      <c r="A9" s="37"/>
      <c r="B9" s="42"/>
      <c r="C9" s="37"/>
      <c r="D9" s="37"/>
      <c r="E9" s="378" t="s">
        <v>592</v>
      </c>
      <c r="F9" s="379"/>
      <c r="G9" s="379"/>
      <c r="H9" s="379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0.199999999999999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>
      <c r="A11" s="37"/>
      <c r="B11" s="42"/>
      <c r="C11" s="37"/>
      <c r="D11" s="108" t="s">
        <v>18</v>
      </c>
      <c r="E11" s="37"/>
      <c r="F11" s="110" t="s">
        <v>45</v>
      </c>
      <c r="G11" s="37"/>
      <c r="H11" s="37"/>
      <c r="I11" s="108" t="s">
        <v>20</v>
      </c>
      <c r="J11" s="110" t="s">
        <v>45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12. 8. 2021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>
      <c r="A15" s="37"/>
      <c r="B15" s="42"/>
      <c r="C15" s="37"/>
      <c r="D15" s="37"/>
      <c r="E15" s="110" t="s">
        <v>34</v>
      </c>
      <c r="F15" s="37"/>
      <c r="G15" s="37"/>
      <c r="H15" s="37"/>
      <c r="I15" s="108" t="s">
        <v>35</v>
      </c>
      <c r="J15" s="110" t="s">
        <v>36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37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0" t="str">
        <f>'Rekapitulace stavby'!E14</f>
        <v>Vyplň údaj</v>
      </c>
      <c r="F18" s="381"/>
      <c r="G18" s="381"/>
      <c r="H18" s="381"/>
      <c r="I18" s="108" t="s">
        <v>35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39</v>
      </c>
      <c r="E20" s="37"/>
      <c r="F20" s="37"/>
      <c r="G20" s="37"/>
      <c r="H20" s="37"/>
      <c r="I20" s="108" t="s">
        <v>31</v>
      </c>
      <c r="J20" s="110" t="s">
        <v>40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41</v>
      </c>
      <c r="F21" s="37"/>
      <c r="G21" s="37"/>
      <c r="H21" s="37"/>
      <c r="I21" s="108" t="s">
        <v>35</v>
      </c>
      <c r="J21" s="110" t="s">
        <v>42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44</v>
      </c>
      <c r="E23" s="37"/>
      <c r="F23" s="37"/>
      <c r="G23" s="37"/>
      <c r="H23" s="37"/>
      <c r="I23" s="108" t="s">
        <v>31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35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47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02.5" customHeight="1">
      <c r="A27" s="112"/>
      <c r="B27" s="113"/>
      <c r="C27" s="112"/>
      <c r="D27" s="112"/>
      <c r="E27" s="382" t="s">
        <v>115</v>
      </c>
      <c r="F27" s="382"/>
      <c r="G27" s="382"/>
      <c r="H27" s="382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49</v>
      </c>
      <c r="E30" s="37"/>
      <c r="F30" s="37"/>
      <c r="G30" s="37"/>
      <c r="H30" s="37"/>
      <c r="I30" s="37"/>
      <c r="J30" s="117">
        <f>ROUND(J86, 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51</v>
      </c>
      <c r="G32" s="37"/>
      <c r="H32" s="37"/>
      <c r="I32" s="118" t="s">
        <v>50</v>
      </c>
      <c r="J32" s="118" t="s">
        <v>52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53</v>
      </c>
      <c r="E33" s="108" t="s">
        <v>54</v>
      </c>
      <c r="F33" s="120">
        <f>ROUND((SUM(BE86:BE276)),  2)</f>
        <v>0</v>
      </c>
      <c r="G33" s="37"/>
      <c r="H33" s="37"/>
      <c r="I33" s="121">
        <v>0.21</v>
      </c>
      <c r="J33" s="120">
        <f>ROUND(((SUM(BE86:BE276))*I33),  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55</v>
      </c>
      <c r="F34" s="120">
        <f>ROUND((SUM(BF86:BF276)),  2)</f>
        <v>0</v>
      </c>
      <c r="G34" s="37"/>
      <c r="H34" s="37"/>
      <c r="I34" s="121">
        <v>0.15</v>
      </c>
      <c r="J34" s="120">
        <f>ROUND(((SUM(BF86:BF276))*I34),  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hidden="1" customHeight="1">
      <c r="A35" s="37"/>
      <c r="B35" s="42"/>
      <c r="C35" s="37"/>
      <c r="D35" s="37"/>
      <c r="E35" s="108" t="s">
        <v>56</v>
      </c>
      <c r="F35" s="120">
        <f>ROUND((SUM(BG86:BG276)),  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hidden="1" customHeight="1">
      <c r="A36" s="37"/>
      <c r="B36" s="42"/>
      <c r="C36" s="37"/>
      <c r="D36" s="37"/>
      <c r="E36" s="108" t="s">
        <v>57</v>
      </c>
      <c r="F36" s="120">
        <f>ROUND((SUM(BH86:BH276)),  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hidden="1" customHeight="1">
      <c r="A37" s="37"/>
      <c r="B37" s="42"/>
      <c r="C37" s="37"/>
      <c r="D37" s="37"/>
      <c r="E37" s="108" t="s">
        <v>58</v>
      </c>
      <c r="F37" s="120">
        <f>ROUND((SUM(BI86:BI276)),  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59</v>
      </c>
      <c r="E39" s="124"/>
      <c r="F39" s="124"/>
      <c r="G39" s="125" t="s">
        <v>60</v>
      </c>
      <c r="H39" s="126" t="s">
        <v>61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5" t="s">
        <v>116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3" t="str">
        <f>E7</f>
        <v>NOVOSTAVBA SKATEPARKU V LOKALITĚ SÍDLIŠTĚ ZA CHLUMEM</v>
      </c>
      <c r="F48" s="384"/>
      <c r="G48" s="384"/>
      <c r="H48" s="384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>
      <c r="A50" s="37"/>
      <c r="B50" s="38"/>
      <c r="C50" s="39"/>
      <c r="D50" s="39"/>
      <c r="E50" s="336" t="str">
        <f>E9</f>
        <v>SO04 - Zpevněné plochy a mobiliář</v>
      </c>
      <c r="F50" s="385"/>
      <c r="G50" s="385"/>
      <c r="H50" s="38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>
      <c r="A52" s="37"/>
      <c r="B52" s="38"/>
      <c r="C52" s="31" t="s">
        <v>22</v>
      </c>
      <c r="D52" s="39"/>
      <c r="E52" s="39"/>
      <c r="F52" s="29" t="str">
        <f>F12</f>
        <v>p.č.1636/12</v>
      </c>
      <c r="G52" s="39"/>
      <c r="H52" s="39"/>
      <c r="I52" s="31" t="s">
        <v>24</v>
      </c>
      <c r="J52" s="62" t="str">
        <f>IF(J12="","",J12)</f>
        <v>12. 8. 2021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40.049999999999997" customHeight="1">
      <c r="A54" s="37"/>
      <c r="B54" s="38"/>
      <c r="C54" s="31" t="s">
        <v>30</v>
      </c>
      <c r="D54" s="39"/>
      <c r="E54" s="39"/>
      <c r="F54" s="29" t="str">
        <f>E15</f>
        <v>Město Bílina, Břežánská 50/4, 41831 Bílina</v>
      </c>
      <c r="G54" s="39"/>
      <c r="H54" s="39"/>
      <c r="I54" s="31" t="s">
        <v>39</v>
      </c>
      <c r="J54" s="35" t="str">
        <f>E21</f>
        <v>MPtechnik s.r.o., Francouzská 149, 34562 Holýšov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15" customHeight="1">
      <c r="A55" s="37"/>
      <c r="B55" s="38"/>
      <c r="C55" s="31" t="s">
        <v>37</v>
      </c>
      <c r="D55" s="39"/>
      <c r="E55" s="39"/>
      <c r="F55" s="29" t="str">
        <f>IF(E18="","",E18)</f>
        <v>Vyplň údaj</v>
      </c>
      <c r="G55" s="39"/>
      <c r="H55" s="39"/>
      <c r="I55" s="31" t="s">
        <v>44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>
      <c r="A57" s="37"/>
      <c r="B57" s="38"/>
      <c r="C57" s="133" t="s">
        <v>117</v>
      </c>
      <c r="D57" s="134"/>
      <c r="E57" s="134"/>
      <c r="F57" s="134"/>
      <c r="G57" s="134"/>
      <c r="H57" s="134"/>
      <c r="I57" s="134"/>
      <c r="J57" s="135" t="s">
        <v>118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81</v>
      </c>
      <c r="D59" s="39"/>
      <c r="E59" s="39"/>
      <c r="F59" s="39"/>
      <c r="G59" s="39"/>
      <c r="H59" s="39"/>
      <c r="I59" s="39"/>
      <c r="J59" s="80">
        <f>J86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119</v>
      </c>
    </row>
    <row r="60" spans="1:47" s="9" customFormat="1" ht="24.9" customHeight="1">
      <c r="B60" s="137"/>
      <c r="C60" s="138"/>
      <c r="D60" s="139" t="s">
        <v>120</v>
      </c>
      <c r="E60" s="140"/>
      <c r="F60" s="140"/>
      <c r="G60" s="140"/>
      <c r="H60" s="140"/>
      <c r="I60" s="140"/>
      <c r="J60" s="141">
        <f>J87</f>
        <v>0</v>
      </c>
      <c r="K60" s="138"/>
      <c r="L60" s="142"/>
    </row>
    <row r="61" spans="1:47" s="10" customFormat="1" ht="19.95" customHeight="1">
      <c r="B61" s="143"/>
      <c r="C61" s="144"/>
      <c r="D61" s="145" t="s">
        <v>121</v>
      </c>
      <c r="E61" s="146"/>
      <c r="F61" s="146"/>
      <c r="G61" s="146"/>
      <c r="H61" s="146"/>
      <c r="I61" s="146"/>
      <c r="J61" s="147">
        <f>J88</f>
        <v>0</v>
      </c>
      <c r="K61" s="144"/>
      <c r="L61" s="148"/>
    </row>
    <row r="62" spans="1:47" s="10" customFormat="1" ht="19.95" customHeight="1">
      <c r="B62" s="143"/>
      <c r="C62" s="144"/>
      <c r="D62" s="145" t="s">
        <v>245</v>
      </c>
      <c r="E62" s="146"/>
      <c r="F62" s="146"/>
      <c r="G62" s="146"/>
      <c r="H62" s="146"/>
      <c r="I62" s="146"/>
      <c r="J62" s="147">
        <f>J154</f>
        <v>0</v>
      </c>
      <c r="K62" s="144"/>
      <c r="L62" s="148"/>
    </row>
    <row r="63" spans="1:47" s="10" customFormat="1" ht="19.95" customHeight="1">
      <c r="B63" s="143"/>
      <c r="C63" s="144"/>
      <c r="D63" s="145" t="s">
        <v>593</v>
      </c>
      <c r="E63" s="146"/>
      <c r="F63" s="146"/>
      <c r="G63" s="146"/>
      <c r="H63" s="146"/>
      <c r="I63" s="146"/>
      <c r="J63" s="147">
        <f>J195</f>
        <v>0</v>
      </c>
      <c r="K63" s="144"/>
      <c r="L63" s="148"/>
    </row>
    <row r="64" spans="1:47" s="10" customFormat="1" ht="19.95" customHeight="1">
      <c r="B64" s="143"/>
      <c r="C64" s="144"/>
      <c r="D64" s="145" t="s">
        <v>248</v>
      </c>
      <c r="E64" s="146"/>
      <c r="F64" s="146"/>
      <c r="G64" s="146"/>
      <c r="H64" s="146"/>
      <c r="I64" s="146"/>
      <c r="J64" s="147">
        <f>J254</f>
        <v>0</v>
      </c>
      <c r="K64" s="144"/>
      <c r="L64" s="148"/>
    </row>
    <row r="65" spans="1:31" s="10" customFormat="1" ht="14.85" customHeight="1">
      <c r="B65" s="143"/>
      <c r="C65" s="144"/>
      <c r="D65" s="145" t="s">
        <v>462</v>
      </c>
      <c r="E65" s="146"/>
      <c r="F65" s="146"/>
      <c r="G65" s="146"/>
      <c r="H65" s="146"/>
      <c r="I65" s="146"/>
      <c r="J65" s="147">
        <f>J265</f>
        <v>0</v>
      </c>
      <c r="K65" s="144"/>
      <c r="L65" s="148"/>
    </row>
    <row r="66" spans="1:31" s="9" customFormat="1" ht="24.9" customHeight="1">
      <c r="B66" s="137"/>
      <c r="C66" s="138"/>
      <c r="D66" s="139" t="s">
        <v>122</v>
      </c>
      <c r="E66" s="140"/>
      <c r="F66" s="140"/>
      <c r="G66" s="140"/>
      <c r="H66" s="140"/>
      <c r="I66" s="140"/>
      <c r="J66" s="141">
        <f>J267</f>
        <v>0</v>
      </c>
      <c r="K66" s="138"/>
      <c r="L66" s="142"/>
    </row>
    <row r="67" spans="1:31" s="2" customFormat="1" ht="21.75" customHeight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10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" customHeight="1">
      <c r="A68" s="37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72" spans="1:31" s="2" customFormat="1" ht="6.9" customHeight="1">
      <c r="A72" s="37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4.9" customHeight="1">
      <c r="A73" s="37"/>
      <c r="B73" s="38"/>
      <c r="C73" s="25" t="s">
        <v>123</v>
      </c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16</v>
      </c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383" t="str">
        <f>E7</f>
        <v>NOVOSTAVBA SKATEPARKU V LOKALITĚ SÍDLIŠTĚ ZA CHLUMEM</v>
      </c>
      <c r="F76" s="384"/>
      <c r="G76" s="384"/>
      <c r="H76" s="384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113</v>
      </c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336" t="str">
        <f>E9</f>
        <v>SO04 - Zpevněné plochy a mobiliář</v>
      </c>
      <c r="F78" s="385"/>
      <c r="G78" s="385"/>
      <c r="H78" s="385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22</v>
      </c>
      <c r="D80" s="39"/>
      <c r="E80" s="39"/>
      <c r="F80" s="29" t="str">
        <f>F12</f>
        <v>p.č.1636/12</v>
      </c>
      <c r="G80" s="39"/>
      <c r="H80" s="39"/>
      <c r="I80" s="31" t="s">
        <v>24</v>
      </c>
      <c r="J80" s="62" t="str">
        <f>IF(J12="","",J12)</f>
        <v>12. 8. 2021</v>
      </c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65" s="2" customFormat="1" ht="6.9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65" s="2" customFormat="1" ht="40.049999999999997" customHeight="1">
      <c r="A82" s="37"/>
      <c r="B82" s="38"/>
      <c r="C82" s="31" t="s">
        <v>30</v>
      </c>
      <c r="D82" s="39"/>
      <c r="E82" s="39"/>
      <c r="F82" s="29" t="str">
        <f>E15</f>
        <v>Město Bílina, Břežánská 50/4, 41831 Bílina</v>
      </c>
      <c r="G82" s="39"/>
      <c r="H82" s="39"/>
      <c r="I82" s="31" t="s">
        <v>39</v>
      </c>
      <c r="J82" s="35" t="str">
        <f>E21</f>
        <v>MPtechnik s.r.o., Francouzská 149, 34562 Holýšov</v>
      </c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65" s="2" customFormat="1" ht="15.15" customHeight="1">
      <c r="A83" s="37"/>
      <c r="B83" s="38"/>
      <c r="C83" s="31" t="s">
        <v>37</v>
      </c>
      <c r="D83" s="39"/>
      <c r="E83" s="39"/>
      <c r="F83" s="29" t="str">
        <f>IF(E18="","",E18)</f>
        <v>Vyplň údaj</v>
      </c>
      <c r="G83" s="39"/>
      <c r="H83" s="39"/>
      <c r="I83" s="31" t="s">
        <v>44</v>
      </c>
      <c r="J83" s="35" t="str">
        <f>E24</f>
        <v xml:space="preserve"> </v>
      </c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65" s="2" customFormat="1" ht="10.3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65" s="11" customFormat="1" ht="29.25" customHeight="1">
      <c r="A85" s="149"/>
      <c r="B85" s="150"/>
      <c r="C85" s="151" t="s">
        <v>124</v>
      </c>
      <c r="D85" s="152" t="s">
        <v>68</v>
      </c>
      <c r="E85" s="152" t="s">
        <v>64</v>
      </c>
      <c r="F85" s="152" t="s">
        <v>65</v>
      </c>
      <c r="G85" s="152" t="s">
        <v>125</v>
      </c>
      <c r="H85" s="152" t="s">
        <v>126</v>
      </c>
      <c r="I85" s="152" t="s">
        <v>127</v>
      </c>
      <c r="J85" s="152" t="s">
        <v>118</v>
      </c>
      <c r="K85" s="153" t="s">
        <v>128</v>
      </c>
      <c r="L85" s="154"/>
      <c r="M85" s="71" t="s">
        <v>45</v>
      </c>
      <c r="N85" s="72" t="s">
        <v>53</v>
      </c>
      <c r="O85" s="72" t="s">
        <v>129</v>
      </c>
      <c r="P85" s="72" t="s">
        <v>130</v>
      </c>
      <c r="Q85" s="72" t="s">
        <v>131</v>
      </c>
      <c r="R85" s="72" t="s">
        <v>132</v>
      </c>
      <c r="S85" s="72" t="s">
        <v>133</v>
      </c>
      <c r="T85" s="73" t="s">
        <v>134</v>
      </c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</row>
    <row r="86" spans="1:65" s="2" customFormat="1" ht="22.8" customHeight="1">
      <c r="A86" s="37"/>
      <c r="B86" s="38"/>
      <c r="C86" s="78" t="s">
        <v>135</v>
      </c>
      <c r="D86" s="39"/>
      <c r="E86" s="39"/>
      <c r="F86" s="39"/>
      <c r="G86" s="39"/>
      <c r="H86" s="39"/>
      <c r="I86" s="39"/>
      <c r="J86" s="155">
        <f>BK86</f>
        <v>0</v>
      </c>
      <c r="K86" s="39"/>
      <c r="L86" s="42"/>
      <c r="M86" s="74"/>
      <c r="N86" s="156"/>
      <c r="O86" s="75"/>
      <c r="P86" s="157">
        <f>P87+P267</f>
        <v>0</v>
      </c>
      <c r="Q86" s="75"/>
      <c r="R86" s="157">
        <f>R87+R267</f>
        <v>79.785969680000008</v>
      </c>
      <c r="S86" s="75"/>
      <c r="T86" s="158">
        <f>T87+T267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9" t="s">
        <v>82</v>
      </c>
      <c r="AU86" s="19" t="s">
        <v>119</v>
      </c>
      <c r="BK86" s="159">
        <f>BK87+BK267</f>
        <v>0</v>
      </c>
    </row>
    <row r="87" spans="1:65" s="12" customFormat="1" ht="25.95" customHeight="1">
      <c r="B87" s="160"/>
      <c r="C87" s="161"/>
      <c r="D87" s="162" t="s">
        <v>82</v>
      </c>
      <c r="E87" s="163" t="s">
        <v>136</v>
      </c>
      <c r="F87" s="163" t="s">
        <v>137</v>
      </c>
      <c r="G87" s="161"/>
      <c r="H87" s="161"/>
      <c r="I87" s="164"/>
      <c r="J87" s="165">
        <f>BK87</f>
        <v>0</v>
      </c>
      <c r="K87" s="161"/>
      <c r="L87" s="166"/>
      <c r="M87" s="167"/>
      <c r="N87" s="168"/>
      <c r="O87" s="168"/>
      <c r="P87" s="169">
        <f>P88+P154+P195+P254</f>
        <v>0</v>
      </c>
      <c r="Q87" s="168"/>
      <c r="R87" s="169">
        <f>R88+R154+R195+R254</f>
        <v>79.785969680000008</v>
      </c>
      <c r="S87" s="168"/>
      <c r="T87" s="170">
        <f>T88+T154+T195+T254</f>
        <v>0</v>
      </c>
      <c r="AR87" s="171" t="s">
        <v>91</v>
      </c>
      <c r="AT87" s="172" t="s">
        <v>82</v>
      </c>
      <c r="AU87" s="172" t="s">
        <v>83</v>
      </c>
      <c r="AY87" s="171" t="s">
        <v>138</v>
      </c>
      <c r="BK87" s="173">
        <f>BK88+BK154+BK195+BK254</f>
        <v>0</v>
      </c>
    </row>
    <row r="88" spans="1:65" s="12" customFormat="1" ht="22.8" customHeight="1">
      <c r="B88" s="160"/>
      <c r="C88" s="161"/>
      <c r="D88" s="162" t="s">
        <v>82</v>
      </c>
      <c r="E88" s="174" t="s">
        <v>91</v>
      </c>
      <c r="F88" s="174" t="s">
        <v>89</v>
      </c>
      <c r="G88" s="161"/>
      <c r="H88" s="161"/>
      <c r="I88" s="164"/>
      <c r="J88" s="175">
        <f>BK88</f>
        <v>0</v>
      </c>
      <c r="K88" s="161"/>
      <c r="L88" s="166"/>
      <c r="M88" s="167"/>
      <c r="N88" s="168"/>
      <c r="O88" s="168"/>
      <c r="P88" s="169">
        <f>SUM(P89:P153)</f>
        <v>0</v>
      </c>
      <c r="Q88" s="168"/>
      <c r="R88" s="169">
        <f>SUM(R89:R153)</f>
        <v>62.07</v>
      </c>
      <c r="S88" s="168"/>
      <c r="T88" s="170">
        <f>SUM(T89:T153)</f>
        <v>0</v>
      </c>
      <c r="AR88" s="171" t="s">
        <v>91</v>
      </c>
      <c r="AT88" s="172" t="s">
        <v>82</v>
      </c>
      <c r="AU88" s="172" t="s">
        <v>91</v>
      </c>
      <c r="AY88" s="171" t="s">
        <v>138</v>
      </c>
      <c r="BK88" s="173">
        <f>SUM(BK89:BK153)</f>
        <v>0</v>
      </c>
    </row>
    <row r="89" spans="1:65" s="2" customFormat="1" ht="14.4" customHeight="1">
      <c r="A89" s="37"/>
      <c r="B89" s="38"/>
      <c r="C89" s="176" t="s">
        <v>91</v>
      </c>
      <c r="D89" s="176" t="s">
        <v>139</v>
      </c>
      <c r="E89" s="177" t="s">
        <v>594</v>
      </c>
      <c r="F89" s="178" t="s">
        <v>595</v>
      </c>
      <c r="G89" s="179" t="s">
        <v>278</v>
      </c>
      <c r="H89" s="180">
        <v>2</v>
      </c>
      <c r="I89" s="181"/>
      <c r="J89" s="182">
        <f>ROUND(I89*H89,2)</f>
        <v>0</v>
      </c>
      <c r="K89" s="178" t="s">
        <v>143</v>
      </c>
      <c r="L89" s="42"/>
      <c r="M89" s="183" t="s">
        <v>45</v>
      </c>
      <c r="N89" s="184" t="s">
        <v>54</v>
      </c>
      <c r="O89" s="67"/>
      <c r="P89" s="185">
        <f>O89*H89</f>
        <v>0</v>
      </c>
      <c r="Q89" s="185">
        <v>0</v>
      </c>
      <c r="R89" s="185">
        <f>Q89*H89</f>
        <v>0</v>
      </c>
      <c r="S89" s="185">
        <v>0</v>
      </c>
      <c r="T89" s="186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7" t="s">
        <v>144</v>
      </c>
      <c r="AT89" s="187" t="s">
        <v>139</v>
      </c>
      <c r="AU89" s="187" t="s">
        <v>93</v>
      </c>
      <c r="AY89" s="19" t="s">
        <v>138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9" t="s">
        <v>91</v>
      </c>
      <c r="BK89" s="188">
        <f>ROUND(I89*H89,2)</f>
        <v>0</v>
      </c>
      <c r="BL89" s="19" t="s">
        <v>144</v>
      </c>
      <c r="BM89" s="187" t="s">
        <v>596</v>
      </c>
    </row>
    <row r="90" spans="1:65" s="13" customFormat="1" ht="10.199999999999999">
      <c r="B90" s="189"/>
      <c r="C90" s="190"/>
      <c r="D90" s="191" t="s">
        <v>146</v>
      </c>
      <c r="E90" s="192" t="s">
        <v>45</v>
      </c>
      <c r="F90" s="193" t="s">
        <v>597</v>
      </c>
      <c r="G90" s="190"/>
      <c r="H90" s="192" t="s">
        <v>45</v>
      </c>
      <c r="I90" s="194"/>
      <c r="J90" s="190"/>
      <c r="K90" s="190"/>
      <c r="L90" s="195"/>
      <c r="M90" s="196"/>
      <c r="N90" s="197"/>
      <c r="O90" s="197"/>
      <c r="P90" s="197"/>
      <c r="Q90" s="197"/>
      <c r="R90" s="197"/>
      <c r="S90" s="197"/>
      <c r="T90" s="198"/>
      <c r="AT90" s="199" t="s">
        <v>146</v>
      </c>
      <c r="AU90" s="199" t="s">
        <v>93</v>
      </c>
      <c r="AV90" s="13" t="s">
        <v>91</v>
      </c>
      <c r="AW90" s="13" t="s">
        <v>43</v>
      </c>
      <c r="AX90" s="13" t="s">
        <v>83</v>
      </c>
      <c r="AY90" s="199" t="s">
        <v>138</v>
      </c>
    </row>
    <row r="91" spans="1:65" s="13" customFormat="1" ht="10.199999999999999">
      <c r="B91" s="189"/>
      <c r="C91" s="190"/>
      <c r="D91" s="191" t="s">
        <v>146</v>
      </c>
      <c r="E91" s="192" t="s">
        <v>45</v>
      </c>
      <c r="F91" s="193" t="s">
        <v>598</v>
      </c>
      <c r="G91" s="190"/>
      <c r="H91" s="192" t="s">
        <v>45</v>
      </c>
      <c r="I91" s="194"/>
      <c r="J91" s="190"/>
      <c r="K91" s="190"/>
      <c r="L91" s="195"/>
      <c r="M91" s="196"/>
      <c r="N91" s="197"/>
      <c r="O91" s="197"/>
      <c r="P91" s="197"/>
      <c r="Q91" s="197"/>
      <c r="R91" s="197"/>
      <c r="S91" s="197"/>
      <c r="T91" s="198"/>
      <c r="AT91" s="199" t="s">
        <v>146</v>
      </c>
      <c r="AU91" s="199" t="s">
        <v>93</v>
      </c>
      <c r="AV91" s="13" t="s">
        <v>91</v>
      </c>
      <c r="AW91" s="13" t="s">
        <v>43</v>
      </c>
      <c r="AX91" s="13" t="s">
        <v>83</v>
      </c>
      <c r="AY91" s="199" t="s">
        <v>138</v>
      </c>
    </row>
    <row r="92" spans="1:65" s="14" customFormat="1" ht="10.199999999999999">
      <c r="B92" s="200"/>
      <c r="C92" s="201"/>
      <c r="D92" s="191" t="s">
        <v>146</v>
      </c>
      <c r="E92" s="202" t="s">
        <v>45</v>
      </c>
      <c r="F92" s="203" t="s">
        <v>93</v>
      </c>
      <c r="G92" s="201"/>
      <c r="H92" s="204">
        <v>2</v>
      </c>
      <c r="I92" s="205"/>
      <c r="J92" s="201"/>
      <c r="K92" s="201"/>
      <c r="L92" s="206"/>
      <c r="M92" s="207"/>
      <c r="N92" s="208"/>
      <c r="O92" s="208"/>
      <c r="P92" s="208"/>
      <c r="Q92" s="208"/>
      <c r="R92" s="208"/>
      <c r="S92" s="208"/>
      <c r="T92" s="209"/>
      <c r="AT92" s="210" t="s">
        <v>146</v>
      </c>
      <c r="AU92" s="210" t="s">
        <v>93</v>
      </c>
      <c r="AV92" s="14" t="s">
        <v>93</v>
      </c>
      <c r="AW92" s="14" t="s">
        <v>43</v>
      </c>
      <c r="AX92" s="14" t="s">
        <v>91</v>
      </c>
      <c r="AY92" s="210" t="s">
        <v>138</v>
      </c>
    </row>
    <row r="93" spans="1:65" s="2" customFormat="1" ht="14.4" customHeight="1">
      <c r="A93" s="37"/>
      <c r="B93" s="38"/>
      <c r="C93" s="176" t="s">
        <v>93</v>
      </c>
      <c r="D93" s="176" t="s">
        <v>139</v>
      </c>
      <c r="E93" s="177" t="s">
        <v>599</v>
      </c>
      <c r="F93" s="178" t="s">
        <v>600</v>
      </c>
      <c r="G93" s="179" t="s">
        <v>278</v>
      </c>
      <c r="H93" s="180">
        <v>2</v>
      </c>
      <c r="I93" s="181"/>
      <c r="J93" s="182">
        <f>ROUND(I93*H93,2)</f>
        <v>0</v>
      </c>
      <c r="K93" s="178" t="s">
        <v>143</v>
      </c>
      <c r="L93" s="42"/>
      <c r="M93" s="183" t="s">
        <v>45</v>
      </c>
      <c r="N93" s="184" t="s">
        <v>54</v>
      </c>
      <c r="O93" s="67"/>
      <c r="P93" s="185">
        <f>O93*H93</f>
        <v>0</v>
      </c>
      <c r="Q93" s="185">
        <v>0</v>
      </c>
      <c r="R93" s="185">
        <f>Q93*H93</f>
        <v>0</v>
      </c>
      <c r="S93" s="185">
        <v>0</v>
      </c>
      <c r="T93" s="18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144</v>
      </c>
      <c r="AT93" s="187" t="s">
        <v>139</v>
      </c>
      <c r="AU93" s="187" t="s">
        <v>93</v>
      </c>
      <c r="AY93" s="19" t="s">
        <v>138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19" t="s">
        <v>91</v>
      </c>
      <c r="BK93" s="188">
        <f>ROUND(I93*H93,2)</f>
        <v>0</v>
      </c>
      <c r="BL93" s="19" t="s">
        <v>144</v>
      </c>
      <c r="BM93" s="187" t="s">
        <v>601</v>
      </c>
    </row>
    <row r="94" spans="1:65" s="13" customFormat="1" ht="10.199999999999999">
      <c r="B94" s="189"/>
      <c r="C94" s="190"/>
      <c r="D94" s="191" t="s">
        <v>146</v>
      </c>
      <c r="E94" s="192" t="s">
        <v>45</v>
      </c>
      <c r="F94" s="193" t="s">
        <v>597</v>
      </c>
      <c r="G94" s="190"/>
      <c r="H94" s="192" t="s">
        <v>45</v>
      </c>
      <c r="I94" s="194"/>
      <c r="J94" s="190"/>
      <c r="K94" s="190"/>
      <c r="L94" s="195"/>
      <c r="M94" s="196"/>
      <c r="N94" s="197"/>
      <c r="O94" s="197"/>
      <c r="P94" s="197"/>
      <c r="Q94" s="197"/>
      <c r="R94" s="197"/>
      <c r="S94" s="197"/>
      <c r="T94" s="198"/>
      <c r="AT94" s="199" t="s">
        <v>146</v>
      </c>
      <c r="AU94" s="199" t="s">
        <v>93</v>
      </c>
      <c r="AV94" s="13" t="s">
        <v>91</v>
      </c>
      <c r="AW94" s="13" t="s">
        <v>43</v>
      </c>
      <c r="AX94" s="13" t="s">
        <v>83</v>
      </c>
      <c r="AY94" s="199" t="s">
        <v>138</v>
      </c>
    </row>
    <row r="95" spans="1:65" s="13" customFormat="1" ht="10.199999999999999">
      <c r="B95" s="189"/>
      <c r="C95" s="190"/>
      <c r="D95" s="191" t="s">
        <v>146</v>
      </c>
      <c r="E95" s="192" t="s">
        <v>45</v>
      </c>
      <c r="F95" s="193" t="s">
        <v>598</v>
      </c>
      <c r="G95" s="190"/>
      <c r="H95" s="192" t="s">
        <v>45</v>
      </c>
      <c r="I95" s="194"/>
      <c r="J95" s="190"/>
      <c r="K95" s="190"/>
      <c r="L95" s="195"/>
      <c r="M95" s="196"/>
      <c r="N95" s="197"/>
      <c r="O95" s="197"/>
      <c r="P95" s="197"/>
      <c r="Q95" s="197"/>
      <c r="R95" s="197"/>
      <c r="S95" s="197"/>
      <c r="T95" s="198"/>
      <c r="AT95" s="199" t="s">
        <v>146</v>
      </c>
      <c r="AU95" s="199" t="s">
        <v>93</v>
      </c>
      <c r="AV95" s="13" t="s">
        <v>91</v>
      </c>
      <c r="AW95" s="13" t="s">
        <v>43</v>
      </c>
      <c r="AX95" s="13" t="s">
        <v>83</v>
      </c>
      <c r="AY95" s="199" t="s">
        <v>138</v>
      </c>
    </row>
    <row r="96" spans="1:65" s="14" customFormat="1" ht="10.199999999999999">
      <c r="B96" s="200"/>
      <c r="C96" s="201"/>
      <c r="D96" s="191" t="s">
        <v>146</v>
      </c>
      <c r="E96" s="202" t="s">
        <v>45</v>
      </c>
      <c r="F96" s="203" t="s">
        <v>93</v>
      </c>
      <c r="G96" s="201"/>
      <c r="H96" s="204">
        <v>2</v>
      </c>
      <c r="I96" s="205"/>
      <c r="J96" s="201"/>
      <c r="K96" s="201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146</v>
      </c>
      <c r="AU96" s="210" t="s">
        <v>93</v>
      </c>
      <c r="AV96" s="14" t="s">
        <v>93</v>
      </c>
      <c r="AW96" s="14" t="s">
        <v>43</v>
      </c>
      <c r="AX96" s="14" t="s">
        <v>91</v>
      </c>
      <c r="AY96" s="210" t="s">
        <v>138</v>
      </c>
    </row>
    <row r="97" spans="1:65" s="2" customFormat="1" ht="24.15" customHeight="1">
      <c r="A97" s="37"/>
      <c r="B97" s="38"/>
      <c r="C97" s="176" t="s">
        <v>154</v>
      </c>
      <c r="D97" s="176" t="s">
        <v>139</v>
      </c>
      <c r="E97" s="177" t="s">
        <v>602</v>
      </c>
      <c r="F97" s="178" t="s">
        <v>603</v>
      </c>
      <c r="G97" s="179" t="s">
        <v>181</v>
      </c>
      <c r="H97" s="180">
        <v>10.08</v>
      </c>
      <c r="I97" s="181"/>
      <c r="J97" s="182">
        <f>ROUND(I97*H97,2)</f>
        <v>0</v>
      </c>
      <c r="K97" s="178" t="s">
        <v>143</v>
      </c>
      <c r="L97" s="42"/>
      <c r="M97" s="183" t="s">
        <v>45</v>
      </c>
      <c r="N97" s="184" t="s">
        <v>54</v>
      </c>
      <c r="O97" s="67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144</v>
      </c>
      <c r="AT97" s="187" t="s">
        <v>139</v>
      </c>
      <c r="AU97" s="187" t="s">
        <v>93</v>
      </c>
      <c r="AY97" s="19" t="s">
        <v>138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9" t="s">
        <v>91</v>
      </c>
      <c r="BK97" s="188">
        <f>ROUND(I97*H97,2)</f>
        <v>0</v>
      </c>
      <c r="BL97" s="19" t="s">
        <v>144</v>
      </c>
      <c r="BM97" s="187" t="s">
        <v>604</v>
      </c>
    </row>
    <row r="98" spans="1:65" s="13" customFormat="1" ht="10.199999999999999">
      <c r="B98" s="189"/>
      <c r="C98" s="190"/>
      <c r="D98" s="191" t="s">
        <v>146</v>
      </c>
      <c r="E98" s="192" t="s">
        <v>45</v>
      </c>
      <c r="F98" s="193" t="s">
        <v>605</v>
      </c>
      <c r="G98" s="190"/>
      <c r="H98" s="192" t="s">
        <v>45</v>
      </c>
      <c r="I98" s="194"/>
      <c r="J98" s="190"/>
      <c r="K98" s="190"/>
      <c r="L98" s="195"/>
      <c r="M98" s="196"/>
      <c r="N98" s="197"/>
      <c r="O98" s="197"/>
      <c r="P98" s="197"/>
      <c r="Q98" s="197"/>
      <c r="R98" s="197"/>
      <c r="S98" s="197"/>
      <c r="T98" s="198"/>
      <c r="AT98" s="199" t="s">
        <v>146</v>
      </c>
      <c r="AU98" s="199" t="s">
        <v>93</v>
      </c>
      <c r="AV98" s="13" t="s">
        <v>91</v>
      </c>
      <c r="AW98" s="13" t="s">
        <v>43</v>
      </c>
      <c r="AX98" s="13" t="s">
        <v>83</v>
      </c>
      <c r="AY98" s="199" t="s">
        <v>138</v>
      </c>
    </row>
    <row r="99" spans="1:65" s="14" customFormat="1" ht="10.199999999999999">
      <c r="B99" s="200"/>
      <c r="C99" s="201"/>
      <c r="D99" s="191" t="s">
        <v>146</v>
      </c>
      <c r="E99" s="202" t="s">
        <v>45</v>
      </c>
      <c r="F99" s="203" t="s">
        <v>606</v>
      </c>
      <c r="G99" s="201"/>
      <c r="H99" s="204">
        <v>10.08</v>
      </c>
      <c r="I99" s="205"/>
      <c r="J99" s="201"/>
      <c r="K99" s="201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146</v>
      </c>
      <c r="AU99" s="210" t="s">
        <v>93</v>
      </c>
      <c r="AV99" s="14" t="s">
        <v>93</v>
      </c>
      <c r="AW99" s="14" t="s">
        <v>43</v>
      </c>
      <c r="AX99" s="14" t="s">
        <v>91</v>
      </c>
      <c r="AY99" s="210" t="s">
        <v>138</v>
      </c>
    </row>
    <row r="100" spans="1:65" s="2" customFormat="1" ht="24.15" customHeight="1">
      <c r="A100" s="37"/>
      <c r="B100" s="38"/>
      <c r="C100" s="176" t="s">
        <v>144</v>
      </c>
      <c r="D100" s="176" t="s">
        <v>139</v>
      </c>
      <c r="E100" s="177" t="s">
        <v>607</v>
      </c>
      <c r="F100" s="178" t="s">
        <v>608</v>
      </c>
      <c r="G100" s="179" t="s">
        <v>181</v>
      </c>
      <c r="H100" s="180">
        <v>31.035</v>
      </c>
      <c r="I100" s="181"/>
      <c r="J100" s="182">
        <f>ROUND(I100*H100,2)</f>
        <v>0</v>
      </c>
      <c r="K100" s="178" t="s">
        <v>143</v>
      </c>
      <c r="L100" s="42"/>
      <c r="M100" s="183" t="s">
        <v>45</v>
      </c>
      <c r="N100" s="184" t="s">
        <v>54</v>
      </c>
      <c r="O100" s="67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144</v>
      </c>
      <c r="AT100" s="187" t="s">
        <v>139</v>
      </c>
      <c r="AU100" s="187" t="s">
        <v>93</v>
      </c>
      <c r="AY100" s="19" t="s">
        <v>138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9" t="s">
        <v>91</v>
      </c>
      <c r="BK100" s="188">
        <f>ROUND(I100*H100,2)</f>
        <v>0</v>
      </c>
      <c r="BL100" s="19" t="s">
        <v>144</v>
      </c>
      <c r="BM100" s="187" t="s">
        <v>609</v>
      </c>
    </row>
    <row r="101" spans="1:65" s="13" customFormat="1" ht="10.199999999999999">
      <c r="B101" s="189"/>
      <c r="C101" s="190"/>
      <c r="D101" s="191" t="s">
        <v>146</v>
      </c>
      <c r="E101" s="192" t="s">
        <v>45</v>
      </c>
      <c r="F101" s="193" t="s">
        <v>610</v>
      </c>
      <c r="G101" s="190"/>
      <c r="H101" s="192" t="s">
        <v>45</v>
      </c>
      <c r="I101" s="194"/>
      <c r="J101" s="190"/>
      <c r="K101" s="190"/>
      <c r="L101" s="195"/>
      <c r="M101" s="196"/>
      <c r="N101" s="197"/>
      <c r="O101" s="197"/>
      <c r="P101" s="197"/>
      <c r="Q101" s="197"/>
      <c r="R101" s="197"/>
      <c r="S101" s="197"/>
      <c r="T101" s="198"/>
      <c r="AT101" s="199" t="s">
        <v>146</v>
      </c>
      <c r="AU101" s="199" t="s">
        <v>93</v>
      </c>
      <c r="AV101" s="13" t="s">
        <v>91</v>
      </c>
      <c r="AW101" s="13" t="s">
        <v>43</v>
      </c>
      <c r="AX101" s="13" t="s">
        <v>83</v>
      </c>
      <c r="AY101" s="199" t="s">
        <v>138</v>
      </c>
    </row>
    <row r="102" spans="1:65" s="13" customFormat="1" ht="10.199999999999999">
      <c r="B102" s="189"/>
      <c r="C102" s="190"/>
      <c r="D102" s="191" t="s">
        <v>146</v>
      </c>
      <c r="E102" s="192" t="s">
        <v>45</v>
      </c>
      <c r="F102" s="193" t="s">
        <v>611</v>
      </c>
      <c r="G102" s="190"/>
      <c r="H102" s="192" t="s">
        <v>45</v>
      </c>
      <c r="I102" s="194"/>
      <c r="J102" s="190"/>
      <c r="K102" s="190"/>
      <c r="L102" s="195"/>
      <c r="M102" s="196"/>
      <c r="N102" s="197"/>
      <c r="O102" s="197"/>
      <c r="P102" s="197"/>
      <c r="Q102" s="197"/>
      <c r="R102" s="197"/>
      <c r="S102" s="197"/>
      <c r="T102" s="198"/>
      <c r="AT102" s="199" t="s">
        <v>146</v>
      </c>
      <c r="AU102" s="199" t="s">
        <v>93</v>
      </c>
      <c r="AV102" s="13" t="s">
        <v>91</v>
      </c>
      <c r="AW102" s="13" t="s">
        <v>43</v>
      </c>
      <c r="AX102" s="13" t="s">
        <v>83</v>
      </c>
      <c r="AY102" s="199" t="s">
        <v>138</v>
      </c>
    </row>
    <row r="103" spans="1:65" s="14" customFormat="1" ht="10.199999999999999">
      <c r="B103" s="200"/>
      <c r="C103" s="201"/>
      <c r="D103" s="191" t="s">
        <v>146</v>
      </c>
      <c r="E103" s="202" t="s">
        <v>45</v>
      </c>
      <c r="F103" s="203" t="s">
        <v>612</v>
      </c>
      <c r="G103" s="201"/>
      <c r="H103" s="204">
        <v>22.495999999999999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146</v>
      </c>
      <c r="AU103" s="210" t="s">
        <v>93</v>
      </c>
      <c r="AV103" s="14" t="s">
        <v>93</v>
      </c>
      <c r="AW103" s="14" t="s">
        <v>43</v>
      </c>
      <c r="AX103" s="14" t="s">
        <v>83</v>
      </c>
      <c r="AY103" s="210" t="s">
        <v>138</v>
      </c>
    </row>
    <row r="104" spans="1:65" s="13" customFormat="1" ht="10.199999999999999">
      <c r="B104" s="189"/>
      <c r="C104" s="190"/>
      <c r="D104" s="191" t="s">
        <v>146</v>
      </c>
      <c r="E104" s="192" t="s">
        <v>45</v>
      </c>
      <c r="F104" s="193" t="s">
        <v>613</v>
      </c>
      <c r="G104" s="190"/>
      <c r="H104" s="192" t="s">
        <v>45</v>
      </c>
      <c r="I104" s="194"/>
      <c r="J104" s="190"/>
      <c r="K104" s="190"/>
      <c r="L104" s="195"/>
      <c r="M104" s="196"/>
      <c r="N104" s="197"/>
      <c r="O104" s="197"/>
      <c r="P104" s="197"/>
      <c r="Q104" s="197"/>
      <c r="R104" s="197"/>
      <c r="S104" s="197"/>
      <c r="T104" s="198"/>
      <c r="AT104" s="199" t="s">
        <v>146</v>
      </c>
      <c r="AU104" s="199" t="s">
        <v>93</v>
      </c>
      <c r="AV104" s="13" t="s">
        <v>91</v>
      </c>
      <c r="AW104" s="13" t="s">
        <v>43</v>
      </c>
      <c r="AX104" s="13" t="s">
        <v>83</v>
      </c>
      <c r="AY104" s="199" t="s">
        <v>138</v>
      </c>
    </row>
    <row r="105" spans="1:65" s="14" customFormat="1" ht="10.199999999999999">
      <c r="B105" s="200"/>
      <c r="C105" s="201"/>
      <c r="D105" s="191" t="s">
        <v>146</v>
      </c>
      <c r="E105" s="202" t="s">
        <v>45</v>
      </c>
      <c r="F105" s="203" t="s">
        <v>614</v>
      </c>
      <c r="G105" s="201"/>
      <c r="H105" s="204">
        <v>8.5389999999999997</v>
      </c>
      <c r="I105" s="205"/>
      <c r="J105" s="201"/>
      <c r="K105" s="201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146</v>
      </c>
      <c r="AU105" s="210" t="s">
        <v>93</v>
      </c>
      <c r="AV105" s="14" t="s">
        <v>93</v>
      </c>
      <c r="AW105" s="14" t="s">
        <v>43</v>
      </c>
      <c r="AX105" s="14" t="s">
        <v>83</v>
      </c>
      <c r="AY105" s="210" t="s">
        <v>138</v>
      </c>
    </row>
    <row r="106" spans="1:65" s="15" customFormat="1" ht="10.199999999999999">
      <c r="B106" s="211"/>
      <c r="C106" s="212"/>
      <c r="D106" s="191" t="s">
        <v>146</v>
      </c>
      <c r="E106" s="213" t="s">
        <v>45</v>
      </c>
      <c r="F106" s="214" t="s">
        <v>203</v>
      </c>
      <c r="G106" s="212"/>
      <c r="H106" s="215">
        <v>31.034999999999997</v>
      </c>
      <c r="I106" s="216"/>
      <c r="J106" s="212"/>
      <c r="K106" s="212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146</v>
      </c>
      <c r="AU106" s="221" t="s">
        <v>93</v>
      </c>
      <c r="AV106" s="15" t="s">
        <v>144</v>
      </c>
      <c r="AW106" s="15" t="s">
        <v>43</v>
      </c>
      <c r="AX106" s="15" t="s">
        <v>91</v>
      </c>
      <c r="AY106" s="221" t="s">
        <v>138</v>
      </c>
    </row>
    <row r="107" spans="1:65" s="2" customFormat="1" ht="24.15" customHeight="1">
      <c r="A107" s="37"/>
      <c r="B107" s="38"/>
      <c r="C107" s="176" t="s">
        <v>163</v>
      </c>
      <c r="D107" s="176" t="s">
        <v>139</v>
      </c>
      <c r="E107" s="177" t="s">
        <v>615</v>
      </c>
      <c r="F107" s="178" t="s">
        <v>616</v>
      </c>
      <c r="G107" s="179" t="s">
        <v>278</v>
      </c>
      <c r="H107" s="180">
        <v>2</v>
      </c>
      <c r="I107" s="181"/>
      <c r="J107" s="182">
        <f>ROUND(I107*H107,2)</f>
        <v>0</v>
      </c>
      <c r="K107" s="178" t="s">
        <v>143</v>
      </c>
      <c r="L107" s="42"/>
      <c r="M107" s="183" t="s">
        <v>45</v>
      </c>
      <c r="N107" s="184" t="s">
        <v>54</v>
      </c>
      <c r="O107" s="67"/>
      <c r="P107" s="185">
        <f>O107*H107</f>
        <v>0</v>
      </c>
      <c r="Q107" s="185">
        <v>0</v>
      </c>
      <c r="R107" s="185">
        <f>Q107*H107</f>
        <v>0</v>
      </c>
      <c r="S107" s="185">
        <v>0</v>
      </c>
      <c r="T107" s="186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144</v>
      </c>
      <c r="AT107" s="187" t="s">
        <v>139</v>
      </c>
      <c r="AU107" s="187" t="s">
        <v>93</v>
      </c>
      <c r="AY107" s="19" t="s">
        <v>138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9" t="s">
        <v>91</v>
      </c>
      <c r="BK107" s="188">
        <f>ROUND(I107*H107,2)</f>
        <v>0</v>
      </c>
      <c r="BL107" s="19" t="s">
        <v>144</v>
      </c>
      <c r="BM107" s="187" t="s">
        <v>617</v>
      </c>
    </row>
    <row r="108" spans="1:65" s="2" customFormat="1" ht="24.15" customHeight="1">
      <c r="A108" s="37"/>
      <c r="B108" s="38"/>
      <c r="C108" s="176" t="s">
        <v>167</v>
      </c>
      <c r="D108" s="176" t="s">
        <v>139</v>
      </c>
      <c r="E108" s="177" t="s">
        <v>618</v>
      </c>
      <c r="F108" s="178" t="s">
        <v>619</v>
      </c>
      <c r="G108" s="179" t="s">
        <v>278</v>
      </c>
      <c r="H108" s="180">
        <v>2</v>
      </c>
      <c r="I108" s="181"/>
      <c r="J108" s="182">
        <f>ROUND(I108*H108,2)</f>
        <v>0</v>
      </c>
      <c r="K108" s="178" t="s">
        <v>143</v>
      </c>
      <c r="L108" s="42"/>
      <c r="M108" s="183" t="s">
        <v>45</v>
      </c>
      <c r="N108" s="184" t="s">
        <v>54</v>
      </c>
      <c r="O108" s="67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144</v>
      </c>
      <c r="AT108" s="187" t="s">
        <v>139</v>
      </c>
      <c r="AU108" s="187" t="s">
        <v>93</v>
      </c>
      <c r="AY108" s="19" t="s">
        <v>138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9" t="s">
        <v>91</v>
      </c>
      <c r="BK108" s="188">
        <f>ROUND(I108*H108,2)</f>
        <v>0</v>
      </c>
      <c r="BL108" s="19" t="s">
        <v>144</v>
      </c>
      <c r="BM108" s="187" t="s">
        <v>620</v>
      </c>
    </row>
    <row r="109" spans="1:65" s="2" customFormat="1" ht="24.15" customHeight="1">
      <c r="A109" s="37"/>
      <c r="B109" s="38"/>
      <c r="C109" s="176" t="s">
        <v>171</v>
      </c>
      <c r="D109" s="176" t="s">
        <v>139</v>
      </c>
      <c r="E109" s="177" t="s">
        <v>621</v>
      </c>
      <c r="F109" s="178" t="s">
        <v>622</v>
      </c>
      <c r="G109" s="179" t="s">
        <v>278</v>
      </c>
      <c r="H109" s="180">
        <v>2</v>
      </c>
      <c r="I109" s="181"/>
      <c r="J109" s="182">
        <f>ROUND(I109*H109,2)</f>
        <v>0</v>
      </c>
      <c r="K109" s="178" t="s">
        <v>143</v>
      </c>
      <c r="L109" s="42"/>
      <c r="M109" s="183" t="s">
        <v>45</v>
      </c>
      <c r="N109" s="184" t="s">
        <v>54</v>
      </c>
      <c r="O109" s="67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144</v>
      </c>
      <c r="AT109" s="187" t="s">
        <v>139</v>
      </c>
      <c r="AU109" s="187" t="s">
        <v>93</v>
      </c>
      <c r="AY109" s="19" t="s">
        <v>138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9" t="s">
        <v>91</v>
      </c>
      <c r="BK109" s="188">
        <f>ROUND(I109*H109,2)</f>
        <v>0</v>
      </c>
      <c r="BL109" s="19" t="s">
        <v>144</v>
      </c>
      <c r="BM109" s="187" t="s">
        <v>623</v>
      </c>
    </row>
    <row r="110" spans="1:65" s="2" customFormat="1" ht="37.799999999999997" customHeight="1">
      <c r="A110" s="37"/>
      <c r="B110" s="38"/>
      <c r="C110" s="176" t="s">
        <v>178</v>
      </c>
      <c r="D110" s="176" t="s">
        <v>139</v>
      </c>
      <c r="E110" s="177" t="s">
        <v>624</v>
      </c>
      <c r="F110" s="178" t="s">
        <v>625</v>
      </c>
      <c r="G110" s="179" t="s">
        <v>278</v>
      </c>
      <c r="H110" s="180">
        <v>40</v>
      </c>
      <c r="I110" s="181"/>
      <c r="J110" s="182">
        <f>ROUND(I110*H110,2)</f>
        <v>0</v>
      </c>
      <c r="K110" s="178" t="s">
        <v>143</v>
      </c>
      <c r="L110" s="42"/>
      <c r="M110" s="183" t="s">
        <v>45</v>
      </c>
      <c r="N110" s="184" t="s">
        <v>54</v>
      </c>
      <c r="O110" s="67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144</v>
      </c>
      <c r="AT110" s="187" t="s">
        <v>139</v>
      </c>
      <c r="AU110" s="187" t="s">
        <v>93</v>
      </c>
      <c r="AY110" s="19" t="s">
        <v>138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9" t="s">
        <v>91</v>
      </c>
      <c r="BK110" s="188">
        <f>ROUND(I110*H110,2)</f>
        <v>0</v>
      </c>
      <c r="BL110" s="19" t="s">
        <v>144</v>
      </c>
      <c r="BM110" s="187" t="s">
        <v>626</v>
      </c>
    </row>
    <row r="111" spans="1:65" s="14" customFormat="1" ht="10.199999999999999">
      <c r="B111" s="200"/>
      <c r="C111" s="201"/>
      <c r="D111" s="191" t="s">
        <v>146</v>
      </c>
      <c r="E111" s="201"/>
      <c r="F111" s="203" t="s">
        <v>627</v>
      </c>
      <c r="G111" s="201"/>
      <c r="H111" s="204">
        <v>40</v>
      </c>
      <c r="I111" s="205"/>
      <c r="J111" s="201"/>
      <c r="K111" s="201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146</v>
      </c>
      <c r="AU111" s="210" t="s">
        <v>93</v>
      </c>
      <c r="AV111" s="14" t="s">
        <v>93</v>
      </c>
      <c r="AW111" s="14" t="s">
        <v>4</v>
      </c>
      <c r="AX111" s="14" t="s">
        <v>91</v>
      </c>
      <c r="AY111" s="210" t="s">
        <v>138</v>
      </c>
    </row>
    <row r="112" spans="1:65" s="2" customFormat="1" ht="24.15" customHeight="1">
      <c r="A112" s="37"/>
      <c r="B112" s="38"/>
      <c r="C112" s="176" t="s">
        <v>185</v>
      </c>
      <c r="D112" s="176" t="s">
        <v>139</v>
      </c>
      <c r="E112" s="177" t="s">
        <v>628</v>
      </c>
      <c r="F112" s="178" t="s">
        <v>629</v>
      </c>
      <c r="G112" s="179" t="s">
        <v>278</v>
      </c>
      <c r="H112" s="180">
        <v>40</v>
      </c>
      <c r="I112" s="181"/>
      <c r="J112" s="182">
        <f>ROUND(I112*H112,2)</f>
        <v>0</v>
      </c>
      <c r="K112" s="178" t="s">
        <v>143</v>
      </c>
      <c r="L112" s="42"/>
      <c r="M112" s="183" t="s">
        <v>45</v>
      </c>
      <c r="N112" s="184" t="s">
        <v>54</v>
      </c>
      <c r="O112" s="67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144</v>
      </c>
      <c r="AT112" s="187" t="s">
        <v>139</v>
      </c>
      <c r="AU112" s="187" t="s">
        <v>93</v>
      </c>
      <c r="AY112" s="19" t="s">
        <v>138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9" t="s">
        <v>91</v>
      </c>
      <c r="BK112" s="188">
        <f>ROUND(I112*H112,2)</f>
        <v>0</v>
      </c>
      <c r="BL112" s="19" t="s">
        <v>144</v>
      </c>
      <c r="BM112" s="187" t="s">
        <v>630</v>
      </c>
    </row>
    <row r="113" spans="1:65" s="14" customFormat="1" ht="10.199999999999999">
      <c r="B113" s="200"/>
      <c r="C113" s="201"/>
      <c r="D113" s="191" t="s">
        <v>146</v>
      </c>
      <c r="E113" s="201"/>
      <c r="F113" s="203" t="s">
        <v>627</v>
      </c>
      <c r="G113" s="201"/>
      <c r="H113" s="204">
        <v>40</v>
      </c>
      <c r="I113" s="205"/>
      <c r="J113" s="201"/>
      <c r="K113" s="201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146</v>
      </c>
      <c r="AU113" s="210" t="s">
        <v>93</v>
      </c>
      <c r="AV113" s="14" t="s">
        <v>93</v>
      </c>
      <c r="AW113" s="14" t="s">
        <v>4</v>
      </c>
      <c r="AX113" s="14" t="s">
        <v>91</v>
      </c>
      <c r="AY113" s="210" t="s">
        <v>138</v>
      </c>
    </row>
    <row r="114" spans="1:65" s="2" customFormat="1" ht="24.15" customHeight="1">
      <c r="A114" s="37"/>
      <c r="B114" s="38"/>
      <c r="C114" s="176" t="s">
        <v>191</v>
      </c>
      <c r="D114" s="176" t="s">
        <v>139</v>
      </c>
      <c r="E114" s="177" t="s">
        <v>631</v>
      </c>
      <c r="F114" s="178" t="s">
        <v>632</v>
      </c>
      <c r="G114" s="179" t="s">
        <v>278</v>
      </c>
      <c r="H114" s="180">
        <v>40</v>
      </c>
      <c r="I114" s="181"/>
      <c r="J114" s="182">
        <f>ROUND(I114*H114,2)</f>
        <v>0</v>
      </c>
      <c r="K114" s="178" t="s">
        <v>143</v>
      </c>
      <c r="L114" s="42"/>
      <c r="M114" s="183" t="s">
        <v>45</v>
      </c>
      <c r="N114" s="184" t="s">
        <v>54</v>
      </c>
      <c r="O114" s="67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7" t="s">
        <v>144</v>
      </c>
      <c r="AT114" s="187" t="s">
        <v>139</v>
      </c>
      <c r="AU114" s="187" t="s">
        <v>93</v>
      </c>
      <c r="AY114" s="19" t="s">
        <v>138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9" t="s">
        <v>91</v>
      </c>
      <c r="BK114" s="188">
        <f>ROUND(I114*H114,2)</f>
        <v>0</v>
      </c>
      <c r="BL114" s="19" t="s">
        <v>144</v>
      </c>
      <c r="BM114" s="187" t="s">
        <v>633</v>
      </c>
    </row>
    <row r="115" spans="1:65" s="14" customFormat="1" ht="10.199999999999999">
      <c r="B115" s="200"/>
      <c r="C115" s="201"/>
      <c r="D115" s="191" t="s">
        <v>146</v>
      </c>
      <c r="E115" s="201"/>
      <c r="F115" s="203" t="s">
        <v>627</v>
      </c>
      <c r="G115" s="201"/>
      <c r="H115" s="204">
        <v>40</v>
      </c>
      <c r="I115" s="205"/>
      <c r="J115" s="201"/>
      <c r="K115" s="201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146</v>
      </c>
      <c r="AU115" s="210" t="s">
        <v>93</v>
      </c>
      <c r="AV115" s="14" t="s">
        <v>93</v>
      </c>
      <c r="AW115" s="14" t="s">
        <v>4</v>
      </c>
      <c r="AX115" s="14" t="s">
        <v>91</v>
      </c>
      <c r="AY115" s="210" t="s">
        <v>138</v>
      </c>
    </row>
    <row r="116" spans="1:65" s="2" customFormat="1" ht="37.799999999999997" customHeight="1">
      <c r="A116" s="37"/>
      <c r="B116" s="38"/>
      <c r="C116" s="176" t="s">
        <v>197</v>
      </c>
      <c r="D116" s="176" t="s">
        <v>139</v>
      </c>
      <c r="E116" s="177" t="s">
        <v>198</v>
      </c>
      <c r="F116" s="178" t="s">
        <v>199</v>
      </c>
      <c r="G116" s="179" t="s">
        <v>181</v>
      </c>
      <c r="H116" s="180">
        <v>41.115000000000002</v>
      </c>
      <c r="I116" s="181"/>
      <c r="J116" s="182">
        <f>ROUND(I116*H116,2)</f>
        <v>0</v>
      </c>
      <c r="K116" s="178" t="s">
        <v>143</v>
      </c>
      <c r="L116" s="42"/>
      <c r="M116" s="183" t="s">
        <v>45</v>
      </c>
      <c r="N116" s="184" t="s">
        <v>54</v>
      </c>
      <c r="O116" s="67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7" t="s">
        <v>144</v>
      </c>
      <c r="AT116" s="187" t="s">
        <v>139</v>
      </c>
      <c r="AU116" s="187" t="s">
        <v>93</v>
      </c>
      <c r="AY116" s="19" t="s">
        <v>138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9" t="s">
        <v>91</v>
      </c>
      <c r="BK116" s="188">
        <f>ROUND(I116*H116,2)</f>
        <v>0</v>
      </c>
      <c r="BL116" s="19" t="s">
        <v>144</v>
      </c>
      <c r="BM116" s="187" t="s">
        <v>634</v>
      </c>
    </row>
    <row r="117" spans="1:65" s="14" customFormat="1" ht="10.199999999999999">
      <c r="B117" s="200"/>
      <c r="C117" s="201"/>
      <c r="D117" s="191" t="s">
        <v>146</v>
      </c>
      <c r="E117" s="202" t="s">
        <v>45</v>
      </c>
      <c r="F117" s="203" t="s">
        <v>635</v>
      </c>
      <c r="G117" s="201"/>
      <c r="H117" s="204">
        <v>10.08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146</v>
      </c>
      <c r="AU117" s="210" t="s">
        <v>93</v>
      </c>
      <c r="AV117" s="14" t="s">
        <v>93</v>
      </c>
      <c r="AW117" s="14" t="s">
        <v>43</v>
      </c>
      <c r="AX117" s="14" t="s">
        <v>83</v>
      </c>
      <c r="AY117" s="210" t="s">
        <v>138</v>
      </c>
    </row>
    <row r="118" spans="1:65" s="14" customFormat="1" ht="10.199999999999999">
      <c r="B118" s="200"/>
      <c r="C118" s="201"/>
      <c r="D118" s="191" t="s">
        <v>146</v>
      </c>
      <c r="E118" s="202" t="s">
        <v>45</v>
      </c>
      <c r="F118" s="203" t="s">
        <v>636</v>
      </c>
      <c r="G118" s="201"/>
      <c r="H118" s="204">
        <v>31.035</v>
      </c>
      <c r="I118" s="205"/>
      <c r="J118" s="201"/>
      <c r="K118" s="201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146</v>
      </c>
      <c r="AU118" s="210" t="s">
        <v>93</v>
      </c>
      <c r="AV118" s="14" t="s">
        <v>93</v>
      </c>
      <c r="AW118" s="14" t="s">
        <v>43</v>
      </c>
      <c r="AX118" s="14" t="s">
        <v>83</v>
      </c>
      <c r="AY118" s="210" t="s">
        <v>138</v>
      </c>
    </row>
    <row r="119" spans="1:65" s="15" customFormat="1" ht="10.199999999999999">
      <c r="B119" s="211"/>
      <c r="C119" s="212"/>
      <c r="D119" s="191" t="s">
        <v>146</v>
      </c>
      <c r="E119" s="213" t="s">
        <v>45</v>
      </c>
      <c r="F119" s="214" t="s">
        <v>203</v>
      </c>
      <c r="G119" s="212"/>
      <c r="H119" s="215">
        <v>41.115000000000002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146</v>
      </c>
      <c r="AU119" s="221" t="s">
        <v>93</v>
      </c>
      <c r="AV119" s="15" t="s">
        <v>144</v>
      </c>
      <c r="AW119" s="15" t="s">
        <v>43</v>
      </c>
      <c r="AX119" s="15" t="s">
        <v>91</v>
      </c>
      <c r="AY119" s="221" t="s">
        <v>138</v>
      </c>
    </row>
    <row r="120" spans="1:65" s="2" customFormat="1" ht="37.799999999999997" customHeight="1">
      <c r="A120" s="37"/>
      <c r="B120" s="38"/>
      <c r="C120" s="176" t="s">
        <v>204</v>
      </c>
      <c r="D120" s="176" t="s">
        <v>139</v>
      </c>
      <c r="E120" s="177" t="s">
        <v>205</v>
      </c>
      <c r="F120" s="178" t="s">
        <v>206</v>
      </c>
      <c r="G120" s="179" t="s">
        <v>181</v>
      </c>
      <c r="H120" s="180">
        <v>411.15</v>
      </c>
      <c r="I120" s="181"/>
      <c r="J120" s="182">
        <f>ROUND(I120*H120,2)</f>
        <v>0</v>
      </c>
      <c r="K120" s="178" t="s">
        <v>143</v>
      </c>
      <c r="L120" s="42"/>
      <c r="M120" s="183" t="s">
        <v>45</v>
      </c>
      <c r="N120" s="184" t="s">
        <v>54</v>
      </c>
      <c r="O120" s="67"/>
      <c r="P120" s="185">
        <f>O120*H120</f>
        <v>0</v>
      </c>
      <c r="Q120" s="185">
        <v>0</v>
      </c>
      <c r="R120" s="185">
        <f>Q120*H120</f>
        <v>0</v>
      </c>
      <c r="S120" s="185">
        <v>0</v>
      </c>
      <c r="T120" s="186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7" t="s">
        <v>144</v>
      </c>
      <c r="AT120" s="187" t="s">
        <v>139</v>
      </c>
      <c r="AU120" s="187" t="s">
        <v>93</v>
      </c>
      <c r="AY120" s="19" t="s">
        <v>138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9" t="s">
        <v>91</v>
      </c>
      <c r="BK120" s="188">
        <f>ROUND(I120*H120,2)</f>
        <v>0</v>
      </c>
      <c r="BL120" s="19" t="s">
        <v>144</v>
      </c>
      <c r="BM120" s="187" t="s">
        <v>637</v>
      </c>
    </row>
    <row r="121" spans="1:65" s="14" customFormat="1" ht="10.199999999999999">
      <c r="B121" s="200"/>
      <c r="C121" s="201"/>
      <c r="D121" s="191" t="s">
        <v>146</v>
      </c>
      <c r="E121" s="201"/>
      <c r="F121" s="203" t="s">
        <v>638</v>
      </c>
      <c r="G121" s="201"/>
      <c r="H121" s="204">
        <v>411.15</v>
      </c>
      <c r="I121" s="205"/>
      <c r="J121" s="201"/>
      <c r="K121" s="201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146</v>
      </c>
      <c r="AU121" s="210" t="s">
        <v>93</v>
      </c>
      <c r="AV121" s="14" t="s">
        <v>93</v>
      </c>
      <c r="AW121" s="14" t="s">
        <v>4</v>
      </c>
      <c r="AX121" s="14" t="s">
        <v>91</v>
      </c>
      <c r="AY121" s="210" t="s">
        <v>138</v>
      </c>
    </row>
    <row r="122" spans="1:65" s="2" customFormat="1" ht="24.15" customHeight="1">
      <c r="A122" s="37"/>
      <c r="B122" s="38"/>
      <c r="C122" s="176" t="s">
        <v>209</v>
      </c>
      <c r="D122" s="176" t="s">
        <v>139</v>
      </c>
      <c r="E122" s="177" t="s">
        <v>468</v>
      </c>
      <c r="F122" s="178" t="s">
        <v>469</v>
      </c>
      <c r="G122" s="179" t="s">
        <v>174</v>
      </c>
      <c r="H122" s="180">
        <v>944.37900000000002</v>
      </c>
      <c r="I122" s="181"/>
      <c r="J122" s="182">
        <f>ROUND(I122*H122,2)</f>
        <v>0</v>
      </c>
      <c r="K122" s="178" t="s">
        <v>143</v>
      </c>
      <c r="L122" s="42"/>
      <c r="M122" s="183" t="s">
        <v>45</v>
      </c>
      <c r="N122" s="184" t="s">
        <v>54</v>
      </c>
      <c r="O122" s="67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7" t="s">
        <v>144</v>
      </c>
      <c r="AT122" s="187" t="s">
        <v>139</v>
      </c>
      <c r="AU122" s="187" t="s">
        <v>93</v>
      </c>
      <c r="AY122" s="19" t="s">
        <v>138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9" t="s">
        <v>91</v>
      </c>
      <c r="BK122" s="188">
        <f>ROUND(I122*H122,2)</f>
        <v>0</v>
      </c>
      <c r="BL122" s="19" t="s">
        <v>144</v>
      </c>
      <c r="BM122" s="187" t="s">
        <v>639</v>
      </c>
    </row>
    <row r="123" spans="1:65" s="13" customFormat="1" ht="10.199999999999999">
      <c r="B123" s="189"/>
      <c r="C123" s="190"/>
      <c r="D123" s="191" t="s">
        <v>146</v>
      </c>
      <c r="E123" s="192" t="s">
        <v>45</v>
      </c>
      <c r="F123" s="193" t="s">
        <v>640</v>
      </c>
      <c r="G123" s="190"/>
      <c r="H123" s="192" t="s">
        <v>45</v>
      </c>
      <c r="I123" s="194"/>
      <c r="J123" s="190"/>
      <c r="K123" s="190"/>
      <c r="L123" s="195"/>
      <c r="M123" s="196"/>
      <c r="N123" s="197"/>
      <c r="O123" s="197"/>
      <c r="P123" s="197"/>
      <c r="Q123" s="197"/>
      <c r="R123" s="197"/>
      <c r="S123" s="197"/>
      <c r="T123" s="198"/>
      <c r="AT123" s="199" t="s">
        <v>146</v>
      </c>
      <c r="AU123" s="199" t="s">
        <v>93</v>
      </c>
      <c r="AV123" s="13" t="s">
        <v>91</v>
      </c>
      <c r="AW123" s="13" t="s">
        <v>43</v>
      </c>
      <c r="AX123" s="13" t="s">
        <v>83</v>
      </c>
      <c r="AY123" s="199" t="s">
        <v>138</v>
      </c>
    </row>
    <row r="124" spans="1:65" s="14" customFormat="1" ht="10.199999999999999">
      <c r="B124" s="200"/>
      <c r="C124" s="201"/>
      <c r="D124" s="191" t="s">
        <v>146</v>
      </c>
      <c r="E124" s="202" t="s">
        <v>45</v>
      </c>
      <c r="F124" s="203" t="s">
        <v>641</v>
      </c>
      <c r="G124" s="201"/>
      <c r="H124" s="204">
        <v>903</v>
      </c>
      <c r="I124" s="205"/>
      <c r="J124" s="201"/>
      <c r="K124" s="201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146</v>
      </c>
      <c r="AU124" s="210" t="s">
        <v>93</v>
      </c>
      <c r="AV124" s="14" t="s">
        <v>93</v>
      </c>
      <c r="AW124" s="14" t="s">
        <v>43</v>
      </c>
      <c r="AX124" s="14" t="s">
        <v>83</v>
      </c>
      <c r="AY124" s="210" t="s">
        <v>138</v>
      </c>
    </row>
    <row r="125" spans="1:65" s="13" customFormat="1" ht="10.199999999999999">
      <c r="B125" s="189"/>
      <c r="C125" s="190"/>
      <c r="D125" s="191" t="s">
        <v>146</v>
      </c>
      <c r="E125" s="192" t="s">
        <v>45</v>
      </c>
      <c r="F125" s="193" t="s">
        <v>610</v>
      </c>
      <c r="G125" s="190"/>
      <c r="H125" s="192" t="s">
        <v>45</v>
      </c>
      <c r="I125" s="194"/>
      <c r="J125" s="190"/>
      <c r="K125" s="190"/>
      <c r="L125" s="195"/>
      <c r="M125" s="196"/>
      <c r="N125" s="197"/>
      <c r="O125" s="197"/>
      <c r="P125" s="197"/>
      <c r="Q125" s="197"/>
      <c r="R125" s="197"/>
      <c r="S125" s="197"/>
      <c r="T125" s="198"/>
      <c r="AT125" s="199" t="s">
        <v>146</v>
      </c>
      <c r="AU125" s="199" t="s">
        <v>93</v>
      </c>
      <c r="AV125" s="13" t="s">
        <v>91</v>
      </c>
      <c r="AW125" s="13" t="s">
        <v>43</v>
      </c>
      <c r="AX125" s="13" t="s">
        <v>83</v>
      </c>
      <c r="AY125" s="199" t="s">
        <v>138</v>
      </c>
    </row>
    <row r="126" spans="1:65" s="13" customFormat="1" ht="10.199999999999999">
      <c r="B126" s="189"/>
      <c r="C126" s="190"/>
      <c r="D126" s="191" t="s">
        <v>146</v>
      </c>
      <c r="E126" s="192" t="s">
        <v>45</v>
      </c>
      <c r="F126" s="193" t="s">
        <v>611</v>
      </c>
      <c r="G126" s="190"/>
      <c r="H126" s="192" t="s">
        <v>45</v>
      </c>
      <c r="I126" s="194"/>
      <c r="J126" s="190"/>
      <c r="K126" s="190"/>
      <c r="L126" s="195"/>
      <c r="M126" s="196"/>
      <c r="N126" s="197"/>
      <c r="O126" s="197"/>
      <c r="P126" s="197"/>
      <c r="Q126" s="197"/>
      <c r="R126" s="197"/>
      <c r="S126" s="197"/>
      <c r="T126" s="198"/>
      <c r="AT126" s="199" t="s">
        <v>146</v>
      </c>
      <c r="AU126" s="199" t="s">
        <v>93</v>
      </c>
      <c r="AV126" s="13" t="s">
        <v>91</v>
      </c>
      <c r="AW126" s="13" t="s">
        <v>43</v>
      </c>
      <c r="AX126" s="13" t="s">
        <v>83</v>
      </c>
      <c r="AY126" s="199" t="s">
        <v>138</v>
      </c>
    </row>
    <row r="127" spans="1:65" s="14" customFormat="1" ht="10.199999999999999">
      <c r="B127" s="200"/>
      <c r="C127" s="201"/>
      <c r="D127" s="191" t="s">
        <v>146</v>
      </c>
      <c r="E127" s="202" t="s">
        <v>45</v>
      </c>
      <c r="F127" s="203" t="s">
        <v>642</v>
      </c>
      <c r="G127" s="201"/>
      <c r="H127" s="204">
        <v>29.994</v>
      </c>
      <c r="I127" s="205"/>
      <c r="J127" s="201"/>
      <c r="K127" s="201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146</v>
      </c>
      <c r="AU127" s="210" t="s">
        <v>93</v>
      </c>
      <c r="AV127" s="14" t="s">
        <v>93</v>
      </c>
      <c r="AW127" s="14" t="s">
        <v>43</v>
      </c>
      <c r="AX127" s="14" t="s">
        <v>83</v>
      </c>
      <c r="AY127" s="210" t="s">
        <v>138</v>
      </c>
    </row>
    <row r="128" spans="1:65" s="13" customFormat="1" ht="10.199999999999999">
      <c r="B128" s="189"/>
      <c r="C128" s="190"/>
      <c r="D128" s="191" t="s">
        <v>146</v>
      </c>
      <c r="E128" s="192" t="s">
        <v>45</v>
      </c>
      <c r="F128" s="193" t="s">
        <v>613</v>
      </c>
      <c r="G128" s="190"/>
      <c r="H128" s="192" t="s">
        <v>45</v>
      </c>
      <c r="I128" s="194"/>
      <c r="J128" s="190"/>
      <c r="K128" s="190"/>
      <c r="L128" s="195"/>
      <c r="M128" s="196"/>
      <c r="N128" s="197"/>
      <c r="O128" s="197"/>
      <c r="P128" s="197"/>
      <c r="Q128" s="197"/>
      <c r="R128" s="197"/>
      <c r="S128" s="197"/>
      <c r="T128" s="198"/>
      <c r="AT128" s="199" t="s">
        <v>146</v>
      </c>
      <c r="AU128" s="199" t="s">
        <v>93</v>
      </c>
      <c r="AV128" s="13" t="s">
        <v>91</v>
      </c>
      <c r="AW128" s="13" t="s">
        <v>43</v>
      </c>
      <c r="AX128" s="13" t="s">
        <v>83</v>
      </c>
      <c r="AY128" s="199" t="s">
        <v>138</v>
      </c>
    </row>
    <row r="129" spans="1:65" s="14" customFormat="1" ht="10.199999999999999">
      <c r="B129" s="200"/>
      <c r="C129" s="201"/>
      <c r="D129" s="191" t="s">
        <v>146</v>
      </c>
      <c r="E129" s="202" t="s">
        <v>45</v>
      </c>
      <c r="F129" s="203" t="s">
        <v>643</v>
      </c>
      <c r="G129" s="201"/>
      <c r="H129" s="204">
        <v>11.385</v>
      </c>
      <c r="I129" s="205"/>
      <c r="J129" s="201"/>
      <c r="K129" s="201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146</v>
      </c>
      <c r="AU129" s="210" t="s">
        <v>93</v>
      </c>
      <c r="AV129" s="14" t="s">
        <v>93</v>
      </c>
      <c r="AW129" s="14" t="s">
        <v>43</v>
      </c>
      <c r="AX129" s="14" t="s">
        <v>83</v>
      </c>
      <c r="AY129" s="210" t="s">
        <v>138</v>
      </c>
    </row>
    <row r="130" spans="1:65" s="15" customFormat="1" ht="10.199999999999999">
      <c r="B130" s="211"/>
      <c r="C130" s="212"/>
      <c r="D130" s="191" t="s">
        <v>146</v>
      </c>
      <c r="E130" s="213" t="s">
        <v>45</v>
      </c>
      <c r="F130" s="214" t="s">
        <v>203</v>
      </c>
      <c r="G130" s="212"/>
      <c r="H130" s="215">
        <v>944.37900000000002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146</v>
      </c>
      <c r="AU130" s="221" t="s">
        <v>93</v>
      </c>
      <c r="AV130" s="15" t="s">
        <v>144</v>
      </c>
      <c r="AW130" s="15" t="s">
        <v>43</v>
      </c>
      <c r="AX130" s="15" t="s">
        <v>91</v>
      </c>
      <c r="AY130" s="221" t="s">
        <v>138</v>
      </c>
    </row>
    <row r="131" spans="1:65" s="2" customFormat="1" ht="24.15" customHeight="1">
      <c r="A131" s="37"/>
      <c r="B131" s="38"/>
      <c r="C131" s="176" t="s">
        <v>213</v>
      </c>
      <c r="D131" s="176" t="s">
        <v>139</v>
      </c>
      <c r="E131" s="177" t="s">
        <v>219</v>
      </c>
      <c r="F131" s="178" t="s">
        <v>220</v>
      </c>
      <c r="G131" s="179" t="s">
        <v>221</v>
      </c>
      <c r="H131" s="180">
        <v>78.119</v>
      </c>
      <c r="I131" s="181"/>
      <c r="J131" s="182">
        <f>ROUND(I131*H131,2)</f>
        <v>0</v>
      </c>
      <c r="K131" s="178" t="s">
        <v>143</v>
      </c>
      <c r="L131" s="42"/>
      <c r="M131" s="183" t="s">
        <v>45</v>
      </c>
      <c r="N131" s="184" t="s">
        <v>54</v>
      </c>
      <c r="O131" s="67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144</v>
      </c>
      <c r="AT131" s="187" t="s">
        <v>139</v>
      </c>
      <c r="AU131" s="187" t="s">
        <v>93</v>
      </c>
      <c r="AY131" s="19" t="s">
        <v>138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9" t="s">
        <v>91</v>
      </c>
      <c r="BK131" s="188">
        <f>ROUND(I131*H131,2)</f>
        <v>0</v>
      </c>
      <c r="BL131" s="19" t="s">
        <v>144</v>
      </c>
      <c r="BM131" s="187" t="s">
        <v>644</v>
      </c>
    </row>
    <row r="132" spans="1:65" s="14" customFormat="1" ht="10.199999999999999">
      <c r="B132" s="200"/>
      <c r="C132" s="201"/>
      <c r="D132" s="191" t="s">
        <v>146</v>
      </c>
      <c r="E132" s="201"/>
      <c r="F132" s="203" t="s">
        <v>645</v>
      </c>
      <c r="G132" s="201"/>
      <c r="H132" s="204">
        <v>78.119</v>
      </c>
      <c r="I132" s="205"/>
      <c r="J132" s="201"/>
      <c r="K132" s="201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146</v>
      </c>
      <c r="AU132" s="210" t="s">
        <v>93</v>
      </c>
      <c r="AV132" s="14" t="s">
        <v>93</v>
      </c>
      <c r="AW132" s="14" t="s">
        <v>4</v>
      </c>
      <c r="AX132" s="14" t="s">
        <v>91</v>
      </c>
      <c r="AY132" s="210" t="s">
        <v>138</v>
      </c>
    </row>
    <row r="133" spans="1:65" s="2" customFormat="1" ht="37.799999999999997" customHeight="1">
      <c r="A133" s="37"/>
      <c r="B133" s="38"/>
      <c r="C133" s="176" t="s">
        <v>8</v>
      </c>
      <c r="D133" s="176" t="s">
        <v>139</v>
      </c>
      <c r="E133" s="177" t="s">
        <v>646</v>
      </c>
      <c r="F133" s="178" t="s">
        <v>647</v>
      </c>
      <c r="G133" s="179" t="s">
        <v>181</v>
      </c>
      <c r="H133" s="180">
        <v>31.035</v>
      </c>
      <c r="I133" s="181"/>
      <c r="J133" s="182">
        <f>ROUND(I133*H133,2)</f>
        <v>0</v>
      </c>
      <c r="K133" s="178" t="s">
        <v>143</v>
      </c>
      <c r="L133" s="42"/>
      <c r="M133" s="183" t="s">
        <v>45</v>
      </c>
      <c r="N133" s="184" t="s">
        <v>54</v>
      </c>
      <c r="O133" s="67"/>
      <c r="P133" s="185">
        <f>O133*H133</f>
        <v>0</v>
      </c>
      <c r="Q133" s="185">
        <v>0</v>
      </c>
      <c r="R133" s="185">
        <f>Q133*H133</f>
        <v>0</v>
      </c>
      <c r="S133" s="185">
        <v>0</v>
      </c>
      <c r="T133" s="18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7" t="s">
        <v>144</v>
      </c>
      <c r="AT133" s="187" t="s">
        <v>139</v>
      </c>
      <c r="AU133" s="187" t="s">
        <v>93</v>
      </c>
      <c r="AY133" s="19" t="s">
        <v>138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9" t="s">
        <v>91</v>
      </c>
      <c r="BK133" s="188">
        <f>ROUND(I133*H133,2)</f>
        <v>0</v>
      </c>
      <c r="BL133" s="19" t="s">
        <v>144</v>
      </c>
      <c r="BM133" s="187" t="s">
        <v>648</v>
      </c>
    </row>
    <row r="134" spans="1:65" s="13" customFormat="1" ht="10.199999999999999">
      <c r="B134" s="189"/>
      <c r="C134" s="190"/>
      <c r="D134" s="191" t="s">
        <v>146</v>
      </c>
      <c r="E134" s="192" t="s">
        <v>45</v>
      </c>
      <c r="F134" s="193" t="s">
        <v>610</v>
      </c>
      <c r="G134" s="190"/>
      <c r="H134" s="192" t="s">
        <v>45</v>
      </c>
      <c r="I134" s="194"/>
      <c r="J134" s="190"/>
      <c r="K134" s="190"/>
      <c r="L134" s="195"/>
      <c r="M134" s="196"/>
      <c r="N134" s="197"/>
      <c r="O134" s="197"/>
      <c r="P134" s="197"/>
      <c r="Q134" s="197"/>
      <c r="R134" s="197"/>
      <c r="S134" s="197"/>
      <c r="T134" s="198"/>
      <c r="AT134" s="199" t="s">
        <v>146</v>
      </c>
      <c r="AU134" s="199" t="s">
        <v>93</v>
      </c>
      <c r="AV134" s="13" t="s">
        <v>91</v>
      </c>
      <c r="AW134" s="13" t="s">
        <v>43</v>
      </c>
      <c r="AX134" s="13" t="s">
        <v>83</v>
      </c>
      <c r="AY134" s="199" t="s">
        <v>138</v>
      </c>
    </row>
    <row r="135" spans="1:65" s="13" customFormat="1" ht="10.199999999999999">
      <c r="B135" s="189"/>
      <c r="C135" s="190"/>
      <c r="D135" s="191" t="s">
        <v>146</v>
      </c>
      <c r="E135" s="192" t="s">
        <v>45</v>
      </c>
      <c r="F135" s="193" t="s">
        <v>611</v>
      </c>
      <c r="G135" s="190"/>
      <c r="H135" s="192" t="s">
        <v>45</v>
      </c>
      <c r="I135" s="194"/>
      <c r="J135" s="190"/>
      <c r="K135" s="190"/>
      <c r="L135" s="195"/>
      <c r="M135" s="196"/>
      <c r="N135" s="197"/>
      <c r="O135" s="197"/>
      <c r="P135" s="197"/>
      <c r="Q135" s="197"/>
      <c r="R135" s="197"/>
      <c r="S135" s="197"/>
      <c r="T135" s="198"/>
      <c r="AT135" s="199" t="s">
        <v>146</v>
      </c>
      <c r="AU135" s="199" t="s">
        <v>93</v>
      </c>
      <c r="AV135" s="13" t="s">
        <v>91</v>
      </c>
      <c r="AW135" s="13" t="s">
        <v>43</v>
      </c>
      <c r="AX135" s="13" t="s">
        <v>83</v>
      </c>
      <c r="AY135" s="199" t="s">
        <v>138</v>
      </c>
    </row>
    <row r="136" spans="1:65" s="14" customFormat="1" ht="10.199999999999999">
      <c r="B136" s="200"/>
      <c r="C136" s="201"/>
      <c r="D136" s="191" t="s">
        <v>146</v>
      </c>
      <c r="E136" s="202" t="s">
        <v>45</v>
      </c>
      <c r="F136" s="203" t="s">
        <v>612</v>
      </c>
      <c r="G136" s="201"/>
      <c r="H136" s="204">
        <v>22.495999999999999</v>
      </c>
      <c r="I136" s="205"/>
      <c r="J136" s="201"/>
      <c r="K136" s="201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146</v>
      </c>
      <c r="AU136" s="210" t="s">
        <v>93</v>
      </c>
      <c r="AV136" s="14" t="s">
        <v>93</v>
      </c>
      <c r="AW136" s="14" t="s">
        <v>43</v>
      </c>
      <c r="AX136" s="14" t="s">
        <v>83</v>
      </c>
      <c r="AY136" s="210" t="s">
        <v>138</v>
      </c>
    </row>
    <row r="137" spans="1:65" s="13" customFormat="1" ht="10.199999999999999">
      <c r="B137" s="189"/>
      <c r="C137" s="190"/>
      <c r="D137" s="191" t="s">
        <v>146</v>
      </c>
      <c r="E137" s="192" t="s">
        <v>45</v>
      </c>
      <c r="F137" s="193" t="s">
        <v>613</v>
      </c>
      <c r="G137" s="190"/>
      <c r="H137" s="192" t="s">
        <v>45</v>
      </c>
      <c r="I137" s="194"/>
      <c r="J137" s="190"/>
      <c r="K137" s="190"/>
      <c r="L137" s="195"/>
      <c r="M137" s="196"/>
      <c r="N137" s="197"/>
      <c r="O137" s="197"/>
      <c r="P137" s="197"/>
      <c r="Q137" s="197"/>
      <c r="R137" s="197"/>
      <c r="S137" s="197"/>
      <c r="T137" s="198"/>
      <c r="AT137" s="199" t="s">
        <v>146</v>
      </c>
      <c r="AU137" s="199" t="s">
        <v>93</v>
      </c>
      <c r="AV137" s="13" t="s">
        <v>91</v>
      </c>
      <c r="AW137" s="13" t="s">
        <v>43</v>
      </c>
      <c r="AX137" s="13" t="s">
        <v>83</v>
      </c>
      <c r="AY137" s="199" t="s">
        <v>138</v>
      </c>
    </row>
    <row r="138" spans="1:65" s="14" customFormat="1" ht="10.199999999999999">
      <c r="B138" s="200"/>
      <c r="C138" s="201"/>
      <c r="D138" s="191" t="s">
        <v>146</v>
      </c>
      <c r="E138" s="202" t="s">
        <v>45</v>
      </c>
      <c r="F138" s="203" t="s">
        <v>614</v>
      </c>
      <c r="G138" s="201"/>
      <c r="H138" s="204">
        <v>8.5389999999999997</v>
      </c>
      <c r="I138" s="205"/>
      <c r="J138" s="201"/>
      <c r="K138" s="201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146</v>
      </c>
      <c r="AU138" s="210" t="s">
        <v>93</v>
      </c>
      <c r="AV138" s="14" t="s">
        <v>93</v>
      </c>
      <c r="AW138" s="14" t="s">
        <v>43</v>
      </c>
      <c r="AX138" s="14" t="s">
        <v>83</v>
      </c>
      <c r="AY138" s="210" t="s">
        <v>138</v>
      </c>
    </row>
    <row r="139" spans="1:65" s="15" customFormat="1" ht="10.199999999999999">
      <c r="B139" s="211"/>
      <c r="C139" s="212"/>
      <c r="D139" s="191" t="s">
        <v>146</v>
      </c>
      <c r="E139" s="213" t="s">
        <v>45</v>
      </c>
      <c r="F139" s="214" t="s">
        <v>203</v>
      </c>
      <c r="G139" s="212"/>
      <c r="H139" s="215">
        <v>31.034999999999997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146</v>
      </c>
      <c r="AU139" s="221" t="s">
        <v>93</v>
      </c>
      <c r="AV139" s="15" t="s">
        <v>144</v>
      </c>
      <c r="AW139" s="15" t="s">
        <v>43</v>
      </c>
      <c r="AX139" s="15" t="s">
        <v>91</v>
      </c>
      <c r="AY139" s="221" t="s">
        <v>138</v>
      </c>
    </row>
    <row r="140" spans="1:65" s="2" customFormat="1" ht="14.4" customHeight="1">
      <c r="A140" s="37"/>
      <c r="B140" s="38"/>
      <c r="C140" s="225" t="s">
        <v>224</v>
      </c>
      <c r="D140" s="225" t="s">
        <v>260</v>
      </c>
      <c r="E140" s="226" t="s">
        <v>649</v>
      </c>
      <c r="F140" s="227" t="s">
        <v>650</v>
      </c>
      <c r="G140" s="228" t="s">
        <v>221</v>
      </c>
      <c r="H140" s="229">
        <v>62.07</v>
      </c>
      <c r="I140" s="230"/>
      <c r="J140" s="231">
        <f>ROUND(I140*H140,2)</f>
        <v>0</v>
      </c>
      <c r="K140" s="227" t="s">
        <v>143</v>
      </c>
      <c r="L140" s="232"/>
      <c r="M140" s="233" t="s">
        <v>45</v>
      </c>
      <c r="N140" s="234" t="s">
        <v>54</v>
      </c>
      <c r="O140" s="67"/>
      <c r="P140" s="185">
        <f>O140*H140</f>
        <v>0</v>
      </c>
      <c r="Q140" s="185">
        <v>1</v>
      </c>
      <c r="R140" s="185">
        <f>Q140*H140</f>
        <v>62.07</v>
      </c>
      <c r="S140" s="185">
        <v>0</v>
      </c>
      <c r="T140" s="18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7" t="s">
        <v>178</v>
      </c>
      <c r="AT140" s="187" t="s">
        <v>260</v>
      </c>
      <c r="AU140" s="187" t="s">
        <v>93</v>
      </c>
      <c r="AY140" s="19" t="s">
        <v>138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9" t="s">
        <v>91</v>
      </c>
      <c r="BK140" s="188">
        <f>ROUND(I140*H140,2)</f>
        <v>0</v>
      </c>
      <c r="BL140" s="19" t="s">
        <v>144</v>
      </c>
      <c r="BM140" s="187" t="s">
        <v>651</v>
      </c>
    </row>
    <row r="141" spans="1:65" s="13" customFormat="1" ht="10.199999999999999">
      <c r="B141" s="189"/>
      <c r="C141" s="190"/>
      <c r="D141" s="191" t="s">
        <v>146</v>
      </c>
      <c r="E141" s="192" t="s">
        <v>45</v>
      </c>
      <c r="F141" s="193" t="s">
        <v>610</v>
      </c>
      <c r="G141" s="190"/>
      <c r="H141" s="192" t="s">
        <v>45</v>
      </c>
      <c r="I141" s="194"/>
      <c r="J141" s="190"/>
      <c r="K141" s="190"/>
      <c r="L141" s="195"/>
      <c r="M141" s="196"/>
      <c r="N141" s="197"/>
      <c r="O141" s="197"/>
      <c r="P141" s="197"/>
      <c r="Q141" s="197"/>
      <c r="R141" s="197"/>
      <c r="S141" s="197"/>
      <c r="T141" s="198"/>
      <c r="AT141" s="199" t="s">
        <v>146</v>
      </c>
      <c r="AU141" s="199" t="s">
        <v>93</v>
      </c>
      <c r="AV141" s="13" t="s">
        <v>91</v>
      </c>
      <c r="AW141" s="13" t="s">
        <v>43</v>
      </c>
      <c r="AX141" s="13" t="s">
        <v>83</v>
      </c>
      <c r="AY141" s="199" t="s">
        <v>138</v>
      </c>
    </row>
    <row r="142" spans="1:65" s="13" customFormat="1" ht="10.199999999999999">
      <c r="B142" s="189"/>
      <c r="C142" s="190"/>
      <c r="D142" s="191" t="s">
        <v>146</v>
      </c>
      <c r="E142" s="192" t="s">
        <v>45</v>
      </c>
      <c r="F142" s="193" t="s">
        <v>611</v>
      </c>
      <c r="G142" s="190"/>
      <c r="H142" s="192" t="s">
        <v>45</v>
      </c>
      <c r="I142" s="194"/>
      <c r="J142" s="190"/>
      <c r="K142" s="190"/>
      <c r="L142" s="195"/>
      <c r="M142" s="196"/>
      <c r="N142" s="197"/>
      <c r="O142" s="197"/>
      <c r="P142" s="197"/>
      <c r="Q142" s="197"/>
      <c r="R142" s="197"/>
      <c r="S142" s="197"/>
      <c r="T142" s="198"/>
      <c r="AT142" s="199" t="s">
        <v>146</v>
      </c>
      <c r="AU142" s="199" t="s">
        <v>93</v>
      </c>
      <c r="AV142" s="13" t="s">
        <v>91</v>
      </c>
      <c r="AW142" s="13" t="s">
        <v>43</v>
      </c>
      <c r="AX142" s="13" t="s">
        <v>83</v>
      </c>
      <c r="AY142" s="199" t="s">
        <v>138</v>
      </c>
    </row>
    <row r="143" spans="1:65" s="14" customFormat="1" ht="10.199999999999999">
      <c r="B143" s="200"/>
      <c r="C143" s="201"/>
      <c r="D143" s="191" t="s">
        <v>146</v>
      </c>
      <c r="E143" s="202" t="s">
        <v>45</v>
      </c>
      <c r="F143" s="203" t="s">
        <v>612</v>
      </c>
      <c r="G143" s="201"/>
      <c r="H143" s="204">
        <v>22.495999999999999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146</v>
      </c>
      <c r="AU143" s="210" t="s">
        <v>93</v>
      </c>
      <c r="AV143" s="14" t="s">
        <v>93</v>
      </c>
      <c r="AW143" s="14" t="s">
        <v>43</v>
      </c>
      <c r="AX143" s="14" t="s">
        <v>83</v>
      </c>
      <c r="AY143" s="210" t="s">
        <v>138</v>
      </c>
    </row>
    <row r="144" spans="1:65" s="13" customFormat="1" ht="10.199999999999999">
      <c r="B144" s="189"/>
      <c r="C144" s="190"/>
      <c r="D144" s="191" t="s">
        <v>146</v>
      </c>
      <c r="E144" s="192" t="s">
        <v>45</v>
      </c>
      <c r="F144" s="193" t="s">
        <v>613</v>
      </c>
      <c r="G144" s="190"/>
      <c r="H144" s="192" t="s">
        <v>45</v>
      </c>
      <c r="I144" s="194"/>
      <c r="J144" s="190"/>
      <c r="K144" s="190"/>
      <c r="L144" s="195"/>
      <c r="M144" s="196"/>
      <c r="N144" s="197"/>
      <c r="O144" s="197"/>
      <c r="P144" s="197"/>
      <c r="Q144" s="197"/>
      <c r="R144" s="197"/>
      <c r="S144" s="197"/>
      <c r="T144" s="198"/>
      <c r="AT144" s="199" t="s">
        <v>146</v>
      </c>
      <c r="AU144" s="199" t="s">
        <v>93</v>
      </c>
      <c r="AV144" s="13" t="s">
        <v>91</v>
      </c>
      <c r="AW144" s="13" t="s">
        <v>43</v>
      </c>
      <c r="AX144" s="13" t="s">
        <v>83</v>
      </c>
      <c r="AY144" s="199" t="s">
        <v>138</v>
      </c>
    </row>
    <row r="145" spans="1:65" s="14" customFormat="1" ht="10.199999999999999">
      <c r="B145" s="200"/>
      <c r="C145" s="201"/>
      <c r="D145" s="191" t="s">
        <v>146</v>
      </c>
      <c r="E145" s="202" t="s">
        <v>45</v>
      </c>
      <c r="F145" s="203" t="s">
        <v>614</v>
      </c>
      <c r="G145" s="201"/>
      <c r="H145" s="204">
        <v>8.5389999999999997</v>
      </c>
      <c r="I145" s="205"/>
      <c r="J145" s="201"/>
      <c r="K145" s="201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146</v>
      </c>
      <c r="AU145" s="210" t="s">
        <v>93</v>
      </c>
      <c r="AV145" s="14" t="s">
        <v>93</v>
      </c>
      <c r="AW145" s="14" t="s">
        <v>43</v>
      </c>
      <c r="AX145" s="14" t="s">
        <v>83</v>
      </c>
      <c r="AY145" s="210" t="s">
        <v>138</v>
      </c>
    </row>
    <row r="146" spans="1:65" s="15" customFormat="1" ht="10.199999999999999">
      <c r="B146" s="211"/>
      <c r="C146" s="212"/>
      <c r="D146" s="191" t="s">
        <v>146</v>
      </c>
      <c r="E146" s="213" t="s">
        <v>45</v>
      </c>
      <c r="F146" s="214" t="s">
        <v>203</v>
      </c>
      <c r="G146" s="212"/>
      <c r="H146" s="215">
        <v>31.034999999999997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146</v>
      </c>
      <c r="AU146" s="221" t="s">
        <v>93</v>
      </c>
      <c r="AV146" s="15" t="s">
        <v>144</v>
      </c>
      <c r="AW146" s="15" t="s">
        <v>43</v>
      </c>
      <c r="AX146" s="15" t="s">
        <v>91</v>
      </c>
      <c r="AY146" s="221" t="s">
        <v>138</v>
      </c>
    </row>
    <row r="147" spans="1:65" s="14" customFormat="1" ht="10.199999999999999">
      <c r="B147" s="200"/>
      <c r="C147" s="201"/>
      <c r="D147" s="191" t="s">
        <v>146</v>
      </c>
      <c r="E147" s="201"/>
      <c r="F147" s="203" t="s">
        <v>652</v>
      </c>
      <c r="G147" s="201"/>
      <c r="H147" s="204">
        <v>62.07</v>
      </c>
      <c r="I147" s="205"/>
      <c r="J147" s="201"/>
      <c r="K147" s="201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146</v>
      </c>
      <c r="AU147" s="210" t="s">
        <v>93</v>
      </c>
      <c r="AV147" s="14" t="s">
        <v>93</v>
      </c>
      <c r="AW147" s="14" t="s">
        <v>4</v>
      </c>
      <c r="AX147" s="14" t="s">
        <v>91</v>
      </c>
      <c r="AY147" s="210" t="s">
        <v>138</v>
      </c>
    </row>
    <row r="148" spans="1:65" s="2" customFormat="1" ht="14.4" customHeight="1">
      <c r="A148" s="37"/>
      <c r="B148" s="38"/>
      <c r="C148" s="176" t="s">
        <v>229</v>
      </c>
      <c r="D148" s="176" t="s">
        <v>139</v>
      </c>
      <c r="E148" s="177" t="s">
        <v>653</v>
      </c>
      <c r="F148" s="178" t="s">
        <v>654</v>
      </c>
      <c r="G148" s="179" t="s">
        <v>174</v>
      </c>
      <c r="H148" s="180">
        <v>270.89999999999998</v>
      </c>
      <c r="I148" s="181"/>
      <c r="J148" s="182">
        <f>ROUND(I148*H148,2)</f>
        <v>0</v>
      </c>
      <c r="K148" s="178" t="s">
        <v>143</v>
      </c>
      <c r="L148" s="42"/>
      <c r="M148" s="183" t="s">
        <v>45</v>
      </c>
      <c r="N148" s="184" t="s">
        <v>54</v>
      </c>
      <c r="O148" s="67"/>
      <c r="P148" s="185">
        <f>O148*H148</f>
        <v>0</v>
      </c>
      <c r="Q148" s="185">
        <v>0</v>
      </c>
      <c r="R148" s="185">
        <f>Q148*H148</f>
        <v>0</v>
      </c>
      <c r="S148" s="185">
        <v>0</v>
      </c>
      <c r="T148" s="18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7" t="s">
        <v>144</v>
      </c>
      <c r="AT148" s="187" t="s">
        <v>139</v>
      </c>
      <c r="AU148" s="187" t="s">
        <v>93</v>
      </c>
      <c r="AY148" s="19" t="s">
        <v>138</v>
      </c>
      <c r="BE148" s="188">
        <f>IF(N148="základní",J148,0)</f>
        <v>0</v>
      </c>
      <c r="BF148" s="188">
        <f>IF(N148="snížená",J148,0)</f>
        <v>0</v>
      </c>
      <c r="BG148" s="188">
        <f>IF(N148="zákl. přenesená",J148,0)</f>
        <v>0</v>
      </c>
      <c r="BH148" s="188">
        <f>IF(N148="sníž. přenesená",J148,0)</f>
        <v>0</v>
      </c>
      <c r="BI148" s="188">
        <f>IF(N148="nulová",J148,0)</f>
        <v>0</v>
      </c>
      <c r="BJ148" s="19" t="s">
        <v>91</v>
      </c>
      <c r="BK148" s="188">
        <f>ROUND(I148*H148,2)</f>
        <v>0</v>
      </c>
      <c r="BL148" s="19" t="s">
        <v>144</v>
      </c>
      <c r="BM148" s="187" t="s">
        <v>655</v>
      </c>
    </row>
    <row r="149" spans="1:65" s="13" customFormat="1" ht="10.199999999999999">
      <c r="B149" s="189"/>
      <c r="C149" s="190"/>
      <c r="D149" s="191" t="s">
        <v>146</v>
      </c>
      <c r="E149" s="192" t="s">
        <v>45</v>
      </c>
      <c r="F149" s="193" t="s">
        <v>640</v>
      </c>
      <c r="G149" s="190"/>
      <c r="H149" s="192" t="s">
        <v>45</v>
      </c>
      <c r="I149" s="194"/>
      <c r="J149" s="190"/>
      <c r="K149" s="190"/>
      <c r="L149" s="195"/>
      <c r="M149" s="196"/>
      <c r="N149" s="197"/>
      <c r="O149" s="197"/>
      <c r="P149" s="197"/>
      <c r="Q149" s="197"/>
      <c r="R149" s="197"/>
      <c r="S149" s="197"/>
      <c r="T149" s="198"/>
      <c r="AT149" s="199" t="s">
        <v>146</v>
      </c>
      <c r="AU149" s="199" t="s">
        <v>93</v>
      </c>
      <c r="AV149" s="13" t="s">
        <v>91</v>
      </c>
      <c r="AW149" s="13" t="s">
        <v>43</v>
      </c>
      <c r="AX149" s="13" t="s">
        <v>83</v>
      </c>
      <c r="AY149" s="199" t="s">
        <v>138</v>
      </c>
    </row>
    <row r="150" spans="1:65" s="14" customFormat="1" ht="10.199999999999999">
      <c r="B150" s="200"/>
      <c r="C150" s="201"/>
      <c r="D150" s="191" t="s">
        <v>146</v>
      </c>
      <c r="E150" s="202" t="s">
        <v>45</v>
      </c>
      <c r="F150" s="203" t="s">
        <v>656</v>
      </c>
      <c r="G150" s="201"/>
      <c r="H150" s="204">
        <v>270.89999999999998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146</v>
      </c>
      <c r="AU150" s="210" t="s">
        <v>93</v>
      </c>
      <c r="AV150" s="14" t="s">
        <v>93</v>
      </c>
      <c r="AW150" s="14" t="s">
        <v>43</v>
      </c>
      <c r="AX150" s="14" t="s">
        <v>91</v>
      </c>
      <c r="AY150" s="210" t="s">
        <v>138</v>
      </c>
    </row>
    <row r="151" spans="1:65" s="2" customFormat="1" ht="14.4" customHeight="1">
      <c r="A151" s="37"/>
      <c r="B151" s="38"/>
      <c r="C151" s="176" t="s">
        <v>237</v>
      </c>
      <c r="D151" s="176" t="s">
        <v>139</v>
      </c>
      <c r="E151" s="177" t="s">
        <v>657</v>
      </c>
      <c r="F151" s="178" t="s">
        <v>658</v>
      </c>
      <c r="G151" s="179" t="s">
        <v>174</v>
      </c>
      <c r="H151" s="180">
        <v>632.1</v>
      </c>
      <c r="I151" s="181"/>
      <c r="J151" s="182">
        <f>ROUND(I151*H151,2)</f>
        <v>0</v>
      </c>
      <c r="K151" s="178" t="s">
        <v>143</v>
      </c>
      <c r="L151" s="42"/>
      <c r="M151" s="183" t="s">
        <v>45</v>
      </c>
      <c r="N151" s="184" t="s">
        <v>54</v>
      </c>
      <c r="O151" s="67"/>
      <c r="P151" s="185">
        <f>O151*H151</f>
        <v>0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7" t="s">
        <v>144</v>
      </c>
      <c r="AT151" s="187" t="s">
        <v>139</v>
      </c>
      <c r="AU151" s="187" t="s">
        <v>93</v>
      </c>
      <c r="AY151" s="19" t="s">
        <v>138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9" t="s">
        <v>91</v>
      </c>
      <c r="BK151" s="188">
        <f>ROUND(I151*H151,2)</f>
        <v>0</v>
      </c>
      <c r="BL151" s="19" t="s">
        <v>144</v>
      </c>
      <c r="BM151" s="187" t="s">
        <v>659</v>
      </c>
    </row>
    <row r="152" spans="1:65" s="13" customFormat="1" ht="10.199999999999999">
      <c r="B152" s="189"/>
      <c r="C152" s="190"/>
      <c r="D152" s="191" t="s">
        <v>146</v>
      </c>
      <c r="E152" s="192" t="s">
        <v>45</v>
      </c>
      <c r="F152" s="193" t="s">
        <v>640</v>
      </c>
      <c r="G152" s="190"/>
      <c r="H152" s="192" t="s">
        <v>45</v>
      </c>
      <c r="I152" s="194"/>
      <c r="J152" s="190"/>
      <c r="K152" s="190"/>
      <c r="L152" s="195"/>
      <c r="M152" s="196"/>
      <c r="N152" s="197"/>
      <c r="O152" s="197"/>
      <c r="P152" s="197"/>
      <c r="Q152" s="197"/>
      <c r="R152" s="197"/>
      <c r="S152" s="197"/>
      <c r="T152" s="198"/>
      <c r="AT152" s="199" t="s">
        <v>146</v>
      </c>
      <c r="AU152" s="199" t="s">
        <v>93</v>
      </c>
      <c r="AV152" s="13" t="s">
        <v>91</v>
      </c>
      <c r="AW152" s="13" t="s">
        <v>43</v>
      </c>
      <c r="AX152" s="13" t="s">
        <v>83</v>
      </c>
      <c r="AY152" s="199" t="s">
        <v>138</v>
      </c>
    </row>
    <row r="153" spans="1:65" s="14" customFormat="1" ht="10.199999999999999">
      <c r="B153" s="200"/>
      <c r="C153" s="201"/>
      <c r="D153" s="191" t="s">
        <v>146</v>
      </c>
      <c r="E153" s="202" t="s">
        <v>45</v>
      </c>
      <c r="F153" s="203" t="s">
        <v>660</v>
      </c>
      <c r="G153" s="201"/>
      <c r="H153" s="204">
        <v>632.1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146</v>
      </c>
      <c r="AU153" s="210" t="s">
        <v>93</v>
      </c>
      <c r="AV153" s="14" t="s">
        <v>93</v>
      </c>
      <c r="AW153" s="14" t="s">
        <v>43</v>
      </c>
      <c r="AX153" s="14" t="s">
        <v>91</v>
      </c>
      <c r="AY153" s="210" t="s">
        <v>138</v>
      </c>
    </row>
    <row r="154" spans="1:65" s="12" customFormat="1" ht="22.8" customHeight="1">
      <c r="B154" s="160"/>
      <c r="C154" s="161"/>
      <c r="D154" s="162" t="s">
        <v>82</v>
      </c>
      <c r="E154" s="174" t="s">
        <v>93</v>
      </c>
      <c r="F154" s="174" t="s">
        <v>285</v>
      </c>
      <c r="G154" s="161"/>
      <c r="H154" s="161"/>
      <c r="I154" s="164"/>
      <c r="J154" s="175">
        <f>BK154</f>
        <v>0</v>
      </c>
      <c r="K154" s="161"/>
      <c r="L154" s="166"/>
      <c r="M154" s="167"/>
      <c r="N154" s="168"/>
      <c r="O154" s="168"/>
      <c r="P154" s="169">
        <f>SUM(P155:P194)</f>
        <v>0</v>
      </c>
      <c r="Q154" s="168"/>
      <c r="R154" s="169">
        <f>SUM(R155:R194)</f>
        <v>15.00284343</v>
      </c>
      <c r="S154" s="168"/>
      <c r="T154" s="170">
        <f>SUM(T155:T194)</f>
        <v>0</v>
      </c>
      <c r="AR154" s="171" t="s">
        <v>91</v>
      </c>
      <c r="AT154" s="172" t="s">
        <v>82</v>
      </c>
      <c r="AU154" s="172" t="s">
        <v>91</v>
      </c>
      <c r="AY154" s="171" t="s">
        <v>138</v>
      </c>
      <c r="BK154" s="173">
        <f>SUM(BK155:BK194)</f>
        <v>0</v>
      </c>
    </row>
    <row r="155" spans="1:65" s="2" customFormat="1" ht="24.15" customHeight="1">
      <c r="A155" s="37"/>
      <c r="B155" s="38"/>
      <c r="C155" s="176" t="s">
        <v>327</v>
      </c>
      <c r="D155" s="176" t="s">
        <v>139</v>
      </c>
      <c r="E155" s="177" t="s">
        <v>661</v>
      </c>
      <c r="F155" s="178" t="s">
        <v>662</v>
      </c>
      <c r="G155" s="179" t="s">
        <v>181</v>
      </c>
      <c r="H155" s="180">
        <v>9.4350000000000005</v>
      </c>
      <c r="I155" s="181"/>
      <c r="J155" s="182">
        <f>ROUND(I155*H155,2)</f>
        <v>0</v>
      </c>
      <c r="K155" s="178" t="s">
        <v>143</v>
      </c>
      <c r="L155" s="42"/>
      <c r="M155" s="183" t="s">
        <v>45</v>
      </c>
      <c r="N155" s="184" t="s">
        <v>54</v>
      </c>
      <c r="O155" s="67"/>
      <c r="P155" s="185">
        <f>O155*H155</f>
        <v>0</v>
      </c>
      <c r="Q155" s="185">
        <v>0</v>
      </c>
      <c r="R155" s="185">
        <f>Q155*H155</f>
        <v>0</v>
      </c>
      <c r="S155" s="185">
        <v>0</v>
      </c>
      <c r="T155" s="18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7" t="s">
        <v>144</v>
      </c>
      <c r="AT155" s="187" t="s">
        <v>139</v>
      </c>
      <c r="AU155" s="187" t="s">
        <v>93</v>
      </c>
      <c r="AY155" s="19" t="s">
        <v>138</v>
      </c>
      <c r="BE155" s="188">
        <f>IF(N155="základní",J155,0)</f>
        <v>0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19" t="s">
        <v>91</v>
      </c>
      <c r="BK155" s="188">
        <f>ROUND(I155*H155,2)</f>
        <v>0</v>
      </c>
      <c r="BL155" s="19" t="s">
        <v>144</v>
      </c>
      <c r="BM155" s="187" t="s">
        <v>663</v>
      </c>
    </row>
    <row r="156" spans="1:65" s="13" customFormat="1" ht="10.199999999999999">
      <c r="B156" s="189"/>
      <c r="C156" s="190"/>
      <c r="D156" s="191" t="s">
        <v>146</v>
      </c>
      <c r="E156" s="192" t="s">
        <v>45</v>
      </c>
      <c r="F156" s="193" t="s">
        <v>605</v>
      </c>
      <c r="G156" s="190"/>
      <c r="H156" s="192" t="s">
        <v>45</v>
      </c>
      <c r="I156" s="194"/>
      <c r="J156" s="190"/>
      <c r="K156" s="190"/>
      <c r="L156" s="195"/>
      <c r="M156" s="196"/>
      <c r="N156" s="197"/>
      <c r="O156" s="197"/>
      <c r="P156" s="197"/>
      <c r="Q156" s="197"/>
      <c r="R156" s="197"/>
      <c r="S156" s="197"/>
      <c r="T156" s="198"/>
      <c r="AT156" s="199" t="s">
        <v>146</v>
      </c>
      <c r="AU156" s="199" t="s">
        <v>93</v>
      </c>
      <c r="AV156" s="13" t="s">
        <v>91</v>
      </c>
      <c r="AW156" s="13" t="s">
        <v>43</v>
      </c>
      <c r="AX156" s="13" t="s">
        <v>83</v>
      </c>
      <c r="AY156" s="199" t="s">
        <v>138</v>
      </c>
    </row>
    <row r="157" spans="1:65" s="14" customFormat="1" ht="10.199999999999999">
      <c r="B157" s="200"/>
      <c r="C157" s="201"/>
      <c r="D157" s="191" t="s">
        <v>146</v>
      </c>
      <c r="E157" s="202" t="s">
        <v>45</v>
      </c>
      <c r="F157" s="203" t="s">
        <v>664</v>
      </c>
      <c r="G157" s="201"/>
      <c r="H157" s="204">
        <v>7.258</v>
      </c>
      <c r="I157" s="205"/>
      <c r="J157" s="201"/>
      <c r="K157" s="201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146</v>
      </c>
      <c r="AU157" s="210" t="s">
        <v>93</v>
      </c>
      <c r="AV157" s="14" t="s">
        <v>93</v>
      </c>
      <c r="AW157" s="14" t="s">
        <v>43</v>
      </c>
      <c r="AX157" s="14" t="s">
        <v>83</v>
      </c>
      <c r="AY157" s="210" t="s">
        <v>138</v>
      </c>
    </row>
    <row r="158" spans="1:65" s="16" customFormat="1" ht="10.199999999999999">
      <c r="B158" s="239"/>
      <c r="C158" s="240"/>
      <c r="D158" s="191" t="s">
        <v>146</v>
      </c>
      <c r="E158" s="241" t="s">
        <v>45</v>
      </c>
      <c r="F158" s="242" t="s">
        <v>493</v>
      </c>
      <c r="G158" s="240"/>
      <c r="H158" s="243">
        <v>7.258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AT158" s="249" t="s">
        <v>146</v>
      </c>
      <c r="AU158" s="249" t="s">
        <v>93</v>
      </c>
      <c r="AV158" s="16" t="s">
        <v>154</v>
      </c>
      <c r="AW158" s="16" t="s">
        <v>43</v>
      </c>
      <c r="AX158" s="16" t="s">
        <v>83</v>
      </c>
      <c r="AY158" s="249" t="s">
        <v>138</v>
      </c>
    </row>
    <row r="159" spans="1:65" s="13" customFormat="1" ht="10.199999999999999">
      <c r="B159" s="189"/>
      <c r="C159" s="190"/>
      <c r="D159" s="191" t="s">
        <v>146</v>
      </c>
      <c r="E159" s="192" t="s">
        <v>45</v>
      </c>
      <c r="F159" s="193" t="s">
        <v>665</v>
      </c>
      <c r="G159" s="190"/>
      <c r="H159" s="192" t="s">
        <v>45</v>
      </c>
      <c r="I159" s="194"/>
      <c r="J159" s="190"/>
      <c r="K159" s="190"/>
      <c r="L159" s="195"/>
      <c r="M159" s="196"/>
      <c r="N159" s="197"/>
      <c r="O159" s="197"/>
      <c r="P159" s="197"/>
      <c r="Q159" s="197"/>
      <c r="R159" s="197"/>
      <c r="S159" s="197"/>
      <c r="T159" s="198"/>
      <c r="AT159" s="199" t="s">
        <v>146</v>
      </c>
      <c r="AU159" s="199" t="s">
        <v>93</v>
      </c>
      <c r="AV159" s="13" t="s">
        <v>91</v>
      </c>
      <c r="AW159" s="13" t="s">
        <v>43</v>
      </c>
      <c r="AX159" s="13" t="s">
        <v>83</v>
      </c>
      <c r="AY159" s="199" t="s">
        <v>138</v>
      </c>
    </row>
    <row r="160" spans="1:65" s="14" customFormat="1" ht="10.199999999999999">
      <c r="B160" s="200"/>
      <c r="C160" s="201"/>
      <c r="D160" s="191" t="s">
        <v>146</v>
      </c>
      <c r="E160" s="202" t="s">
        <v>45</v>
      </c>
      <c r="F160" s="203" t="s">
        <v>666</v>
      </c>
      <c r="G160" s="201"/>
      <c r="H160" s="204">
        <v>2.177</v>
      </c>
      <c r="I160" s="205"/>
      <c r="J160" s="201"/>
      <c r="K160" s="201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146</v>
      </c>
      <c r="AU160" s="210" t="s">
        <v>93</v>
      </c>
      <c r="AV160" s="14" t="s">
        <v>93</v>
      </c>
      <c r="AW160" s="14" t="s">
        <v>43</v>
      </c>
      <c r="AX160" s="14" t="s">
        <v>83</v>
      </c>
      <c r="AY160" s="210" t="s">
        <v>138</v>
      </c>
    </row>
    <row r="161" spans="1:65" s="15" customFormat="1" ht="10.199999999999999">
      <c r="B161" s="211"/>
      <c r="C161" s="212"/>
      <c r="D161" s="191" t="s">
        <v>146</v>
      </c>
      <c r="E161" s="213" t="s">
        <v>45</v>
      </c>
      <c r="F161" s="214" t="s">
        <v>203</v>
      </c>
      <c r="G161" s="212"/>
      <c r="H161" s="215">
        <v>9.4350000000000005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146</v>
      </c>
      <c r="AU161" s="221" t="s">
        <v>93</v>
      </c>
      <c r="AV161" s="15" t="s">
        <v>144</v>
      </c>
      <c r="AW161" s="15" t="s">
        <v>43</v>
      </c>
      <c r="AX161" s="15" t="s">
        <v>91</v>
      </c>
      <c r="AY161" s="221" t="s">
        <v>138</v>
      </c>
    </row>
    <row r="162" spans="1:65" s="2" customFormat="1" ht="24.15" customHeight="1">
      <c r="A162" s="37"/>
      <c r="B162" s="38"/>
      <c r="C162" s="176" t="s">
        <v>332</v>
      </c>
      <c r="D162" s="176" t="s">
        <v>139</v>
      </c>
      <c r="E162" s="177" t="s">
        <v>667</v>
      </c>
      <c r="F162" s="178" t="s">
        <v>668</v>
      </c>
      <c r="G162" s="179" t="s">
        <v>181</v>
      </c>
      <c r="H162" s="180">
        <v>33.695999999999998</v>
      </c>
      <c r="I162" s="181"/>
      <c r="J162" s="182">
        <f>ROUND(I162*H162,2)</f>
        <v>0</v>
      </c>
      <c r="K162" s="178" t="s">
        <v>143</v>
      </c>
      <c r="L162" s="42"/>
      <c r="M162" s="183" t="s">
        <v>45</v>
      </c>
      <c r="N162" s="184" t="s">
        <v>54</v>
      </c>
      <c r="O162" s="67"/>
      <c r="P162" s="185">
        <f>O162*H162</f>
        <v>0</v>
      </c>
      <c r="Q162" s="185">
        <v>0</v>
      </c>
      <c r="R162" s="185">
        <f>Q162*H162</f>
        <v>0</v>
      </c>
      <c r="S162" s="185">
        <v>0</v>
      </c>
      <c r="T162" s="18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7" t="s">
        <v>144</v>
      </c>
      <c r="AT162" s="187" t="s">
        <v>139</v>
      </c>
      <c r="AU162" s="187" t="s">
        <v>93</v>
      </c>
      <c r="AY162" s="19" t="s">
        <v>138</v>
      </c>
      <c r="BE162" s="188">
        <f>IF(N162="základní",J162,0)</f>
        <v>0</v>
      </c>
      <c r="BF162" s="188">
        <f>IF(N162="snížená",J162,0)</f>
        <v>0</v>
      </c>
      <c r="BG162" s="188">
        <f>IF(N162="zákl. přenesená",J162,0)</f>
        <v>0</v>
      </c>
      <c r="BH162" s="188">
        <f>IF(N162="sníž. přenesená",J162,0)</f>
        <v>0</v>
      </c>
      <c r="BI162" s="188">
        <f>IF(N162="nulová",J162,0)</f>
        <v>0</v>
      </c>
      <c r="BJ162" s="19" t="s">
        <v>91</v>
      </c>
      <c r="BK162" s="188">
        <f>ROUND(I162*H162,2)</f>
        <v>0</v>
      </c>
      <c r="BL162" s="19" t="s">
        <v>144</v>
      </c>
      <c r="BM162" s="187" t="s">
        <v>669</v>
      </c>
    </row>
    <row r="163" spans="1:65" s="13" customFormat="1" ht="10.199999999999999">
      <c r="B163" s="189"/>
      <c r="C163" s="190"/>
      <c r="D163" s="191" t="s">
        <v>146</v>
      </c>
      <c r="E163" s="192" t="s">
        <v>45</v>
      </c>
      <c r="F163" s="193" t="s">
        <v>670</v>
      </c>
      <c r="G163" s="190"/>
      <c r="H163" s="192" t="s">
        <v>45</v>
      </c>
      <c r="I163" s="194"/>
      <c r="J163" s="190"/>
      <c r="K163" s="190"/>
      <c r="L163" s="195"/>
      <c r="M163" s="196"/>
      <c r="N163" s="197"/>
      <c r="O163" s="197"/>
      <c r="P163" s="197"/>
      <c r="Q163" s="197"/>
      <c r="R163" s="197"/>
      <c r="S163" s="197"/>
      <c r="T163" s="198"/>
      <c r="AT163" s="199" t="s">
        <v>146</v>
      </c>
      <c r="AU163" s="199" t="s">
        <v>93</v>
      </c>
      <c r="AV163" s="13" t="s">
        <v>91</v>
      </c>
      <c r="AW163" s="13" t="s">
        <v>43</v>
      </c>
      <c r="AX163" s="13" t="s">
        <v>83</v>
      </c>
      <c r="AY163" s="199" t="s">
        <v>138</v>
      </c>
    </row>
    <row r="164" spans="1:65" s="14" customFormat="1" ht="10.199999999999999">
      <c r="B164" s="200"/>
      <c r="C164" s="201"/>
      <c r="D164" s="191" t="s">
        <v>146</v>
      </c>
      <c r="E164" s="202" t="s">
        <v>45</v>
      </c>
      <c r="F164" s="203" t="s">
        <v>671</v>
      </c>
      <c r="G164" s="201"/>
      <c r="H164" s="204">
        <v>25.92</v>
      </c>
      <c r="I164" s="205"/>
      <c r="J164" s="201"/>
      <c r="K164" s="201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146</v>
      </c>
      <c r="AU164" s="210" t="s">
        <v>93</v>
      </c>
      <c r="AV164" s="14" t="s">
        <v>93</v>
      </c>
      <c r="AW164" s="14" t="s">
        <v>43</v>
      </c>
      <c r="AX164" s="14" t="s">
        <v>83</v>
      </c>
      <c r="AY164" s="210" t="s">
        <v>138</v>
      </c>
    </row>
    <row r="165" spans="1:65" s="16" customFormat="1" ht="10.199999999999999">
      <c r="B165" s="239"/>
      <c r="C165" s="240"/>
      <c r="D165" s="191" t="s">
        <v>146</v>
      </c>
      <c r="E165" s="241" t="s">
        <v>45</v>
      </c>
      <c r="F165" s="242" t="s">
        <v>493</v>
      </c>
      <c r="G165" s="240"/>
      <c r="H165" s="243">
        <v>25.92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AT165" s="249" t="s">
        <v>146</v>
      </c>
      <c r="AU165" s="249" t="s">
        <v>93</v>
      </c>
      <c r="AV165" s="16" t="s">
        <v>154</v>
      </c>
      <c r="AW165" s="16" t="s">
        <v>43</v>
      </c>
      <c r="AX165" s="16" t="s">
        <v>83</v>
      </c>
      <c r="AY165" s="249" t="s">
        <v>138</v>
      </c>
    </row>
    <row r="166" spans="1:65" s="13" customFormat="1" ht="10.199999999999999">
      <c r="B166" s="189"/>
      <c r="C166" s="190"/>
      <c r="D166" s="191" t="s">
        <v>146</v>
      </c>
      <c r="E166" s="192" t="s">
        <v>45</v>
      </c>
      <c r="F166" s="193" t="s">
        <v>665</v>
      </c>
      <c r="G166" s="190"/>
      <c r="H166" s="192" t="s">
        <v>45</v>
      </c>
      <c r="I166" s="194"/>
      <c r="J166" s="190"/>
      <c r="K166" s="190"/>
      <c r="L166" s="195"/>
      <c r="M166" s="196"/>
      <c r="N166" s="197"/>
      <c r="O166" s="197"/>
      <c r="P166" s="197"/>
      <c r="Q166" s="197"/>
      <c r="R166" s="197"/>
      <c r="S166" s="197"/>
      <c r="T166" s="198"/>
      <c r="AT166" s="199" t="s">
        <v>146</v>
      </c>
      <c r="AU166" s="199" t="s">
        <v>93</v>
      </c>
      <c r="AV166" s="13" t="s">
        <v>91</v>
      </c>
      <c r="AW166" s="13" t="s">
        <v>43</v>
      </c>
      <c r="AX166" s="13" t="s">
        <v>83</v>
      </c>
      <c r="AY166" s="199" t="s">
        <v>138</v>
      </c>
    </row>
    <row r="167" spans="1:65" s="14" customFormat="1" ht="10.199999999999999">
      <c r="B167" s="200"/>
      <c r="C167" s="201"/>
      <c r="D167" s="191" t="s">
        <v>146</v>
      </c>
      <c r="E167" s="202" t="s">
        <v>45</v>
      </c>
      <c r="F167" s="203" t="s">
        <v>672</v>
      </c>
      <c r="G167" s="201"/>
      <c r="H167" s="204">
        <v>7.7759999999999998</v>
      </c>
      <c r="I167" s="205"/>
      <c r="J167" s="201"/>
      <c r="K167" s="201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146</v>
      </c>
      <c r="AU167" s="210" t="s">
        <v>93</v>
      </c>
      <c r="AV167" s="14" t="s">
        <v>93</v>
      </c>
      <c r="AW167" s="14" t="s">
        <v>43</v>
      </c>
      <c r="AX167" s="14" t="s">
        <v>83</v>
      </c>
      <c r="AY167" s="210" t="s">
        <v>138</v>
      </c>
    </row>
    <row r="168" spans="1:65" s="15" customFormat="1" ht="10.199999999999999">
      <c r="B168" s="211"/>
      <c r="C168" s="212"/>
      <c r="D168" s="191" t="s">
        <v>146</v>
      </c>
      <c r="E168" s="213" t="s">
        <v>45</v>
      </c>
      <c r="F168" s="214" t="s">
        <v>203</v>
      </c>
      <c r="G168" s="212"/>
      <c r="H168" s="215">
        <v>33.695999999999998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146</v>
      </c>
      <c r="AU168" s="221" t="s">
        <v>93</v>
      </c>
      <c r="AV168" s="15" t="s">
        <v>144</v>
      </c>
      <c r="AW168" s="15" t="s">
        <v>43</v>
      </c>
      <c r="AX168" s="15" t="s">
        <v>91</v>
      </c>
      <c r="AY168" s="221" t="s">
        <v>138</v>
      </c>
    </row>
    <row r="169" spans="1:65" s="2" customFormat="1" ht="24.15" customHeight="1">
      <c r="A169" s="37"/>
      <c r="B169" s="38"/>
      <c r="C169" s="176" t="s">
        <v>7</v>
      </c>
      <c r="D169" s="176" t="s">
        <v>139</v>
      </c>
      <c r="E169" s="177" t="s">
        <v>673</v>
      </c>
      <c r="F169" s="178" t="s">
        <v>674</v>
      </c>
      <c r="G169" s="179" t="s">
        <v>174</v>
      </c>
      <c r="H169" s="180">
        <v>289.65300000000002</v>
      </c>
      <c r="I169" s="181"/>
      <c r="J169" s="182">
        <f>ROUND(I169*H169,2)</f>
        <v>0</v>
      </c>
      <c r="K169" s="178" t="s">
        <v>143</v>
      </c>
      <c r="L169" s="42"/>
      <c r="M169" s="183" t="s">
        <v>45</v>
      </c>
      <c r="N169" s="184" t="s">
        <v>54</v>
      </c>
      <c r="O169" s="67"/>
      <c r="P169" s="185">
        <f>O169*H169</f>
        <v>0</v>
      </c>
      <c r="Q169" s="185">
        <v>3.1E-4</v>
      </c>
      <c r="R169" s="185">
        <f>Q169*H169</f>
        <v>8.9792430000000006E-2</v>
      </c>
      <c r="S169" s="185">
        <v>0</v>
      </c>
      <c r="T169" s="18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7" t="s">
        <v>144</v>
      </c>
      <c r="AT169" s="187" t="s">
        <v>139</v>
      </c>
      <c r="AU169" s="187" t="s">
        <v>93</v>
      </c>
      <c r="AY169" s="19" t="s">
        <v>138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9" t="s">
        <v>91</v>
      </c>
      <c r="BK169" s="188">
        <f>ROUND(I169*H169,2)</f>
        <v>0</v>
      </c>
      <c r="BL169" s="19" t="s">
        <v>144</v>
      </c>
      <c r="BM169" s="187" t="s">
        <v>675</v>
      </c>
    </row>
    <row r="170" spans="1:65" s="13" customFormat="1" ht="10.199999999999999">
      <c r="B170" s="189"/>
      <c r="C170" s="190"/>
      <c r="D170" s="191" t="s">
        <v>146</v>
      </c>
      <c r="E170" s="192" t="s">
        <v>45</v>
      </c>
      <c r="F170" s="193" t="s">
        <v>610</v>
      </c>
      <c r="G170" s="190"/>
      <c r="H170" s="192" t="s">
        <v>45</v>
      </c>
      <c r="I170" s="194"/>
      <c r="J170" s="190"/>
      <c r="K170" s="190"/>
      <c r="L170" s="195"/>
      <c r="M170" s="196"/>
      <c r="N170" s="197"/>
      <c r="O170" s="197"/>
      <c r="P170" s="197"/>
      <c r="Q170" s="197"/>
      <c r="R170" s="197"/>
      <c r="S170" s="197"/>
      <c r="T170" s="198"/>
      <c r="AT170" s="199" t="s">
        <v>146</v>
      </c>
      <c r="AU170" s="199" t="s">
        <v>93</v>
      </c>
      <c r="AV170" s="13" t="s">
        <v>91</v>
      </c>
      <c r="AW170" s="13" t="s">
        <v>43</v>
      </c>
      <c r="AX170" s="13" t="s">
        <v>83</v>
      </c>
      <c r="AY170" s="199" t="s">
        <v>138</v>
      </c>
    </row>
    <row r="171" spans="1:65" s="13" customFormat="1" ht="10.199999999999999">
      <c r="B171" s="189"/>
      <c r="C171" s="190"/>
      <c r="D171" s="191" t="s">
        <v>146</v>
      </c>
      <c r="E171" s="192" t="s">
        <v>45</v>
      </c>
      <c r="F171" s="193" t="s">
        <v>611</v>
      </c>
      <c r="G171" s="190"/>
      <c r="H171" s="192" t="s">
        <v>45</v>
      </c>
      <c r="I171" s="194"/>
      <c r="J171" s="190"/>
      <c r="K171" s="190"/>
      <c r="L171" s="195"/>
      <c r="M171" s="196"/>
      <c r="N171" s="197"/>
      <c r="O171" s="197"/>
      <c r="P171" s="197"/>
      <c r="Q171" s="197"/>
      <c r="R171" s="197"/>
      <c r="S171" s="197"/>
      <c r="T171" s="198"/>
      <c r="AT171" s="199" t="s">
        <v>146</v>
      </c>
      <c r="AU171" s="199" t="s">
        <v>93</v>
      </c>
      <c r="AV171" s="13" t="s">
        <v>91</v>
      </c>
      <c r="AW171" s="13" t="s">
        <v>43</v>
      </c>
      <c r="AX171" s="13" t="s">
        <v>83</v>
      </c>
      <c r="AY171" s="199" t="s">
        <v>138</v>
      </c>
    </row>
    <row r="172" spans="1:65" s="14" customFormat="1" ht="10.199999999999999">
      <c r="B172" s="200"/>
      <c r="C172" s="201"/>
      <c r="D172" s="191" t="s">
        <v>146</v>
      </c>
      <c r="E172" s="202" t="s">
        <v>45</v>
      </c>
      <c r="F172" s="203" t="s">
        <v>676</v>
      </c>
      <c r="G172" s="201"/>
      <c r="H172" s="204">
        <v>209.958</v>
      </c>
      <c r="I172" s="205"/>
      <c r="J172" s="201"/>
      <c r="K172" s="201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146</v>
      </c>
      <c r="AU172" s="210" t="s">
        <v>93</v>
      </c>
      <c r="AV172" s="14" t="s">
        <v>93</v>
      </c>
      <c r="AW172" s="14" t="s">
        <v>43</v>
      </c>
      <c r="AX172" s="14" t="s">
        <v>83</v>
      </c>
      <c r="AY172" s="210" t="s">
        <v>138</v>
      </c>
    </row>
    <row r="173" spans="1:65" s="13" customFormat="1" ht="10.199999999999999">
      <c r="B173" s="189"/>
      <c r="C173" s="190"/>
      <c r="D173" s="191" t="s">
        <v>146</v>
      </c>
      <c r="E173" s="192" t="s">
        <v>45</v>
      </c>
      <c r="F173" s="193" t="s">
        <v>613</v>
      </c>
      <c r="G173" s="190"/>
      <c r="H173" s="192" t="s">
        <v>45</v>
      </c>
      <c r="I173" s="194"/>
      <c r="J173" s="190"/>
      <c r="K173" s="190"/>
      <c r="L173" s="195"/>
      <c r="M173" s="196"/>
      <c r="N173" s="197"/>
      <c r="O173" s="197"/>
      <c r="P173" s="197"/>
      <c r="Q173" s="197"/>
      <c r="R173" s="197"/>
      <c r="S173" s="197"/>
      <c r="T173" s="198"/>
      <c r="AT173" s="199" t="s">
        <v>146</v>
      </c>
      <c r="AU173" s="199" t="s">
        <v>93</v>
      </c>
      <c r="AV173" s="13" t="s">
        <v>91</v>
      </c>
      <c r="AW173" s="13" t="s">
        <v>43</v>
      </c>
      <c r="AX173" s="13" t="s">
        <v>83</v>
      </c>
      <c r="AY173" s="199" t="s">
        <v>138</v>
      </c>
    </row>
    <row r="174" spans="1:65" s="14" customFormat="1" ht="10.199999999999999">
      <c r="B174" s="200"/>
      <c r="C174" s="201"/>
      <c r="D174" s="191" t="s">
        <v>146</v>
      </c>
      <c r="E174" s="202" t="s">
        <v>45</v>
      </c>
      <c r="F174" s="203" t="s">
        <v>677</v>
      </c>
      <c r="G174" s="201"/>
      <c r="H174" s="204">
        <v>79.694999999999993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146</v>
      </c>
      <c r="AU174" s="210" t="s">
        <v>93</v>
      </c>
      <c r="AV174" s="14" t="s">
        <v>93</v>
      </c>
      <c r="AW174" s="14" t="s">
        <v>43</v>
      </c>
      <c r="AX174" s="14" t="s">
        <v>83</v>
      </c>
      <c r="AY174" s="210" t="s">
        <v>138</v>
      </c>
    </row>
    <row r="175" spans="1:65" s="15" customFormat="1" ht="10.199999999999999">
      <c r="B175" s="211"/>
      <c r="C175" s="212"/>
      <c r="D175" s="191" t="s">
        <v>146</v>
      </c>
      <c r="E175" s="213" t="s">
        <v>45</v>
      </c>
      <c r="F175" s="214" t="s">
        <v>203</v>
      </c>
      <c r="G175" s="212"/>
      <c r="H175" s="215">
        <v>289.65300000000002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146</v>
      </c>
      <c r="AU175" s="221" t="s">
        <v>93</v>
      </c>
      <c r="AV175" s="15" t="s">
        <v>144</v>
      </c>
      <c r="AW175" s="15" t="s">
        <v>43</v>
      </c>
      <c r="AX175" s="15" t="s">
        <v>91</v>
      </c>
      <c r="AY175" s="221" t="s">
        <v>138</v>
      </c>
    </row>
    <row r="176" spans="1:65" s="2" customFormat="1" ht="14.4" customHeight="1">
      <c r="A176" s="37"/>
      <c r="B176" s="38"/>
      <c r="C176" s="225" t="s">
        <v>256</v>
      </c>
      <c r="D176" s="225" t="s">
        <v>260</v>
      </c>
      <c r="E176" s="226" t="s">
        <v>678</v>
      </c>
      <c r="F176" s="227" t="s">
        <v>679</v>
      </c>
      <c r="G176" s="228" t="s">
        <v>174</v>
      </c>
      <c r="H176" s="229">
        <v>343.505</v>
      </c>
      <c r="I176" s="230"/>
      <c r="J176" s="231">
        <f>ROUND(I176*H176,2)</f>
        <v>0</v>
      </c>
      <c r="K176" s="227" t="s">
        <v>143</v>
      </c>
      <c r="L176" s="232"/>
      <c r="M176" s="233" t="s">
        <v>45</v>
      </c>
      <c r="N176" s="234" t="s">
        <v>54</v>
      </c>
      <c r="O176" s="67"/>
      <c r="P176" s="185">
        <f>O176*H176</f>
        <v>0</v>
      </c>
      <c r="Q176" s="185">
        <v>2.0000000000000001E-4</v>
      </c>
      <c r="R176" s="185">
        <f>Q176*H176</f>
        <v>6.8700999999999998E-2</v>
      </c>
      <c r="S176" s="185">
        <v>0</v>
      </c>
      <c r="T176" s="18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7" t="s">
        <v>178</v>
      </c>
      <c r="AT176" s="187" t="s">
        <v>260</v>
      </c>
      <c r="AU176" s="187" t="s">
        <v>93</v>
      </c>
      <c r="AY176" s="19" t="s">
        <v>138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9" t="s">
        <v>91</v>
      </c>
      <c r="BK176" s="188">
        <f>ROUND(I176*H176,2)</f>
        <v>0</v>
      </c>
      <c r="BL176" s="19" t="s">
        <v>144</v>
      </c>
      <c r="BM176" s="187" t="s">
        <v>680</v>
      </c>
    </row>
    <row r="177" spans="1:65" s="14" customFormat="1" ht="10.199999999999999">
      <c r="B177" s="200"/>
      <c r="C177" s="201"/>
      <c r="D177" s="191" t="s">
        <v>146</v>
      </c>
      <c r="E177" s="201"/>
      <c r="F177" s="203" t="s">
        <v>681</v>
      </c>
      <c r="G177" s="201"/>
      <c r="H177" s="204">
        <v>343.505</v>
      </c>
      <c r="I177" s="205"/>
      <c r="J177" s="201"/>
      <c r="K177" s="201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146</v>
      </c>
      <c r="AU177" s="210" t="s">
        <v>93</v>
      </c>
      <c r="AV177" s="14" t="s">
        <v>93</v>
      </c>
      <c r="AW177" s="14" t="s">
        <v>4</v>
      </c>
      <c r="AX177" s="14" t="s">
        <v>91</v>
      </c>
      <c r="AY177" s="210" t="s">
        <v>138</v>
      </c>
    </row>
    <row r="178" spans="1:65" s="2" customFormat="1" ht="24.15" customHeight="1">
      <c r="A178" s="37"/>
      <c r="B178" s="38"/>
      <c r="C178" s="176" t="s">
        <v>349</v>
      </c>
      <c r="D178" s="176" t="s">
        <v>139</v>
      </c>
      <c r="E178" s="177" t="s">
        <v>673</v>
      </c>
      <c r="F178" s="178" t="s">
        <v>674</v>
      </c>
      <c r="G178" s="179" t="s">
        <v>174</v>
      </c>
      <c r="H178" s="180">
        <v>172.8</v>
      </c>
      <c r="I178" s="181"/>
      <c r="J178" s="182">
        <f>ROUND(I178*H178,2)</f>
        <v>0</v>
      </c>
      <c r="K178" s="178" t="s">
        <v>143</v>
      </c>
      <c r="L178" s="42"/>
      <c r="M178" s="183" t="s">
        <v>45</v>
      </c>
      <c r="N178" s="184" t="s">
        <v>54</v>
      </c>
      <c r="O178" s="67"/>
      <c r="P178" s="185">
        <f>O178*H178</f>
        <v>0</v>
      </c>
      <c r="Q178" s="185">
        <v>3.1E-4</v>
      </c>
      <c r="R178" s="185">
        <f>Q178*H178</f>
        <v>5.3568000000000005E-2</v>
      </c>
      <c r="S178" s="185">
        <v>0</v>
      </c>
      <c r="T178" s="18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7" t="s">
        <v>144</v>
      </c>
      <c r="AT178" s="187" t="s">
        <v>139</v>
      </c>
      <c r="AU178" s="187" t="s">
        <v>93</v>
      </c>
      <c r="AY178" s="19" t="s">
        <v>138</v>
      </c>
      <c r="BE178" s="188">
        <f>IF(N178="základní",J178,0)</f>
        <v>0</v>
      </c>
      <c r="BF178" s="188">
        <f>IF(N178="snížená",J178,0)</f>
        <v>0</v>
      </c>
      <c r="BG178" s="188">
        <f>IF(N178="zákl. přenesená",J178,0)</f>
        <v>0</v>
      </c>
      <c r="BH178" s="188">
        <f>IF(N178="sníž. přenesená",J178,0)</f>
        <v>0</v>
      </c>
      <c r="BI178" s="188">
        <f>IF(N178="nulová",J178,0)</f>
        <v>0</v>
      </c>
      <c r="BJ178" s="19" t="s">
        <v>91</v>
      </c>
      <c r="BK178" s="188">
        <f>ROUND(I178*H178,2)</f>
        <v>0</v>
      </c>
      <c r="BL178" s="19" t="s">
        <v>144</v>
      </c>
      <c r="BM178" s="187" t="s">
        <v>682</v>
      </c>
    </row>
    <row r="179" spans="1:65" s="13" customFormat="1" ht="10.199999999999999">
      <c r="B179" s="189"/>
      <c r="C179" s="190"/>
      <c r="D179" s="191" t="s">
        <v>146</v>
      </c>
      <c r="E179" s="192" t="s">
        <v>45</v>
      </c>
      <c r="F179" s="193" t="s">
        <v>670</v>
      </c>
      <c r="G179" s="190"/>
      <c r="H179" s="192" t="s">
        <v>45</v>
      </c>
      <c r="I179" s="194"/>
      <c r="J179" s="190"/>
      <c r="K179" s="190"/>
      <c r="L179" s="195"/>
      <c r="M179" s="196"/>
      <c r="N179" s="197"/>
      <c r="O179" s="197"/>
      <c r="P179" s="197"/>
      <c r="Q179" s="197"/>
      <c r="R179" s="197"/>
      <c r="S179" s="197"/>
      <c r="T179" s="198"/>
      <c r="AT179" s="199" t="s">
        <v>146</v>
      </c>
      <c r="AU179" s="199" t="s">
        <v>93</v>
      </c>
      <c r="AV179" s="13" t="s">
        <v>91</v>
      </c>
      <c r="AW179" s="13" t="s">
        <v>43</v>
      </c>
      <c r="AX179" s="13" t="s">
        <v>83</v>
      </c>
      <c r="AY179" s="199" t="s">
        <v>138</v>
      </c>
    </row>
    <row r="180" spans="1:65" s="14" customFormat="1" ht="10.199999999999999">
      <c r="B180" s="200"/>
      <c r="C180" s="201"/>
      <c r="D180" s="191" t="s">
        <v>146</v>
      </c>
      <c r="E180" s="202" t="s">
        <v>45</v>
      </c>
      <c r="F180" s="203" t="s">
        <v>683</v>
      </c>
      <c r="G180" s="201"/>
      <c r="H180" s="204">
        <v>172.8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146</v>
      </c>
      <c r="AU180" s="210" t="s">
        <v>93</v>
      </c>
      <c r="AV180" s="14" t="s">
        <v>93</v>
      </c>
      <c r="AW180" s="14" t="s">
        <v>43</v>
      </c>
      <c r="AX180" s="14" t="s">
        <v>83</v>
      </c>
      <c r="AY180" s="210" t="s">
        <v>138</v>
      </c>
    </row>
    <row r="181" spans="1:65" s="15" customFormat="1" ht="10.199999999999999">
      <c r="B181" s="211"/>
      <c r="C181" s="212"/>
      <c r="D181" s="191" t="s">
        <v>146</v>
      </c>
      <c r="E181" s="213" t="s">
        <v>45</v>
      </c>
      <c r="F181" s="214" t="s">
        <v>203</v>
      </c>
      <c r="G181" s="212"/>
      <c r="H181" s="215">
        <v>172.8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146</v>
      </c>
      <c r="AU181" s="221" t="s">
        <v>93</v>
      </c>
      <c r="AV181" s="15" t="s">
        <v>144</v>
      </c>
      <c r="AW181" s="15" t="s">
        <v>43</v>
      </c>
      <c r="AX181" s="15" t="s">
        <v>91</v>
      </c>
      <c r="AY181" s="221" t="s">
        <v>138</v>
      </c>
    </row>
    <row r="182" spans="1:65" s="2" customFormat="1" ht="14.4" customHeight="1">
      <c r="A182" s="37"/>
      <c r="B182" s="38"/>
      <c r="C182" s="225" t="s">
        <v>303</v>
      </c>
      <c r="D182" s="225" t="s">
        <v>260</v>
      </c>
      <c r="E182" s="226" t="s">
        <v>678</v>
      </c>
      <c r="F182" s="227" t="s">
        <v>679</v>
      </c>
      <c r="G182" s="228" t="s">
        <v>174</v>
      </c>
      <c r="H182" s="229">
        <v>204.68199999999999</v>
      </c>
      <c r="I182" s="230"/>
      <c r="J182" s="231">
        <f>ROUND(I182*H182,2)</f>
        <v>0</v>
      </c>
      <c r="K182" s="227" t="s">
        <v>143</v>
      </c>
      <c r="L182" s="232"/>
      <c r="M182" s="233" t="s">
        <v>45</v>
      </c>
      <c r="N182" s="234" t="s">
        <v>54</v>
      </c>
      <c r="O182" s="67"/>
      <c r="P182" s="185">
        <f>O182*H182</f>
        <v>0</v>
      </c>
      <c r="Q182" s="185">
        <v>2.0000000000000001E-4</v>
      </c>
      <c r="R182" s="185">
        <f>Q182*H182</f>
        <v>4.0936399999999998E-2</v>
      </c>
      <c r="S182" s="185">
        <v>0</v>
      </c>
      <c r="T182" s="18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7" t="s">
        <v>178</v>
      </c>
      <c r="AT182" s="187" t="s">
        <v>260</v>
      </c>
      <c r="AU182" s="187" t="s">
        <v>93</v>
      </c>
      <c r="AY182" s="19" t="s">
        <v>138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19" t="s">
        <v>91</v>
      </c>
      <c r="BK182" s="188">
        <f>ROUND(I182*H182,2)</f>
        <v>0</v>
      </c>
      <c r="BL182" s="19" t="s">
        <v>144</v>
      </c>
      <c r="BM182" s="187" t="s">
        <v>684</v>
      </c>
    </row>
    <row r="183" spans="1:65" s="14" customFormat="1" ht="10.199999999999999">
      <c r="B183" s="200"/>
      <c r="C183" s="201"/>
      <c r="D183" s="191" t="s">
        <v>146</v>
      </c>
      <c r="E183" s="201"/>
      <c r="F183" s="203" t="s">
        <v>685</v>
      </c>
      <c r="G183" s="201"/>
      <c r="H183" s="204">
        <v>204.68199999999999</v>
      </c>
      <c r="I183" s="205"/>
      <c r="J183" s="201"/>
      <c r="K183" s="201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146</v>
      </c>
      <c r="AU183" s="210" t="s">
        <v>93</v>
      </c>
      <c r="AV183" s="14" t="s">
        <v>93</v>
      </c>
      <c r="AW183" s="14" t="s">
        <v>4</v>
      </c>
      <c r="AX183" s="14" t="s">
        <v>91</v>
      </c>
      <c r="AY183" s="210" t="s">
        <v>138</v>
      </c>
    </row>
    <row r="184" spans="1:65" s="2" customFormat="1" ht="24.15" customHeight="1">
      <c r="A184" s="37"/>
      <c r="B184" s="38"/>
      <c r="C184" s="176" t="s">
        <v>363</v>
      </c>
      <c r="D184" s="176" t="s">
        <v>139</v>
      </c>
      <c r="E184" s="177" t="s">
        <v>686</v>
      </c>
      <c r="F184" s="178" t="s">
        <v>687</v>
      </c>
      <c r="G184" s="179" t="s">
        <v>174</v>
      </c>
      <c r="H184" s="180">
        <v>24</v>
      </c>
      <c r="I184" s="181"/>
      <c r="J184" s="182">
        <f>ROUND(I184*H184,2)</f>
        <v>0</v>
      </c>
      <c r="K184" s="178" t="s">
        <v>143</v>
      </c>
      <c r="L184" s="42"/>
      <c r="M184" s="183" t="s">
        <v>45</v>
      </c>
      <c r="N184" s="184" t="s">
        <v>54</v>
      </c>
      <c r="O184" s="67"/>
      <c r="P184" s="185">
        <f>O184*H184</f>
        <v>0</v>
      </c>
      <c r="Q184" s="185">
        <v>2.7E-4</v>
      </c>
      <c r="R184" s="185">
        <f>Q184*H184</f>
        <v>6.4799999999999996E-3</v>
      </c>
      <c r="S184" s="185">
        <v>0</v>
      </c>
      <c r="T184" s="18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7" t="s">
        <v>144</v>
      </c>
      <c r="AT184" s="187" t="s">
        <v>139</v>
      </c>
      <c r="AU184" s="187" t="s">
        <v>93</v>
      </c>
      <c r="AY184" s="19" t="s">
        <v>138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19" t="s">
        <v>91</v>
      </c>
      <c r="BK184" s="188">
        <f>ROUND(I184*H184,2)</f>
        <v>0</v>
      </c>
      <c r="BL184" s="19" t="s">
        <v>144</v>
      </c>
      <c r="BM184" s="187" t="s">
        <v>688</v>
      </c>
    </row>
    <row r="185" spans="1:65" s="13" customFormat="1" ht="10.199999999999999">
      <c r="B185" s="189"/>
      <c r="C185" s="190"/>
      <c r="D185" s="191" t="s">
        <v>146</v>
      </c>
      <c r="E185" s="192" t="s">
        <v>45</v>
      </c>
      <c r="F185" s="193" t="s">
        <v>605</v>
      </c>
      <c r="G185" s="190"/>
      <c r="H185" s="192" t="s">
        <v>45</v>
      </c>
      <c r="I185" s="194"/>
      <c r="J185" s="190"/>
      <c r="K185" s="190"/>
      <c r="L185" s="195"/>
      <c r="M185" s="196"/>
      <c r="N185" s="197"/>
      <c r="O185" s="197"/>
      <c r="P185" s="197"/>
      <c r="Q185" s="197"/>
      <c r="R185" s="197"/>
      <c r="S185" s="197"/>
      <c r="T185" s="198"/>
      <c r="AT185" s="199" t="s">
        <v>146</v>
      </c>
      <c r="AU185" s="199" t="s">
        <v>93</v>
      </c>
      <c r="AV185" s="13" t="s">
        <v>91</v>
      </c>
      <c r="AW185" s="13" t="s">
        <v>43</v>
      </c>
      <c r="AX185" s="13" t="s">
        <v>83</v>
      </c>
      <c r="AY185" s="199" t="s">
        <v>138</v>
      </c>
    </row>
    <row r="186" spans="1:65" s="14" customFormat="1" ht="10.199999999999999">
      <c r="B186" s="200"/>
      <c r="C186" s="201"/>
      <c r="D186" s="191" t="s">
        <v>146</v>
      </c>
      <c r="E186" s="202" t="s">
        <v>45</v>
      </c>
      <c r="F186" s="203" t="s">
        <v>689</v>
      </c>
      <c r="G186" s="201"/>
      <c r="H186" s="204">
        <v>11.52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146</v>
      </c>
      <c r="AU186" s="210" t="s">
        <v>93</v>
      </c>
      <c r="AV186" s="14" t="s">
        <v>93</v>
      </c>
      <c r="AW186" s="14" t="s">
        <v>43</v>
      </c>
      <c r="AX186" s="14" t="s">
        <v>83</v>
      </c>
      <c r="AY186" s="210" t="s">
        <v>138</v>
      </c>
    </row>
    <row r="187" spans="1:65" s="14" customFormat="1" ht="10.199999999999999">
      <c r="B187" s="200"/>
      <c r="C187" s="201"/>
      <c r="D187" s="191" t="s">
        <v>146</v>
      </c>
      <c r="E187" s="202" t="s">
        <v>45</v>
      </c>
      <c r="F187" s="203" t="s">
        <v>690</v>
      </c>
      <c r="G187" s="201"/>
      <c r="H187" s="204">
        <v>12.48</v>
      </c>
      <c r="I187" s="205"/>
      <c r="J187" s="201"/>
      <c r="K187" s="201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146</v>
      </c>
      <c r="AU187" s="210" t="s">
        <v>93</v>
      </c>
      <c r="AV187" s="14" t="s">
        <v>93</v>
      </c>
      <c r="AW187" s="14" t="s">
        <v>43</v>
      </c>
      <c r="AX187" s="14" t="s">
        <v>83</v>
      </c>
      <c r="AY187" s="210" t="s">
        <v>138</v>
      </c>
    </row>
    <row r="188" spans="1:65" s="15" customFormat="1" ht="10.199999999999999">
      <c r="B188" s="211"/>
      <c r="C188" s="212"/>
      <c r="D188" s="191" t="s">
        <v>146</v>
      </c>
      <c r="E188" s="213" t="s">
        <v>45</v>
      </c>
      <c r="F188" s="214" t="s">
        <v>203</v>
      </c>
      <c r="G188" s="212"/>
      <c r="H188" s="215">
        <v>24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146</v>
      </c>
      <c r="AU188" s="221" t="s">
        <v>93</v>
      </c>
      <c r="AV188" s="15" t="s">
        <v>144</v>
      </c>
      <c r="AW188" s="15" t="s">
        <v>43</v>
      </c>
      <c r="AX188" s="15" t="s">
        <v>91</v>
      </c>
      <c r="AY188" s="221" t="s">
        <v>138</v>
      </c>
    </row>
    <row r="189" spans="1:65" s="2" customFormat="1" ht="14.4" customHeight="1">
      <c r="A189" s="37"/>
      <c r="B189" s="38"/>
      <c r="C189" s="225" t="s">
        <v>369</v>
      </c>
      <c r="D189" s="225" t="s">
        <v>260</v>
      </c>
      <c r="E189" s="226" t="s">
        <v>678</v>
      </c>
      <c r="F189" s="227" t="s">
        <v>679</v>
      </c>
      <c r="G189" s="228" t="s">
        <v>174</v>
      </c>
      <c r="H189" s="229">
        <v>28.428000000000001</v>
      </c>
      <c r="I189" s="230"/>
      <c r="J189" s="231">
        <f>ROUND(I189*H189,2)</f>
        <v>0</v>
      </c>
      <c r="K189" s="227" t="s">
        <v>143</v>
      </c>
      <c r="L189" s="232"/>
      <c r="M189" s="233" t="s">
        <v>45</v>
      </c>
      <c r="N189" s="234" t="s">
        <v>54</v>
      </c>
      <c r="O189" s="67"/>
      <c r="P189" s="185">
        <f>O189*H189</f>
        <v>0</v>
      </c>
      <c r="Q189" s="185">
        <v>2.0000000000000001E-4</v>
      </c>
      <c r="R189" s="185">
        <f>Q189*H189</f>
        <v>5.6856000000000007E-3</v>
      </c>
      <c r="S189" s="185">
        <v>0</v>
      </c>
      <c r="T189" s="18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7" t="s">
        <v>178</v>
      </c>
      <c r="AT189" s="187" t="s">
        <v>260</v>
      </c>
      <c r="AU189" s="187" t="s">
        <v>93</v>
      </c>
      <c r="AY189" s="19" t="s">
        <v>138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19" t="s">
        <v>91</v>
      </c>
      <c r="BK189" s="188">
        <f>ROUND(I189*H189,2)</f>
        <v>0</v>
      </c>
      <c r="BL189" s="19" t="s">
        <v>144</v>
      </c>
      <c r="BM189" s="187" t="s">
        <v>691</v>
      </c>
    </row>
    <row r="190" spans="1:65" s="14" customFormat="1" ht="10.199999999999999">
      <c r="B190" s="200"/>
      <c r="C190" s="201"/>
      <c r="D190" s="191" t="s">
        <v>146</v>
      </c>
      <c r="E190" s="201"/>
      <c r="F190" s="203" t="s">
        <v>692</v>
      </c>
      <c r="G190" s="201"/>
      <c r="H190" s="204">
        <v>28.428000000000001</v>
      </c>
      <c r="I190" s="205"/>
      <c r="J190" s="201"/>
      <c r="K190" s="201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146</v>
      </c>
      <c r="AU190" s="210" t="s">
        <v>93</v>
      </c>
      <c r="AV190" s="14" t="s">
        <v>93</v>
      </c>
      <c r="AW190" s="14" t="s">
        <v>4</v>
      </c>
      <c r="AX190" s="14" t="s">
        <v>91</v>
      </c>
      <c r="AY190" s="210" t="s">
        <v>138</v>
      </c>
    </row>
    <row r="191" spans="1:65" s="2" customFormat="1" ht="24.15" customHeight="1">
      <c r="A191" s="37"/>
      <c r="B191" s="38"/>
      <c r="C191" s="176" t="s">
        <v>375</v>
      </c>
      <c r="D191" s="176" t="s">
        <v>139</v>
      </c>
      <c r="E191" s="177" t="s">
        <v>693</v>
      </c>
      <c r="F191" s="178" t="s">
        <v>694</v>
      </c>
      <c r="G191" s="179" t="s">
        <v>142</v>
      </c>
      <c r="H191" s="180">
        <v>72</v>
      </c>
      <c r="I191" s="181"/>
      <c r="J191" s="182">
        <f>ROUND(I191*H191,2)</f>
        <v>0</v>
      </c>
      <c r="K191" s="178" t="s">
        <v>143</v>
      </c>
      <c r="L191" s="42"/>
      <c r="M191" s="183" t="s">
        <v>45</v>
      </c>
      <c r="N191" s="184" t="s">
        <v>54</v>
      </c>
      <c r="O191" s="67"/>
      <c r="P191" s="185">
        <f>O191*H191</f>
        <v>0</v>
      </c>
      <c r="Q191" s="185">
        <v>0.20469000000000001</v>
      </c>
      <c r="R191" s="185">
        <f>Q191*H191</f>
        <v>14.737680000000001</v>
      </c>
      <c r="S191" s="185">
        <v>0</v>
      </c>
      <c r="T191" s="18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7" t="s">
        <v>144</v>
      </c>
      <c r="AT191" s="187" t="s">
        <v>139</v>
      </c>
      <c r="AU191" s="187" t="s">
        <v>93</v>
      </c>
      <c r="AY191" s="19" t="s">
        <v>138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19" t="s">
        <v>91</v>
      </c>
      <c r="BK191" s="188">
        <f>ROUND(I191*H191,2)</f>
        <v>0</v>
      </c>
      <c r="BL191" s="19" t="s">
        <v>144</v>
      </c>
      <c r="BM191" s="187" t="s">
        <v>695</v>
      </c>
    </row>
    <row r="192" spans="1:65" s="13" customFormat="1" ht="10.199999999999999">
      <c r="B192" s="189"/>
      <c r="C192" s="190"/>
      <c r="D192" s="191" t="s">
        <v>146</v>
      </c>
      <c r="E192" s="192" t="s">
        <v>45</v>
      </c>
      <c r="F192" s="193" t="s">
        <v>696</v>
      </c>
      <c r="G192" s="190"/>
      <c r="H192" s="192" t="s">
        <v>45</v>
      </c>
      <c r="I192" s="194"/>
      <c r="J192" s="190"/>
      <c r="K192" s="190"/>
      <c r="L192" s="195"/>
      <c r="M192" s="196"/>
      <c r="N192" s="197"/>
      <c r="O192" s="197"/>
      <c r="P192" s="197"/>
      <c r="Q192" s="197"/>
      <c r="R192" s="197"/>
      <c r="S192" s="197"/>
      <c r="T192" s="198"/>
      <c r="AT192" s="199" t="s">
        <v>146</v>
      </c>
      <c r="AU192" s="199" t="s">
        <v>93</v>
      </c>
      <c r="AV192" s="13" t="s">
        <v>91</v>
      </c>
      <c r="AW192" s="13" t="s">
        <v>43</v>
      </c>
      <c r="AX192" s="13" t="s">
        <v>83</v>
      </c>
      <c r="AY192" s="199" t="s">
        <v>138</v>
      </c>
    </row>
    <row r="193" spans="1:65" s="14" customFormat="1" ht="10.199999999999999">
      <c r="B193" s="200"/>
      <c r="C193" s="201"/>
      <c r="D193" s="191" t="s">
        <v>146</v>
      </c>
      <c r="E193" s="202" t="s">
        <v>45</v>
      </c>
      <c r="F193" s="203" t="s">
        <v>697</v>
      </c>
      <c r="G193" s="201"/>
      <c r="H193" s="204">
        <v>72</v>
      </c>
      <c r="I193" s="205"/>
      <c r="J193" s="201"/>
      <c r="K193" s="201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146</v>
      </c>
      <c r="AU193" s="210" t="s">
        <v>93</v>
      </c>
      <c r="AV193" s="14" t="s">
        <v>93</v>
      </c>
      <c r="AW193" s="14" t="s">
        <v>43</v>
      </c>
      <c r="AX193" s="14" t="s">
        <v>83</v>
      </c>
      <c r="AY193" s="210" t="s">
        <v>138</v>
      </c>
    </row>
    <row r="194" spans="1:65" s="15" customFormat="1" ht="10.199999999999999">
      <c r="B194" s="211"/>
      <c r="C194" s="212"/>
      <c r="D194" s="191" t="s">
        <v>146</v>
      </c>
      <c r="E194" s="213" t="s">
        <v>45</v>
      </c>
      <c r="F194" s="214" t="s">
        <v>203</v>
      </c>
      <c r="G194" s="212"/>
      <c r="H194" s="215">
        <v>72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146</v>
      </c>
      <c r="AU194" s="221" t="s">
        <v>93</v>
      </c>
      <c r="AV194" s="15" t="s">
        <v>144</v>
      </c>
      <c r="AW194" s="15" t="s">
        <v>43</v>
      </c>
      <c r="AX194" s="15" t="s">
        <v>91</v>
      </c>
      <c r="AY194" s="221" t="s">
        <v>138</v>
      </c>
    </row>
    <row r="195" spans="1:65" s="12" customFormat="1" ht="22.8" customHeight="1">
      <c r="B195" s="160"/>
      <c r="C195" s="161"/>
      <c r="D195" s="162" t="s">
        <v>82</v>
      </c>
      <c r="E195" s="174" t="s">
        <v>178</v>
      </c>
      <c r="F195" s="174" t="s">
        <v>698</v>
      </c>
      <c r="G195" s="161"/>
      <c r="H195" s="161"/>
      <c r="I195" s="164"/>
      <c r="J195" s="175">
        <f>BK195</f>
        <v>0</v>
      </c>
      <c r="K195" s="161"/>
      <c r="L195" s="166"/>
      <c r="M195" s="167"/>
      <c r="N195" s="168"/>
      <c r="O195" s="168"/>
      <c r="P195" s="169">
        <f>SUM(P196:P253)</f>
        <v>0</v>
      </c>
      <c r="Q195" s="168"/>
      <c r="R195" s="169">
        <f>SUM(R196:R253)</f>
        <v>2.3953262500000001</v>
      </c>
      <c r="S195" s="168"/>
      <c r="T195" s="170">
        <f>SUM(T196:T253)</f>
        <v>0</v>
      </c>
      <c r="AR195" s="171" t="s">
        <v>91</v>
      </c>
      <c r="AT195" s="172" t="s">
        <v>82</v>
      </c>
      <c r="AU195" s="172" t="s">
        <v>91</v>
      </c>
      <c r="AY195" s="171" t="s">
        <v>138</v>
      </c>
      <c r="BK195" s="173">
        <f>SUM(BK196:BK253)</f>
        <v>0</v>
      </c>
    </row>
    <row r="196" spans="1:65" s="2" customFormat="1" ht="24.15" customHeight="1">
      <c r="A196" s="37"/>
      <c r="B196" s="38"/>
      <c r="C196" s="176" t="s">
        <v>293</v>
      </c>
      <c r="D196" s="176" t="s">
        <v>139</v>
      </c>
      <c r="E196" s="177" t="s">
        <v>699</v>
      </c>
      <c r="F196" s="178" t="s">
        <v>700</v>
      </c>
      <c r="G196" s="179" t="s">
        <v>142</v>
      </c>
      <c r="H196" s="180">
        <v>100</v>
      </c>
      <c r="I196" s="181"/>
      <c r="J196" s="182">
        <f>ROUND(I196*H196,2)</f>
        <v>0</v>
      </c>
      <c r="K196" s="178" t="s">
        <v>143</v>
      </c>
      <c r="L196" s="42"/>
      <c r="M196" s="183" t="s">
        <v>45</v>
      </c>
      <c r="N196" s="184" t="s">
        <v>54</v>
      </c>
      <c r="O196" s="67"/>
      <c r="P196" s="185">
        <f>O196*H196</f>
        <v>0</v>
      </c>
      <c r="Q196" s="185">
        <v>1.31E-3</v>
      </c>
      <c r="R196" s="185">
        <f>Q196*H196</f>
        <v>0.13100000000000001</v>
      </c>
      <c r="S196" s="185">
        <v>0</v>
      </c>
      <c r="T196" s="18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7" t="s">
        <v>144</v>
      </c>
      <c r="AT196" s="187" t="s">
        <v>139</v>
      </c>
      <c r="AU196" s="187" t="s">
        <v>93</v>
      </c>
      <c r="AY196" s="19" t="s">
        <v>138</v>
      </c>
      <c r="BE196" s="188">
        <f>IF(N196="základní",J196,0)</f>
        <v>0</v>
      </c>
      <c r="BF196" s="188">
        <f>IF(N196="snížená",J196,0)</f>
        <v>0</v>
      </c>
      <c r="BG196" s="188">
        <f>IF(N196="zákl. přenesená",J196,0)</f>
        <v>0</v>
      </c>
      <c r="BH196" s="188">
        <f>IF(N196="sníž. přenesená",J196,0)</f>
        <v>0</v>
      </c>
      <c r="BI196" s="188">
        <f>IF(N196="nulová",J196,0)</f>
        <v>0</v>
      </c>
      <c r="BJ196" s="19" t="s">
        <v>91</v>
      </c>
      <c r="BK196" s="188">
        <f>ROUND(I196*H196,2)</f>
        <v>0</v>
      </c>
      <c r="BL196" s="19" t="s">
        <v>144</v>
      </c>
      <c r="BM196" s="187" t="s">
        <v>701</v>
      </c>
    </row>
    <row r="197" spans="1:65" s="13" customFormat="1" ht="10.199999999999999">
      <c r="B197" s="189"/>
      <c r="C197" s="190"/>
      <c r="D197" s="191" t="s">
        <v>146</v>
      </c>
      <c r="E197" s="192" t="s">
        <v>45</v>
      </c>
      <c r="F197" s="193" t="s">
        <v>610</v>
      </c>
      <c r="G197" s="190"/>
      <c r="H197" s="192" t="s">
        <v>45</v>
      </c>
      <c r="I197" s="194"/>
      <c r="J197" s="190"/>
      <c r="K197" s="190"/>
      <c r="L197" s="195"/>
      <c r="M197" s="196"/>
      <c r="N197" s="197"/>
      <c r="O197" s="197"/>
      <c r="P197" s="197"/>
      <c r="Q197" s="197"/>
      <c r="R197" s="197"/>
      <c r="S197" s="197"/>
      <c r="T197" s="198"/>
      <c r="AT197" s="199" t="s">
        <v>146</v>
      </c>
      <c r="AU197" s="199" t="s">
        <v>93</v>
      </c>
      <c r="AV197" s="13" t="s">
        <v>91</v>
      </c>
      <c r="AW197" s="13" t="s">
        <v>43</v>
      </c>
      <c r="AX197" s="13" t="s">
        <v>83</v>
      </c>
      <c r="AY197" s="199" t="s">
        <v>138</v>
      </c>
    </row>
    <row r="198" spans="1:65" s="13" customFormat="1" ht="10.199999999999999">
      <c r="B198" s="189"/>
      <c r="C198" s="190"/>
      <c r="D198" s="191" t="s">
        <v>146</v>
      </c>
      <c r="E198" s="192" t="s">
        <v>45</v>
      </c>
      <c r="F198" s="193" t="s">
        <v>611</v>
      </c>
      <c r="G198" s="190"/>
      <c r="H198" s="192" t="s">
        <v>45</v>
      </c>
      <c r="I198" s="194"/>
      <c r="J198" s="190"/>
      <c r="K198" s="190"/>
      <c r="L198" s="195"/>
      <c r="M198" s="196"/>
      <c r="N198" s="197"/>
      <c r="O198" s="197"/>
      <c r="P198" s="197"/>
      <c r="Q198" s="197"/>
      <c r="R198" s="197"/>
      <c r="S198" s="197"/>
      <c r="T198" s="198"/>
      <c r="AT198" s="199" t="s">
        <v>146</v>
      </c>
      <c r="AU198" s="199" t="s">
        <v>93</v>
      </c>
      <c r="AV198" s="13" t="s">
        <v>91</v>
      </c>
      <c r="AW198" s="13" t="s">
        <v>43</v>
      </c>
      <c r="AX198" s="13" t="s">
        <v>83</v>
      </c>
      <c r="AY198" s="199" t="s">
        <v>138</v>
      </c>
    </row>
    <row r="199" spans="1:65" s="14" customFormat="1" ht="10.199999999999999">
      <c r="B199" s="200"/>
      <c r="C199" s="201"/>
      <c r="D199" s="191" t="s">
        <v>146</v>
      </c>
      <c r="E199" s="202" t="s">
        <v>45</v>
      </c>
      <c r="F199" s="203" t="s">
        <v>702</v>
      </c>
      <c r="G199" s="201"/>
      <c r="H199" s="204">
        <v>99.98</v>
      </c>
      <c r="I199" s="205"/>
      <c r="J199" s="201"/>
      <c r="K199" s="201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146</v>
      </c>
      <c r="AU199" s="210" t="s">
        <v>93</v>
      </c>
      <c r="AV199" s="14" t="s">
        <v>93</v>
      </c>
      <c r="AW199" s="14" t="s">
        <v>43</v>
      </c>
      <c r="AX199" s="14" t="s">
        <v>83</v>
      </c>
      <c r="AY199" s="210" t="s">
        <v>138</v>
      </c>
    </row>
    <row r="200" spans="1:65" s="15" customFormat="1" ht="10.199999999999999">
      <c r="B200" s="211"/>
      <c r="C200" s="212"/>
      <c r="D200" s="191" t="s">
        <v>146</v>
      </c>
      <c r="E200" s="213" t="s">
        <v>45</v>
      </c>
      <c r="F200" s="214" t="s">
        <v>203</v>
      </c>
      <c r="G200" s="212"/>
      <c r="H200" s="215">
        <v>99.98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146</v>
      </c>
      <c r="AU200" s="221" t="s">
        <v>93</v>
      </c>
      <c r="AV200" s="15" t="s">
        <v>144</v>
      </c>
      <c r="AW200" s="15" t="s">
        <v>43</v>
      </c>
      <c r="AX200" s="15" t="s">
        <v>83</v>
      </c>
      <c r="AY200" s="221" t="s">
        <v>138</v>
      </c>
    </row>
    <row r="201" spans="1:65" s="14" customFormat="1" ht="10.199999999999999">
      <c r="B201" s="200"/>
      <c r="C201" s="201"/>
      <c r="D201" s="191" t="s">
        <v>146</v>
      </c>
      <c r="E201" s="202" t="s">
        <v>45</v>
      </c>
      <c r="F201" s="203" t="s">
        <v>703</v>
      </c>
      <c r="G201" s="201"/>
      <c r="H201" s="204">
        <v>100</v>
      </c>
      <c r="I201" s="205"/>
      <c r="J201" s="201"/>
      <c r="K201" s="201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146</v>
      </c>
      <c r="AU201" s="210" t="s">
        <v>93</v>
      </c>
      <c r="AV201" s="14" t="s">
        <v>93</v>
      </c>
      <c r="AW201" s="14" t="s">
        <v>43</v>
      </c>
      <c r="AX201" s="14" t="s">
        <v>91</v>
      </c>
      <c r="AY201" s="210" t="s">
        <v>138</v>
      </c>
    </row>
    <row r="202" spans="1:65" s="2" customFormat="1" ht="24.15" customHeight="1">
      <c r="A202" s="37"/>
      <c r="B202" s="38"/>
      <c r="C202" s="176" t="s">
        <v>384</v>
      </c>
      <c r="D202" s="176" t="s">
        <v>139</v>
      </c>
      <c r="E202" s="177" t="s">
        <v>704</v>
      </c>
      <c r="F202" s="178" t="s">
        <v>705</v>
      </c>
      <c r="G202" s="179" t="s">
        <v>142</v>
      </c>
      <c r="H202" s="180">
        <v>38</v>
      </c>
      <c r="I202" s="181"/>
      <c r="J202" s="182">
        <f>ROUND(I202*H202,2)</f>
        <v>0</v>
      </c>
      <c r="K202" s="178" t="s">
        <v>143</v>
      </c>
      <c r="L202" s="42"/>
      <c r="M202" s="183" t="s">
        <v>45</v>
      </c>
      <c r="N202" s="184" t="s">
        <v>54</v>
      </c>
      <c r="O202" s="67"/>
      <c r="P202" s="185">
        <f>O202*H202</f>
        <v>0</v>
      </c>
      <c r="Q202" s="185">
        <v>1.235E-2</v>
      </c>
      <c r="R202" s="185">
        <f>Q202*H202</f>
        <v>0.46929999999999999</v>
      </c>
      <c r="S202" s="185">
        <v>0</v>
      </c>
      <c r="T202" s="186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7" t="s">
        <v>144</v>
      </c>
      <c r="AT202" s="187" t="s">
        <v>139</v>
      </c>
      <c r="AU202" s="187" t="s">
        <v>93</v>
      </c>
      <c r="AY202" s="19" t="s">
        <v>138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19" t="s">
        <v>91</v>
      </c>
      <c r="BK202" s="188">
        <f>ROUND(I202*H202,2)</f>
        <v>0</v>
      </c>
      <c r="BL202" s="19" t="s">
        <v>144</v>
      </c>
      <c r="BM202" s="187" t="s">
        <v>706</v>
      </c>
    </row>
    <row r="203" spans="1:65" s="13" customFormat="1" ht="10.199999999999999">
      <c r="B203" s="189"/>
      <c r="C203" s="190"/>
      <c r="D203" s="191" t="s">
        <v>146</v>
      </c>
      <c r="E203" s="192" t="s">
        <v>45</v>
      </c>
      <c r="F203" s="193" t="s">
        <v>610</v>
      </c>
      <c r="G203" s="190"/>
      <c r="H203" s="192" t="s">
        <v>45</v>
      </c>
      <c r="I203" s="194"/>
      <c r="J203" s="190"/>
      <c r="K203" s="190"/>
      <c r="L203" s="195"/>
      <c r="M203" s="196"/>
      <c r="N203" s="197"/>
      <c r="O203" s="197"/>
      <c r="P203" s="197"/>
      <c r="Q203" s="197"/>
      <c r="R203" s="197"/>
      <c r="S203" s="197"/>
      <c r="T203" s="198"/>
      <c r="AT203" s="199" t="s">
        <v>146</v>
      </c>
      <c r="AU203" s="199" t="s">
        <v>93</v>
      </c>
      <c r="AV203" s="13" t="s">
        <v>91</v>
      </c>
      <c r="AW203" s="13" t="s">
        <v>43</v>
      </c>
      <c r="AX203" s="13" t="s">
        <v>83</v>
      </c>
      <c r="AY203" s="199" t="s">
        <v>138</v>
      </c>
    </row>
    <row r="204" spans="1:65" s="13" customFormat="1" ht="10.199999999999999">
      <c r="B204" s="189"/>
      <c r="C204" s="190"/>
      <c r="D204" s="191" t="s">
        <v>146</v>
      </c>
      <c r="E204" s="192" t="s">
        <v>45</v>
      </c>
      <c r="F204" s="193" t="s">
        <v>613</v>
      </c>
      <c r="G204" s="190"/>
      <c r="H204" s="192" t="s">
        <v>45</v>
      </c>
      <c r="I204" s="194"/>
      <c r="J204" s="190"/>
      <c r="K204" s="190"/>
      <c r="L204" s="195"/>
      <c r="M204" s="196"/>
      <c r="N204" s="197"/>
      <c r="O204" s="197"/>
      <c r="P204" s="197"/>
      <c r="Q204" s="197"/>
      <c r="R204" s="197"/>
      <c r="S204" s="197"/>
      <c r="T204" s="198"/>
      <c r="AT204" s="199" t="s">
        <v>146</v>
      </c>
      <c r="AU204" s="199" t="s">
        <v>93</v>
      </c>
      <c r="AV204" s="13" t="s">
        <v>91</v>
      </c>
      <c r="AW204" s="13" t="s">
        <v>43</v>
      </c>
      <c r="AX204" s="13" t="s">
        <v>83</v>
      </c>
      <c r="AY204" s="199" t="s">
        <v>138</v>
      </c>
    </row>
    <row r="205" spans="1:65" s="14" customFormat="1" ht="10.199999999999999">
      <c r="B205" s="200"/>
      <c r="C205" s="201"/>
      <c r="D205" s="191" t="s">
        <v>146</v>
      </c>
      <c r="E205" s="202" t="s">
        <v>45</v>
      </c>
      <c r="F205" s="203" t="s">
        <v>707</v>
      </c>
      <c r="G205" s="201"/>
      <c r="H205" s="204">
        <v>37.950000000000003</v>
      </c>
      <c r="I205" s="205"/>
      <c r="J205" s="201"/>
      <c r="K205" s="201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146</v>
      </c>
      <c r="AU205" s="210" t="s">
        <v>93</v>
      </c>
      <c r="AV205" s="14" t="s">
        <v>93</v>
      </c>
      <c r="AW205" s="14" t="s">
        <v>43</v>
      </c>
      <c r="AX205" s="14" t="s">
        <v>83</v>
      </c>
      <c r="AY205" s="210" t="s">
        <v>138</v>
      </c>
    </row>
    <row r="206" spans="1:65" s="15" customFormat="1" ht="10.199999999999999">
      <c r="B206" s="211"/>
      <c r="C206" s="212"/>
      <c r="D206" s="191" t="s">
        <v>146</v>
      </c>
      <c r="E206" s="213" t="s">
        <v>45</v>
      </c>
      <c r="F206" s="214" t="s">
        <v>203</v>
      </c>
      <c r="G206" s="212"/>
      <c r="H206" s="215">
        <v>37.950000000000003</v>
      </c>
      <c r="I206" s="216"/>
      <c r="J206" s="212"/>
      <c r="K206" s="212"/>
      <c r="L206" s="217"/>
      <c r="M206" s="218"/>
      <c r="N206" s="219"/>
      <c r="O206" s="219"/>
      <c r="P206" s="219"/>
      <c r="Q206" s="219"/>
      <c r="R206" s="219"/>
      <c r="S206" s="219"/>
      <c r="T206" s="220"/>
      <c r="AT206" s="221" t="s">
        <v>146</v>
      </c>
      <c r="AU206" s="221" t="s">
        <v>93</v>
      </c>
      <c r="AV206" s="15" t="s">
        <v>144</v>
      </c>
      <c r="AW206" s="15" t="s">
        <v>43</v>
      </c>
      <c r="AX206" s="15" t="s">
        <v>83</v>
      </c>
      <c r="AY206" s="221" t="s">
        <v>138</v>
      </c>
    </row>
    <row r="207" spans="1:65" s="14" customFormat="1" ht="10.199999999999999">
      <c r="B207" s="200"/>
      <c r="C207" s="201"/>
      <c r="D207" s="191" t="s">
        <v>146</v>
      </c>
      <c r="E207" s="202" t="s">
        <v>45</v>
      </c>
      <c r="F207" s="203" t="s">
        <v>430</v>
      </c>
      <c r="G207" s="201"/>
      <c r="H207" s="204">
        <v>38</v>
      </c>
      <c r="I207" s="205"/>
      <c r="J207" s="201"/>
      <c r="K207" s="201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146</v>
      </c>
      <c r="AU207" s="210" t="s">
        <v>93</v>
      </c>
      <c r="AV207" s="14" t="s">
        <v>93</v>
      </c>
      <c r="AW207" s="14" t="s">
        <v>43</v>
      </c>
      <c r="AX207" s="14" t="s">
        <v>91</v>
      </c>
      <c r="AY207" s="210" t="s">
        <v>138</v>
      </c>
    </row>
    <row r="208" spans="1:65" s="2" customFormat="1" ht="24.15" customHeight="1">
      <c r="A208" s="37"/>
      <c r="B208" s="38"/>
      <c r="C208" s="176" t="s">
        <v>389</v>
      </c>
      <c r="D208" s="176" t="s">
        <v>139</v>
      </c>
      <c r="E208" s="177" t="s">
        <v>708</v>
      </c>
      <c r="F208" s="178" t="s">
        <v>709</v>
      </c>
      <c r="G208" s="179" t="s">
        <v>278</v>
      </c>
      <c r="H208" s="180">
        <v>3</v>
      </c>
      <c r="I208" s="181"/>
      <c r="J208" s="182">
        <f>ROUND(I208*H208,2)</f>
        <v>0</v>
      </c>
      <c r="K208" s="178" t="s">
        <v>143</v>
      </c>
      <c r="L208" s="42"/>
      <c r="M208" s="183" t="s">
        <v>45</v>
      </c>
      <c r="N208" s="184" t="s">
        <v>54</v>
      </c>
      <c r="O208" s="67"/>
      <c r="P208" s="185">
        <f>O208*H208</f>
        <v>0</v>
      </c>
      <c r="Q208" s="185">
        <v>0</v>
      </c>
      <c r="R208" s="185">
        <f>Q208*H208</f>
        <v>0</v>
      </c>
      <c r="S208" s="185">
        <v>0</v>
      </c>
      <c r="T208" s="186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7" t="s">
        <v>144</v>
      </c>
      <c r="AT208" s="187" t="s">
        <v>139</v>
      </c>
      <c r="AU208" s="187" t="s">
        <v>93</v>
      </c>
      <c r="AY208" s="19" t="s">
        <v>138</v>
      </c>
      <c r="BE208" s="188">
        <f>IF(N208="základní",J208,0)</f>
        <v>0</v>
      </c>
      <c r="BF208" s="188">
        <f>IF(N208="snížená",J208,0)</f>
        <v>0</v>
      </c>
      <c r="BG208" s="188">
        <f>IF(N208="zákl. přenesená",J208,0)</f>
        <v>0</v>
      </c>
      <c r="BH208" s="188">
        <f>IF(N208="sníž. přenesená",J208,0)</f>
        <v>0</v>
      </c>
      <c r="BI208" s="188">
        <f>IF(N208="nulová",J208,0)</f>
        <v>0</v>
      </c>
      <c r="BJ208" s="19" t="s">
        <v>91</v>
      </c>
      <c r="BK208" s="188">
        <f>ROUND(I208*H208,2)</f>
        <v>0</v>
      </c>
      <c r="BL208" s="19" t="s">
        <v>144</v>
      </c>
      <c r="BM208" s="187" t="s">
        <v>710</v>
      </c>
    </row>
    <row r="209" spans="1:65" s="13" customFormat="1" ht="10.199999999999999">
      <c r="B209" s="189"/>
      <c r="C209" s="190"/>
      <c r="D209" s="191" t="s">
        <v>146</v>
      </c>
      <c r="E209" s="192" t="s">
        <v>45</v>
      </c>
      <c r="F209" s="193" t="s">
        <v>711</v>
      </c>
      <c r="G209" s="190"/>
      <c r="H209" s="192" t="s">
        <v>45</v>
      </c>
      <c r="I209" s="194"/>
      <c r="J209" s="190"/>
      <c r="K209" s="190"/>
      <c r="L209" s="195"/>
      <c r="M209" s="196"/>
      <c r="N209" s="197"/>
      <c r="O209" s="197"/>
      <c r="P209" s="197"/>
      <c r="Q209" s="197"/>
      <c r="R209" s="197"/>
      <c r="S209" s="197"/>
      <c r="T209" s="198"/>
      <c r="AT209" s="199" t="s">
        <v>146</v>
      </c>
      <c r="AU209" s="199" t="s">
        <v>93</v>
      </c>
      <c r="AV209" s="13" t="s">
        <v>91</v>
      </c>
      <c r="AW209" s="13" t="s">
        <v>43</v>
      </c>
      <c r="AX209" s="13" t="s">
        <v>83</v>
      </c>
      <c r="AY209" s="199" t="s">
        <v>138</v>
      </c>
    </row>
    <row r="210" spans="1:65" s="13" customFormat="1" ht="10.199999999999999">
      <c r="B210" s="189"/>
      <c r="C210" s="190"/>
      <c r="D210" s="191" t="s">
        <v>146</v>
      </c>
      <c r="E210" s="192" t="s">
        <v>45</v>
      </c>
      <c r="F210" s="193" t="s">
        <v>611</v>
      </c>
      <c r="G210" s="190"/>
      <c r="H210" s="192" t="s">
        <v>45</v>
      </c>
      <c r="I210" s="194"/>
      <c r="J210" s="190"/>
      <c r="K210" s="190"/>
      <c r="L210" s="195"/>
      <c r="M210" s="196"/>
      <c r="N210" s="197"/>
      <c r="O210" s="197"/>
      <c r="P210" s="197"/>
      <c r="Q210" s="197"/>
      <c r="R210" s="197"/>
      <c r="S210" s="197"/>
      <c r="T210" s="198"/>
      <c r="AT210" s="199" t="s">
        <v>146</v>
      </c>
      <c r="AU210" s="199" t="s">
        <v>93</v>
      </c>
      <c r="AV210" s="13" t="s">
        <v>91</v>
      </c>
      <c r="AW210" s="13" t="s">
        <v>43</v>
      </c>
      <c r="AX210" s="13" t="s">
        <v>83</v>
      </c>
      <c r="AY210" s="199" t="s">
        <v>138</v>
      </c>
    </row>
    <row r="211" spans="1:65" s="13" customFormat="1" ht="10.199999999999999">
      <c r="B211" s="189"/>
      <c r="C211" s="190"/>
      <c r="D211" s="191" t="s">
        <v>146</v>
      </c>
      <c r="E211" s="192" t="s">
        <v>45</v>
      </c>
      <c r="F211" s="193" t="s">
        <v>712</v>
      </c>
      <c r="G211" s="190"/>
      <c r="H211" s="192" t="s">
        <v>45</v>
      </c>
      <c r="I211" s="194"/>
      <c r="J211" s="190"/>
      <c r="K211" s="190"/>
      <c r="L211" s="195"/>
      <c r="M211" s="196"/>
      <c r="N211" s="197"/>
      <c r="O211" s="197"/>
      <c r="P211" s="197"/>
      <c r="Q211" s="197"/>
      <c r="R211" s="197"/>
      <c r="S211" s="197"/>
      <c r="T211" s="198"/>
      <c r="AT211" s="199" t="s">
        <v>146</v>
      </c>
      <c r="AU211" s="199" t="s">
        <v>93</v>
      </c>
      <c r="AV211" s="13" t="s">
        <v>91</v>
      </c>
      <c r="AW211" s="13" t="s">
        <v>43</v>
      </c>
      <c r="AX211" s="13" t="s">
        <v>83</v>
      </c>
      <c r="AY211" s="199" t="s">
        <v>138</v>
      </c>
    </row>
    <row r="212" spans="1:65" s="14" customFormat="1" ht="10.199999999999999">
      <c r="B212" s="200"/>
      <c r="C212" s="201"/>
      <c r="D212" s="191" t="s">
        <v>146</v>
      </c>
      <c r="E212" s="202" t="s">
        <v>45</v>
      </c>
      <c r="F212" s="203" t="s">
        <v>154</v>
      </c>
      <c r="G212" s="201"/>
      <c r="H212" s="204">
        <v>3</v>
      </c>
      <c r="I212" s="205"/>
      <c r="J212" s="201"/>
      <c r="K212" s="201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146</v>
      </c>
      <c r="AU212" s="210" t="s">
        <v>93</v>
      </c>
      <c r="AV212" s="14" t="s">
        <v>93</v>
      </c>
      <c r="AW212" s="14" t="s">
        <v>43</v>
      </c>
      <c r="AX212" s="14" t="s">
        <v>91</v>
      </c>
      <c r="AY212" s="210" t="s">
        <v>138</v>
      </c>
    </row>
    <row r="213" spans="1:65" s="2" customFormat="1" ht="14.4" customHeight="1">
      <c r="A213" s="37"/>
      <c r="B213" s="38"/>
      <c r="C213" s="225" t="s">
        <v>397</v>
      </c>
      <c r="D213" s="225" t="s">
        <v>260</v>
      </c>
      <c r="E213" s="226" t="s">
        <v>713</v>
      </c>
      <c r="F213" s="227" t="s">
        <v>714</v>
      </c>
      <c r="G213" s="228" t="s">
        <v>278</v>
      </c>
      <c r="H213" s="229">
        <v>3</v>
      </c>
      <c r="I213" s="230"/>
      <c r="J213" s="231">
        <f>ROUND(I213*H213,2)</f>
        <v>0</v>
      </c>
      <c r="K213" s="227" t="s">
        <v>143</v>
      </c>
      <c r="L213" s="232"/>
      <c r="M213" s="233" t="s">
        <v>45</v>
      </c>
      <c r="N213" s="234" t="s">
        <v>54</v>
      </c>
      <c r="O213" s="67"/>
      <c r="P213" s="185">
        <f>O213*H213</f>
        <v>0</v>
      </c>
      <c r="Q213" s="185">
        <v>3.1E-4</v>
      </c>
      <c r="R213" s="185">
        <f>Q213*H213</f>
        <v>9.3000000000000005E-4</v>
      </c>
      <c r="S213" s="185">
        <v>0</v>
      </c>
      <c r="T213" s="186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7" t="s">
        <v>178</v>
      </c>
      <c r="AT213" s="187" t="s">
        <v>260</v>
      </c>
      <c r="AU213" s="187" t="s">
        <v>93</v>
      </c>
      <c r="AY213" s="19" t="s">
        <v>138</v>
      </c>
      <c r="BE213" s="188">
        <f>IF(N213="základní",J213,0)</f>
        <v>0</v>
      </c>
      <c r="BF213" s="188">
        <f>IF(N213="snížená",J213,0)</f>
        <v>0</v>
      </c>
      <c r="BG213" s="188">
        <f>IF(N213="zákl. přenesená",J213,0)</f>
        <v>0</v>
      </c>
      <c r="BH213" s="188">
        <f>IF(N213="sníž. přenesená",J213,0)</f>
        <v>0</v>
      </c>
      <c r="BI213" s="188">
        <f>IF(N213="nulová",J213,0)</f>
        <v>0</v>
      </c>
      <c r="BJ213" s="19" t="s">
        <v>91</v>
      </c>
      <c r="BK213" s="188">
        <f>ROUND(I213*H213,2)</f>
        <v>0</v>
      </c>
      <c r="BL213" s="19" t="s">
        <v>144</v>
      </c>
      <c r="BM213" s="187" t="s">
        <v>715</v>
      </c>
    </row>
    <row r="214" spans="1:65" s="14" customFormat="1" ht="10.199999999999999">
      <c r="B214" s="200"/>
      <c r="C214" s="201"/>
      <c r="D214" s="191" t="s">
        <v>146</v>
      </c>
      <c r="E214" s="201"/>
      <c r="F214" s="203" t="s">
        <v>716</v>
      </c>
      <c r="G214" s="201"/>
      <c r="H214" s="204">
        <v>3</v>
      </c>
      <c r="I214" s="205"/>
      <c r="J214" s="201"/>
      <c r="K214" s="201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146</v>
      </c>
      <c r="AU214" s="210" t="s">
        <v>93</v>
      </c>
      <c r="AV214" s="14" t="s">
        <v>93</v>
      </c>
      <c r="AW214" s="14" t="s">
        <v>4</v>
      </c>
      <c r="AX214" s="14" t="s">
        <v>91</v>
      </c>
      <c r="AY214" s="210" t="s">
        <v>138</v>
      </c>
    </row>
    <row r="215" spans="1:65" s="2" customFormat="1" ht="24.15" customHeight="1">
      <c r="A215" s="37"/>
      <c r="B215" s="38"/>
      <c r="C215" s="176" t="s">
        <v>372</v>
      </c>
      <c r="D215" s="176" t="s">
        <v>139</v>
      </c>
      <c r="E215" s="177" t="s">
        <v>717</v>
      </c>
      <c r="F215" s="178" t="s">
        <v>718</v>
      </c>
      <c r="G215" s="179" t="s">
        <v>278</v>
      </c>
      <c r="H215" s="180">
        <v>5</v>
      </c>
      <c r="I215" s="181"/>
      <c r="J215" s="182">
        <f>ROUND(I215*H215,2)</f>
        <v>0</v>
      </c>
      <c r="K215" s="178" t="s">
        <v>143</v>
      </c>
      <c r="L215" s="42"/>
      <c r="M215" s="183" t="s">
        <v>45</v>
      </c>
      <c r="N215" s="184" t="s">
        <v>54</v>
      </c>
      <c r="O215" s="67"/>
      <c r="P215" s="185">
        <f>O215*H215</f>
        <v>0</v>
      </c>
      <c r="Q215" s="185">
        <v>0</v>
      </c>
      <c r="R215" s="185">
        <f>Q215*H215</f>
        <v>0</v>
      </c>
      <c r="S215" s="185">
        <v>0</v>
      </c>
      <c r="T215" s="186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7" t="s">
        <v>144</v>
      </c>
      <c r="AT215" s="187" t="s">
        <v>139</v>
      </c>
      <c r="AU215" s="187" t="s">
        <v>93</v>
      </c>
      <c r="AY215" s="19" t="s">
        <v>138</v>
      </c>
      <c r="BE215" s="188">
        <f>IF(N215="základní",J215,0)</f>
        <v>0</v>
      </c>
      <c r="BF215" s="188">
        <f>IF(N215="snížená",J215,0)</f>
        <v>0</v>
      </c>
      <c r="BG215" s="188">
        <f>IF(N215="zákl. přenesená",J215,0)</f>
        <v>0</v>
      </c>
      <c r="BH215" s="188">
        <f>IF(N215="sníž. přenesená",J215,0)</f>
        <v>0</v>
      </c>
      <c r="BI215" s="188">
        <f>IF(N215="nulová",J215,0)</f>
        <v>0</v>
      </c>
      <c r="BJ215" s="19" t="s">
        <v>91</v>
      </c>
      <c r="BK215" s="188">
        <f>ROUND(I215*H215,2)</f>
        <v>0</v>
      </c>
      <c r="BL215" s="19" t="s">
        <v>144</v>
      </c>
      <c r="BM215" s="187" t="s">
        <v>719</v>
      </c>
    </row>
    <row r="216" spans="1:65" s="13" customFormat="1" ht="10.199999999999999">
      <c r="B216" s="189"/>
      <c r="C216" s="190"/>
      <c r="D216" s="191" t="s">
        <v>146</v>
      </c>
      <c r="E216" s="192" t="s">
        <v>45</v>
      </c>
      <c r="F216" s="193" t="s">
        <v>711</v>
      </c>
      <c r="G216" s="190"/>
      <c r="H216" s="192" t="s">
        <v>45</v>
      </c>
      <c r="I216" s="194"/>
      <c r="J216" s="190"/>
      <c r="K216" s="190"/>
      <c r="L216" s="195"/>
      <c r="M216" s="196"/>
      <c r="N216" s="197"/>
      <c r="O216" s="197"/>
      <c r="P216" s="197"/>
      <c r="Q216" s="197"/>
      <c r="R216" s="197"/>
      <c r="S216" s="197"/>
      <c r="T216" s="198"/>
      <c r="AT216" s="199" t="s">
        <v>146</v>
      </c>
      <c r="AU216" s="199" t="s">
        <v>93</v>
      </c>
      <c r="AV216" s="13" t="s">
        <v>91</v>
      </c>
      <c r="AW216" s="13" t="s">
        <v>43</v>
      </c>
      <c r="AX216" s="13" t="s">
        <v>83</v>
      </c>
      <c r="AY216" s="199" t="s">
        <v>138</v>
      </c>
    </row>
    <row r="217" spans="1:65" s="13" customFormat="1" ht="10.199999999999999">
      <c r="B217" s="189"/>
      <c r="C217" s="190"/>
      <c r="D217" s="191" t="s">
        <v>146</v>
      </c>
      <c r="E217" s="192" t="s">
        <v>45</v>
      </c>
      <c r="F217" s="193" t="s">
        <v>611</v>
      </c>
      <c r="G217" s="190"/>
      <c r="H217" s="192" t="s">
        <v>45</v>
      </c>
      <c r="I217" s="194"/>
      <c r="J217" s="190"/>
      <c r="K217" s="190"/>
      <c r="L217" s="195"/>
      <c r="M217" s="196"/>
      <c r="N217" s="197"/>
      <c r="O217" s="197"/>
      <c r="P217" s="197"/>
      <c r="Q217" s="197"/>
      <c r="R217" s="197"/>
      <c r="S217" s="197"/>
      <c r="T217" s="198"/>
      <c r="AT217" s="199" t="s">
        <v>146</v>
      </c>
      <c r="AU217" s="199" t="s">
        <v>93</v>
      </c>
      <c r="AV217" s="13" t="s">
        <v>91</v>
      </c>
      <c r="AW217" s="13" t="s">
        <v>43</v>
      </c>
      <c r="AX217" s="13" t="s">
        <v>83</v>
      </c>
      <c r="AY217" s="199" t="s">
        <v>138</v>
      </c>
    </row>
    <row r="218" spans="1:65" s="13" customFormat="1" ht="10.199999999999999">
      <c r="B218" s="189"/>
      <c r="C218" s="190"/>
      <c r="D218" s="191" t="s">
        <v>146</v>
      </c>
      <c r="E218" s="192" t="s">
        <v>45</v>
      </c>
      <c r="F218" s="193" t="s">
        <v>720</v>
      </c>
      <c r="G218" s="190"/>
      <c r="H218" s="192" t="s">
        <v>45</v>
      </c>
      <c r="I218" s="194"/>
      <c r="J218" s="190"/>
      <c r="K218" s="190"/>
      <c r="L218" s="195"/>
      <c r="M218" s="196"/>
      <c r="N218" s="197"/>
      <c r="O218" s="197"/>
      <c r="P218" s="197"/>
      <c r="Q218" s="197"/>
      <c r="R218" s="197"/>
      <c r="S218" s="197"/>
      <c r="T218" s="198"/>
      <c r="AT218" s="199" t="s">
        <v>146</v>
      </c>
      <c r="AU218" s="199" t="s">
        <v>93</v>
      </c>
      <c r="AV218" s="13" t="s">
        <v>91</v>
      </c>
      <c r="AW218" s="13" t="s">
        <v>43</v>
      </c>
      <c r="AX218" s="13" t="s">
        <v>83</v>
      </c>
      <c r="AY218" s="199" t="s">
        <v>138</v>
      </c>
    </row>
    <row r="219" spans="1:65" s="14" customFormat="1" ht="10.199999999999999">
      <c r="B219" s="200"/>
      <c r="C219" s="201"/>
      <c r="D219" s="191" t="s">
        <v>146</v>
      </c>
      <c r="E219" s="202" t="s">
        <v>45</v>
      </c>
      <c r="F219" s="203" t="s">
        <v>163</v>
      </c>
      <c r="G219" s="201"/>
      <c r="H219" s="204">
        <v>5</v>
      </c>
      <c r="I219" s="205"/>
      <c r="J219" s="201"/>
      <c r="K219" s="201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146</v>
      </c>
      <c r="AU219" s="210" t="s">
        <v>93</v>
      </c>
      <c r="AV219" s="14" t="s">
        <v>93</v>
      </c>
      <c r="AW219" s="14" t="s">
        <v>43</v>
      </c>
      <c r="AX219" s="14" t="s">
        <v>91</v>
      </c>
      <c r="AY219" s="210" t="s">
        <v>138</v>
      </c>
    </row>
    <row r="220" spans="1:65" s="2" customFormat="1" ht="14.4" customHeight="1">
      <c r="A220" s="37"/>
      <c r="B220" s="38"/>
      <c r="C220" s="225" t="s">
        <v>406</v>
      </c>
      <c r="D220" s="225" t="s">
        <v>260</v>
      </c>
      <c r="E220" s="226" t="s">
        <v>721</v>
      </c>
      <c r="F220" s="227" t="s">
        <v>722</v>
      </c>
      <c r="G220" s="228" t="s">
        <v>278</v>
      </c>
      <c r="H220" s="229">
        <v>5</v>
      </c>
      <c r="I220" s="230"/>
      <c r="J220" s="231">
        <f>ROUND(I220*H220,2)</f>
        <v>0</v>
      </c>
      <c r="K220" s="227" t="s">
        <v>143</v>
      </c>
      <c r="L220" s="232"/>
      <c r="M220" s="233" t="s">
        <v>45</v>
      </c>
      <c r="N220" s="234" t="s">
        <v>54</v>
      </c>
      <c r="O220" s="67"/>
      <c r="P220" s="185">
        <f>O220*H220</f>
        <v>0</v>
      </c>
      <c r="Q220" s="185">
        <v>5.0000000000000001E-4</v>
      </c>
      <c r="R220" s="185">
        <f>Q220*H220</f>
        <v>2.5000000000000001E-3</v>
      </c>
      <c r="S220" s="185">
        <v>0</v>
      </c>
      <c r="T220" s="186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7" t="s">
        <v>178</v>
      </c>
      <c r="AT220" s="187" t="s">
        <v>260</v>
      </c>
      <c r="AU220" s="187" t="s">
        <v>93</v>
      </c>
      <c r="AY220" s="19" t="s">
        <v>138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9" t="s">
        <v>91</v>
      </c>
      <c r="BK220" s="188">
        <f>ROUND(I220*H220,2)</f>
        <v>0</v>
      </c>
      <c r="BL220" s="19" t="s">
        <v>144</v>
      </c>
      <c r="BM220" s="187" t="s">
        <v>723</v>
      </c>
    </row>
    <row r="221" spans="1:65" s="2" customFormat="1" ht="24.15" customHeight="1">
      <c r="A221" s="37"/>
      <c r="B221" s="38"/>
      <c r="C221" s="176" t="s">
        <v>410</v>
      </c>
      <c r="D221" s="176" t="s">
        <v>139</v>
      </c>
      <c r="E221" s="177" t="s">
        <v>724</v>
      </c>
      <c r="F221" s="178" t="s">
        <v>725</v>
      </c>
      <c r="G221" s="179" t="s">
        <v>278</v>
      </c>
      <c r="H221" s="180">
        <v>5</v>
      </c>
      <c r="I221" s="181"/>
      <c r="J221" s="182">
        <f>ROUND(I221*H221,2)</f>
        <v>0</v>
      </c>
      <c r="K221" s="178" t="s">
        <v>143</v>
      </c>
      <c r="L221" s="42"/>
      <c r="M221" s="183" t="s">
        <v>45</v>
      </c>
      <c r="N221" s="184" t="s">
        <v>54</v>
      </c>
      <c r="O221" s="67"/>
      <c r="P221" s="185">
        <f>O221*H221</f>
        <v>0</v>
      </c>
      <c r="Q221" s="185">
        <v>8.1249999999999996E-5</v>
      </c>
      <c r="R221" s="185">
        <f>Q221*H221</f>
        <v>4.0624999999999998E-4</v>
      </c>
      <c r="S221" s="185">
        <v>0</v>
      </c>
      <c r="T221" s="18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87" t="s">
        <v>144</v>
      </c>
      <c r="AT221" s="187" t="s">
        <v>139</v>
      </c>
      <c r="AU221" s="187" t="s">
        <v>93</v>
      </c>
      <c r="AY221" s="19" t="s">
        <v>138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9" t="s">
        <v>91</v>
      </c>
      <c r="BK221" s="188">
        <f>ROUND(I221*H221,2)</f>
        <v>0</v>
      </c>
      <c r="BL221" s="19" t="s">
        <v>144</v>
      </c>
      <c r="BM221" s="187" t="s">
        <v>726</v>
      </c>
    </row>
    <row r="222" spans="1:65" s="13" customFormat="1" ht="10.199999999999999">
      <c r="B222" s="189"/>
      <c r="C222" s="190"/>
      <c r="D222" s="191" t="s">
        <v>146</v>
      </c>
      <c r="E222" s="192" t="s">
        <v>45</v>
      </c>
      <c r="F222" s="193" t="s">
        <v>711</v>
      </c>
      <c r="G222" s="190"/>
      <c r="H222" s="192" t="s">
        <v>45</v>
      </c>
      <c r="I222" s="194"/>
      <c r="J222" s="190"/>
      <c r="K222" s="190"/>
      <c r="L222" s="195"/>
      <c r="M222" s="196"/>
      <c r="N222" s="197"/>
      <c r="O222" s="197"/>
      <c r="P222" s="197"/>
      <c r="Q222" s="197"/>
      <c r="R222" s="197"/>
      <c r="S222" s="197"/>
      <c r="T222" s="198"/>
      <c r="AT222" s="199" t="s">
        <v>146</v>
      </c>
      <c r="AU222" s="199" t="s">
        <v>93</v>
      </c>
      <c r="AV222" s="13" t="s">
        <v>91</v>
      </c>
      <c r="AW222" s="13" t="s">
        <v>43</v>
      </c>
      <c r="AX222" s="13" t="s">
        <v>83</v>
      </c>
      <c r="AY222" s="199" t="s">
        <v>138</v>
      </c>
    </row>
    <row r="223" spans="1:65" s="13" customFormat="1" ht="10.199999999999999">
      <c r="B223" s="189"/>
      <c r="C223" s="190"/>
      <c r="D223" s="191" t="s">
        <v>146</v>
      </c>
      <c r="E223" s="192" t="s">
        <v>45</v>
      </c>
      <c r="F223" s="193" t="s">
        <v>611</v>
      </c>
      <c r="G223" s="190"/>
      <c r="H223" s="192" t="s">
        <v>45</v>
      </c>
      <c r="I223" s="194"/>
      <c r="J223" s="190"/>
      <c r="K223" s="190"/>
      <c r="L223" s="195"/>
      <c r="M223" s="196"/>
      <c r="N223" s="197"/>
      <c r="O223" s="197"/>
      <c r="P223" s="197"/>
      <c r="Q223" s="197"/>
      <c r="R223" s="197"/>
      <c r="S223" s="197"/>
      <c r="T223" s="198"/>
      <c r="AT223" s="199" t="s">
        <v>146</v>
      </c>
      <c r="AU223" s="199" t="s">
        <v>93</v>
      </c>
      <c r="AV223" s="13" t="s">
        <v>91</v>
      </c>
      <c r="AW223" s="13" t="s">
        <v>43</v>
      </c>
      <c r="AX223" s="13" t="s">
        <v>83</v>
      </c>
      <c r="AY223" s="199" t="s">
        <v>138</v>
      </c>
    </row>
    <row r="224" spans="1:65" s="13" customFormat="1" ht="10.199999999999999">
      <c r="B224" s="189"/>
      <c r="C224" s="190"/>
      <c r="D224" s="191" t="s">
        <v>146</v>
      </c>
      <c r="E224" s="192" t="s">
        <v>45</v>
      </c>
      <c r="F224" s="193" t="s">
        <v>727</v>
      </c>
      <c r="G224" s="190"/>
      <c r="H224" s="192" t="s">
        <v>45</v>
      </c>
      <c r="I224" s="194"/>
      <c r="J224" s="190"/>
      <c r="K224" s="190"/>
      <c r="L224" s="195"/>
      <c r="M224" s="196"/>
      <c r="N224" s="197"/>
      <c r="O224" s="197"/>
      <c r="P224" s="197"/>
      <c r="Q224" s="197"/>
      <c r="R224" s="197"/>
      <c r="S224" s="197"/>
      <c r="T224" s="198"/>
      <c r="AT224" s="199" t="s">
        <v>146</v>
      </c>
      <c r="AU224" s="199" t="s">
        <v>93</v>
      </c>
      <c r="AV224" s="13" t="s">
        <v>91</v>
      </c>
      <c r="AW224" s="13" t="s">
        <v>43</v>
      </c>
      <c r="AX224" s="13" t="s">
        <v>83</v>
      </c>
      <c r="AY224" s="199" t="s">
        <v>138</v>
      </c>
    </row>
    <row r="225" spans="1:65" s="14" customFormat="1" ht="10.199999999999999">
      <c r="B225" s="200"/>
      <c r="C225" s="201"/>
      <c r="D225" s="191" t="s">
        <v>146</v>
      </c>
      <c r="E225" s="202" t="s">
        <v>45</v>
      </c>
      <c r="F225" s="203" t="s">
        <v>163</v>
      </c>
      <c r="G225" s="201"/>
      <c r="H225" s="204">
        <v>5</v>
      </c>
      <c r="I225" s="205"/>
      <c r="J225" s="201"/>
      <c r="K225" s="201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146</v>
      </c>
      <c r="AU225" s="210" t="s">
        <v>93</v>
      </c>
      <c r="AV225" s="14" t="s">
        <v>93</v>
      </c>
      <c r="AW225" s="14" t="s">
        <v>43</v>
      </c>
      <c r="AX225" s="14" t="s">
        <v>91</v>
      </c>
      <c r="AY225" s="210" t="s">
        <v>138</v>
      </c>
    </row>
    <row r="226" spans="1:65" s="2" customFormat="1" ht="14.4" customHeight="1">
      <c r="A226" s="37"/>
      <c r="B226" s="38"/>
      <c r="C226" s="225" t="s">
        <v>414</v>
      </c>
      <c r="D226" s="225" t="s">
        <v>260</v>
      </c>
      <c r="E226" s="226" t="s">
        <v>728</v>
      </c>
      <c r="F226" s="227" t="s">
        <v>729</v>
      </c>
      <c r="G226" s="228" t="s">
        <v>278</v>
      </c>
      <c r="H226" s="229">
        <v>5</v>
      </c>
      <c r="I226" s="230"/>
      <c r="J226" s="231">
        <f>ROUND(I226*H226,2)</f>
        <v>0</v>
      </c>
      <c r="K226" s="227" t="s">
        <v>143</v>
      </c>
      <c r="L226" s="232"/>
      <c r="M226" s="233" t="s">
        <v>45</v>
      </c>
      <c r="N226" s="234" t="s">
        <v>54</v>
      </c>
      <c r="O226" s="67"/>
      <c r="P226" s="185">
        <f>O226*H226</f>
        <v>0</v>
      </c>
      <c r="Q226" s="185">
        <v>5.4000000000000001E-4</v>
      </c>
      <c r="R226" s="185">
        <f>Q226*H226</f>
        <v>2.7000000000000001E-3</v>
      </c>
      <c r="S226" s="185">
        <v>0</v>
      </c>
      <c r="T226" s="186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7" t="s">
        <v>178</v>
      </c>
      <c r="AT226" s="187" t="s">
        <v>260</v>
      </c>
      <c r="AU226" s="187" t="s">
        <v>93</v>
      </c>
      <c r="AY226" s="19" t="s">
        <v>138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19" t="s">
        <v>91</v>
      </c>
      <c r="BK226" s="188">
        <f>ROUND(I226*H226,2)</f>
        <v>0</v>
      </c>
      <c r="BL226" s="19" t="s">
        <v>144</v>
      </c>
      <c r="BM226" s="187" t="s">
        <v>730</v>
      </c>
    </row>
    <row r="227" spans="1:65" s="14" customFormat="1" ht="10.199999999999999">
      <c r="B227" s="200"/>
      <c r="C227" s="201"/>
      <c r="D227" s="191" t="s">
        <v>146</v>
      </c>
      <c r="E227" s="201"/>
      <c r="F227" s="203" t="s">
        <v>731</v>
      </c>
      <c r="G227" s="201"/>
      <c r="H227" s="204">
        <v>5</v>
      </c>
      <c r="I227" s="205"/>
      <c r="J227" s="201"/>
      <c r="K227" s="201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146</v>
      </c>
      <c r="AU227" s="210" t="s">
        <v>93</v>
      </c>
      <c r="AV227" s="14" t="s">
        <v>93</v>
      </c>
      <c r="AW227" s="14" t="s">
        <v>4</v>
      </c>
      <c r="AX227" s="14" t="s">
        <v>91</v>
      </c>
      <c r="AY227" s="210" t="s">
        <v>138</v>
      </c>
    </row>
    <row r="228" spans="1:65" s="2" customFormat="1" ht="14.4" customHeight="1">
      <c r="A228" s="37"/>
      <c r="B228" s="38"/>
      <c r="C228" s="176" t="s">
        <v>418</v>
      </c>
      <c r="D228" s="176" t="s">
        <v>139</v>
      </c>
      <c r="E228" s="177" t="s">
        <v>732</v>
      </c>
      <c r="F228" s="178" t="s">
        <v>733</v>
      </c>
      <c r="G228" s="179" t="s">
        <v>142</v>
      </c>
      <c r="H228" s="180">
        <v>138</v>
      </c>
      <c r="I228" s="181"/>
      <c r="J228" s="182">
        <f>ROUND(I228*H228,2)</f>
        <v>0</v>
      </c>
      <c r="K228" s="178" t="s">
        <v>143</v>
      </c>
      <c r="L228" s="42"/>
      <c r="M228" s="183" t="s">
        <v>45</v>
      </c>
      <c r="N228" s="184" t="s">
        <v>54</v>
      </c>
      <c r="O228" s="67"/>
      <c r="P228" s="185">
        <f>O228*H228</f>
        <v>0</v>
      </c>
      <c r="Q228" s="185">
        <v>0</v>
      </c>
      <c r="R228" s="185">
        <f>Q228*H228</f>
        <v>0</v>
      </c>
      <c r="S228" s="185">
        <v>0</v>
      </c>
      <c r="T228" s="186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7" t="s">
        <v>144</v>
      </c>
      <c r="AT228" s="187" t="s">
        <v>139</v>
      </c>
      <c r="AU228" s="187" t="s">
        <v>93</v>
      </c>
      <c r="AY228" s="19" t="s">
        <v>138</v>
      </c>
      <c r="BE228" s="188">
        <f>IF(N228="základní",J228,0)</f>
        <v>0</v>
      </c>
      <c r="BF228" s="188">
        <f>IF(N228="snížená",J228,0)</f>
        <v>0</v>
      </c>
      <c r="BG228" s="188">
        <f>IF(N228="zákl. přenesená",J228,0)</f>
        <v>0</v>
      </c>
      <c r="BH228" s="188">
        <f>IF(N228="sníž. přenesená",J228,0)</f>
        <v>0</v>
      </c>
      <c r="BI228" s="188">
        <f>IF(N228="nulová",J228,0)</f>
        <v>0</v>
      </c>
      <c r="BJ228" s="19" t="s">
        <v>91</v>
      </c>
      <c r="BK228" s="188">
        <f>ROUND(I228*H228,2)</f>
        <v>0</v>
      </c>
      <c r="BL228" s="19" t="s">
        <v>144</v>
      </c>
      <c r="BM228" s="187" t="s">
        <v>734</v>
      </c>
    </row>
    <row r="229" spans="1:65" s="13" customFormat="1" ht="10.199999999999999">
      <c r="B229" s="189"/>
      <c r="C229" s="190"/>
      <c r="D229" s="191" t="s">
        <v>146</v>
      </c>
      <c r="E229" s="192" t="s">
        <v>45</v>
      </c>
      <c r="F229" s="193" t="s">
        <v>610</v>
      </c>
      <c r="G229" s="190"/>
      <c r="H229" s="192" t="s">
        <v>45</v>
      </c>
      <c r="I229" s="194"/>
      <c r="J229" s="190"/>
      <c r="K229" s="190"/>
      <c r="L229" s="195"/>
      <c r="M229" s="196"/>
      <c r="N229" s="197"/>
      <c r="O229" s="197"/>
      <c r="P229" s="197"/>
      <c r="Q229" s="197"/>
      <c r="R229" s="197"/>
      <c r="S229" s="197"/>
      <c r="T229" s="198"/>
      <c r="AT229" s="199" t="s">
        <v>146</v>
      </c>
      <c r="AU229" s="199" t="s">
        <v>93</v>
      </c>
      <c r="AV229" s="13" t="s">
        <v>91</v>
      </c>
      <c r="AW229" s="13" t="s">
        <v>43</v>
      </c>
      <c r="AX229" s="13" t="s">
        <v>83</v>
      </c>
      <c r="AY229" s="199" t="s">
        <v>138</v>
      </c>
    </row>
    <row r="230" spans="1:65" s="13" customFormat="1" ht="10.199999999999999">
      <c r="B230" s="189"/>
      <c r="C230" s="190"/>
      <c r="D230" s="191" t="s">
        <v>146</v>
      </c>
      <c r="E230" s="192" t="s">
        <v>45</v>
      </c>
      <c r="F230" s="193" t="s">
        <v>611</v>
      </c>
      <c r="G230" s="190"/>
      <c r="H230" s="192" t="s">
        <v>45</v>
      </c>
      <c r="I230" s="194"/>
      <c r="J230" s="190"/>
      <c r="K230" s="190"/>
      <c r="L230" s="195"/>
      <c r="M230" s="196"/>
      <c r="N230" s="197"/>
      <c r="O230" s="197"/>
      <c r="P230" s="197"/>
      <c r="Q230" s="197"/>
      <c r="R230" s="197"/>
      <c r="S230" s="197"/>
      <c r="T230" s="198"/>
      <c r="AT230" s="199" t="s">
        <v>146</v>
      </c>
      <c r="AU230" s="199" t="s">
        <v>93</v>
      </c>
      <c r="AV230" s="13" t="s">
        <v>91</v>
      </c>
      <c r="AW230" s="13" t="s">
        <v>43</v>
      </c>
      <c r="AX230" s="13" t="s">
        <v>83</v>
      </c>
      <c r="AY230" s="199" t="s">
        <v>138</v>
      </c>
    </row>
    <row r="231" spans="1:65" s="14" customFormat="1" ht="10.199999999999999">
      <c r="B231" s="200"/>
      <c r="C231" s="201"/>
      <c r="D231" s="191" t="s">
        <v>146</v>
      </c>
      <c r="E231" s="202" t="s">
        <v>45</v>
      </c>
      <c r="F231" s="203" t="s">
        <v>702</v>
      </c>
      <c r="G231" s="201"/>
      <c r="H231" s="204">
        <v>99.98</v>
      </c>
      <c r="I231" s="205"/>
      <c r="J231" s="201"/>
      <c r="K231" s="201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146</v>
      </c>
      <c r="AU231" s="210" t="s">
        <v>93</v>
      </c>
      <c r="AV231" s="14" t="s">
        <v>93</v>
      </c>
      <c r="AW231" s="14" t="s">
        <v>43</v>
      </c>
      <c r="AX231" s="14" t="s">
        <v>83</v>
      </c>
      <c r="AY231" s="210" t="s">
        <v>138</v>
      </c>
    </row>
    <row r="232" spans="1:65" s="15" customFormat="1" ht="10.199999999999999">
      <c r="B232" s="211"/>
      <c r="C232" s="212"/>
      <c r="D232" s="191" t="s">
        <v>146</v>
      </c>
      <c r="E232" s="213" t="s">
        <v>45</v>
      </c>
      <c r="F232" s="214" t="s">
        <v>203</v>
      </c>
      <c r="G232" s="212"/>
      <c r="H232" s="215">
        <v>99.98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146</v>
      </c>
      <c r="AU232" s="221" t="s">
        <v>93</v>
      </c>
      <c r="AV232" s="15" t="s">
        <v>144</v>
      </c>
      <c r="AW232" s="15" t="s">
        <v>43</v>
      </c>
      <c r="AX232" s="15" t="s">
        <v>83</v>
      </c>
      <c r="AY232" s="221" t="s">
        <v>138</v>
      </c>
    </row>
    <row r="233" spans="1:65" s="13" customFormat="1" ht="10.199999999999999">
      <c r="B233" s="189"/>
      <c r="C233" s="190"/>
      <c r="D233" s="191" t="s">
        <v>146</v>
      </c>
      <c r="E233" s="192" t="s">
        <v>45</v>
      </c>
      <c r="F233" s="193" t="s">
        <v>610</v>
      </c>
      <c r="G233" s="190"/>
      <c r="H233" s="192" t="s">
        <v>45</v>
      </c>
      <c r="I233" s="194"/>
      <c r="J233" s="190"/>
      <c r="K233" s="190"/>
      <c r="L233" s="195"/>
      <c r="M233" s="196"/>
      <c r="N233" s="197"/>
      <c r="O233" s="197"/>
      <c r="P233" s="197"/>
      <c r="Q233" s="197"/>
      <c r="R233" s="197"/>
      <c r="S233" s="197"/>
      <c r="T233" s="198"/>
      <c r="AT233" s="199" t="s">
        <v>146</v>
      </c>
      <c r="AU233" s="199" t="s">
        <v>93</v>
      </c>
      <c r="AV233" s="13" t="s">
        <v>91</v>
      </c>
      <c r="AW233" s="13" t="s">
        <v>43</v>
      </c>
      <c r="AX233" s="13" t="s">
        <v>83</v>
      </c>
      <c r="AY233" s="199" t="s">
        <v>138</v>
      </c>
    </row>
    <row r="234" spans="1:65" s="13" customFormat="1" ht="10.199999999999999">
      <c r="B234" s="189"/>
      <c r="C234" s="190"/>
      <c r="D234" s="191" t="s">
        <v>146</v>
      </c>
      <c r="E234" s="192" t="s">
        <v>45</v>
      </c>
      <c r="F234" s="193" t="s">
        <v>613</v>
      </c>
      <c r="G234" s="190"/>
      <c r="H234" s="192" t="s">
        <v>45</v>
      </c>
      <c r="I234" s="194"/>
      <c r="J234" s="190"/>
      <c r="K234" s="190"/>
      <c r="L234" s="195"/>
      <c r="M234" s="196"/>
      <c r="N234" s="197"/>
      <c r="O234" s="197"/>
      <c r="P234" s="197"/>
      <c r="Q234" s="197"/>
      <c r="R234" s="197"/>
      <c r="S234" s="197"/>
      <c r="T234" s="198"/>
      <c r="AT234" s="199" t="s">
        <v>146</v>
      </c>
      <c r="AU234" s="199" t="s">
        <v>93</v>
      </c>
      <c r="AV234" s="13" t="s">
        <v>91</v>
      </c>
      <c r="AW234" s="13" t="s">
        <v>43</v>
      </c>
      <c r="AX234" s="13" t="s">
        <v>83</v>
      </c>
      <c r="AY234" s="199" t="s">
        <v>138</v>
      </c>
    </row>
    <row r="235" spans="1:65" s="14" customFormat="1" ht="10.199999999999999">
      <c r="B235" s="200"/>
      <c r="C235" s="201"/>
      <c r="D235" s="191" t="s">
        <v>146</v>
      </c>
      <c r="E235" s="202" t="s">
        <v>45</v>
      </c>
      <c r="F235" s="203" t="s">
        <v>707</v>
      </c>
      <c r="G235" s="201"/>
      <c r="H235" s="204">
        <v>37.950000000000003</v>
      </c>
      <c r="I235" s="205"/>
      <c r="J235" s="201"/>
      <c r="K235" s="201"/>
      <c r="L235" s="206"/>
      <c r="M235" s="207"/>
      <c r="N235" s="208"/>
      <c r="O235" s="208"/>
      <c r="P235" s="208"/>
      <c r="Q235" s="208"/>
      <c r="R235" s="208"/>
      <c r="S235" s="208"/>
      <c r="T235" s="209"/>
      <c r="AT235" s="210" t="s">
        <v>146</v>
      </c>
      <c r="AU235" s="210" t="s">
        <v>93</v>
      </c>
      <c r="AV235" s="14" t="s">
        <v>93</v>
      </c>
      <c r="AW235" s="14" t="s">
        <v>43</v>
      </c>
      <c r="AX235" s="14" t="s">
        <v>83</v>
      </c>
      <c r="AY235" s="210" t="s">
        <v>138</v>
      </c>
    </row>
    <row r="236" spans="1:65" s="15" customFormat="1" ht="10.199999999999999">
      <c r="B236" s="211"/>
      <c r="C236" s="212"/>
      <c r="D236" s="191" t="s">
        <v>146</v>
      </c>
      <c r="E236" s="213" t="s">
        <v>45</v>
      </c>
      <c r="F236" s="214" t="s">
        <v>203</v>
      </c>
      <c r="G236" s="212"/>
      <c r="H236" s="215">
        <v>37.950000000000003</v>
      </c>
      <c r="I236" s="216"/>
      <c r="J236" s="212"/>
      <c r="K236" s="212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146</v>
      </c>
      <c r="AU236" s="221" t="s">
        <v>93</v>
      </c>
      <c r="AV236" s="15" t="s">
        <v>144</v>
      </c>
      <c r="AW236" s="15" t="s">
        <v>43</v>
      </c>
      <c r="AX236" s="15" t="s">
        <v>83</v>
      </c>
      <c r="AY236" s="221" t="s">
        <v>138</v>
      </c>
    </row>
    <row r="237" spans="1:65" s="14" customFormat="1" ht="10.199999999999999">
      <c r="B237" s="200"/>
      <c r="C237" s="201"/>
      <c r="D237" s="191" t="s">
        <v>146</v>
      </c>
      <c r="E237" s="202" t="s">
        <v>45</v>
      </c>
      <c r="F237" s="203" t="s">
        <v>703</v>
      </c>
      <c r="G237" s="201"/>
      <c r="H237" s="204">
        <v>100</v>
      </c>
      <c r="I237" s="205"/>
      <c r="J237" s="201"/>
      <c r="K237" s="201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146</v>
      </c>
      <c r="AU237" s="210" t="s">
        <v>93</v>
      </c>
      <c r="AV237" s="14" t="s">
        <v>93</v>
      </c>
      <c r="AW237" s="14" t="s">
        <v>43</v>
      </c>
      <c r="AX237" s="14" t="s">
        <v>83</v>
      </c>
      <c r="AY237" s="210" t="s">
        <v>138</v>
      </c>
    </row>
    <row r="238" spans="1:65" s="14" customFormat="1" ht="10.199999999999999">
      <c r="B238" s="200"/>
      <c r="C238" s="201"/>
      <c r="D238" s="191" t="s">
        <v>146</v>
      </c>
      <c r="E238" s="202" t="s">
        <v>45</v>
      </c>
      <c r="F238" s="203" t="s">
        <v>430</v>
      </c>
      <c r="G238" s="201"/>
      <c r="H238" s="204">
        <v>38</v>
      </c>
      <c r="I238" s="205"/>
      <c r="J238" s="201"/>
      <c r="K238" s="201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146</v>
      </c>
      <c r="AU238" s="210" t="s">
        <v>93</v>
      </c>
      <c r="AV238" s="14" t="s">
        <v>93</v>
      </c>
      <c r="AW238" s="14" t="s">
        <v>43</v>
      </c>
      <c r="AX238" s="14" t="s">
        <v>83</v>
      </c>
      <c r="AY238" s="210" t="s">
        <v>138</v>
      </c>
    </row>
    <row r="239" spans="1:65" s="15" customFormat="1" ht="10.199999999999999">
      <c r="B239" s="211"/>
      <c r="C239" s="212"/>
      <c r="D239" s="191" t="s">
        <v>146</v>
      </c>
      <c r="E239" s="213" t="s">
        <v>45</v>
      </c>
      <c r="F239" s="214" t="s">
        <v>203</v>
      </c>
      <c r="G239" s="212"/>
      <c r="H239" s="215">
        <v>138</v>
      </c>
      <c r="I239" s="216"/>
      <c r="J239" s="212"/>
      <c r="K239" s="212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146</v>
      </c>
      <c r="AU239" s="221" t="s">
        <v>93</v>
      </c>
      <c r="AV239" s="15" t="s">
        <v>144</v>
      </c>
      <c r="AW239" s="15" t="s">
        <v>43</v>
      </c>
      <c r="AX239" s="15" t="s">
        <v>91</v>
      </c>
      <c r="AY239" s="221" t="s">
        <v>138</v>
      </c>
    </row>
    <row r="240" spans="1:65" s="2" customFormat="1" ht="14.4" customHeight="1">
      <c r="A240" s="37"/>
      <c r="B240" s="38"/>
      <c r="C240" s="176" t="s">
        <v>424</v>
      </c>
      <c r="D240" s="176" t="s">
        <v>139</v>
      </c>
      <c r="E240" s="177" t="s">
        <v>735</v>
      </c>
      <c r="F240" s="178" t="s">
        <v>736</v>
      </c>
      <c r="G240" s="179" t="s">
        <v>142</v>
      </c>
      <c r="H240" s="180">
        <v>100</v>
      </c>
      <c r="I240" s="181"/>
      <c r="J240" s="182">
        <f>ROUND(I240*H240,2)</f>
        <v>0</v>
      </c>
      <c r="K240" s="178" t="s">
        <v>143</v>
      </c>
      <c r="L240" s="42"/>
      <c r="M240" s="183" t="s">
        <v>45</v>
      </c>
      <c r="N240" s="184" t="s">
        <v>54</v>
      </c>
      <c r="O240" s="67"/>
      <c r="P240" s="185">
        <f>O240*H240</f>
        <v>0</v>
      </c>
      <c r="Q240" s="185">
        <v>0</v>
      </c>
      <c r="R240" s="185">
        <f>Q240*H240</f>
        <v>0</v>
      </c>
      <c r="S240" s="185">
        <v>0</v>
      </c>
      <c r="T240" s="186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87" t="s">
        <v>144</v>
      </c>
      <c r="AT240" s="187" t="s">
        <v>139</v>
      </c>
      <c r="AU240" s="187" t="s">
        <v>93</v>
      </c>
      <c r="AY240" s="19" t="s">
        <v>138</v>
      </c>
      <c r="BE240" s="188">
        <f>IF(N240="základní",J240,0)</f>
        <v>0</v>
      </c>
      <c r="BF240" s="188">
        <f>IF(N240="snížená",J240,0)</f>
        <v>0</v>
      </c>
      <c r="BG240" s="188">
        <f>IF(N240="zákl. přenesená",J240,0)</f>
        <v>0</v>
      </c>
      <c r="BH240" s="188">
        <f>IF(N240="sníž. přenesená",J240,0)</f>
        <v>0</v>
      </c>
      <c r="BI240" s="188">
        <f>IF(N240="nulová",J240,0)</f>
        <v>0</v>
      </c>
      <c r="BJ240" s="19" t="s">
        <v>91</v>
      </c>
      <c r="BK240" s="188">
        <f>ROUND(I240*H240,2)</f>
        <v>0</v>
      </c>
      <c r="BL240" s="19" t="s">
        <v>144</v>
      </c>
      <c r="BM240" s="187" t="s">
        <v>737</v>
      </c>
    </row>
    <row r="241" spans="1:65" s="2" customFormat="1" ht="14.4" customHeight="1">
      <c r="A241" s="37"/>
      <c r="B241" s="38"/>
      <c r="C241" s="176" t="s">
        <v>430</v>
      </c>
      <c r="D241" s="176" t="s">
        <v>139</v>
      </c>
      <c r="E241" s="177" t="s">
        <v>738</v>
      </c>
      <c r="F241" s="178" t="s">
        <v>739</v>
      </c>
      <c r="G241" s="179" t="s">
        <v>142</v>
      </c>
      <c r="H241" s="180">
        <v>38</v>
      </c>
      <c r="I241" s="181"/>
      <c r="J241" s="182">
        <f>ROUND(I241*H241,2)</f>
        <v>0</v>
      </c>
      <c r="K241" s="178" t="s">
        <v>143</v>
      </c>
      <c r="L241" s="42"/>
      <c r="M241" s="183" t="s">
        <v>45</v>
      </c>
      <c r="N241" s="184" t="s">
        <v>54</v>
      </c>
      <c r="O241" s="67"/>
      <c r="P241" s="185">
        <f>O241*H241</f>
        <v>0</v>
      </c>
      <c r="Q241" s="185">
        <v>0</v>
      </c>
      <c r="R241" s="185">
        <f>Q241*H241</f>
        <v>0</v>
      </c>
      <c r="S241" s="185">
        <v>0</v>
      </c>
      <c r="T241" s="186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7" t="s">
        <v>144</v>
      </c>
      <c r="AT241" s="187" t="s">
        <v>139</v>
      </c>
      <c r="AU241" s="187" t="s">
        <v>93</v>
      </c>
      <c r="AY241" s="19" t="s">
        <v>138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19" t="s">
        <v>91</v>
      </c>
      <c r="BK241" s="188">
        <f>ROUND(I241*H241,2)</f>
        <v>0</v>
      </c>
      <c r="BL241" s="19" t="s">
        <v>144</v>
      </c>
      <c r="BM241" s="187" t="s">
        <v>740</v>
      </c>
    </row>
    <row r="242" spans="1:65" s="2" customFormat="1" ht="14.4" customHeight="1">
      <c r="A242" s="37"/>
      <c r="B242" s="38"/>
      <c r="C242" s="176" t="s">
        <v>436</v>
      </c>
      <c r="D242" s="176" t="s">
        <v>139</v>
      </c>
      <c r="E242" s="177" t="s">
        <v>741</v>
      </c>
      <c r="F242" s="178" t="s">
        <v>742</v>
      </c>
      <c r="G242" s="179" t="s">
        <v>278</v>
      </c>
      <c r="H242" s="180">
        <v>2</v>
      </c>
      <c r="I242" s="181"/>
      <c r="J242" s="182">
        <f>ROUND(I242*H242,2)</f>
        <v>0</v>
      </c>
      <c r="K242" s="178" t="s">
        <v>143</v>
      </c>
      <c r="L242" s="42"/>
      <c r="M242" s="183" t="s">
        <v>45</v>
      </c>
      <c r="N242" s="184" t="s">
        <v>54</v>
      </c>
      <c r="O242" s="67"/>
      <c r="P242" s="185">
        <f>O242*H242</f>
        <v>0</v>
      </c>
      <c r="Q242" s="185">
        <v>0.45937</v>
      </c>
      <c r="R242" s="185">
        <f>Q242*H242</f>
        <v>0.91874</v>
      </c>
      <c r="S242" s="185">
        <v>0</v>
      </c>
      <c r="T242" s="186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87" t="s">
        <v>144</v>
      </c>
      <c r="AT242" s="187" t="s">
        <v>139</v>
      </c>
      <c r="AU242" s="187" t="s">
        <v>93</v>
      </c>
      <c r="AY242" s="19" t="s">
        <v>138</v>
      </c>
      <c r="BE242" s="188">
        <f>IF(N242="základní",J242,0)</f>
        <v>0</v>
      </c>
      <c r="BF242" s="188">
        <f>IF(N242="snížená",J242,0)</f>
        <v>0</v>
      </c>
      <c r="BG242" s="188">
        <f>IF(N242="zákl. přenesená",J242,0)</f>
        <v>0</v>
      </c>
      <c r="BH242" s="188">
        <f>IF(N242="sníž. přenesená",J242,0)</f>
        <v>0</v>
      </c>
      <c r="BI242" s="188">
        <f>IF(N242="nulová",J242,0)</f>
        <v>0</v>
      </c>
      <c r="BJ242" s="19" t="s">
        <v>91</v>
      </c>
      <c r="BK242" s="188">
        <f>ROUND(I242*H242,2)</f>
        <v>0</v>
      </c>
      <c r="BL242" s="19" t="s">
        <v>144</v>
      </c>
      <c r="BM242" s="187" t="s">
        <v>743</v>
      </c>
    </row>
    <row r="243" spans="1:65" s="2" customFormat="1" ht="24.15" customHeight="1">
      <c r="A243" s="37"/>
      <c r="B243" s="38"/>
      <c r="C243" s="176" t="s">
        <v>440</v>
      </c>
      <c r="D243" s="176" t="s">
        <v>139</v>
      </c>
      <c r="E243" s="177" t="s">
        <v>744</v>
      </c>
      <c r="F243" s="178" t="s">
        <v>745</v>
      </c>
      <c r="G243" s="179" t="s">
        <v>278</v>
      </c>
      <c r="H243" s="180">
        <v>4</v>
      </c>
      <c r="I243" s="181"/>
      <c r="J243" s="182">
        <f>ROUND(I243*H243,2)</f>
        <v>0</v>
      </c>
      <c r="K243" s="178" t="s">
        <v>143</v>
      </c>
      <c r="L243" s="42"/>
      <c r="M243" s="183" t="s">
        <v>45</v>
      </c>
      <c r="N243" s="184" t="s">
        <v>54</v>
      </c>
      <c r="O243" s="67"/>
      <c r="P243" s="185">
        <f>O243*H243</f>
        <v>0</v>
      </c>
      <c r="Q243" s="185">
        <v>1.0000000000000001E-5</v>
      </c>
      <c r="R243" s="185">
        <f>Q243*H243</f>
        <v>4.0000000000000003E-5</v>
      </c>
      <c r="S243" s="185">
        <v>0</v>
      </c>
      <c r="T243" s="186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7" t="s">
        <v>144</v>
      </c>
      <c r="AT243" s="187" t="s">
        <v>139</v>
      </c>
      <c r="AU243" s="187" t="s">
        <v>93</v>
      </c>
      <c r="AY243" s="19" t="s">
        <v>138</v>
      </c>
      <c r="BE243" s="188">
        <f>IF(N243="základní",J243,0)</f>
        <v>0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19" t="s">
        <v>91</v>
      </c>
      <c r="BK243" s="188">
        <f>ROUND(I243*H243,2)</f>
        <v>0</v>
      </c>
      <c r="BL243" s="19" t="s">
        <v>144</v>
      </c>
      <c r="BM243" s="187" t="s">
        <v>746</v>
      </c>
    </row>
    <row r="244" spans="1:65" s="13" customFormat="1" ht="10.199999999999999">
      <c r="B244" s="189"/>
      <c r="C244" s="190"/>
      <c r="D244" s="191" t="s">
        <v>146</v>
      </c>
      <c r="E244" s="192" t="s">
        <v>45</v>
      </c>
      <c r="F244" s="193" t="s">
        <v>747</v>
      </c>
      <c r="G244" s="190"/>
      <c r="H244" s="192" t="s">
        <v>45</v>
      </c>
      <c r="I244" s="194"/>
      <c r="J244" s="190"/>
      <c r="K244" s="190"/>
      <c r="L244" s="195"/>
      <c r="M244" s="196"/>
      <c r="N244" s="197"/>
      <c r="O244" s="197"/>
      <c r="P244" s="197"/>
      <c r="Q244" s="197"/>
      <c r="R244" s="197"/>
      <c r="S244" s="197"/>
      <c r="T244" s="198"/>
      <c r="AT244" s="199" t="s">
        <v>146</v>
      </c>
      <c r="AU244" s="199" t="s">
        <v>93</v>
      </c>
      <c r="AV244" s="13" t="s">
        <v>91</v>
      </c>
      <c r="AW244" s="13" t="s">
        <v>43</v>
      </c>
      <c r="AX244" s="13" t="s">
        <v>83</v>
      </c>
      <c r="AY244" s="199" t="s">
        <v>138</v>
      </c>
    </row>
    <row r="245" spans="1:65" s="14" customFormat="1" ht="10.199999999999999">
      <c r="B245" s="200"/>
      <c r="C245" s="201"/>
      <c r="D245" s="191" t="s">
        <v>146</v>
      </c>
      <c r="E245" s="202" t="s">
        <v>45</v>
      </c>
      <c r="F245" s="203" t="s">
        <v>144</v>
      </c>
      <c r="G245" s="201"/>
      <c r="H245" s="204">
        <v>4</v>
      </c>
      <c r="I245" s="205"/>
      <c r="J245" s="201"/>
      <c r="K245" s="201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146</v>
      </c>
      <c r="AU245" s="210" t="s">
        <v>93</v>
      </c>
      <c r="AV245" s="14" t="s">
        <v>93</v>
      </c>
      <c r="AW245" s="14" t="s">
        <v>43</v>
      </c>
      <c r="AX245" s="14" t="s">
        <v>91</v>
      </c>
      <c r="AY245" s="210" t="s">
        <v>138</v>
      </c>
    </row>
    <row r="246" spans="1:65" s="2" customFormat="1" ht="24.15" customHeight="1">
      <c r="A246" s="37"/>
      <c r="B246" s="38"/>
      <c r="C246" s="176" t="s">
        <v>444</v>
      </c>
      <c r="D246" s="176" t="s">
        <v>139</v>
      </c>
      <c r="E246" s="177" t="s">
        <v>748</v>
      </c>
      <c r="F246" s="178" t="s">
        <v>749</v>
      </c>
      <c r="G246" s="179" t="s">
        <v>278</v>
      </c>
      <c r="H246" s="180">
        <v>7</v>
      </c>
      <c r="I246" s="181"/>
      <c r="J246" s="182">
        <f>ROUND(I246*H246,2)</f>
        <v>0</v>
      </c>
      <c r="K246" s="178" t="s">
        <v>143</v>
      </c>
      <c r="L246" s="42"/>
      <c r="M246" s="183" t="s">
        <v>45</v>
      </c>
      <c r="N246" s="184" t="s">
        <v>54</v>
      </c>
      <c r="O246" s="67"/>
      <c r="P246" s="185">
        <f>O246*H246</f>
        <v>0</v>
      </c>
      <c r="Q246" s="185">
        <v>1.0000000000000001E-5</v>
      </c>
      <c r="R246" s="185">
        <f>Q246*H246</f>
        <v>7.0000000000000007E-5</v>
      </c>
      <c r="S246" s="185">
        <v>0</v>
      </c>
      <c r="T246" s="186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7" t="s">
        <v>144</v>
      </c>
      <c r="AT246" s="187" t="s">
        <v>139</v>
      </c>
      <c r="AU246" s="187" t="s">
        <v>93</v>
      </c>
      <c r="AY246" s="19" t="s">
        <v>138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19" t="s">
        <v>91</v>
      </c>
      <c r="BK246" s="188">
        <f>ROUND(I246*H246,2)</f>
        <v>0</v>
      </c>
      <c r="BL246" s="19" t="s">
        <v>144</v>
      </c>
      <c r="BM246" s="187" t="s">
        <v>750</v>
      </c>
    </row>
    <row r="247" spans="1:65" s="13" customFormat="1" ht="10.199999999999999">
      <c r="B247" s="189"/>
      <c r="C247" s="190"/>
      <c r="D247" s="191" t="s">
        <v>146</v>
      </c>
      <c r="E247" s="192" t="s">
        <v>45</v>
      </c>
      <c r="F247" s="193" t="s">
        <v>747</v>
      </c>
      <c r="G247" s="190"/>
      <c r="H247" s="192" t="s">
        <v>45</v>
      </c>
      <c r="I247" s="194"/>
      <c r="J247" s="190"/>
      <c r="K247" s="190"/>
      <c r="L247" s="195"/>
      <c r="M247" s="196"/>
      <c r="N247" s="197"/>
      <c r="O247" s="197"/>
      <c r="P247" s="197"/>
      <c r="Q247" s="197"/>
      <c r="R247" s="197"/>
      <c r="S247" s="197"/>
      <c r="T247" s="198"/>
      <c r="AT247" s="199" t="s">
        <v>146</v>
      </c>
      <c r="AU247" s="199" t="s">
        <v>93</v>
      </c>
      <c r="AV247" s="13" t="s">
        <v>91</v>
      </c>
      <c r="AW247" s="13" t="s">
        <v>43</v>
      </c>
      <c r="AX247" s="13" t="s">
        <v>83</v>
      </c>
      <c r="AY247" s="199" t="s">
        <v>138</v>
      </c>
    </row>
    <row r="248" spans="1:65" s="14" customFormat="1" ht="10.199999999999999">
      <c r="B248" s="200"/>
      <c r="C248" s="201"/>
      <c r="D248" s="191" t="s">
        <v>146</v>
      </c>
      <c r="E248" s="202" t="s">
        <v>45</v>
      </c>
      <c r="F248" s="203" t="s">
        <v>751</v>
      </c>
      <c r="G248" s="201"/>
      <c r="H248" s="204">
        <v>6</v>
      </c>
      <c r="I248" s="205"/>
      <c r="J248" s="201"/>
      <c r="K248" s="201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146</v>
      </c>
      <c r="AU248" s="210" t="s">
        <v>93</v>
      </c>
      <c r="AV248" s="14" t="s">
        <v>93</v>
      </c>
      <c r="AW248" s="14" t="s">
        <v>43</v>
      </c>
      <c r="AX248" s="14" t="s">
        <v>83</v>
      </c>
      <c r="AY248" s="210" t="s">
        <v>138</v>
      </c>
    </row>
    <row r="249" spans="1:65" s="14" customFormat="1" ht="10.199999999999999">
      <c r="B249" s="200"/>
      <c r="C249" s="201"/>
      <c r="D249" s="191" t="s">
        <v>146</v>
      </c>
      <c r="E249" s="202" t="s">
        <v>45</v>
      </c>
      <c r="F249" s="203" t="s">
        <v>752</v>
      </c>
      <c r="G249" s="201"/>
      <c r="H249" s="204">
        <v>1</v>
      </c>
      <c r="I249" s="205"/>
      <c r="J249" s="201"/>
      <c r="K249" s="201"/>
      <c r="L249" s="206"/>
      <c r="M249" s="207"/>
      <c r="N249" s="208"/>
      <c r="O249" s="208"/>
      <c r="P249" s="208"/>
      <c r="Q249" s="208"/>
      <c r="R249" s="208"/>
      <c r="S249" s="208"/>
      <c r="T249" s="209"/>
      <c r="AT249" s="210" t="s">
        <v>146</v>
      </c>
      <c r="AU249" s="210" t="s">
        <v>93</v>
      </c>
      <c r="AV249" s="14" t="s">
        <v>93</v>
      </c>
      <c r="AW249" s="14" t="s">
        <v>43</v>
      </c>
      <c r="AX249" s="14" t="s">
        <v>83</v>
      </c>
      <c r="AY249" s="210" t="s">
        <v>138</v>
      </c>
    </row>
    <row r="250" spans="1:65" s="15" customFormat="1" ht="10.199999999999999">
      <c r="B250" s="211"/>
      <c r="C250" s="212"/>
      <c r="D250" s="191" t="s">
        <v>146</v>
      </c>
      <c r="E250" s="213" t="s">
        <v>45</v>
      </c>
      <c r="F250" s="214" t="s">
        <v>203</v>
      </c>
      <c r="G250" s="212"/>
      <c r="H250" s="215">
        <v>7</v>
      </c>
      <c r="I250" s="216"/>
      <c r="J250" s="212"/>
      <c r="K250" s="212"/>
      <c r="L250" s="217"/>
      <c r="M250" s="218"/>
      <c r="N250" s="219"/>
      <c r="O250" s="219"/>
      <c r="P250" s="219"/>
      <c r="Q250" s="219"/>
      <c r="R250" s="219"/>
      <c r="S250" s="219"/>
      <c r="T250" s="220"/>
      <c r="AT250" s="221" t="s">
        <v>146</v>
      </c>
      <c r="AU250" s="221" t="s">
        <v>93</v>
      </c>
      <c r="AV250" s="15" t="s">
        <v>144</v>
      </c>
      <c r="AW250" s="15" t="s">
        <v>43</v>
      </c>
      <c r="AX250" s="15" t="s">
        <v>91</v>
      </c>
      <c r="AY250" s="221" t="s">
        <v>138</v>
      </c>
    </row>
    <row r="251" spans="1:65" s="2" customFormat="1" ht="24.15" customHeight="1">
      <c r="A251" s="37"/>
      <c r="B251" s="38"/>
      <c r="C251" s="176" t="s">
        <v>448</v>
      </c>
      <c r="D251" s="176" t="s">
        <v>139</v>
      </c>
      <c r="E251" s="177" t="s">
        <v>753</v>
      </c>
      <c r="F251" s="178" t="s">
        <v>754</v>
      </c>
      <c r="G251" s="179" t="s">
        <v>278</v>
      </c>
      <c r="H251" s="180">
        <v>4</v>
      </c>
      <c r="I251" s="181"/>
      <c r="J251" s="182">
        <f>ROUND(I251*H251,2)</f>
        <v>0</v>
      </c>
      <c r="K251" s="178" t="s">
        <v>143</v>
      </c>
      <c r="L251" s="42"/>
      <c r="M251" s="183" t="s">
        <v>45</v>
      </c>
      <c r="N251" s="184" t="s">
        <v>54</v>
      </c>
      <c r="O251" s="67"/>
      <c r="P251" s="185">
        <f>O251*H251</f>
        <v>0</v>
      </c>
      <c r="Q251" s="185">
        <v>6.9999999999999994E-5</v>
      </c>
      <c r="R251" s="185">
        <f>Q251*H251</f>
        <v>2.7999999999999998E-4</v>
      </c>
      <c r="S251" s="185">
        <v>0</v>
      </c>
      <c r="T251" s="186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87" t="s">
        <v>144</v>
      </c>
      <c r="AT251" s="187" t="s">
        <v>139</v>
      </c>
      <c r="AU251" s="187" t="s">
        <v>93</v>
      </c>
      <c r="AY251" s="19" t="s">
        <v>138</v>
      </c>
      <c r="BE251" s="188">
        <f>IF(N251="základní",J251,0)</f>
        <v>0</v>
      </c>
      <c r="BF251" s="188">
        <f>IF(N251="snížená",J251,0)</f>
        <v>0</v>
      </c>
      <c r="BG251" s="188">
        <f>IF(N251="zákl. přenesená",J251,0)</f>
        <v>0</v>
      </c>
      <c r="BH251" s="188">
        <f>IF(N251="sníž. přenesená",J251,0)</f>
        <v>0</v>
      </c>
      <c r="BI251" s="188">
        <f>IF(N251="nulová",J251,0)</f>
        <v>0</v>
      </c>
      <c r="BJ251" s="19" t="s">
        <v>91</v>
      </c>
      <c r="BK251" s="188">
        <f>ROUND(I251*H251,2)</f>
        <v>0</v>
      </c>
      <c r="BL251" s="19" t="s">
        <v>144</v>
      </c>
      <c r="BM251" s="187" t="s">
        <v>755</v>
      </c>
    </row>
    <row r="252" spans="1:65" s="2" customFormat="1" ht="24.15" customHeight="1">
      <c r="A252" s="37"/>
      <c r="B252" s="38"/>
      <c r="C252" s="176" t="s">
        <v>452</v>
      </c>
      <c r="D252" s="176" t="s">
        <v>139</v>
      </c>
      <c r="E252" s="177" t="s">
        <v>756</v>
      </c>
      <c r="F252" s="178" t="s">
        <v>757</v>
      </c>
      <c r="G252" s="179" t="s">
        <v>278</v>
      </c>
      <c r="H252" s="180">
        <v>4</v>
      </c>
      <c r="I252" s="181"/>
      <c r="J252" s="182">
        <f>ROUND(I252*H252,2)</f>
        <v>0</v>
      </c>
      <c r="K252" s="178" t="s">
        <v>143</v>
      </c>
      <c r="L252" s="42"/>
      <c r="M252" s="183" t="s">
        <v>45</v>
      </c>
      <c r="N252" s="184" t="s">
        <v>54</v>
      </c>
      <c r="O252" s="67"/>
      <c r="P252" s="185">
        <f>O252*H252</f>
        <v>0</v>
      </c>
      <c r="Q252" s="185">
        <v>0.21734000000000001</v>
      </c>
      <c r="R252" s="185">
        <f>Q252*H252</f>
        <v>0.86936000000000002</v>
      </c>
      <c r="S252" s="185">
        <v>0</v>
      </c>
      <c r="T252" s="186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87" t="s">
        <v>144</v>
      </c>
      <c r="AT252" s="187" t="s">
        <v>139</v>
      </c>
      <c r="AU252" s="187" t="s">
        <v>93</v>
      </c>
      <c r="AY252" s="19" t="s">
        <v>138</v>
      </c>
      <c r="BE252" s="188">
        <f>IF(N252="základní",J252,0)</f>
        <v>0</v>
      </c>
      <c r="BF252" s="188">
        <f>IF(N252="snížená",J252,0)</f>
        <v>0</v>
      </c>
      <c r="BG252" s="188">
        <f>IF(N252="zákl. přenesená",J252,0)</f>
        <v>0</v>
      </c>
      <c r="BH252" s="188">
        <f>IF(N252="sníž. přenesená",J252,0)</f>
        <v>0</v>
      </c>
      <c r="BI252" s="188">
        <f>IF(N252="nulová",J252,0)</f>
        <v>0</v>
      </c>
      <c r="BJ252" s="19" t="s">
        <v>91</v>
      </c>
      <c r="BK252" s="188">
        <f>ROUND(I252*H252,2)</f>
        <v>0</v>
      </c>
      <c r="BL252" s="19" t="s">
        <v>144</v>
      </c>
      <c r="BM252" s="187" t="s">
        <v>758</v>
      </c>
    </row>
    <row r="253" spans="1:65" s="2" customFormat="1" ht="24.15" customHeight="1">
      <c r="A253" s="37"/>
      <c r="B253" s="38"/>
      <c r="C253" s="176" t="s">
        <v>457</v>
      </c>
      <c r="D253" s="176" t="s">
        <v>139</v>
      </c>
      <c r="E253" s="177" t="s">
        <v>759</v>
      </c>
      <c r="F253" s="178" t="s">
        <v>760</v>
      </c>
      <c r="G253" s="179" t="s">
        <v>278</v>
      </c>
      <c r="H253" s="180">
        <v>4</v>
      </c>
      <c r="I253" s="181"/>
      <c r="J253" s="182">
        <f>ROUND(I253*H253,2)</f>
        <v>0</v>
      </c>
      <c r="K253" s="178" t="s">
        <v>143</v>
      </c>
      <c r="L253" s="42"/>
      <c r="M253" s="183" t="s">
        <v>45</v>
      </c>
      <c r="N253" s="184" t="s">
        <v>54</v>
      </c>
      <c r="O253" s="67"/>
      <c r="P253" s="185">
        <f>O253*H253</f>
        <v>0</v>
      </c>
      <c r="Q253" s="185">
        <v>0</v>
      </c>
      <c r="R253" s="185">
        <f>Q253*H253</f>
        <v>0</v>
      </c>
      <c r="S253" s="185">
        <v>0</v>
      </c>
      <c r="T253" s="186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87" t="s">
        <v>144</v>
      </c>
      <c r="AT253" s="187" t="s">
        <v>139</v>
      </c>
      <c r="AU253" s="187" t="s">
        <v>93</v>
      </c>
      <c r="AY253" s="19" t="s">
        <v>138</v>
      </c>
      <c r="BE253" s="188">
        <f>IF(N253="základní",J253,0)</f>
        <v>0</v>
      </c>
      <c r="BF253" s="188">
        <f>IF(N253="snížená",J253,0)</f>
        <v>0</v>
      </c>
      <c r="BG253" s="188">
        <f>IF(N253="zákl. přenesená",J253,0)</f>
        <v>0</v>
      </c>
      <c r="BH253" s="188">
        <f>IF(N253="sníž. přenesená",J253,0)</f>
        <v>0</v>
      </c>
      <c r="BI253" s="188">
        <f>IF(N253="nulová",J253,0)</f>
        <v>0</v>
      </c>
      <c r="BJ253" s="19" t="s">
        <v>91</v>
      </c>
      <c r="BK253" s="188">
        <f>ROUND(I253*H253,2)</f>
        <v>0</v>
      </c>
      <c r="BL253" s="19" t="s">
        <v>144</v>
      </c>
      <c r="BM253" s="187" t="s">
        <v>761</v>
      </c>
    </row>
    <row r="254" spans="1:65" s="12" customFormat="1" ht="22.8" customHeight="1">
      <c r="B254" s="160"/>
      <c r="C254" s="161"/>
      <c r="D254" s="162" t="s">
        <v>82</v>
      </c>
      <c r="E254" s="174" t="s">
        <v>185</v>
      </c>
      <c r="F254" s="174" t="s">
        <v>348</v>
      </c>
      <c r="G254" s="161"/>
      <c r="H254" s="161"/>
      <c r="I254" s="164"/>
      <c r="J254" s="175">
        <f>BK254</f>
        <v>0</v>
      </c>
      <c r="K254" s="161"/>
      <c r="L254" s="166"/>
      <c r="M254" s="167"/>
      <c r="N254" s="168"/>
      <c r="O254" s="168"/>
      <c r="P254" s="169">
        <f>P255+SUM(P256:P265)</f>
        <v>0</v>
      </c>
      <c r="Q254" s="168"/>
      <c r="R254" s="169">
        <f>R255+SUM(R256:R265)</f>
        <v>0.31780000000000003</v>
      </c>
      <c r="S254" s="168"/>
      <c r="T254" s="170">
        <f>T255+SUM(T256:T265)</f>
        <v>0</v>
      </c>
      <c r="AR254" s="171" t="s">
        <v>91</v>
      </c>
      <c r="AT254" s="172" t="s">
        <v>82</v>
      </c>
      <c r="AU254" s="172" t="s">
        <v>91</v>
      </c>
      <c r="AY254" s="171" t="s">
        <v>138</v>
      </c>
      <c r="BK254" s="173">
        <f>BK255+SUM(BK256:BK265)</f>
        <v>0</v>
      </c>
    </row>
    <row r="255" spans="1:65" s="2" customFormat="1" ht="14.4" customHeight="1">
      <c r="A255" s="37"/>
      <c r="B255" s="38"/>
      <c r="C255" s="176" t="s">
        <v>762</v>
      </c>
      <c r="D255" s="176" t="s">
        <v>139</v>
      </c>
      <c r="E255" s="177" t="s">
        <v>763</v>
      </c>
      <c r="F255" s="178" t="s">
        <v>764</v>
      </c>
      <c r="G255" s="179" t="s">
        <v>278</v>
      </c>
      <c r="H255" s="180">
        <v>1</v>
      </c>
      <c r="I255" s="181"/>
      <c r="J255" s="182">
        <f>ROUND(I255*H255,2)</f>
        <v>0</v>
      </c>
      <c r="K255" s="178" t="s">
        <v>45</v>
      </c>
      <c r="L255" s="42"/>
      <c r="M255" s="183" t="s">
        <v>45</v>
      </c>
      <c r="N255" s="184" t="s">
        <v>54</v>
      </c>
      <c r="O255" s="67"/>
      <c r="P255" s="185">
        <f>O255*H255</f>
        <v>0</v>
      </c>
      <c r="Q255" s="185">
        <v>0.08</v>
      </c>
      <c r="R255" s="185">
        <f>Q255*H255</f>
        <v>0.08</v>
      </c>
      <c r="S255" s="185">
        <v>0</v>
      </c>
      <c r="T255" s="186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87" t="s">
        <v>144</v>
      </c>
      <c r="AT255" s="187" t="s">
        <v>139</v>
      </c>
      <c r="AU255" s="187" t="s">
        <v>93</v>
      </c>
      <c r="AY255" s="19" t="s">
        <v>138</v>
      </c>
      <c r="BE255" s="188">
        <f>IF(N255="základní",J255,0)</f>
        <v>0</v>
      </c>
      <c r="BF255" s="188">
        <f>IF(N255="snížená",J255,0)</f>
        <v>0</v>
      </c>
      <c r="BG255" s="188">
        <f>IF(N255="zákl. přenesená",J255,0)</f>
        <v>0</v>
      </c>
      <c r="BH255" s="188">
        <f>IF(N255="sníž. přenesená",J255,0)</f>
        <v>0</v>
      </c>
      <c r="BI255" s="188">
        <f>IF(N255="nulová",J255,0)</f>
        <v>0</v>
      </c>
      <c r="BJ255" s="19" t="s">
        <v>91</v>
      </c>
      <c r="BK255" s="188">
        <f>ROUND(I255*H255,2)</f>
        <v>0</v>
      </c>
      <c r="BL255" s="19" t="s">
        <v>144</v>
      </c>
      <c r="BM255" s="187" t="s">
        <v>765</v>
      </c>
    </row>
    <row r="256" spans="1:65" s="2" customFormat="1" ht="14.4" customHeight="1">
      <c r="A256" s="37"/>
      <c r="B256" s="38"/>
      <c r="C256" s="176" t="s">
        <v>766</v>
      </c>
      <c r="D256" s="176" t="s">
        <v>139</v>
      </c>
      <c r="E256" s="177" t="s">
        <v>767</v>
      </c>
      <c r="F256" s="178" t="s">
        <v>768</v>
      </c>
      <c r="G256" s="179" t="s">
        <v>278</v>
      </c>
      <c r="H256" s="180">
        <v>1</v>
      </c>
      <c r="I256" s="181"/>
      <c r="J256" s="182">
        <f>ROUND(I256*H256,2)</f>
        <v>0</v>
      </c>
      <c r="K256" s="178" t="s">
        <v>45</v>
      </c>
      <c r="L256" s="42"/>
      <c r="M256" s="183" t="s">
        <v>45</v>
      </c>
      <c r="N256" s="184" t="s">
        <v>54</v>
      </c>
      <c r="O256" s="67"/>
      <c r="P256" s="185">
        <f>O256*H256</f>
        <v>0</v>
      </c>
      <c r="Q256" s="185">
        <v>0.15</v>
      </c>
      <c r="R256" s="185">
        <f>Q256*H256</f>
        <v>0.15</v>
      </c>
      <c r="S256" s="185">
        <v>0</v>
      </c>
      <c r="T256" s="186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7" t="s">
        <v>144</v>
      </c>
      <c r="AT256" s="187" t="s">
        <v>139</v>
      </c>
      <c r="AU256" s="187" t="s">
        <v>93</v>
      </c>
      <c r="AY256" s="19" t="s">
        <v>138</v>
      </c>
      <c r="BE256" s="188">
        <f>IF(N256="základní",J256,0)</f>
        <v>0</v>
      </c>
      <c r="BF256" s="188">
        <f>IF(N256="snížená",J256,0)</f>
        <v>0</v>
      </c>
      <c r="BG256" s="188">
        <f>IF(N256="zákl. přenesená",J256,0)</f>
        <v>0</v>
      </c>
      <c r="BH256" s="188">
        <f>IF(N256="sníž. přenesená",J256,0)</f>
        <v>0</v>
      </c>
      <c r="BI256" s="188">
        <f>IF(N256="nulová",J256,0)</f>
        <v>0</v>
      </c>
      <c r="BJ256" s="19" t="s">
        <v>91</v>
      </c>
      <c r="BK256" s="188">
        <f>ROUND(I256*H256,2)</f>
        <v>0</v>
      </c>
      <c r="BL256" s="19" t="s">
        <v>144</v>
      </c>
      <c r="BM256" s="187" t="s">
        <v>769</v>
      </c>
    </row>
    <row r="257" spans="1:65" s="2" customFormat="1" ht="14.4" customHeight="1">
      <c r="A257" s="37"/>
      <c r="B257" s="38"/>
      <c r="C257" s="176" t="s">
        <v>770</v>
      </c>
      <c r="D257" s="176" t="s">
        <v>139</v>
      </c>
      <c r="E257" s="177" t="s">
        <v>771</v>
      </c>
      <c r="F257" s="178" t="s">
        <v>772</v>
      </c>
      <c r="G257" s="179" t="s">
        <v>278</v>
      </c>
      <c r="H257" s="180">
        <v>1</v>
      </c>
      <c r="I257" s="181"/>
      <c r="J257" s="182">
        <f>ROUND(I257*H257,2)</f>
        <v>0</v>
      </c>
      <c r="K257" s="178" t="s">
        <v>143</v>
      </c>
      <c r="L257" s="42"/>
      <c r="M257" s="183" t="s">
        <v>45</v>
      </c>
      <c r="N257" s="184" t="s">
        <v>54</v>
      </c>
      <c r="O257" s="67"/>
      <c r="P257" s="185">
        <f>O257*H257</f>
        <v>0</v>
      </c>
      <c r="Q257" s="185">
        <v>0</v>
      </c>
      <c r="R257" s="185">
        <f>Q257*H257</f>
        <v>0</v>
      </c>
      <c r="S257" s="185">
        <v>0</v>
      </c>
      <c r="T257" s="186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87" t="s">
        <v>144</v>
      </c>
      <c r="AT257" s="187" t="s">
        <v>139</v>
      </c>
      <c r="AU257" s="187" t="s">
        <v>93</v>
      </c>
      <c r="AY257" s="19" t="s">
        <v>138</v>
      </c>
      <c r="BE257" s="188">
        <f>IF(N257="základní",J257,0)</f>
        <v>0</v>
      </c>
      <c r="BF257" s="188">
        <f>IF(N257="snížená",J257,0)</f>
        <v>0</v>
      </c>
      <c r="BG257" s="188">
        <f>IF(N257="zákl. přenesená",J257,0)</f>
        <v>0</v>
      </c>
      <c r="BH257" s="188">
        <f>IF(N257="sníž. přenesená",J257,0)</f>
        <v>0</v>
      </c>
      <c r="BI257" s="188">
        <f>IF(N257="nulová",J257,0)</f>
        <v>0</v>
      </c>
      <c r="BJ257" s="19" t="s">
        <v>91</v>
      </c>
      <c r="BK257" s="188">
        <f>ROUND(I257*H257,2)</f>
        <v>0</v>
      </c>
      <c r="BL257" s="19" t="s">
        <v>144</v>
      </c>
      <c r="BM257" s="187" t="s">
        <v>773</v>
      </c>
    </row>
    <row r="258" spans="1:65" s="13" customFormat="1" ht="10.199999999999999">
      <c r="B258" s="189"/>
      <c r="C258" s="190"/>
      <c r="D258" s="191" t="s">
        <v>146</v>
      </c>
      <c r="E258" s="192" t="s">
        <v>45</v>
      </c>
      <c r="F258" s="193" t="s">
        <v>774</v>
      </c>
      <c r="G258" s="190"/>
      <c r="H258" s="192" t="s">
        <v>45</v>
      </c>
      <c r="I258" s="194"/>
      <c r="J258" s="190"/>
      <c r="K258" s="190"/>
      <c r="L258" s="195"/>
      <c r="M258" s="196"/>
      <c r="N258" s="197"/>
      <c r="O258" s="197"/>
      <c r="P258" s="197"/>
      <c r="Q258" s="197"/>
      <c r="R258" s="197"/>
      <c r="S258" s="197"/>
      <c r="T258" s="198"/>
      <c r="AT258" s="199" t="s">
        <v>146</v>
      </c>
      <c r="AU258" s="199" t="s">
        <v>93</v>
      </c>
      <c r="AV258" s="13" t="s">
        <v>91</v>
      </c>
      <c r="AW258" s="13" t="s">
        <v>43</v>
      </c>
      <c r="AX258" s="13" t="s">
        <v>83</v>
      </c>
      <c r="AY258" s="199" t="s">
        <v>138</v>
      </c>
    </row>
    <row r="259" spans="1:65" s="14" customFormat="1" ht="10.199999999999999">
      <c r="B259" s="200"/>
      <c r="C259" s="201"/>
      <c r="D259" s="191" t="s">
        <v>146</v>
      </c>
      <c r="E259" s="202" t="s">
        <v>45</v>
      </c>
      <c r="F259" s="203" t="s">
        <v>91</v>
      </c>
      <c r="G259" s="201"/>
      <c r="H259" s="204">
        <v>1</v>
      </c>
      <c r="I259" s="205"/>
      <c r="J259" s="201"/>
      <c r="K259" s="201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146</v>
      </c>
      <c r="AU259" s="210" t="s">
        <v>93</v>
      </c>
      <c r="AV259" s="14" t="s">
        <v>93</v>
      </c>
      <c r="AW259" s="14" t="s">
        <v>43</v>
      </c>
      <c r="AX259" s="14" t="s">
        <v>91</v>
      </c>
      <c r="AY259" s="210" t="s">
        <v>138</v>
      </c>
    </row>
    <row r="260" spans="1:65" s="2" customFormat="1" ht="14.4" customHeight="1">
      <c r="A260" s="37"/>
      <c r="B260" s="38"/>
      <c r="C260" s="225" t="s">
        <v>775</v>
      </c>
      <c r="D260" s="225" t="s">
        <v>260</v>
      </c>
      <c r="E260" s="226" t="s">
        <v>776</v>
      </c>
      <c r="F260" s="227" t="s">
        <v>777</v>
      </c>
      <c r="G260" s="228" t="s">
        <v>278</v>
      </c>
      <c r="H260" s="229">
        <v>1</v>
      </c>
      <c r="I260" s="230"/>
      <c r="J260" s="231">
        <f>ROUND(I260*H260,2)</f>
        <v>0</v>
      </c>
      <c r="K260" s="227" t="s">
        <v>143</v>
      </c>
      <c r="L260" s="232"/>
      <c r="M260" s="233" t="s">
        <v>45</v>
      </c>
      <c r="N260" s="234" t="s">
        <v>54</v>
      </c>
      <c r="O260" s="67"/>
      <c r="P260" s="185">
        <f>O260*H260</f>
        <v>0</v>
      </c>
      <c r="Q260" s="185">
        <v>5.6599999999999998E-2</v>
      </c>
      <c r="R260" s="185">
        <f>Q260*H260</f>
        <v>5.6599999999999998E-2</v>
      </c>
      <c r="S260" s="185">
        <v>0</v>
      </c>
      <c r="T260" s="186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87" t="s">
        <v>178</v>
      </c>
      <c r="AT260" s="187" t="s">
        <v>260</v>
      </c>
      <c r="AU260" s="187" t="s">
        <v>93</v>
      </c>
      <c r="AY260" s="19" t="s">
        <v>138</v>
      </c>
      <c r="BE260" s="188">
        <f>IF(N260="základní",J260,0)</f>
        <v>0</v>
      </c>
      <c r="BF260" s="188">
        <f>IF(N260="snížená",J260,0)</f>
        <v>0</v>
      </c>
      <c r="BG260" s="188">
        <f>IF(N260="zákl. přenesená",J260,0)</f>
        <v>0</v>
      </c>
      <c r="BH260" s="188">
        <f>IF(N260="sníž. přenesená",J260,0)</f>
        <v>0</v>
      </c>
      <c r="BI260" s="188">
        <f>IF(N260="nulová",J260,0)</f>
        <v>0</v>
      </c>
      <c r="BJ260" s="19" t="s">
        <v>91</v>
      </c>
      <c r="BK260" s="188">
        <f>ROUND(I260*H260,2)</f>
        <v>0</v>
      </c>
      <c r="BL260" s="19" t="s">
        <v>144</v>
      </c>
      <c r="BM260" s="187" t="s">
        <v>778</v>
      </c>
    </row>
    <row r="261" spans="1:65" s="2" customFormat="1" ht="14.4" customHeight="1">
      <c r="A261" s="37"/>
      <c r="B261" s="38"/>
      <c r="C261" s="176" t="s">
        <v>779</v>
      </c>
      <c r="D261" s="176" t="s">
        <v>139</v>
      </c>
      <c r="E261" s="177" t="s">
        <v>780</v>
      </c>
      <c r="F261" s="178" t="s">
        <v>781</v>
      </c>
      <c r="G261" s="179" t="s">
        <v>278</v>
      </c>
      <c r="H261" s="180">
        <v>1</v>
      </c>
      <c r="I261" s="181"/>
      <c r="J261" s="182">
        <f>ROUND(I261*H261,2)</f>
        <v>0</v>
      </c>
      <c r="K261" s="178" t="s">
        <v>143</v>
      </c>
      <c r="L261" s="42"/>
      <c r="M261" s="183" t="s">
        <v>45</v>
      </c>
      <c r="N261" s="184" t="s">
        <v>54</v>
      </c>
      <c r="O261" s="67"/>
      <c r="P261" s="185">
        <f>O261*H261</f>
        <v>0</v>
      </c>
      <c r="Q261" s="185">
        <v>1.1999999999999999E-3</v>
      </c>
      <c r="R261" s="185">
        <f>Q261*H261</f>
        <v>1.1999999999999999E-3</v>
      </c>
      <c r="S261" s="185">
        <v>0</v>
      </c>
      <c r="T261" s="186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87" t="s">
        <v>144</v>
      </c>
      <c r="AT261" s="187" t="s">
        <v>139</v>
      </c>
      <c r="AU261" s="187" t="s">
        <v>93</v>
      </c>
      <c r="AY261" s="19" t="s">
        <v>138</v>
      </c>
      <c r="BE261" s="188">
        <f>IF(N261="základní",J261,0)</f>
        <v>0</v>
      </c>
      <c r="BF261" s="188">
        <f>IF(N261="snížená",J261,0)</f>
        <v>0</v>
      </c>
      <c r="BG261" s="188">
        <f>IF(N261="zákl. přenesená",J261,0)</f>
        <v>0</v>
      </c>
      <c r="BH261" s="188">
        <f>IF(N261="sníž. přenesená",J261,0)</f>
        <v>0</v>
      </c>
      <c r="BI261" s="188">
        <f>IF(N261="nulová",J261,0)</f>
        <v>0</v>
      </c>
      <c r="BJ261" s="19" t="s">
        <v>91</v>
      </c>
      <c r="BK261" s="188">
        <f>ROUND(I261*H261,2)</f>
        <v>0</v>
      </c>
      <c r="BL261" s="19" t="s">
        <v>144</v>
      </c>
      <c r="BM261" s="187" t="s">
        <v>782</v>
      </c>
    </row>
    <row r="262" spans="1:65" s="13" customFormat="1" ht="10.199999999999999">
      <c r="B262" s="189"/>
      <c r="C262" s="190"/>
      <c r="D262" s="191" t="s">
        <v>146</v>
      </c>
      <c r="E262" s="192" t="s">
        <v>45</v>
      </c>
      <c r="F262" s="193" t="s">
        <v>783</v>
      </c>
      <c r="G262" s="190"/>
      <c r="H262" s="192" t="s">
        <v>45</v>
      </c>
      <c r="I262" s="194"/>
      <c r="J262" s="190"/>
      <c r="K262" s="190"/>
      <c r="L262" s="195"/>
      <c r="M262" s="196"/>
      <c r="N262" s="197"/>
      <c r="O262" s="197"/>
      <c r="P262" s="197"/>
      <c r="Q262" s="197"/>
      <c r="R262" s="197"/>
      <c r="S262" s="197"/>
      <c r="T262" s="198"/>
      <c r="AT262" s="199" t="s">
        <v>146</v>
      </c>
      <c r="AU262" s="199" t="s">
        <v>93</v>
      </c>
      <c r="AV262" s="13" t="s">
        <v>91</v>
      </c>
      <c r="AW262" s="13" t="s">
        <v>43</v>
      </c>
      <c r="AX262" s="13" t="s">
        <v>83</v>
      </c>
      <c r="AY262" s="199" t="s">
        <v>138</v>
      </c>
    </row>
    <row r="263" spans="1:65" s="14" customFormat="1" ht="10.199999999999999">
      <c r="B263" s="200"/>
      <c r="C263" s="201"/>
      <c r="D263" s="191" t="s">
        <v>146</v>
      </c>
      <c r="E263" s="202" t="s">
        <v>45</v>
      </c>
      <c r="F263" s="203" t="s">
        <v>91</v>
      </c>
      <c r="G263" s="201"/>
      <c r="H263" s="204">
        <v>1</v>
      </c>
      <c r="I263" s="205"/>
      <c r="J263" s="201"/>
      <c r="K263" s="201"/>
      <c r="L263" s="206"/>
      <c r="M263" s="207"/>
      <c r="N263" s="208"/>
      <c r="O263" s="208"/>
      <c r="P263" s="208"/>
      <c r="Q263" s="208"/>
      <c r="R263" s="208"/>
      <c r="S263" s="208"/>
      <c r="T263" s="209"/>
      <c r="AT263" s="210" t="s">
        <v>146</v>
      </c>
      <c r="AU263" s="210" t="s">
        <v>93</v>
      </c>
      <c r="AV263" s="14" t="s">
        <v>93</v>
      </c>
      <c r="AW263" s="14" t="s">
        <v>43</v>
      </c>
      <c r="AX263" s="14" t="s">
        <v>91</v>
      </c>
      <c r="AY263" s="210" t="s">
        <v>138</v>
      </c>
    </row>
    <row r="264" spans="1:65" s="2" customFormat="1" ht="14.4" customHeight="1">
      <c r="A264" s="37"/>
      <c r="B264" s="38"/>
      <c r="C264" s="225" t="s">
        <v>148</v>
      </c>
      <c r="D264" s="225" t="s">
        <v>260</v>
      </c>
      <c r="E264" s="226" t="s">
        <v>784</v>
      </c>
      <c r="F264" s="227" t="s">
        <v>785</v>
      </c>
      <c r="G264" s="228" t="s">
        <v>278</v>
      </c>
      <c r="H264" s="229">
        <v>1</v>
      </c>
      <c r="I264" s="230"/>
      <c r="J264" s="231">
        <f>ROUND(I264*H264,2)</f>
        <v>0</v>
      </c>
      <c r="K264" s="227" t="s">
        <v>143</v>
      </c>
      <c r="L264" s="232"/>
      <c r="M264" s="233" t="s">
        <v>45</v>
      </c>
      <c r="N264" s="234" t="s">
        <v>54</v>
      </c>
      <c r="O264" s="67"/>
      <c r="P264" s="185">
        <f>O264*H264</f>
        <v>0</v>
      </c>
      <c r="Q264" s="185">
        <v>0.03</v>
      </c>
      <c r="R264" s="185">
        <f>Q264*H264</f>
        <v>0.03</v>
      </c>
      <c r="S264" s="185">
        <v>0</v>
      </c>
      <c r="T264" s="186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87" t="s">
        <v>178</v>
      </c>
      <c r="AT264" s="187" t="s">
        <v>260</v>
      </c>
      <c r="AU264" s="187" t="s">
        <v>93</v>
      </c>
      <c r="AY264" s="19" t="s">
        <v>138</v>
      </c>
      <c r="BE264" s="188">
        <f>IF(N264="základní",J264,0)</f>
        <v>0</v>
      </c>
      <c r="BF264" s="188">
        <f>IF(N264="snížená",J264,0)</f>
        <v>0</v>
      </c>
      <c r="BG264" s="188">
        <f>IF(N264="zákl. přenesená",J264,0)</f>
        <v>0</v>
      </c>
      <c r="BH264" s="188">
        <f>IF(N264="sníž. přenesená",J264,0)</f>
        <v>0</v>
      </c>
      <c r="BI264" s="188">
        <f>IF(N264="nulová",J264,0)</f>
        <v>0</v>
      </c>
      <c r="BJ264" s="19" t="s">
        <v>91</v>
      </c>
      <c r="BK264" s="188">
        <f>ROUND(I264*H264,2)</f>
        <v>0</v>
      </c>
      <c r="BL264" s="19" t="s">
        <v>144</v>
      </c>
      <c r="BM264" s="187" t="s">
        <v>786</v>
      </c>
    </row>
    <row r="265" spans="1:65" s="12" customFormat="1" ht="20.85" customHeight="1">
      <c r="B265" s="160"/>
      <c r="C265" s="161"/>
      <c r="D265" s="162" t="s">
        <v>82</v>
      </c>
      <c r="E265" s="174" t="s">
        <v>354</v>
      </c>
      <c r="F265" s="174" t="s">
        <v>355</v>
      </c>
      <c r="G265" s="161"/>
      <c r="H265" s="161"/>
      <c r="I265" s="164"/>
      <c r="J265" s="175">
        <f>BK265</f>
        <v>0</v>
      </c>
      <c r="K265" s="161"/>
      <c r="L265" s="166"/>
      <c r="M265" s="167"/>
      <c r="N265" s="168"/>
      <c r="O265" s="168"/>
      <c r="P265" s="169">
        <f>P266</f>
        <v>0</v>
      </c>
      <c r="Q265" s="168"/>
      <c r="R265" s="169">
        <f>R266</f>
        <v>0</v>
      </c>
      <c r="S265" s="168"/>
      <c r="T265" s="170">
        <f>T266</f>
        <v>0</v>
      </c>
      <c r="AR265" s="171" t="s">
        <v>91</v>
      </c>
      <c r="AT265" s="172" t="s">
        <v>82</v>
      </c>
      <c r="AU265" s="172" t="s">
        <v>93</v>
      </c>
      <c r="AY265" s="171" t="s">
        <v>138</v>
      </c>
      <c r="BK265" s="173">
        <f>BK266</f>
        <v>0</v>
      </c>
    </row>
    <row r="266" spans="1:65" s="2" customFormat="1" ht="24.15" customHeight="1">
      <c r="A266" s="37"/>
      <c r="B266" s="38"/>
      <c r="C266" s="176" t="s">
        <v>787</v>
      </c>
      <c r="D266" s="176" t="s">
        <v>139</v>
      </c>
      <c r="E266" s="177" t="s">
        <v>788</v>
      </c>
      <c r="F266" s="178" t="s">
        <v>789</v>
      </c>
      <c r="G266" s="179" t="s">
        <v>221</v>
      </c>
      <c r="H266" s="180">
        <v>79.786000000000001</v>
      </c>
      <c r="I266" s="181"/>
      <c r="J266" s="182">
        <f>ROUND(I266*H266,2)</f>
        <v>0</v>
      </c>
      <c r="K266" s="178" t="s">
        <v>143</v>
      </c>
      <c r="L266" s="42"/>
      <c r="M266" s="183" t="s">
        <v>45</v>
      </c>
      <c r="N266" s="184" t="s">
        <v>54</v>
      </c>
      <c r="O266" s="67"/>
      <c r="P266" s="185">
        <f>O266*H266</f>
        <v>0</v>
      </c>
      <c r="Q266" s="185">
        <v>0</v>
      </c>
      <c r="R266" s="185">
        <f>Q266*H266</f>
        <v>0</v>
      </c>
      <c r="S266" s="185">
        <v>0</v>
      </c>
      <c r="T266" s="186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87" t="s">
        <v>144</v>
      </c>
      <c r="AT266" s="187" t="s">
        <v>139</v>
      </c>
      <c r="AU266" s="187" t="s">
        <v>154</v>
      </c>
      <c r="AY266" s="19" t="s">
        <v>138</v>
      </c>
      <c r="BE266" s="188">
        <f>IF(N266="základní",J266,0)</f>
        <v>0</v>
      </c>
      <c r="BF266" s="188">
        <f>IF(N266="snížená",J266,0)</f>
        <v>0</v>
      </c>
      <c r="BG266" s="188">
        <f>IF(N266="zákl. přenesená",J266,0)</f>
        <v>0</v>
      </c>
      <c r="BH266" s="188">
        <f>IF(N266="sníž. přenesená",J266,0)</f>
        <v>0</v>
      </c>
      <c r="BI266" s="188">
        <f>IF(N266="nulová",J266,0)</f>
        <v>0</v>
      </c>
      <c r="BJ266" s="19" t="s">
        <v>91</v>
      </c>
      <c r="BK266" s="188">
        <f>ROUND(I266*H266,2)</f>
        <v>0</v>
      </c>
      <c r="BL266" s="19" t="s">
        <v>144</v>
      </c>
      <c r="BM266" s="187" t="s">
        <v>790</v>
      </c>
    </row>
    <row r="267" spans="1:65" s="12" customFormat="1" ht="25.95" customHeight="1">
      <c r="B267" s="160"/>
      <c r="C267" s="161"/>
      <c r="D267" s="162" t="s">
        <v>82</v>
      </c>
      <c r="E267" s="163" t="s">
        <v>235</v>
      </c>
      <c r="F267" s="163" t="s">
        <v>236</v>
      </c>
      <c r="G267" s="161"/>
      <c r="H267" s="161"/>
      <c r="I267" s="164"/>
      <c r="J267" s="165">
        <f>BK267</f>
        <v>0</v>
      </c>
      <c r="K267" s="161"/>
      <c r="L267" s="166"/>
      <c r="M267" s="167"/>
      <c r="N267" s="168"/>
      <c r="O267" s="168"/>
      <c r="P267" s="169">
        <f>SUM(P268:P276)</f>
        <v>0</v>
      </c>
      <c r="Q267" s="168"/>
      <c r="R267" s="169">
        <f>SUM(R268:R276)</f>
        <v>0</v>
      </c>
      <c r="S267" s="168"/>
      <c r="T267" s="170">
        <f>SUM(T268:T276)</f>
        <v>0</v>
      </c>
      <c r="AR267" s="171" t="s">
        <v>144</v>
      </c>
      <c r="AT267" s="172" t="s">
        <v>82</v>
      </c>
      <c r="AU267" s="172" t="s">
        <v>83</v>
      </c>
      <c r="AY267" s="171" t="s">
        <v>138</v>
      </c>
      <c r="BK267" s="173">
        <f>SUM(BK268:BK276)</f>
        <v>0</v>
      </c>
    </row>
    <row r="268" spans="1:65" s="2" customFormat="1" ht="24.15" customHeight="1">
      <c r="A268" s="37"/>
      <c r="B268" s="38"/>
      <c r="C268" s="176" t="s">
        <v>791</v>
      </c>
      <c r="D268" s="176" t="s">
        <v>139</v>
      </c>
      <c r="E268" s="177" t="s">
        <v>792</v>
      </c>
      <c r="F268" s="178" t="s">
        <v>793</v>
      </c>
      <c r="G268" s="179" t="s">
        <v>151</v>
      </c>
      <c r="H268" s="180">
        <v>16</v>
      </c>
      <c r="I268" s="181"/>
      <c r="J268" s="182">
        <f>ROUND(I268*H268,2)</f>
        <v>0</v>
      </c>
      <c r="K268" s="178" t="s">
        <v>143</v>
      </c>
      <c r="L268" s="42"/>
      <c r="M268" s="183" t="s">
        <v>45</v>
      </c>
      <c r="N268" s="184" t="s">
        <v>54</v>
      </c>
      <c r="O268" s="67"/>
      <c r="P268" s="185">
        <f>O268*H268</f>
        <v>0</v>
      </c>
      <c r="Q268" s="185">
        <v>0</v>
      </c>
      <c r="R268" s="185">
        <f>Q268*H268</f>
        <v>0</v>
      </c>
      <c r="S268" s="185">
        <v>0</v>
      </c>
      <c r="T268" s="186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7" t="s">
        <v>240</v>
      </c>
      <c r="AT268" s="187" t="s">
        <v>139</v>
      </c>
      <c r="AU268" s="187" t="s">
        <v>91</v>
      </c>
      <c r="AY268" s="19" t="s">
        <v>138</v>
      </c>
      <c r="BE268" s="188">
        <f>IF(N268="základní",J268,0)</f>
        <v>0</v>
      </c>
      <c r="BF268" s="188">
        <f>IF(N268="snížená",J268,0)</f>
        <v>0</v>
      </c>
      <c r="BG268" s="188">
        <f>IF(N268="zákl. přenesená",J268,0)</f>
        <v>0</v>
      </c>
      <c r="BH268" s="188">
        <f>IF(N268="sníž. přenesená",J268,0)</f>
        <v>0</v>
      </c>
      <c r="BI268" s="188">
        <f>IF(N268="nulová",J268,0)</f>
        <v>0</v>
      </c>
      <c r="BJ268" s="19" t="s">
        <v>91</v>
      </c>
      <c r="BK268" s="188">
        <f>ROUND(I268*H268,2)</f>
        <v>0</v>
      </c>
      <c r="BL268" s="19" t="s">
        <v>240</v>
      </c>
      <c r="BM268" s="187" t="s">
        <v>794</v>
      </c>
    </row>
    <row r="269" spans="1:65" s="13" customFormat="1" ht="10.199999999999999">
      <c r="B269" s="189"/>
      <c r="C269" s="190"/>
      <c r="D269" s="191" t="s">
        <v>146</v>
      </c>
      <c r="E269" s="192" t="s">
        <v>45</v>
      </c>
      <c r="F269" s="193" t="s">
        <v>795</v>
      </c>
      <c r="G269" s="190"/>
      <c r="H269" s="192" t="s">
        <v>45</v>
      </c>
      <c r="I269" s="194"/>
      <c r="J269" s="190"/>
      <c r="K269" s="190"/>
      <c r="L269" s="195"/>
      <c r="M269" s="196"/>
      <c r="N269" s="197"/>
      <c r="O269" s="197"/>
      <c r="P269" s="197"/>
      <c r="Q269" s="197"/>
      <c r="R269" s="197"/>
      <c r="S269" s="197"/>
      <c r="T269" s="198"/>
      <c r="AT269" s="199" t="s">
        <v>146</v>
      </c>
      <c r="AU269" s="199" t="s">
        <v>91</v>
      </c>
      <c r="AV269" s="13" t="s">
        <v>91</v>
      </c>
      <c r="AW269" s="13" t="s">
        <v>43</v>
      </c>
      <c r="AX269" s="13" t="s">
        <v>83</v>
      </c>
      <c r="AY269" s="199" t="s">
        <v>138</v>
      </c>
    </row>
    <row r="270" spans="1:65" s="14" customFormat="1" ht="10.199999999999999">
      <c r="B270" s="200"/>
      <c r="C270" s="201"/>
      <c r="D270" s="191" t="s">
        <v>146</v>
      </c>
      <c r="E270" s="202" t="s">
        <v>45</v>
      </c>
      <c r="F270" s="203" t="s">
        <v>796</v>
      </c>
      <c r="G270" s="201"/>
      <c r="H270" s="204">
        <v>16</v>
      </c>
      <c r="I270" s="205"/>
      <c r="J270" s="201"/>
      <c r="K270" s="201"/>
      <c r="L270" s="206"/>
      <c r="M270" s="207"/>
      <c r="N270" s="208"/>
      <c r="O270" s="208"/>
      <c r="P270" s="208"/>
      <c r="Q270" s="208"/>
      <c r="R270" s="208"/>
      <c r="S270" s="208"/>
      <c r="T270" s="209"/>
      <c r="AT270" s="210" t="s">
        <v>146</v>
      </c>
      <c r="AU270" s="210" t="s">
        <v>91</v>
      </c>
      <c r="AV270" s="14" t="s">
        <v>93</v>
      </c>
      <c r="AW270" s="14" t="s">
        <v>43</v>
      </c>
      <c r="AX270" s="14" t="s">
        <v>91</v>
      </c>
      <c r="AY270" s="210" t="s">
        <v>138</v>
      </c>
    </row>
    <row r="271" spans="1:65" s="2" customFormat="1" ht="14.4" customHeight="1">
      <c r="A271" s="37"/>
      <c r="B271" s="38"/>
      <c r="C271" s="176" t="s">
        <v>797</v>
      </c>
      <c r="D271" s="176" t="s">
        <v>139</v>
      </c>
      <c r="E271" s="177" t="s">
        <v>798</v>
      </c>
      <c r="F271" s="178" t="s">
        <v>799</v>
      </c>
      <c r="G271" s="179" t="s">
        <v>151</v>
      </c>
      <c r="H271" s="180">
        <v>20</v>
      </c>
      <c r="I271" s="181"/>
      <c r="J271" s="182">
        <f>ROUND(I271*H271,2)</f>
        <v>0</v>
      </c>
      <c r="K271" s="178" t="s">
        <v>143</v>
      </c>
      <c r="L271" s="42"/>
      <c r="M271" s="183" t="s">
        <v>45</v>
      </c>
      <c r="N271" s="184" t="s">
        <v>54</v>
      </c>
      <c r="O271" s="67"/>
      <c r="P271" s="185">
        <f>O271*H271</f>
        <v>0</v>
      </c>
      <c r="Q271" s="185">
        <v>0</v>
      </c>
      <c r="R271" s="185">
        <f>Q271*H271</f>
        <v>0</v>
      </c>
      <c r="S271" s="185">
        <v>0</v>
      </c>
      <c r="T271" s="186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7" t="s">
        <v>240</v>
      </c>
      <c r="AT271" s="187" t="s">
        <v>139</v>
      </c>
      <c r="AU271" s="187" t="s">
        <v>91</v>
      </c>
      <c r="AY271" s="19" t="s">
        <v>138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19" t="s">
        <v>91</v>
      </c>
      <c r="BK271" s="188">
        <f>ROUND(I271*H271,2)</f>
        <v>0</v>
      </c>
      <c r="BL271" s="19" t="s">
        <v>240</v>
      </c>
      <c r="BM271" s="187" t="s">
        <v>800</v>
      </c>
    </row>
    <row r="272" spans="1:65" s="13" customFormat="1" ht="10.199999999999999">
      <c r="B272" s="189"/>
      <c r="C272" s="190"/>
      <c r="D272" s="191" t="s">
        <v>146</v>
      </c>
      <c r="E272" s="192" t="s">
        <v>45</v>
      </c>
      <c r="F272" s="193" t="s">
        <v>801</v>
      </c>
      <c r="G272" s="190"/>
      <c r="H272" s="192" t="s">
        <v>45</v>
      </c>
      <c r="I272" s="194"/>
      <c r="J272" s="190"/>
      <c r="K272" s="190"/>
      <c r="L272" s="195"/>
      <c r="M272" s="196"/>
      <c r="N272" s="197"/>
      <c r="O272" s="197"/>
      <c r="P272" s="197"/>
      <c r="Q272" s="197"/>
      <c r="R272" s="197"/>
      <c r="S272" s="197"/>
      <c r="T272" s="198"/>
      <c r="AT272" s="199" t="s">
        <v>146</v>
      </c>
      <c r="AU272" s="199" t="s">
        <v>91</v>
      </c>
      <c r="AV272" s="13" t="s">
        <v>91</v>
      </c>
      <c r="AW272" s="13" t="s">
        <v>43</v>
      </c>
      <c r="AX272" s="13" t="s">
        <v>83</v>
      </c>
      <c r="AY272" s="199" t="s">
        <v>138</v>
      </c>
    </row>
    <row r="273" spans="1:65" s="14" customFormat="1" ht="10.199999999999999">
      <c r="B273" s="200"/>
      <c r="C273" s="201"/>
      <c r="D273" s="191" t="s">
        <v>146</v>
      </c>
      <c r="E273" s="202" t="s">
        <v>45</v>
      </c>
      <c r="F273" s="203" t="s">
        <v>332</v>
      </c>
      <c r="G273" s="201"/>
      <c r="H273" s="204">
        <v>20</v>
      </c>
      <c r="I273" s="205"/>
      <c r="J273" s="201"/>
      <c r="K273" s="201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146</v>
      </c>
      <c r="AU273" s="210" t="s">
        <v>91</v>
      </c>
      <c r="AV273" s="14" t="s">
        <v>93</v>
      </c>
      <c r="AW273" s="14" t="s">
        <v>43</v>
      </c>
      <c r="AX273" s="14" t="s">
        <v>91</v>
      </c>
      <c r="AY273" s="210" t="s">
        <v>138</v>
      </c>
    </row>
    <row r="274" spans="1:65" s="2" customFormat="1" ht="14.4" customHeight="1">
      <c r="A274" s="37"/>
      <c r="B274" s="38"/>
      <c r="C274" s="176" t="s">
        <v>405</v>
      </c>
      <c r="D274" s="176" t="s">
        <v>139</v>
      </c>
      <c r="E274" s="177" t="s">
        <v>802</v>
      </c>
      <c r="F274" s="178" t="s">
        <v>803</v>
      </c>
      <c r="G274" s="179" t="s">
        <v>151</v>
      </c>
      <c r="H274" s="180">
        <v>16</v>
      </c>
      <c r="I274" s="181"/>
      <c r="J274" s="182">
        <f>ROUND(I274*H274,2)</f>
        <v>0</v>
      </c>
      <c r="K274" s="178" t="s">
        <v>143</v>
      </c>
      <c r="L274" s="42"/>
      <c r="M274" s="183" t="s">
        <v>45</v>
      </c>
      <c r="N274" s="184" t="s">
        <v>54</v>
      </c>
      <c r="O274" s="67"/>
      <c r="P274" s="185">
        <f>O274*H274</f>
        <v>0</v>
      </c>
      <c r="Q274" s="185">
        <v>0</v>
      </c>
      <c r="R274" s="185">
        <f>Q274*H274</f>
        <v>0</v>
      </c>
      <c r="S274" s="185">
        <v>0</v>
      </c>
      <c r="T274" s="186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7" t="s">
        <v>240</v>
      </c>
      <c r="AT274" s="187" t="s">
        <v>139</v>
      </c>
      <c r="AU274" s="187" t="s">
        <v>91</v>
      </c>
      <c r="AY274" s="19" t="s">
        <v>138</v>
      </c>
      <c r="BE274" s="188">
        <f>IF(N274="základní",J274,0)</f>
        <v>0</v>
      </c>
      <c r="BF274" s="188">
        <f>IF(N274="snížená",J274,0)</f>
        <v>0</v>
      </c>
      <c r="BG274" s="188">
        <f>IF(N274="zákl. přenesená",J274,0)</f>
        <v>0</v>
      </c>
      <c r="BH274" s="188">
        <f>IF(N274="sníž. přenesená",J274,0)</f>
        <v>0</v>
      </c>
      <c r="BI274" s="188">
        <f>IF(N274="nulová",J274,0)</f>
        <v>0</v>
      </c>
      <c r="BJ274" s="19" t="s">
        <v>91</v>
      </c>
      <c r="BK274" s="188">
        <f>ROUND(I274*H274,2)</f>
        <v>0</v>
      </c>
      <c r="BL274" s="19" t="s">
        <v>240</v>
      </c>
      <c r="BM274" s="187" t="s">
        <v>804</v>
      </c>
    </row>
    <row r="275" spans="1:65" s="13" customFormat="1" ht="10.199999999999999">
      <c r="B275" s="189"/>
      <c r="C275" s="190"/>
      <c r="D275" s="191" t="s">
        <v>146</v>
      </c>
      <c r="E275" s="192" t="s">
        <v>45</v>
      </c>
      <c r="F275" s="193" t="s">
        <v>242</v>
      </c>
      <c r="G275" s="190"/>
      <c r="H275" s="192" t="s">
        <v>45</v>
      </c>
      <c r="I275" s="194"/>
      <c r="J275" s="190"/>
      <c r="K275" s="190"/>
      <c r="L275" s="195"/>
      <c r="M275" s="196"/>
      <c r="N275" s="197"/>
      <c r="O275" s="197"/>
      <c r="P275" s="197"/>
      <c r="Q275" s="197"/>
      <c r="R275" s="197"/>
      <c r="S275" s="197"/>
      <c r="T275" s="198"/>
      <c r="AT275" s="199" t="s">
        <v>146</v>
      </c>
      <c r="AU275" s="199" t="s">
        <v>91</v>
      </c>
      <c r="AV275" s="13" t="s">
        <v>91</v>
      </c>
      <c r="AW275" s="13" t="s">
        <v>43</v>
      </c>
      <c r="AX275" s="13" t="s">
        <v>83</v>
      </c>
      <c r="AY275" s="199" t="s">
        <v>138</v>
      </c>
    </row>
    <row r="276" spans="1:65" s="14" customFormat="1" ht="10.199999999999999">
      <c r="B276" s="200"/>
      <c r="C276" s="201"/>
      <c r="D276" s="191" t="s">
        <v>146</v>
      </c>
      <c r="E276" s="202" t="s">
        <v>45</v>
      </c>
      <c r="F276" s="203" t="s">
        <v>796</v>
      </c>
      <c r="G276" s="201"/>
      <c r="H276" s="204">
        <v>16</v>
      </c>
      <c r="I276" s="205"/>
      <c r="J276" s="201"/>
      <c r="K276" s="201"/>
      <c r="L276" s="206"/>
      <c r="M276" s="222"/>
      <c r="N276" s="223"/>
      <c r="O276" s="223"/>
      <c r="P276" s="223"/>
      <c r="Q276" s="223"/>
      <c r="R276" s="223"/>
      <c r="S276" s="223"/>
      <c r="T276" s="224"/>
      <c r="AT276" s="210" t="s">
        <v>146</v>
      </c>
      <c r="AU276" s="210" t="s">
        <v>91</v>
      </c>
      <c r="AV276" s="14" t="s">
        <v>93</v>
      </c>
      <c r="AW276" s="14" t="s">
        <v>43</v>
      </c>
      <c r="AX276" s="14" t="s">
        <v>91</v>
      </c>
      <c r="AY276" s="210" t="s">
        <v>138</v>
      </c>
    </row>
    <row r="277" spans="1:65" s="2" customFormat="1" ht="6.9" customHeight="1">
      <c r="A277" s="37"/>
      <c r="B277" s="50"/>
      <c r="C277" s="51"/>
      <c r="D277" s="51"/>
      <c r="E277" s="51"/>
      <c r="F277" s="51"/>
      <c r="G277" s="51"/>
      <c r="H277" s="51"/>
      <c r="I277" s="51"/>
      <c r="J277" s="51"/>
      <c r="K277" s="51"/>
      <c r="L277" s="42"/>
      <c r="M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</row>
  </sheetData>
  <sheetProtection algorithmName="SHA-512" hashValue="c2tAWMFPJ6RaN77kX1hqDa4Sfbo/K3jnqpzW3bVqmUQg5DjsgtDpJnJ75q8XyI9DFL/e6YozjjcwqYapZlq2+w==" saltValue="vN4Css+utxWw7TBGhzyOj637pDiErGKyJGh5N1crggmpZ3j7IAGqOO7WvZQTHhDW11IlcjLQOuIBhOb56b2UxQ==" spinCount="100000" sheet="1" objects="1" scenarios="1" formatColumns="0" formatRows="0" autoFilter="0"/>
  <autoFilter ref="C85:K276" xr:uid="{00000000-0009-0000-0000-000004000000}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49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105</v>
      </c>
    </row>
    <row r="3" spans="1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93</v>
      </c>
    </row>
    <row r="4" spans="1:46" s="1" customFormat="1" ht="24.9" customHeight="1">
      <c r="B4" s="22"/>
      <c r="D4" s="106" t="s">
        <v>112</v>
      </c>
      <c r="L4" s="22"/>
      <c r="M4" s="107" t="s">
        <v>10</v>
      </c>
      <c r="AT4" s="19" t="s">
        <v>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108" t="s">
        <v>16</v>
      </c>
      <c r="L6" s="22"/>
    </row>
    <row r="7" spans="1:46" s="1" customFormat="1" ht="16.5" customHeight="1">
      <c r="B7" s="22"/>
      <c r="E7" s="376" t="str">
        <f>'Rekapitulace stavby'!K6</f>
        <v>NOVOSTAVBA SKATEPARKU V LOKALITĚ SÍDLIŠTĚ ZA CHLUMEM</v>
      </c>
      <c r="F7" s="377"/>
      <c r="G7" s="377"/>
      <c r="H7" s="377"/>
      <c r="L7" s="22"/>
    </row>
    <row r="8" spans="1:46" s="2" customFormat="1" ht="12" customHeight="1">
      <c r="A8" s="37"/>
      <c r="B8" s="42"/>
      <c r="C8" s="37"/>
      <c r="D8" s="108" t="s">
        <v>113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>
      <c r="A9" s="37"/>
      <c r="B9" s="42"/>
      <c r="C9" s="37"/>
      <c r="D9" s="37"/>
      <c r="E9" s="378" t="s">
        <v>805</v>
      </c>
      <c r="F9" s="379"/>
      <c r="G9" s="379"/>
      <c r="H9" s="379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0.199999999999999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>
      <c r="A11" s="37"/>
      <c r="B11" s="42"/>
      <c r="C11" s="37"/>
      <c r="D11" s="108" t="s">
        <v>18</v>
      </c>
      <c r="E11" s="37"/>
      <c r="F11" s="110" t="s">
        <v>45</v>
      </c>
      <c r="G11" s="37"/>
      <c r="H11" s="37"/>
      <c r="I11" s="108" t="s">
        <v>20</v>
      </c>
      <c r="J11" s="110" t="s">
        <v>45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12. 8. 2021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>
      <c r="A15" s="37"/>
      <c r="B15" s="42"/>
      <c r="C15" s="37"/>
      <c r="D15" s="37"/>
      <c r="E15" s="110" t="s">
        <v>34</v>
      </c>
      <c r="F15" s="37"/>
      <c r="G15" s="37"/>
      <c r="H15" s="37"/>
      <c r="I15" s="108" t="s">
        <v>35</v>
      </c>
      <c r="J15" s="110" t="s">
        <v>36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37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0" t="str">
        <f>'Rekapitulace stavby'!E14</f>
        <v>Vyplň údaj</v>
      </c>
      <c r="F18" s="381"/>
      <c r="G18" s="381"/>
      <c r="H18" s="381"/>
      <c r="I18" s="108" t="s">
        <v>35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39</v>
      </c>
      <c r="E20" s="37"/>
      <c r="F20" s="37"/>
      <c r="G20" s="37"/>
      <c r="H20" s="37"/>
      <c r="I20" s="108" t="s">
        <v>31</v>
      </c>
      <c r="J20" s="110" t="s">
        <v>40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41</v>
      </c>
      <c r="F21" s="37"/>
      <c r="G21" s="37"/>
      <c r="H21" s="37"/>
      <c r="I21" s="108" t="s">
        <v>35</v>
      </c>
      <c r="J21" s="110" t="s">
        <v>42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44</v>
      </c>
      <c r="E23" s="37"/>
      <c r="F23" s="37"/>
      <c r="G23" s="37"/>
      <c r="H23" s="37"/>
      <c r="I23" s="108" t="s">
        <v>31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35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47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02.5" customHeight="1">
      <c r="A27" s="112"/>
      <c r="B27" s="113"/>
      <c r="C27" s="112"/>
      <c r="D27" s="112"/>
      <c r="E27" s="382" t="s">
        <v>115</v>
      </c>
      <c r="F27" s="382"/>
      <c r="G27" s="382"/>
      <c r="H27" s="382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49</v>
      </c>
      <c r="E30" s="37"/>
      <c r="F30" s="37"/>
      <c r="G30" s="37"/>
      <c r="H30" s="37"/>
      <c r="I30" s="37"/>
      <c r="J30" s="117">
        <f>ROUND(J84, 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51</v>
      </c>
      <c r="G32" s="37"/>
      <c r="H32" s="37"/>
      <c r="I32" s="118" t="s">
        <v>50</v>
      </c>
      <c r="J32" s="118" t="s">
        <v>52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53</v>
      </c>
      <c r="E33" s="108" t="s">
        <v>54</v>
      </c>
      <c r="F33" s="120">
        <f>ROUND((SUM(BE84:BE148)),  2)</f>
        <v>0</v>
      </c>
      <c r="G33" s="37"/>
      <c r="H33" s="37"/>
      <c r="I33" s="121">
        <v>0.21</v>
      </c>
      <c r="J33" s="120">
        <f>ROUND(((SUM(BE84:BE148))*I33),  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55</v>
      </c>
      <c r="F34" s="120">
        <f>ROUND((SUM(BF84:BF148)),  2)</f>
        <v>0</v>
      </c>
      <c r="G34" s="37"/>
      <c r="H34" s="37"/>
      <c r="I34" s="121">
        <v>0.15</v>
      </c>
      <c r="J34" s="120">
        <f>ROUND(((SUM(BF84:BF148))*I34),  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hidden="1" customHeight="1">
      <c r="A35" s="37"/>
      <c r="B35" s="42"/>
      <c r="C35" s="37"/>
      <c r="D35" s="37"/>
      <c r="E35" s="108" t="s">
        <v>56</v>
      </c>
      <c r="F35" s="120">
        <f>ROUND((SUM(BG84:BG148)),  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hidden="1" customHeight="1">
      <c r="A36" s="37"/>
      <c r="B36" s="42"/>
      <c r="C36" s="37"/>
      <c r="D36" s="37"/>
      <c r="E36" s="108" t="s">
        <v>57</v>
      </c>
      <c r="F36" s="120">
        <f>ROUND((SUM(BH84:BH148)),  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hidden="1" customHeight="1">
      <c r="A37" s="37"/>
      <c r="B37" s="42"/>
      <c r="C37" s="37"/>
      <c r="D37" s="37"/>
      <c r="E37" s="108" t="s">
        <v>58</v>
      </c>
      <c r="F37" s="120">
        <f>ROUND((SUM(BI84:BI148)),  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59</v>
      </c>
      <c r="E39" s="124"/>
      <c r="F39" s="124"/>
      <c r="G39" s="125" t="s">
        <v>60</v>
      </c>
      <c r="H39" s="126" t="s">
        <v>61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5" t="s">
        <v>116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3" t="str">
        <f>E7</f>
        <v>NOVOSTAVBA SKATEPARKU V LOKALITĚ SÍDLIŠTĚ ZA CHLUMEM</v>
      </c>
      <c r="F48" s="384"/>
      <c r="G48" s="384"/>
      <c r="H48" s="384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>
      <c r="A50" s="37"/>
      <c r="B50" s="38"/>
      <c r="C50" s="39"/>
      <c r="D50" s="39"/>
      <c r="E50" s="336" t="str">
        <f>E9</f>
        <v>SO05 - Sadové úpravy</v>
      </c>
      <c r="F50" s="385"/>
      <c r="G50" s="385"/>
      <c r="H50" s="38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>
      <c r="A52" s="37"/>
      <c r="B52" s="38"/>
      <c r="C52" s="31" t="s">
        <v>22</v>
      </c>
      <c r="D52" s="39"/>
      <c r="E52" s="39"/>
      <c r="F52" s="29" t="str">
        <f>F12</f>
        <v>p.č.1636/12</v>
      </c>
      <c r="G52" s="39"/>
      <c r="H52" s="39"/>
      <c r="I52" s="31" t="s">
        <v>24</v>
      </c>
      <c r="J52" s="62" t="str">
        <f>IF(J12="","",J12)</f>
        <v>12. 8. 2021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40.049999999999997" customHeight="1">
      <c r="A54" s="37"/>
      <c r="B54" s="38"/>
      <c r="C54" s="31" t="s">
        <v>30</v>
      </c>
      <c r="D54" s="39"/>
      <c r="E54" s="39"/>
      <c r="F54" s="29" t="str">
        <f>E15</f>
        <v>Město Bílina, Břežánská 50/4, 41831 Bílina</v>
      </c>
      <c r="G54" s="39"/>
      <c r="H54" s="39"/>
      <c r="I54" s="31" t="s">
        <v>39</v>
      </c>
      <c r="J54" s="35" t="str">
        <f>E21</f>
        <v>MPtechnik s.r.o., Francouzská 149, 34562 Holýšov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15" customHeight="1">
      <c r="A55" s="37"/>
      <c r="B55" s="38"/>
      <c r="C55" s="31" t="s">
        <v>37</v>
      </c>
      <c r="D55" s="39"/>
      <c r="E55" s="39"/>
      <c r="F55" s="29" t="str">
        <f>IF(E18="","",E18)</f>
        <v>Vyplň údaj</v>
      </c>
      <c r="G55" s="39"/>
      <c r="H55" s="39"/>
      <c r="I55" s="31" t="s">
        <v>44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>
      <c r="A57" s="37"/>
      <c r="B57" s="38"/>
      <c r="C57" s="133" t="s">
        <v>117</v>
      </c>
      <c r="D57" s="134"/>
      <c r="E57" s="134"/>
      <c r="F57" s="134"/>
      <c r="G57" s="134"/>
      <c r="H57" s="134"/>
      <c r="I57" s="134"/>
      <c r="J57" s="135" t="s">
        <v>118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81</v>
      </c>
      <c r="D59" s="39"/>
      <c r="E59" s="39"/>
      <c r="F59" s="39"/>
      <c r="G59" s="39"/>
      <c r="H59" s="39"/>
      <c r="I59" s="39"/>
      <c r="J59" s="80">
        <f>J84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119</v>
      </c>
    </row>
    <row r="60" spans="1:47" s="9" customFormat="1" ht="24.9" customHeight="1">
      <c r="B60" s="137"/>
      <c r="C60" s="138"/>
      <c r="D60" s="139" t="s">
        <v>120</v>
      </c>
      <c r="E60" s="140"/>
      <c r="F60" s="140"/>
      <c r="G60" s="140"/>
      <c r="H60" s="140"/>
      <c r="I60" s="140"/>
      <c r="J60" s="141">
        <f>J85</f>
        <v>0</v>
      </c>
      <c r="K60" s="138"/>
      <c r="L60" s="142"/>
    </row>
    <row r="61" spans="1:47" s="10" customFormat="1" ht="19.95" customHeight="1">
      <c r="B61" s="143"/>
      <c r="C61" s="144"/>
      <c r="D61" s="145" t="s">
        <v>121</v>
      </c>
      <c r="E61" s="146"/>
      <c r="F61" s="146"/>
      <c r="G61" s="146"/>
      <c r="H61" s="146"/>
      <c r="I61" s="146"/>
      <c r="J61" s="147">
        <f>J86</f>
        <v>0</v>
      </c>
      <c r="K61" s="144"/>
      <c r="L61" s="148"/>
    </row>
    <row r="62" spans="1:47" s="10" customFormat="1" ht="19.95" customHeight="1">
      <c r="B62" s="143"/>
      <c r="C62" s="144"/>
      <c r="D62" s="145" t="s">
        <v>248</v>
      </c>
      <c r="E62" s="146"/>
      <c r="F62" s="146"/>
      <c r="G62" s="146"/>
      <c r="H62" s="146"/>
      <c r="I62" s="146"/>
      <c r="J62" s="147">
        <f>J141</f>
        <v>0</v>
      </c>
      <c r="K62" s="144"/>
      <c r="L62" s="148"/>
    </row>
    <row r="63" spans="1:47" s="10" customFormat="1" ht="14.85" customHeight="1">
      <c r="B63" s="143"/>
      <c r="C63" s="144"/>
      <c r="D63" s="145" t="s">
        <v>462</v>
      </c>
      <c r="E63" s="146"/>
      <c r="F63" s="146"/>
      <c r="G63" s="146"/>
      <c r="H63" s="146"/>
      <c r="I63" s="146"/>
      <c r="J63" s="147">
        <f>J142</f>
        <v>0</v>
      </c>
      <c r="K63" s="144"/>
      <c r="L63" s="148"/>
    </row>
    <row r="64" spans="1:47" s="9" customFormat="1" ht="24.9" customHeight="1">
      <c r="B64" s="137"/>
      <c r="C64" s="138"/>
      <c r="D64" s="139" t="s">
        <v>122</v>
      </c>
      <c r="E64" s="140"/>
      <c r="F64" s="140"/>
      <c r="G64" s="140"/>
      <c r="H64" s="140"/>
      <c r="I64" s="140"/>
      <c r="J64" s="141">
        <f>J145</f>
        <v>0</v>
      </c>
      <c r="K64" s="138"/>
      <c r="L64" s="142"/>
    </row>
    <row r="65" spans="1:31" s="2" customFormat="1" ht="21.7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0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9" customHeight="1">
      <c r="A66" s="37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09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70" spans="1:31" s="2" customFormat="1" ht="6.9" customHeight="1">
      <c r="A70" s="37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9" customHeight="1">
      <c r="A71" s="37"/>
      <c r="B71" s="38"/>
      <c r="C71" s="25" t="s">
        <v>123</v>
      </c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16</v>
      </c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383" t="str">
        <f>E7</f>
        <v>NOVOSTAVBA SKATEPARKU V LOKALITĚ SÍDLIŠTĚ ZA CHLUMEM</v>
      </c>
      <c r="F74" s="384"/>
      <c r="G74" s="384"/>
      <c r="H74" s="384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113</v>
      </c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336" t="str">
        <f>E9</f>
        <v>SO05 - Sadové úpravy</v>
      </c>
      <c r="F76" s="385"/>
      <c r="G76" s="385"/>
      <c r="H76" s="385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22</v>
      </c>
      <c r="D78" s="39"/>
      <c r="E78" s="39"/>
      <c r="F78" s="29" t="str">
        <f>F12</f>
        <v>p.č.1636/12</v>
      </c>
      <c r="G78" s="39"/>
      <c r="H78" s="39"/>
      <c r="I78" s="31" t="s">
        <v>24</v>
      </c>
      <c r="J78" s="62" t="str">
        <f>IF(J12="","",J12)</f>
        <v>12. 8. 2021</v>
      </c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40.049999999999997" customHeight="1">
      <c r="A80" s="37"/>
      <c r="B80" s="38"/>
      <c r="C80" s="31" t="s">
        <v>30</v>
      </c>
      <c r="D80" s="39"/>
      <c r="E80" s="39"/>
      <c r="F80" s="29" t="str">
        <f>E15</f>
        <v>Město Bílina, Břežánská 50/4, 41831 Bílina</v>
      </c>
      <c r="G80" s="39"/>
      <c r="H80" s="39"/>
      <c r="I80" s="31" t="s">
        <v>39</v>
      </c>
      <c r="J80" s="35" t="str">
        <f>E21</f>
        <v>MPtechnik s.r.o., Francouzská 149, 34562 Holýšov</v>
      </c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65" s="2" customFormat="1" ht="15.15" customHeight="1">
      <c r="A81" s="37"/>
      <c r="B81" s="38"/>
      <c r="C81" s="31" t="s">
        <v>37</v>
      </c>
      <c r="D81" s="39"/>
      <c r="E81" s="39"/>
      <c r="F81" s="29" t="str">
        <f>IF(E18="","",E18)</f>
        <v>Vyplň údaj</v>
      </c>
      <c r="G81" s="39"/>
      <c r="H81" s="39"/>
      <c r="I81" s="31" t="s">
        <v>44</v>
      </c>
      <c r="J81" s="35" t="str">
        <f>E24</f>
        <v xml:space="preserve"> </v>
      </c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65" s="2" customFormat="1" ht="10.3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65" s="11" customFormat="1" ht="29.25" customHeight="1">
      <c r="A83" s="149"/>
      <c r="B83" s="150"/>
      <c r="C83" s="151" t="s">
        <v>124</v>
      </c>
      <c r="D83" s="152" t="s">
        <v>68</v>
      </c>
      <c r="E83" s="152" t="s">
        <v>64</v>
      </c>
      <c r="F83" s="152" t="s">
        <v>65</v>
      </c>
      <c r="G83" s="152" t="s">
        <v>125</v>
      </c>
      <c r="H83" s="152" t="s">
        <v>126</v>
      </c>
      <c r="I83" s="152" t="s">
        <v>127</v>
      </c>
      <c r="J83" s="152" t="s">
        <v>118</v>
      </c>
      <c r="K83" s="153" t="s">
        <v>128</v>
      </c>
      <c r="L83" s="154"/>
      <c r="M83" s="71" t="s">
        <v>45</v>
      </c>
      <c r="N83" s="72" t="s">
        <v>53</v>
      </c>
      <c r="O83" s="72" t="s">
        <v>129</v>
      </c>
      <c r="P83" s="72" t="s">
        <v>130</v>
      </c>
      <c r="Q83" s="72" t="s">
        <v>131</v>
      </c>
      <c r="R83" s="72" t="s">
        <v>132</v>
      </c>
      <c r="S83" s="72" t="s">
        <v>133</v>
      </c>
      <c r="T83" s="73" t="s">
        <v>134</v>
      </c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spans="1:65" s="2" customFormat="1" ht="22.8" customHeight="1">
      <c r="A84" s="37"/>
      <c r="B84" s="38"/>
      <c r="C84" s="78" t="s">
        <v>135</v>
      </c>
      <c r="D84" s="39"/>
      <c r="E84" s="39"/>
      <c r="F84" s="39"/>
      <c r="G84" s="39"/>
      <c r="H84" s="39"/>
      <c r="I84" s="39"/>
      <c r="J84" s="155">
        <f>BK84</f>
        <v>0</v>
      </c>
      <c r="K84" s="39"/>
      <c r="L84" s="42"/>
      <c r="M84" s="74"/>
      <c r="N84" s="156"/>
      <c r="O84" s="75"/>
      <c r="P84" s="157">
        <f>P85+P145</f>
        <v>0</v>
      </c>
      <c r="Q84" s="75"/>
      <c r="R84" s="157">
        <f>R85+R145</f>
        <v>4.3339460000000001</v>
      </c>
      <c r="S84" s="75"/>
      <c r="T84" s="158">
        <f>T85+T145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9" t="s">
        <v>82</v>
      </c>
      <c r="AU84" s="19" t="s">
        <v>119</v>
      </c>
      <c r="BK84" s="159">
        <f>BK85+BK145</f>
        <v>0</v>
      </c>
    </row>
    <row r="85" spans="1:65" s="12" customFormat="1" ht="25.95" customHeight="1">
      <c r="B85" s="160"/>
      <c r="C85" s="161"/>
      <c r="D85" s="162" t="s">
        <v>82</v>
      </c>
      <c r="E85" s="163" t="s">
        <v>136</v>
      </c>
      <c r="F85" s="163" t="s">
        <v>137</v>
      </c>
      <c r="G85" s="161"/>
      <c r="H85" s="161"/>
      <c r="I85" s="164"/>
      <c r="J85" s="165">
        <f>BK85</f>
        <v>0</v>
      </c>
      <c r="K85" s="161"/>
      <c r="L85" s="166"/>
      <c r="M85" s="167"/>
      <c r="N85" s="168"/>
      <c r="O85" s="168"/>
      <c r="P85" s="169">
        <f>P86+P141</f>
        <v>0</v>
      </c>
      <c r="Q85" s="168"/>
      <c r="R85" s="169">
        <f>R86+R141</f>
        <v>4.3339460000000001</v>
      </c>
      <c r="S85" s="168"/>
      <c r="T85" s="170">
        <f>T86+T141</f>
        <v>0</v>
      </c>
      <c r="AR85" s="171" t="s">
        <v>91</v>
      </c>
      <c r="AT85" s="172" t="s">
        <v>82</v>
      </c>
      <c r="AU85" s="172" t="s">
        <v>83</v>
      </c>
      <c r="AY85" s="171" t="s">
        <v>138</v>
      </c>
      <c r="BK85" s="173">
        <f>BK86+BK141</f>
        <v>0</v>
      </c>
    </row>
    <row r="86" spans="1:65" s="12" customFormat="1" ht="22.8" customHeight="1">
      <c r="B86" s="160"/>
      <c r="C86" s="161"/>
      <c r="D86" s="162" t="s">
        <v>82</v>
      </c>
      <c r="E86" s="174" t="s">
        <v>91</v>
      </c>
      <c r="F86" s="174" t="s">
        <v>89</v>
      </c>
      <c r="G86" s="161"/>
      <c r="H86" s="161"/>
      <c r="I86" s="164"/>
      <c r="J86" s="175">
        <f>BK86</f>
        <v>0</v>
      </c>
      <c r="K86" s="161"/>
      <c r="L86" s="166"/>
      <c r="M86" s="167"/>
      <c r="N86" s="168"/>
      <c r="O86" s="168"/>
      <c r="P86" s="169">
        <f>SUM(P87:P140)</f>
        <v>0</v>
      </c>
      <c r="Q86" s="168"/>
      <c r="R86" s="169">
        <f>SUM(R87:R140)</f>
        <v>4.3339460000000001</v>
      </c>
      <c r="S86" s="168"/>
      <c r="T86" s="170">
        <f>SUM(T87:T140)</f>
        <v>0</v>
      </c>
      <c r="AR86" s="171" t="s">
        <v>91</v>
      </c>
      <c r="AT86" s="172" t="s">
        <v>82</v>
      </c>
      <c r="AU86" s="172" t="s">
        <v>91</v>
      </c>
      <c r="AY86" s="171" t="s">
        <v>138</v>
      </c>
      <c r="BK86" s="173">
        <f>SUM(BK87:BK140)</f>
        <v>0</v>
      </c>
    </row>
    <row r="87" spans="1:65" s="2" customFormat="1" ht="24.15" customHeight="1">
      <c r="A87" s="37"/>
      <c r="B87" s="38"/>
      <c r="C87" s="176" t="s">
        <v>91</v>
      </c>
      <c r="D87" s="176" t="s">
        <v>139</v>
      </c>
      <c r="E87" s="177" t="s">
        <v>806</v>
      </c>
      <c r="F87" s="178" t="s">
        <v>807</v>
      </c>
      <c r="G87" s="179" t="s">
        <v>174</v>
      </c>
      <c r="H87" s="180">
        <v>1220</v>
      </c>
      <c r="I87" s="181"/>
      <c r="J87" s="182">
        <f>ROUND(I87*H87,2)</f>
        <v>0</v>
      </c>
      <c r="K87" s="178" t="s">
        <v>143</v>
      </c>
      <c r="L87" s="42"/>
      <c r="M87" s="183" t="s">
        <v>45</v>
      </c>
      <c r="N87" s="184" t="s">
        <v>54</v>
      </c>
      <c r="O87" s="67"/>
      <c r="P87" s="185">
        <f>O87*H87</f>
        <v>0</v>
      </c>
      <c r="Q87" s="185">
        <v>0</v>
      </c>
      <c r="R87" s="185">
        <f>Q87*H87</f>
        <v>0</v>
      </c>
      <c r="S87" s="185">
        <v>0</v>
      </c>
      <c r="T87" s="186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87" t="s">
        <v>144</v>
      </c>
      <c r="AT87" s="187" t="s">
        <v>139</v>
      </c>
      <c r="AU87" s="187" t="s">
        <v>93</v>
      </c>
      <c r="AY87" s="19" t="s">
        <v>138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19" t="s">
        <v>91</v>
      </c>
      <c r="BK87" s="188">
        <f>ROUND(I87*H87,2)</f>
        <v>0</v>
      </c>
      <c r="BL87" s="19" t="s">
        <v>144</v>
      </c>
      <c r="BM87" s="187" t="s">
        <v>808</v>
      </c>
    </row>
    <row r="88" spans="1:65" s="13" customFormat="1" ht="10.199999999999999">
      <c r="B88" s="189"/>
      <c r="C88" s="190"/>
      <c r="D88" s="191" t="s">
        <v>146</v>
      </c>
      <c r="E88" s="192" t="s">
        <v>45</v>
      </c>
      <c r="F88" s="193" t="s">
        <v>189</v>
      </c>
      <c r="G88" s="190"/>
      <c r="H88" s="192" t="s">
        <v>45</v>
      </c>
      <c r="I88" s="194"/>
      <c r="J88" s="190"/>
      <c r="K88" s="190"/>
      <c r="L88" s="195"/>
      <c r="M88" s="196"/>
      <c r="N88" s="197"/>
      <c r="O88" s="197"/>
      <c r="P88" s="197"/>
      <c r="Q88" s="197"/>
      <c r="R88" s="197"/>
      <c r="S88" s="197"/>
      <c r="T88" s="198"/>
      <c r="AT88" s="199" t="s">
        <v>146</v>
      </c>
      <c r="AU88" s="199" t="s">
        <v>93</v>
      </c>
      <c r="AV88" s="13" t="s">
        <v>91</v>
      </c>
      <c r="AW88" s="13" t="s">
        <v>43</v>
      </c>
      <c r="AX88" s="13" t="s">
        <v>83</v>
      </c>
      <c r="AY88" s="199" t="s">
        <v>138</v>
      </c>
    </row>
    <row r="89" spans="1:65" s="14" customFormat="1" ht="10.199999999999999">
      <c r="B89" s="200"/>
      <c r="C89" s="201"/>
      <c r="D89" s="191" t="s">
        <v>146</v>
      </c>
      <c r="E89" s="202" t="s">
        <v>45</v>
      </c>
      <c r="F89" s="203" t="s">
        <v>228</v>
      </c>
      <c r="G89" s="201"/>
      <c r="H89" s="204">
        <v>1220</v>
      </c>
      <c r="I89" s="205"/>
      <c r="J89" s="201"/>
      <c r="K89" s="201"/>
      <c r="L89" s="206"/>
      <c r="M89" s="207"/>
      <c r="N89" s="208"/>
      <c r="O89" s="208"/>
      <c r="P89" s="208"/>
      <c r="Q89" s="208"/>
      <c r="R89" s="208"/>
      <c r="S89" s="208"/>
      <c r="T89" s="209"/>
      <c r="AT89" s="210" t="s">
        <v>146</v>
      </c>
      <c r="AU89" s="210" t="s">
        <v>93</v>
      </c>
      <c r="AV89" s="14" t="s">
        <v>93</v>
      </c>
      <c r="AW89" s="14" t="s">
        <v>43</v>
      </c>
      <c r="AX89" s="14" t="s">
        <v>91</v>
      </c>
      <c r="AY89" s="210" t="s">
        <v>138</v>
      </c>
    </row>
    <row r="90" spans="1:65" s="2" customFormat="1" ht="24.15" customHeight="1">
      <c r="A90" s="37"/>
      <c r="B90" s="38"/>
      <c r="C90" s="176" t="s">
        <v>93</v>
      </c>
      <c r="D90" s="176" t="s">
        <v>139</v>
      </c>
      <c r="E90" s="177" t="s">
        <v>809</v>
      </c>
      <c r="F90" s="178" t="s">
        <v>810</v>
      </c>
      <c r="G90" s="179" t="s">
        <v>174</v>
      </c>
      <c r="H90" s="180">
        <v>1220</v>
      </c>
      <c r="I90" s="181"/>
      <c r="J90" s="182">
        <f>ROUND(I90*H90,2)</f>
        <v>0</v>
      </c>
      <c r="K90" s="178" t="s">
        <v>143</v>
      </c>
      <c r="L90" s="42"/>
      <c r="M90" s="183" t="s">
        <v>45</v>
      </c>
      <c r="N90" s="184" t="s">
        <v>54</v>
      </c>
      <c r="O90" s="67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144</v>
      </c>
      <c r="AT90" s="187" t="s">
        <v>139</v>
      </c>
      <c r="AU90" s="187" t="s">
        <v>93</v>
      </c>
      <c r="AY90" s="19" t="s">
        <v>138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9" t="s">
        <v>91</v>
      </c>
      <c r="BK90" s="188">
        <f>ROUND(I90*H90,2)</f>
        <v>0</v>
      </c>
      <c r="BL90" s="19" t="s">
        <v>144</v>
      </c>
      <c r="BM90" s="187" t="s">
        <v>811</v>
      </c>
    </row>
    <row r="91" spans="1:65" s="13" customFormat="1" ht="10.199999999999999">
      <c r="B91" s="189"/>
      <c r="C91" s="190"/>
      <c r="D91" s="191" t="s">
        <v>146</v>
      </c>
      <c r="E91" s="192" t="s">
        <v>45</v>
      </c>
      <c r="F91" s="193" t="s">
        <v>189</v>
      </c>
      <c r="G91" s="190"/>
      <c r="H91" s="192" t="s">
        <v>45</v>
      </c>
      <c r="I91" s="194"/>
      <c r="J91" s="190"/>
      <c r="K91" s="190"/>
      <c r="L91" s="195"/>
      <c r="M91" s="196"/>
      <c r="N91" s="197"/>
      <c r="O91" s="197"/>
      <c r="P91" s="197"/>
      <c r="Q91" s="197"/>
      <c r="R91" s="197"/>
      <c r="S91" s="197"/>
      <c r="T91" s="198"/>
      <c r="AT91" s="199" t="s">
        <v>146</v>
      </c>
      <c r="AU91" s="199" t="s">
        <v>93</v>
      </c>
      <c r="AV91" s="13" t="s">
        <v>91</v>
      </c>
      <c r="AW91" s="13" t="s">
        <v>43</v>
      </c>
      <c r="AX91" s="13" t="s">
        <v>83</v>
      </c>
      <c r="AY91" s="199" t="s">
        <v>138</v>
      </c>
    </row>
    <row r="92" spans="1:65" s="14" customFormat="1" ht="10.199999999999999">
      <c r="B92" s="200"/>
      <c r="C92" s="201"/>
      <c r="D92" s="191" t="s">
        <v>146</v>
      </c>
      <c r="E92" s="202" t="s">
        <v>45</v>
      </c>
      <c r="F92" s="203" t="s">
        <v>228</v>
      </c>
      <c r="G92" s="201"/>
      <c r="H92" s="204">
        <v>1220</v>
      </c>
      <c r="I92" s="205"/>
      <c r="J92" s="201"/>
      <c r="K92" s="201"/>
      <c r="L92" s="206"/>
      <c r="M92" s="207"/>
      <c r="N92" s="208"/>
      <c r="O92" s="208"/>
      <c r="P92" s="208"/>
      <c r="Q92" s="208"/>
      <c r="R92" s="208"/>
      <c r="S92" s="208"/>
      <c r="T92" s="209"/>
      <c r="AT92" s="210" t="s">
        <v>146</v>
      </c>
      <c r="AU92" s="210" t="s">
        <v>93</v>
      </c>
      <c r="AV92" s="14" t="s">
        <v>93</v>
      </c>
      <c r="AW92" s="14" t="s">
        <v>43</v>
      </c>
      <c r="AX92" s="14" t="s">
        <v>91</v>
      </c>
      <c r="AY92" s="210" t="s">
        <v>138</v>
      </c>
    </row>
    <row r="93" spans="1:65" s="2" customFormat="1" ht="14.4" customHeight="1">
      <c r="A93" s="37"/>
      <c r="B93" s="38"/>
      <c r="C93" s="225" t="s">
        <v>154</v>
      </c>
      <c r="D93" s="225" t="s">
        <v>260</v>
      </c>
      <c r="E93" s="226" t="s">
        <v>812</v>
      </c>
      <c r="F93" s="227" t="s">
        <v>813</v>
      </c>
      <c r="G93" s="228" t="s">
        <v>392</v>
      </c>
      <c r="H93" s="229">
        <v>48.8</v>
      </c>
      <c r="I93" s="230"/>
      <c r="J93" s="231">
        <f>ROUND(I93*H93,2)</f>
        <v>0</v>
      </c>
      <c r="K93" s="227" t="s">
        <v>143</v>
      </c>
      <c r="L93" s="232"/>
      <c r="M93" s="233" t="s">
        <v>45</v>
      </c>
      <c r="N93" s="234" t="s">
        <v>54</v>
      </c>
      <c r="O93" s="67"/>
      <c r="P93" s="185">
        <f>O93*H93</f>
        <v>0</v>
      </c>
      <c r="Q93" s="185">
        <v>1E-3</v>
      </c>
      <c r="R93" s="185">
        <f>Q93*H93</f>
        <v>4.8799999999999996E-2</v>
      </c>
      <c r="S93" s="185">
        <v>0</v>
      </c>
      <c r="T93" s="18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178</v>
      </c>
      <c r="AT93" s="187" t="s">
        <v>260</v>
      </c>
      <c r="AU93" s="187" t="s">
        <v>93</v>
      </c>
      <c r="AY93" s="19" t="s">
        <v>138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19" t="s">
        <v>91</v>
      </c>
      <c r="BK93" s="188">
        <f>ROUND(I93*H93,2)</f>
        <v>0</v>
      </c>
      <c r="BL93" s="19" t="s">
        <v>144</v>
      </c>
      <c r="BM93" s="187" t="s">
        <v>814</v>
      </c>
    </row>
    <row r="94" spans="1:65" s="14" customFormat="1" ht="10.199999999999999">
      <c r="B94" s="200"/>
      <c r="C94" s="201"/>
      <c r="D94" s="191" t="s">
        <v>146</v>
      </c>
      <c r="E94" s="201"/>
      <c r="F94" s="203" t="s">
        <v>815</v>
      </c>
      <c r="G94" s="201"/>
      <c r="H94" s="204">
        <v>48.8</v>
      </c>
      <c r="I94" s="205"/>
      <c r="J94" s="201"/>
      <c r="K94" s="201"/>
      <c r="L94" s="206"/>
      <c r="M94" s="207"/>
      <c r="N94" s="208"/>
      <c r="O94" s="208"/>
      <c r="P94" s="208"/>
      <c r="Q94" s="208"/>
      <c r="R94" s="208"/>
      <c r="S94" s="208"/>
      <c r="T94" s="209"/>
      <c r="AT94" s="210" t="s">
        <v>146</v>
      </c>
      <c r="AU94" s="210" t="s">
        <v>93</v>
      </c>
      <c r="AV94" s="14" t="s">
        <v>93</v>
      </c>
      <c r="AW94" s="14" t="s">
        <v>4</v>
      </c>
      <c r="AX94" s="14" t="s">
        <v>91</v>
      </c>
      <c r="AY94" s="210" t="s">
        <v>138</v>
      </c>
    </row>
    <row r="95" spans="1:65" s="2" customFormat="1" ht="24.15" customHeight="1">
      <c r="A95" s="37"/>
      <c r="B95" s="38"/>
      <c r="C95" s="176" t="s">
        <v>144</v>
      </c>
      <c r="D95" s="176" t="s">
        <v>139</v>
      </c>
      <c r="E95" s="177" t="s">
        <v>816</v>
      </c>
      <c r="F95" s="178" t="s">
        <v>817</v>
      </c>
      <c r="G95" s="179" t="s">
        <v>278</v>
      </c>
      <c r="H95" s="180">
        <v>3</v>
      </c>
      <c r="I95" s="181"/>
      <c r="J95" s="182">
        <f>ROUND(I95*H95,2)</f>
        <v>0</v>
      </c>
      <c r="K95" s="178" t="s">
        <v>143</v>
      </c>
      <c r="L95" s="42"/>
      <c r="M95" s="183" t="s">
        <v>45</v>
      </c>
      <c r="N95" s="184" t="s">
        <v>54</v>
      </c>
      <c r="O95" s="67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144</v>
      </c>
      <c r="AT95" s="187" t="s">
        <v>139</v>
      </c>
      <c r="AU95" s="187" t="s">
        <v>93</v>
      </c>
      <c r="AY95" s="19" t="s">
        <v>138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9" t="s">
        <v>91</v>
      </c>
      <c r="BK95" s="188">
        <f>ROUND(I95*H95,2)</f>
        <v>0</v>
      </c>
      <c r="BL95" s="19" t="s">
        <v>144</v>
      </c>
      <c r="BM95" s="187" t="s">
        <v>818</v>
      </c>
    </row>
    <row r="96" spans="1:65" s="13" customFormat="1" ht="10.199999999999999">
      <c r="B96" s="189"/>
      <c r="C96" s="190"/>
      <c r="D96" s="191" t="s">
        <v>146</v>
      </c>
      <c r="E96" s="192" t="s">
        <v>45</v>
      </c>
      <c r="F96" s="193" t="s">
        <v>819</v>
      </c>
      <c r="G96" s="190"/>
      <c r="H96" s="192" t="s">
        <v>45</v>
      </c>
      <c r="I96" s="194"/>
      <c r="J96" s="190"/>
      <c r="K96" s="190"/>
      <c r="L96" s="195"/>
      <c r="M96" s="196"/>
      <c r="N96" s="197"/>
      <c r="O96" s="197"/>
      <c r="P96" s="197"/>
      <c r="Q96" s="197"/>
      <c r="R96" s="197"/>
      <c r="S96" s="197"/>
      <c r="T96" s="198"/>
      <c r="AT96" s="199" t="s">
        <v>146</v>
      </c>
      <c r="AU96" s="199" t="s">
        <v>93</v>
      </c>
      <c r="AV96" s="13" t="s">
        <v>91</v>
      </c>
      <c r="AW96" s="13" t="s">
        <v>43</v>
      </c>
      <c r="AX96" s="13" t="s">
        <v>83</v>
      </c>
      <c r="AY96" s="199" t="s">
        <v>138</v>
      </c>
    </row>
    <row r="97" spans="1:65" s="14" customFormat="1" ht="10.199999999999999">
      <c r="B97" s="200"/>
      <c r="C97" s="201"/>
      <c r="D97" s="191" t="s">
        <v>146</v>
      </c>
      <c r="E97" s="202" t="s">
        <v>45</v>
      </c>
      <c r="F97" s="203" t="s">
        <v>154</v>
      </c>
      <c r="G97" s="201"/>
      <c r="H97" s="204">
        <v>3</v>
      </c>
      <c r="I97" s="205"/>
      <c r="J97" s="201"/>
      <c r="K97" s="201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146</v>
      </c>
      <c r="AU97" s="210" t="s">
        <v>93</v>
      </c>
      <c r="AV97" s="14" t="s">
        <v>93</v>
      </c>
      <c r="AW97" s="14" t="s">
        <v>43</v>
      </c>
      <c r="AX97" s="14" t="s">
        <v>91</v>
      </c>
      <c r="AY97" s="210" t="s">
        <v>138</v>
      </c>
    </row>
    <row r="98" spans="1:65" s="2" customFormat="1" ht="14.4" customHeight="1">
      <c r="A98" s="37"/>
      <c r="B98" s="38"/>
      <c r="C98" s="225" t="s">
        <v>163</v>
      </c>
      <c r="D98" s="225" t="s">
        <v>260</v>
      </c>
      <c r="E98" s="226" t="s">
        <v>820</v>
      </c>
      <c r="F98" s="227" t="s">
        <v>821</v>
      </c>
      <c r="G98" s="228" t="s">
        <v>181</v>
      </c>
      <c r="H98" s="229">
        <v>1.32</v>
      </c>
      <c r="I98" s="230"/>
      <c r="J98" s="231">
        <f>ROUND(I98*H98,2)</f>
        <v>0</v>
      </c>
      <c r="K98" s="227" t="s">
        <v>143</v>
      </c>
      <c r="L98" s="232"/>
      <c r="M98" s="233" t="s">
        <v>45</v>
      </c>
      <c r="N98" s="234" t="s">
        <v>54</v>
      </c>
      <c r="O98" s="67"/>
      <c r="P98" s="185">
        <f>O98*H98</f>
        <v>0</v>
      </c>
      <c r="Q98" s="185">
        <v>0.21</v>
      </c>
      <c r="R98" s="185">
        <f>Q98*H98</f>
        <v>0.2772</v>
      </c>
      <c r="S98" s="185">
        <v>0</v>
      </c>
      <c r="T98" s="18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178</v>
      </c>
      <c r="AT98" s="187" t="s">
        <v>260</v>
      </c>
      <c r="AU98" s="187" t="s">
        <v>93</v>
      </c>
      <c r="AY98" s="19" t="s">
        <v>138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19" t="s">
        <v>91</v>
      </c>
      <c r="BK98" s="188">
        <f>ROUND(I98*H98,2)</f>
        <v>0</v>
      </c>
      <c r="BL98" s="19" t="s">
        <v>144</v>
      </c>
      <c r="BM98" s="187" t="s">
        <v>822</v>
      </c>
    </row>
    <row r="99" spans="1:65" s="14" customFormat="1" ht="10.199999999999999">
      <c r="B99" s="200"/>
      <c r="C99" s="201"/>
      <c r="D99" s="191" t="s">
        <v>146</v>
      </c>
      <c r="E99" s="202" t="s">
        <v>45</v>
      </c>
      <c r="F99" s="203" t="s">
        <v>823</v>
      </c>
      <c r="G99" s="201"/>
      <c r="H99" s="204">
        <v>1.2</v>
      </c>
      <c r="I99" s="205"/>
      <c r="J99" s="201"/>
      <c r="K99" s="201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146</v>
      </c>
      <c r="AU99" s="210" t="s">
        <v>93</v>
      </c>
      <c r="AV99" s="14" t="s">
        <v>93</v>
      </c>
      <c r="AW99" s="14" t="s">
        <v>43</v>
      </c>
      <c r="AX99" s="14" t="s">
        <v>83</v>
      </c>
      <c r="AY99" s="210" t="s">
        <v>138</v>
      </c>
    </row>
    <row r="100" spans="1:65" s="15" customFormat="1" ht="10.199999999999999">
      <c r="B100" s="211"/>
      <c r="C100" s="212"/>
      <c r="D100" s="191" t="s">
        <v>146</v>
      </c>
      <c r="E100" s="213" t="s">
        <v>45</v>
      </c>
      <c r="F100" s="214" t="s">
        <v>203</v>
      </c>
      <c r="G100" s="212"/>
      <c r="H100" s="215">
        <v>1.2</v>
      </c>
      <c r="I100" s="216"/>
      <c r="J100" s="212"/>
      <c r="K100" s="212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146</v>
      </c>
      <c r="AU100" s="221" t="s">
        <v>93</v>
      </c>
      <c r="AV100" s="15" t="s">
        <v>144</v>
      </c>
      <c r="AW100" s="15" t="s">
        <v>43</v>
      </c>
      <c r="AX100" s="15" t="s">
        <v>91</v>
      </c>
      <c r="AY100" s="221" t="s">
        <v>138</v>
      </c>
    </row>
    <row r="101" spans="1:65" s="14" customFormat="1" ht="10.199999999999999">
      <c r="B101" s="200"/>
      <c r="C101" s="201"/>
      <c r="D101" s="191" t="s">
        <v>146</v>
      </c>
      <c r="E101" s="201"/>
      <c r="F101" s="203" t="s">
        <v>824</v>
      </c>
      <c r="G101" s="201"/>
      <c r="H101" s="204">
        <v>1.32</v>
      </c>
      <c r="I101" s="205"/>
      <c r="J101" s="201"/>
      <c r="K101" s="201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146</v>
      </c>
      <c r="AU101" s="210" t="s">
        <v>93</v>
      </c>
      <c r="AV101" s="14" t="s">
        <v>93</v>
      </c>
      <c r="AW101" s="14" t="s">
        <v>4</v>
      </c>
      <c r="AX101" s="14" t="s">
        <v>91</v>
      </c>
      <c r="AY101" s="210" t="s">
        <v>138</v>
      </c>
    </row>
    <row r="102" spans="1:65" s="2" customFormat="1" ht="14.4" customHeight="1">
      <c r="A102" s="37"/>
      <c r="B102" s="38"/>
      <c r="C102" s="176" t="s">
        <v>167</v>
      </c>
      <c r="D102" s="176" t="s">
        <v>139</v>
      </c>
      <c r="E102" s="177" t="s">
        <v>825</v>
      </c>
      <c r="F102" s="178" t="s">
        <v>826</v>
      </c>
      <c r="G102" s="179" t="s">
        <v>174</v>
      </c>
      <c r="H102" s="180">
        <v>1220</v>
      </c>
      <c r="I102" s="181"/>
      <c r="J102" s="182">
        <f>ROUND(I102*H102,2)</f>
        <v>0</v>
      </c>
      <c r="K102" s="178" t="s">
        <v>143</v>
      </c>
      <c r="L102" s="42"/>
      <c r="M102" s="183" t="s">
        <v>45</v>
      </c>
      <c r="N102" s="184" t="s">
        <v>54</v>
      </c>
      <c r="O102" s="67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144</v>
      </c>
      <c r="AT102" s="187" t="s">
        <v>139</v>
      </c>
      <c r="AU102" s="187" t="s">
        <v>93</v>
      </c>
      <c r="AY102" s="19" t="s">
        <v>138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9" t="s">
        <v>91</v>
      </c>
      <c r="BK102" s="188">
        <f>ROUND(I102*H102,2)</f>
        <v>0</v>
      </c>
      <c r="BL102" s="19" t="s">
        <v>144</v>
      </c>
      <c r="BM102" s="187" t="s">
        <v>827</v>
      </c>
    </row>
    <row r="103" spans="1:65" s="2" customFormat="1" ht="14.4" customHeight="1">
      <c r="A103" s="37"/>
      <c r="B103" s="38"/>
      <c r="C103" s="176" t="s">
        <v>171</v>
      </c>
      <c r="D103" s="176" t="s">
        <v>139</v>
      </c>
      <c r="E103" s="177" t="s">
        <v>828</v>
      </c>
      <c r="F103" s="178" t="s">
        <v>829</v>
      </c>
      <c r="G103" s="179" t="s">
        <v>174</v>
      </c>
      <c r="H103" s="180">
        <v>1220</v>
      </c>
      <c r="I103" s="181"/>
      <c r="J103" s="182">
        <f>ROUND(I103*H103,2)</f>
        <v>0</v>
      </c>
      <c r="K103" s="178" t="s">
        <v>143</v>
      </c>
      <c r="L103" s="42"/>
      <c r="M103" s="183" t="s">
        <v>45</v>
      </c>
      <c r="N103" s="184" t="s">
        <v>54</v>
      </c>
      <c r="O103" s="67"/>
      <c r="P103" s="185">
        <f>O103*H103</f>
        <v>0</v>
      </c>
      <c r="Q103" s="185">
        <v>0</v>
      </c>
      <c r="R103" s="185">
        <f>Q103*H103</f>
        <v>0</v>
      </c>
      <c r="S103" s="185">
        <v>0</v>
      </c>
      <c r="T103" s="186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144</v>
      </c>
      <c r="AT103" s="187" t="s">
        <v>139</v>
      </c>
      <c r="AU103" s="187" t="s">
        <v>93</v>
      </c>
      <c r="AY103" s="19" t="s">
        <v>138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19" t="s">
        <v>91</v>
      </c>
      <c r="BK103" s="188">
        <f>ROUND(I103*H103,2)</f>
        <v>0</v>
      </c>
      <c r="BL103" s="19" t="s">
        <v>144</v>
      </c>
      <c r="BM103" s="187" t="s">
        <v>830</v>
      </c>
    </row>
    <row r="104" spans="1:65" s="2" customFormat="1" ht="14.4" customHeight="1">
      <c r="A104" s="37"/>
      <c r="B104" s="38"/>
      <c r="C104" s="176" t="s">
        <v>178</v>
      </c>
      <c r="D104" s="176" t="s">
        <v>139</v>
      </c>
      <c r="E104" s="177" t="s">
        <v>831</v>
      </c>
      <c r="F104" s="178" t="s">
        <v>832</v>
      </c>
      <c r="G104" s="179" t="s">
        <v>174</v>
      </c>
      <c r="H104" s="180">
        <v>1220</v>
      </c>
      <c r="I104" s="181"/>
      <c r="J104" s="182">
        <f>ROUND(I104*H104,2)</f>
        <v>0</v>
      </c>
      <c r="K104" s="178" t="s">
        <v>143</v>
      </c>
      <c r="L104" s="42"/>
      <c r="M104" s="183" t="s">
        <v>45</v>
      </c>
      <c r="N104" s="184" t="s">
        <v>54</v>
      </c>
      <c r="O104" s="67"/>
      <c r="P104" s="185">
        <f>O104*H104</f>
        <v>0</v>
      </c>
      <c r="Q104" s="185">
        <v>0</v>
      </c>
      <c r="R104" s="185">
        <f>Q104*H104</f>
        <v>0</v>
      </c>
      <c r="S104" s="185">
        <v>0</v>
      </c>
      <c r="T104" s="18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144</v>
      </c>
      <c r="AT104" s="187" t="s">
        <v>139</v>
      </c>
      <c r="AU104" s="187" t="s">
        <v>93</v>
      </c>
      <c r="AY104" s="19" t="s">
        <v>138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9" t="s">
        <v>91</v>
      </c>
      <c r="BK104" s="188">
        <f>ROUND(I104*H104,2)</f>
        <v>0</v>
      </c>
      <c r="BL104" s="19" t="s">
        <v>144</v>
      </c>
      <c r="BM104" s="187" t="s">
        <v>833</v>
      </c>
    </row>
    <row r="105" spans="1:65" s="2" customFormat="1" ht="24.15" customHeight="1">
      <c r="A105" s="37"/>
      <c r="B105" s="38"/>
      <c r="C105" s="176" t="s">
        <v>185</v>
      </c>
      <c r="D105" s="176" t="s">
        <v>139</v>
      </c>
      <c r="E105" s="177" t="s">
        <v>834</v>
      </c>
      <c r="F105" s="178" t="s">
        <v>835</v>
      </c>
      <c r="G105" s="179" t="s">
        <v>836</v>
      </c>
      <c r="H105" s="180">
        <v>3.66</v>
      </c>
      <c r="I105" s="181"/>
      <c r="J105" s="182">
        <f>ROUND(I105*H105,2)</f>
        <v>0</v>
      </c>
      <c r="K105" s="178" t="s">
        <v>143</v>
      </c>
      <c r="L105" s="42"/>
      <c r="M105" s="183" t="s">
        <v>45</v>
      </c>
      <c r="N105" s="184" t="s">
        <v>54</v>
      </c>
      <c r="O105" s="67"/>
      <c r="P105" s="185">
        <f>O105*H105</f>
        <v>0</v>
      </c>
      <c r="Q105" s="185">
        <v>0</v>
      </c>
      <c r="R105" s="185">
        <f>Q105*H105</f>
        <v>0</v>
      </c>
      <c r="S105" s="185">
        <v>0</v>
      </c>
      <c r="T105" s="186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144</v>
      </c>
      <c r="AT105" s="187" t="s">
        <v>139</v>
      </c>
      <c r="AU105" s="187" t="s">
        <v>93</v>
      </c>
      <c r="AY105" s="19" t="s">
        <v>138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19" t="s">
        <v>91</v>
      </c>
      <c r="BK105" s="188">
        <f>ROUND(I105*H105,2)</f>
        <v>0</v>
      </c>
      <c r="BL105" s="19" t="s">
        <v>144</v>
      </c>
      <c r="BM105" s="187" t="s">
        <v>837</v>
      </c>
    </row>
    <row r="106" spans="1:65" s="13" customFormat="1" ht="20.399999999999999">
      <c r="B106" s="189"/>
      <c r="C106" s="190"/>
      <c r="D106" s="191" t="s">
        <v>146</v>
      </c>
      <c r="E106" s="192" t="s">
        <v>45</v>
      </c>
      <c r="F106" s="193" t="s">
        <v>838</v>
      </c>
      <c r="G106" s="190"/>
      <c r="H106" s="192" t="s">
        <v>45</v>
      </c>
      <c r="I106" s="194"/>
      <c r="J106" s="190"/>
      <c r="K106" s="190"/>
      <c r="L106" s="195"/>
      <c r="M106" s="196"/>
      <c r="N106" s="197"/>
      <c r="O106" s="197"/>
      <c r="P106" s="197"/>
      <c r="Q106" s="197"/>
      <c r="R106" s="197"/>
      <c r="S106" s="197"/>
      <c r="T106" s="198"/>
      <c r="AT106" s="199" t="s">
        <v>146</v>
      </c>
      <c r="AU106" s="199" t="s">
        <v>93</v>
      </c>
      <c r="AV106" s="13" t="s">
        <v>91</v>
      </c>
      <c r="AW106" s="13" t="s">
        <v>43</v>
      </c>
      <c r="AX106" s="13" t="s">
        <v>83</v>
      </c>
      <c r="AY106" s="199" t="s">
        <v>138</v>
      </c>
    </row>
    <row r="107" spans="1:65" s="14" customFormat="1" ht="10.199999999999999">
      <c r="B107" s="200"/>
      <c r="C107" s="201"/>
      <c r="D107" s="191" t="s">
        <v>146</v>
      </c>
      <c r="E107" s="202" t="s">
        <v>45</v>
      </c>
      <c r="F107" s="203" t="s">
        <v>839</v>
      </c>
      <c r="G107" s="201"/>
      <c r="H107" s="204">
        <v>3.66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146</v>
      </c>
      <c r="AU107" s="210" t="s">
        <v>93</v>
      </c>
      <c r="AV107" s="14" t="s">
        <v>93</v>
      </c>
      <c r="AW107" s="14" t="s">
        <v>43</v>
      </c>
      <c r="AX107" s="14" t="s">
        <v>91</v>
      </c>
      <c r="AY107" s="210" t="s">
        <v>138</v>
      </c>
    </row>
    <row r="108" spans="1:65" s="2" customFormat="1" ht="24.15" customHeight="1">
      <c r="A108" s="37"/>
      <c r="B108" s="38"/>
      <c r="C108" s="176" t="s">
        <v>191</v>
      </c>
      <c r="D108" s="176" t="s">
        <v>139</v>
      </c>
      <c r="E108" s="177" t="s">
        <v>840</v>
      </c>
      <c r="F108" s="178" t="s">
        <v>841</v>
      </c>
      <c r="G108" s="179" t="s">
        <v>278</v>
      </c>
      <c r="H108" s="180">
        <v>3</v>
      </c>
      <c r="I108" s="181"/>
      <c r="J108" s="182">
        <f>ROUND(I108*H108,2)</f>
        <v>0</v>
      </c>
      <c r="K108" s="178" t="s">
        <v>143</v>
      </c>
      <c r="L108" s="42"/>
      <c r="M108" s="183" t="s">
        <v>45</v>
      </c>
      <c r="N108" s="184" t="s">
        <v>54</v>
      </c>
      <c r="O108" s="67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144</v>
      </c>
      <c r="AT108" s="187" t="s">
        <v>139</v>
      </c>
      <c r="AU108" s="187" t="s">
        <v>93</v>
      </c>
      <c r="AY108" s="19" t="s">
        <v>138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9" t="s">
        <v>91</v>
      </c>
      <c r="BK108" s="188">
        <f>ROUND(I108*H108,2)</f>
        <v>0</v>
      </c>
      <c r="BL108" s="19" t="s">
        <v>144</v>
      </c>
      <c r="BM108" s="187" t="s">
        <v>842</v>
      </c>
    </row>
    <row r="109" spans="1:65" s="13" customFormat="1" ht="10.199999999999999">
      <c r="B109" s="189"/>
      <c r="C109" s="190"/>
      <c r="D109" s="191" t="s">
        <v>146</v>
      </c>
      <c r="E109" s="192" t="s">
        <v>45</v>
      </c>
      <c r="F109" s="193" t="s">
        <v>819</v>
      </c>
      <c r="G109" s="190"/>
      <c r="H109" s="192" t="s">
        <v>45</v>
      </c>
      <c r="I109" s="194"/>
      <c r="J109" s="190"/>
      <c r="K109" s="190"/>
      <c r="L109" s="195"/>
      <c r="M109" s="196"/>
      <c r="N109" s="197"/>
      <c r="O109" s="197"/>
      <c r="P109" s="197"/>
      <c r="Q109" s="197"/>
      <c r="R109" s="197"/>
      <c r="S109" s="197"/>
      <c r="T109" s="198"/>
      <c r="AT109" s="199" t="s">
        <v>146</v>
      </c>
      <c r="AU109" s="199" t="s">
        <v>93</v>
      </c>
      <c r="AV109" s="13" t="s">
        <v>91</v>
      </c>
      <c r="AW109" s="13" t="s">
        <v>43</v>
      </c>
      <c r="AX109" s="13" t="s">
        <v>83</v>
      </c>
      <c r="AY109" s="199" t="s">
        <v>138</v>
      </c>
    </row>
    <row r="110" spans="1:65" s="14" customFormat="1" ht="10.199999999999999">
      <c r="B110" s="200"/>
      <c r="C110" s="201"/>
      <c r="D110" s="191" t="s">
        <v>146</v>
      </c>
      <c r="E110" s="202" t="s">
        <v>45</v>
      </c>
      <c r="F110" s="203" t="s">
        <v>154</v>
      </c>
      <c r="G110" s="201"/>
      <c r="H110" s="204">
        <v>3</v>
      </c>
      <c r="I110" s="205"/>
      <c r="J110" s="201"/>
      <c r="K110" s="201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146</v>
      </c>
      <c r="AU110" s="210" t="s">
        <v>93</v>
      </c>
      <c r="AV110" s="14" t="s">
        <v>93</v>
      </c>
      <c r="AW110" s="14" t="s">
        <v>43</v>
      </c>
      <c r="AX110" s="14" t="s">
        <v>91</v>
      </c>
      <c r="AY110" s="210" t="s">
        <v>138</v>
      </c>
    </row>
    <row r="111" spans="1:65" s="2" customFormat="1" ht="14.4" customHeight="1">
      <c r="A111" s="37"/>
      <c r="B111" s="38"/>
      <c r="C111" s="225" t="s">
        <v>197</v>
      </c>
      <c r="D111" s="225" t="s">
        <v>260</v>
      </c>
      <c r="E111" s="226" t="s">
        <v>843</v>
      </c>
      <c r="F111" s="227" t="s">
        <v>844</v>
      </c>
      <c r="G111" s="228" t="s">
        <v>278</v>
      </c>
      <c r="H111" s="229">
        <v>3</v>
      </c>
      <c r="I111" s="230"/>
      <c r="J111" s="231">
        <f>ROUND(I111*H111,2)</f>
        <v>0</v>
      </c>
      <c r="K111" s="227" t="s">
        <v>45</v>
      </c>
      <c r="L111" s="232"/>
      <c r="M111" s="233" t="s">
        <v>45</v>
      </c>
      <c r="N111" s="234" t="s">
        <v>54</v>
      </c>
      <c r="O111" s="67"/>
      <c r="P111" s="185">
        <f>O111*H111</f>
        <v>0</v>
      </c>
      <c r="Q111" s="185">
        <v>0.04</v>
      </c>
      <c r="R111" s="185">
        <f>Q111*H111</f>
        <v>0.12</v>
      </c>
      <c r="S111" s="185">
        <v>0</v>
      </c>
      <c r="T111" s="186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178</v>
      </c>
      <c r="AT111" s="187" t="s">
        <v>260</v>
      </c>
      <c r="AU111" s="187" t="s">
        <v>93</v>
      </c>
      <c r="AY111" s="19" t="s">
        <v>138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9" t="s">
        <v>91</v>
      </c>
      <c r="BK111" s="188">
        <f>ROUND(I111*H111,2)</f>
        <v>0</v>
      </c>
      <c r="BL111" s="19" t="s">
        <v>144</v>
      </c>
      <c r="BM111" s="187" t="s">
        <v>845</v>
      </c>
    </row>
    <row r="112" spans="1:65" s="2" customFormat="1" ht="14.4" customHeight="1">
      <c r="A112" s="37"/>
      <c r="B112" s="38"/>
      <c r="C112" s="176" t="s">
        <v>204</v>
      </c>
      <c r="D112" s="176" t="s">
        <v>139</v>
      </c>
      <c r="E112" s="177" t="s">
        <v>846</v>
      </c>
      <c r="F112" s="178" t="s">
        <v>847</v>
      </c>
      <c r="G112" s="179" t="s">
        <v>278</v>
      </c>
      <c r="H112" s="180">
        <v>3</v>
      </c>
      <c r="I112" s="181"/>
      <c r="J112" s="182">
        <f>ROUND(I112*H112,2)</f>
        <v>0</v>
      </c>
      <c r="K112" s="178" t="s">
        <v>143</v>
      </c>
      <c r="L112" s="42"/>
      <c r="M112" s="183" t="s">
        <v>45</v>
      </c>
      <c r="N112" s="184" t="s">
        <v>54</v>
      </c>
      <c r="O112" s="67"/>
      <c r="P112" s="185">
        <f>O112*H112</f>
        <v>0</v>
      </c>
      <c r="Q112" s="185">
        <v>6.0000000000000002E-5</v>
      </c>
      <c r="R112" s="185">
        <f>Q112*H112</f>
        <v>1.8000000000000001E-4</v>
      </c>
      <c r="S112" s="185">
        <v>0</v>
      </c>
      <c r="T112" s="186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144</v>
      </c>
      <c r="AT112" s="187" t="s">
        <v>139</v>
      </c>
      <c r="AU112" s="187" t="s">
        <v>93</v>
      </c>
      <c r="AY112" s="19" t="s">
        <v>138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9" t="s">
        <v>91</v>
      </c>
      <c r="BK112" s="188">
        <f>ROUND(I112*H112,2)</f>
        <v>0</v>
      </c>
      <c r="BL112" s="19" t="s">
        <v>144</v>
      </c>
      <c r="BM112" s="187" t="s">
        <v>848</v>
      </c>
    </row>
    <row r="113" spans="1:65" s="13" customFormat="1" ht="10.199999999999999">
      <c r="B113" s="189"/>
      <c r="C113" s="190"/>
      <c r="D113" s="191" t="s">
        <v>146</v>
      </c>
      <c r="E113" s="192" t="s">
        <v>45</v>
      </c>
      <c r="F113" s="193" t="s">
        <v>819</v>
      </c>
      <c r="G113" s="190"/>
      <c r="H113" s="192" t="s">
        <v>45</v>
      </c>
      <c r="I113" s="194"/>
      <c r="J113" s="190"/>
      <c r="K113" s="190"/>
      <c r="L113" s="195"/>
      <c r="M113" s="196"/>
      <c r="N113" s="197"/>
      <c r="O113" s="197"/>
      <c r="P113" s="197"/>
      <c r="Q113" s="197"/>
      <c r="R113" s="197"/>
      <c r="S113" s="197"/>
      <c r="T113" s="198"/>
      <c r="AT113" s="199" t="s">
        <v>146</v>
      </c>
      <c r="AU113" s="199" t="s">
        <v>93</v>
      </c>
      <c r="AV113" s="13" t="s">
        <v>91</v>
      </c>
      <c r="AW113" s="13" t="s">
        <v>43</v>
      </c>
      <c r="AX113" s="13" t="s">
        <v>83</v>
      </c>
      <c r="AY113" s="199" t="s">
        <v>138</v>
      </c>
    </row>
    <row r="114" spans="1:65" s="14" customFormat="1" ht="10.199999999999999">
      <c r="B114" s="200"/>
      <c r="C114" s="201"/>
      <c r="D114" s="191" t="s">
        <v>146</v>
      </c>
      <c r="E114" s="202" t="s">
        <v>45</v>
      </c>
      <c r="F114" s="203" t="s">
        <v>154</v>
      </c>
      <c r="G114" s="201"/>
      <c r="H114" s="204">
        <v>3</v>
      </c>
      <c r="I114" s="205"/>
      <c r="J114" s="201"/>
      <c r="K114" s="201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146</v>
      </c>
      <c r="AU114" s="210" t="s">
        <v>93</v>
      </c>
      <c r="AV114" s="14" t="s">
        <v>93</v>
      </c>
      <c r="AW114" s="14" t="s">
        <v>43</v>
      </c>
      <c r="AX114" s="14" t="s">
        <v>91</v>
      </c>
      <c r="AY114" s="210" t="s">
        <v>138</v>
      </c>
    </row>
    <row r="115" spans="1:65" s="2" customFormat="1" ht="14.4" customHeight="1">
      <c r="A115" s="37"/>
      <c r="B115" s="38"/>
      <c r="C115" s="225" t="s">
        <v>209</v>
      </c>
      <c r="D115" s="225" t="s">
        <v>260</v>
      </c>
      <c r="E115" s="226" t="s">
        <v>849</v>
      </c>
      <c r="F115" s="227" t="s">
        <v>850</v>
      </c>
      <c r="G115" s="228" t="s">
        <v>278</v>
      </c>
      <c r="H115" s="229">
        <v>9</v>
      </c>
      <c r="I115" s="230"/>
      <c r="J115" s="231">
        <f>ROUND(I115*H115,2)</f>
        <v>0</v>
      </c>
      <c r="K115" s="227" t="s">
        <v>143</v>
      </c>
      <c r="L115" s="232"/>
      <c r="M115" s="233" t="s">
        <v>45</v>
      </c>
      <c r="N115" s="234" t="s">
        <v>54</v>
      </c>
      <c r="O115" s="67"/>
      <c r="P115" s="185">
        <f>O115*H115</f>
        <v>0</v>
      </c>
      <c r="Q115" s="185">
        <v>5.8999999999999999E-3</v>
      </c>
      <c r="R115" s="185">
        <f>Q115*H115</f>
        <v>5.3100000000000001E-2</v>
      </c>
      <c r="S115" s="185">
        <v>0</v>
      </c>
      <c r="T115" s="186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178</v>
      </c>
      <c r="AT115" s="187" t="s">
        <v>260</v>
      </c>
      <c r="AU115" s="187" t="s">
        <v>93</v>
      </c>
      <c r="AY115" s="19" t="s">
        <v>138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9" t="s">
        <v>91</v>
      </c>
      <c r="BK115" s="188">
        <f>ROUND(I115*H115,2)</f>
        <v>0</v>
      </c>
      <c r="BL115" s="19" t="s">
        <v>144</v>
      </c>
      <c r="BM115" s="187" t="s">
        <v>851</v>
      </c>
    </row>
    <row r="116" spans="1:65" s="13" customFormat="1" ht="10.199999999999999">
      <c r="B116" s="189"/>
      <c r="C116" s="190"/>
      <c r="D116" s="191" t="s">
        <v>146</v>
      </c>
      <c r="E116" s="192" t="s">
        <v>45</v>
      </c>
      <c r="F116" s="193" t="s">
        <v>819</v>
      </c>
      <c r="G116" s="190"/>
      <c r="H116" s="192" t="s">
        <v>45</v>
      </c>
      <c r="I116" s="194"/>
      <c r="J116" s="190"/>
      <c r="K116" s="190"/>
      <c r="L116" s="195"/>
      <c r="M116" s="196"/>
      <c r="N116" s="197"/>
      <c r="O116" s="197"/>
      <c r="P116" s="197"/>
      <c r="Q116" s="197"/>
      <c r="R116" s="197"/>
      <c r="S116" s="197"/>
      <c r="T116" s="198"/>
      <c r="AT116" s="199" t="s">
        <v>146</v>
      </c>
      <c r="AU116" s="199" t="s">
        <v>93</v>
      </c>
      <c r="AV116" s="13" t="s">
        <v>91</v>
      </c>
      <c r="AW116" s="13" t="s">
        <v>43</v>
      </c>
      <c r="AX116" s="13" t="s">
        <v>83</v>
      </c>
      <c r="AY116" s="199" t="s">
        <v>138</v>
      </c>
    </row>
    <row r="117" spans="1:65" s="14" customFormat="1" ht="10.199999999999999">
      <c r="B117" s="200"/>
      <c r="C117" s="201"/>
      <c r="D117" s="191" t="s">
        <v>146</v>
      </c>
      <c r="E117" s="202" t="s">
        <v>45</v>
      </c>
      <c r="F117" s="203" t="s">
        <v>852</v>
      </c>
      <c r="G117" s="201"/>
      <c r="H117" s="204">
        <v>9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146</v>
      </c>
      <c r="AU117" s="210" t="s">
        <v>93</v>
      </c>
      <c r="AV117" s="14" t="s">
        <v>93</v>
      </c>
      <c r="AW117" s="14" t="s">
        <v>43</v>
      </c>
      <c r="AX117" s="14" t="s">
        <v>91</v>
      </c>
      <c r="AY117" s="210" t="s">
        <v>138</v>
      </c>
    </row>
    <row r="118" spans="1:65" s="2" customFormat="1" ht="14.4" customHeight="1">
      <c r="A118" s="37"/>
      <c r="B118" s="38"/>
      <c r="C118" s="176" t="s">
        <v>213</v>
      </c>
      <c r="D118" s="176" t="s">
        <v>139</v>
      </c>
      <c r="E118" s="177" t="s">
        <v>853</v>
      </c>
      <c r="F118" s="178" t="s">
        <v>854</v>
      </c>
      <c r="G118" s="179" t="s">
        <v>278</v>
      </c>
      <c r="H118" s="180">
        <v>3</v>
      </c>
      <c r="I118" s="181"/>
      <c r="J118" s="182">
        <f>ROUND(I118*H118,2)</f>
        <v>0</v>
      </c>
      <c r="K118" s="178" t="s">
        <v>143</v>
      </c>
      <c r="L118" s="42"/>
      <c r="M118" s="183" t="s">
        <v>45</v>
      </c>
      <c r="N118" s="184" t="s">
        <v>54</v>
      </c>
      <c r="O118" s="67"/>
      <c r="P118" s="185">
        <f>O118*H118</f>
        <v>0</v>
      </c>
      <c r="Q118" s="185">
        <v>0</v>
      </c>
      <c r="R118" s="185">
        <f>Q118*H118</f>
        <v>0</v>
      </c>
      <c r="S118" s="185">
        <v>0</v>
      </c>
      <c r="T118" s="186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7" t="s">
        <v>144</v>
      </c>
      <c r="AT118" s="187" t="s">
        <v>139</v>
      </c>
      <c r="AU118" s="187" t="s">
        <v>93</v>
      </c>
      <c r="AY118" s="19" t="s">
        <v>138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9" t="s">
        <v>91</v>
      </c>
      <c r="BK118" s="188">
        <f>ROUND(I118*H118,2)</f>
        <v>0</v>
      </c>
      <c r="BL118" s="19" t="s">
        <v>144</v>
      </c>
      <c r="BM118" s="187" t="s">
        <v>855</v>
      </c>
    </row>
    <row r="119" spans="1:65" s="13" customFormat="1" ht="10.199999999999999">
      <c r="B119" s="189"/>
      <c r="C119" s="190"/>
      <c r="D119" s="191" t="s">
        <v>146</v>
      </c>
      <c r="E119" s="192" t="s">
        <v>45</v>
      </c>
      <c r="F119" s="193" t="s">
        <v>819</v>
      </c>
      <c r="G119" s="190"/>
      <c r="H119" s="192" t="s">
        <v>45</v>
      </c>
      <c r="I119" s="194"/>
      <c r="J119" s="190"/>
      <c r="K119" s="190"/>
      <c r="L119" s="195"/>
      <c r="M119" s="196"/>
      <c r="N119" s="197"/>
      <c r="O119" s="197"/>
      <c r="P119" s="197"/>
      <c r="Q119" s="197"/>
      <c r="R119" s="197"/>
      <c r="S119" s="197"/>
      <c r="T119" s="198"/>
      <c r="AT119" s="199" t="s">
        <v>146</v>
      </c>
      <c r="AU119" s="199" t="s">
        <v>93</v>
      </c>
      <c r="AV119" s="13" t="s">
        <v>91</v>
      </c>
      <c r="AW119" s="13" t="s">
        <v>43</v>
      </c>
      <c r="AX119" s="13" t="s">
        <v>83</v>
      </c>
      <c r="AY119" s="199" t="s">
        <v>138</v>
      </c>
    </row>
    <row r="120" spans="1:65" s="14" customFormat="1" ht="10.199999999999999">
      <c r="B120" s="200"/>
      <c r="C120" s="201"/>
      <c r="D120" s="191" t="s">
        <v>146</v>
      </c>
      <c r="E120" s="202" t="s">
        <v>45</v>
      </c>
      <c r="F120" s="203" t="s">
        <v>154</v>
      </c>
      <c r="G120" s="201"/>
      <c r="H120" s="204">
        <v>3</v>
      </c>
      <c r="I120" s="205"/>
      <c r="J120" s="201"/>
      <c r="K120" s="201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146</v>
      </c>
      <c r="AU120" s="210" t="s">
        <v>93</v>
      </c>
      <c r="AV120" s="14" t="s">
        <v>93</v>
      </c>
      <c r="AW120" s="14" t="s">
        <v>43</v>
      </c>
      <c r="AX120" s="14" t="s">
        <v>91</v>
      </c>
      <c r="AY120" s="210" t="s">
        <v>138</v>
      </c>
    </row>
    <row r="121" spans="1:65" s="2" customFormat="1" ht="14.4" customHeight="1">
      <c r="A121" s="37"/>
      <c r="B121" s="38"/>
      <c r="C121" s="225" t="s">
        <v>8</v>
      </c>
      <c r="D121" s="225" t="s">
        <v>260</v>
      </c>
      <c r="E121" s="226" t="s">
        <v>856</v>
      </c>
      <c r="F121" s="227" t="s">
        <v>857</v>
      </c>
      <c r="G121" s="228" t="s">
        <v>221</v>
      </c>
      <c r="H121" s="229">
        <v>0.72599999999999998</v>
      </c>
      <c r="I121" s="230"/>
      <c r="J121" s="231">
        <f>ROUND(I121*H121,2)</f>
        <v>0</v>
      </c>
      <c r="K121" s="227" t="s">
        <v>143</v>
      </c>
      <c r="L121" s="232"/>
      <c r="M121" s="233" t="s">
        <v>45</v>
      </c>
      <c r="N121" s="234" t="s">
        <v>54</v>
      </c>
      <c r="O121" s="67"/>
      <c r="P121" s="185">
        <f>O121*H121</f>
        <v>0</v>
      </c>
      <c r="Q121" s="185">
        <v>1</v>
      </c>
      <c r="R121" s="185">
        <f>Q121*H121</f>
        <v>0.72599999999999998</v>
      </c>
      <c r="S121" s="185">
        <v>0</v>
      </c>
      <c r="T121" s="186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7" t="s">
        <v>178</v>
      </c>
      <c r="AT121" s="187" t="s">
        <v>260</v>
      </c>
      <c r="AU121" s="187" t="s">
        <v>93</v>
      </c>
      <c r="AY121" s="19" t="s">
        <v>138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19" t="s">
        <v>91</v>
      </c>
      <c r="BK121" s="188">
        <f>ROUND(I121*H121,2)</f>
        <v>0</v>
      </c>
      <c r="BL121" s="19" t="s">
        <v>144</v>
      </c>
      <c r="BM121" s="187" t="s">
        <v>858</v>
      </c>
    </row>
    <row r="122" spans="1:65" s="14" customFormat="1" ht="10.199999999999999">
      <c r="B122" s="200"/>
      <c r="C122" s="201"/>
      <c r="D122" s="191" t="s">
        <v>146</v>
      </c>
      <c r="E122" s="202" t="s">
        <v>45</v>
      </c>
      <c r="F122" s="203" t="s">
        <v>859</v>
      </c>
      <c r="G122" s="201"/>
      <c r="H122" s="204">
        <v>0.36299999999999999</v>
      </c>
      <c r="I122" s="205"/>
      <c r="J122" s="201"/>
      <c r="K122" s="201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146</v>
      </c>
      <c r="AU122" s="210" t="s">
        <v>93</v>
      </c>
      <c r="AV122" s="14" t="s">
        <v>93</v>
      </c>
      <c r="AW122" s="14" t="s">
        <v>43</v>
      </c>
      <c r="AX122" s="14" t="s">
        <v>83</v>
      </c>
      <c r="AY122" s="210" t="s">
        <v>138</v>
      </c>
    </row>
    <row r="123" spans="1:65" s="15" customFormat="1" ht="10.199999999999999">
      <c r="B123" s="211"/>
      <c r="C123" s="212"/>
      <c r="D123" s="191" t="s">
        <v>146</v>
      </c>
      <c r="E123" s="213" t="s">
        <v>45</v>
      </c>
      <c r="F123" s="214" t="s">
        <v>203</v>
      </c>
      <c r="G123" s="212"/>
      <c r="H123" s="215">
        <v>0.36299999999999999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146</v>
      </c>
      <c r="AU123" s="221" t="s">
        <v>93</v>
      </c>
      <c r="AV123" s="15" t="s">
        <v>144</v>
      </c>
      <c r="AW123" s="15" t="s">
        <v>43</v>
      </c>
      <c r="AX123" s="15" t="s">
        <v>91</v>
      </c>
      <c r="AY123" s="221" t="s">
        <v>138</v>
      </c>
    </row>
    <row r="124" spans="1:65" s="14" customFormat="1" ht="10.199999999999999">
      <c r="B124" s="200"/>
      <c r="C124" s="201"/>
      <c r="D124" s="191" t="s">
        <v>146</v>
      </c>
      <c r="E124" s="201"/>
      <c r="F124" s="203" t="s">
        <v>860</v>
      </c>
      <c r="G124" s="201"/>
      <c r="H124" s="204">
        <v>0.72599999999999998</v>
      </c>
      <c r="I124" s="205"/>
      <c r="J124" s="201"/>
      <c r="K124" s="201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146</v>
      </c>
      <c r="AU124" s="210" t="s">
        <v>93</v>
      </c>
      <c r="AV124" s="14" t="s">
        <v>93</v>
      </c>
      <c r="AW124" s="14" t="s">
        <v>4</v>
      </c>
      <c r="AX124" s="14" t="s">
        <v>91</v>
      </c>
      <c r="AY124" s="210" t="s">
        <v>138</v>
      </c>
    </row>
    <row r="125" spans="1:65" s="2" customFormat="1" ht="14.4" customHeight="1">
      <c r="A125" s="37"/>
      <c r="B125" s="38"/>
      <c r="C125" s="176" t="s">
        <v>224</v>
      </c>
      <c r="D125" s="176" t="s">
        <v>139</v>
      </c>
      <c r="E125" s="177" t="s">
        <v>861</v>
      </c>
      <c r="F125" s="178" t="s">
        <v>862</v>
      </c>
      <c r="G125" s="179" t="s">
        <v>174</v>
      </c>
      <c r="H125" s="180">
        <v>6</v>
      </c>
      <c r="I125" s="181"/>
      <c r="J125" s="182">
        <f>ROUND(I125*H125,2)</f>
        <v>0</v>
      </c>
      <c r="K125" s="178" t="s">
        <v>143</v>
      </c>
      <c r="L125" s="42"/>
      <c r="M125" s="183" t="s">
        <v>45</v>
      </c>
      <c r="N125" s="184" t="s">
        <v>54</v>
      </c>
      <c r="O125" s="67"/>
      <c r="P125" s="185">
        <f>O125*H125</f>
        <v>0</v>
      </c>
      <c r="Q125" s="185">
        <v>3.0000000000000001E-5</v>
      </c>
      <c r="R125" s="185">
        <f>Q125*H125</f>
        <v>1.8000000000000001E-4</v>
      </c>
      <c r="S125" s="185">
        <v>0</v>
      </c>
      <c r="T125" s="18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144</v>
      </c>
      <c r="AT125" s="187" t="s">
        <v>139</v>
      </c>
      <c r="AU125" s="187" t="s">
        <v>93</v>
      </c>
      <c r="AY125" s="19" t="s">
        <v>138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9" t="s">
        <v>91</v>
      </c>
      <c r="BK125" s="188">
        <f>ROUND(I125*H125,2)</f>
        <v>0</v>
      </c>
      <c r="BL125" s="19" t="s">
        <v>144</v>
      </c>
      <c r="BM125" s="187" t="s">
        <v>863</v>
      </c>
    </row>
    <row r="126" spans="1:65" s="13" customFormat="1" ht="10.199999999999999">
      <c r="B126" s="189"/>
      <c r="C126" s="190"/>
      <c r="D126" s="191" t="s">
        <v>146</v>
      </c>
      <c r="E126" s="192" t="s">
        <v>45</v>
      </c>
      <c r="F126" s="193" t="s">
        <v>819</v>
      </c>
      <c r="G126" s="190"/>
      <c r="H126" s="192" t="s">
        <v>45</v>
      </c>
      <c r="I126" s="194"/>
      <c r="J126" s="190"/>
      <c r="K126" s="190"/>
      <c r="L126" s="195"/>
      <c r="M126" s="196"/>
      <c r="N126" s="197"/>
      <c r="O126" s="197"/>
      <c r="P126" s="197"/>
      <c r="Q126" s="197"/>
      <c r="R126" s="197"/>
      <c r="S126" s="197"/>
      <c r="T126" s="198"/>
      <c r="AT126" s="199" t="s">
        <v>146</v>
      </c>
      <c r="AU126" s="199" t="s">
        <v>93</v>
      </c>
      <c r="AV126" s="13" t="s">
        <v>91</v>
      </c>
      <c r="AW126" s="13" t="s">
        <v>43</v>
      </c>
      <c r="AX126" s="13" t="s">
        <v>83</v>
      </c>
      <c r="AY126" s="199" t="s">
        <v>138</v>
      </c>
    </row>
    <row r="127" spans="1:65" s="14" customFormat="1" ht="10.199999999999999">
      <c r="B127" s="200"/>
      <c r="C127" s="201"/>
      <c r="D127" s="191" t="s">
        <v>146</v>
      </c>
      <c r="E127" s="202" t="s">
        <v>45</v>
      </c>
      <c r="F127" s="203" t="s">
        <v>864</v>
      </c>
      <c r="G127" s="201"/>
      <c r="H127" s="204">
        <v>6</v>
      </c>
      <c r="I127" s="205"/>
      <c r="J127" s="201"/>
      <c r="K127" s="201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146</v>
      </c>
      <c r="AU127" s="210" t="s">
        <v>93</v>
      </c>
      <c r="AV127" s="14" t="s">
        <v>93</v>
      </c>
      <c r="AW127" s="14" t="s">
        <v>43</v>
      </c>
      <c r="AX127" s="14" t="s">
        <v>91</v>
      </c>
      <c r="AY127" s="210" t="s">
        <v>138</v>
      </c>
    </row>
    <row r="128" spans="1:65" s="2" customFormat="1" ht="14.4" customHeight="1">
      <c r="A128" s="37"/>
      <c r="B128" s="38"/>
      <c r="C128" s="225" t="s">
        <v>229</v>
      </c>
      <c r="D128" s="225" t="s">
        <v>260</v>
      </c>
      <c r="E128" s="226" t="s">
        <v>865</v>
      </c>
      <c r="F128" s="227" t="s">
        <v>866</v>
      </c>
      <c r="G128" s="228" t="s">
        <v>174</v>
      </c>
      <c r="H128" s="229">
        <v>6.6</v>
      </c>
      <c r="I128" s="230"/>
      <c r="J128" s="231">
        <f>ROUND(I128*H128,2)</f>
        <v>0</v>
      </c>
      <c r="K128" s="227" t="s">
        <v>143</v>
      </c>
      <c r="L128" s="232"/>
      <c r="M128" s="233" t="s">
        <v>45</v>
      </c>
      <c r="N128" s="234" t="s">
        <v>54</v>
      </c>
      <c r="O128" s="67"/>
      <c r="P128" s="185">
        <f>O128*H128</f>
        <v>0</v>
      </c>
      <c r="Q128" s="185">
        <v>4.0000000000000002E-4</v>
      </c>
      <c r="R128" s="185">
        <f>Q128*H128</f>
        <v>2.64E-3</v>
      </c>
      <c r="S128" s="185">
        <v>0</v>
      </c>
      <c r="T128" s="18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7" t="s">
        <v>178</v>
      </c>
      <c r="AT128" s="187" t="s">
        <v>260</v>
      </c>
      <c r="AU128" s="187" t="s">
        <v>93</v>
      </c>
      <c r="AY128" s="19" t="s">
        <v>138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9" t="s">
        <v>91</v>
      </c>
      <c r="BK128" s="188">
        <f>ROUND(I128*H128,2)</f>
        <v>0</v>
      </c>
      <c r="BL128" s="19" t="s">
        <v>144</v>
      </c>
      <c r="BM128" s="187" t="s">
        <v>867</v>
      </c>
    </row>
    <row r="129" spans="1:65" s="14" customFormat="1" ht="10.199999999999999">
      <c r="B129" s="200"/>
      <c r="C129" s="201"/>
      <c r="D129" s="191" t="s">
        <v>146</v>
      </c>
      <c r="E129" s="201"/>
      <c r="F129" s="203" t="s">
        <v>868</v>
      </c>
      <c r="G129" s="201"/>
      <c r="H129" s="204">
        <v>6.6</v>
      </c>
      <c r="I129" s="205"/>
      <c r="J129" s="201"/>
      <c r="K129" s="201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146</v>
      </c>
      <c r="AU129" s="210" t="s">
        <v>93</v>
      </c>
      <c r="AV129" s="14" t="s">
        <v>93</v>
      </c>
      <c r="AW129" s="14" t="s">
        <v>4</v>
      </c>
      <c r="AX129" s="14" t="s">
        <v>91</v>
      </c>
      <c r="AY129" s="210" t="s">
        <v>138</v>
      </c>
    </row>
    <row r="130" spans="1:65" s="2" customFormat="1" ht="14.4" customHeight="1">
      <c r="A130" s="37"/>
      <c r="B130" s="38"/>
      <c r="C130" s="176" t="s">
        <v>237</v>
      </c>
      <c r="D130" s="176" t="s">
        <v>139</v>
      </c>
      <c r="E130" s="177" t="s">
        <v>869</v>
      </c>
      <c r="F130" s="178" t="s">
        <v>870</v>
      </c>
      <c r="G130" s="179" t="s">
        <v>278</v>
      </c>
      <c r="H130" s="180">
        <v>3</v>
      </c>
      <c r="I130" s="181"/>
      <c r="J130" s="182">
        <f>ROUND(I130*H130,2)</f>
        <v>0</v>
      </c>
      <c r="K130" s="178" t="s">
        <v>143</v>
      </c>
      <c r="L130" s="42"/>
      <c r="M130" s="183" t="s">
        <v>45</v>
      </c>
      <c r="N130" s="184" t="s">
        <v>54</v>
      </c>
      <c r="O130" s="67"/>
      <c r="P130" s="185">
        <f>O130*H130</f>
        <v>0</v>
      </c>
      <c r="Q130" s="185">
        <v>0</v>
      </c>
      <c r="R130" s="185">
        <f>Q130*H130</f>
        <v>0</v>
      </c>
      <c r="S130" s="185">
        <v>0</v>
      </c>
      <c r="T130" s="18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7" t="s">
        <v>144</v>
      </c>
      <c r="AT130" s="187" t="s">
        <v>139</v>
      </c>
      <c r="AU130" s="187" t="s">
        <v>93</v>
      </c>
      <c r="AY130" s="19" t="s">
        <v>138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19" t="s">
        <v>91</v>
      </c>
      <c r="BK130" s="188">
        <f>ROUND(I130*H130,2)</f>
        <v>0</v>
      </c>
      <c r="BL130" s="19" t="s">
        <v>144</v>
      </c>
      <c r="BM130" s="187" t="s">
        <v>871</v>
      </c>
    </row>
    <row r="131" spans="1:65" s="2" customFormat="1" ht="24.15" customHeight="1">
      <c r="A131" s="37"/>
      <c r="B131" s="38"/>
      <c r="C131" s="176" t="s">
        <v>327</v>
      </c>
      <c r="D131" s="176" t="s">
        <v>139</v>
      </c>
      <c r="E131" s="177" t="s">
        <v>872</v>
      </c>
      <c r="F131" s="178" t="s">
        <v>873</v>
      </c>
      <c r="G131" s="179" t="s">
        <v>174</v>
      </c>
      <c r="H131" s="180">
        <v>1220</v>
      </c>
      <c r="I131" s="181"/>
      <c r="J131" s="182">
        <f>ROUND(I131*H131,2)</f>
        <v>0</v>
      </c>
      <c r="K131" s="178" t="s">
        <v>143</v>
      </c>
      <c r="L131" s="42"/>
      <c r="M131" s="183" t="s">
        <v>45</v>
      </c>
      <c r="N131" s="184" t="s">
        <v>54</v>
      </c>
      <c r="O131" s="67"/>
      <c r="P131" s="185">
        <f>O131*H131</f>
        <v>0</v>
      </c>
      <c r="Q131" s="185">
        <v>2.9999999999999999E-7</v>
      </c>
      <c r="R131" s="185">
        <f>Q131*H131</f>
        <v>3.6600000000000001E-4</v>
      </c>
      <c r="S131" s="185">
        <v>0</v>
      </c>
      <c r="T131" s="18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144</v>
      </c>
      <c r="AT131" s="187" t="s">
        <v>139</v>
      </c>
      <c r="AU131" s="187" t="s">
        <v>93</v>
      </c>
      <c r="AY131" s="19" t="s">
        <v>138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9" t="s">
        <v>91</v>
      </c>
      <c r="BK131" s="188">
        <f>ROUND(I131*H131,2)</f>
        <v>0</v>
      </c>
      <c r="BL131" s="19" t="s">
        <v>144</v>
      </c>
      <c r="BM131" s="187" t="s">
        <v>874</v>
      </c>
    </row>
    <row r="132" spans="1:65" s="2" customFormat="1" ht="14.4" customHeight="1">
      <c r="A132" s="37"/>
      <c r="B132" s="38"/>
      <c r="C132" s="176" t="s">
        <v>332</v>
      </c>
      <c r="D132" s="176" t="s">
        <v>139</v>
      </c>
      <c r="E132" s="177" t="s">
        <v>875</v>
      </c>
      <c r="F132" s="178" t="s">
        <v>876</v>
      </c>
      <c r="G132" s="179" t="s">
        <v>221</v>
      </c>
      <c r="H132" s="180">
        <v>4.88</v>
      </c>
      <c r="I132" s="181"/>
      <c r="J132" s="182">
        <f>ROUND(I132*H132,2)</f>
        <v>0</v>
      </c>
      <c r="K132" s="178" t="s">
        <v>143</v>
      </c>
      <c r="L132" s="42"/>
      <c r="M132" s="183" t="s">
        <v>45</v>
      </c>
      <c r="N132" s="184" t="s">
        <v>54</v>
      </c>
      <c r="O132" s="67"/>
      <c r="P132" s="185">
        <f>O132*H132</f>
        <v>0</v>
      </c>
      <c r="Q132" s="185">
        <v>0</v>
      </c>
      <c r="R132" s="185">
        <f>Q132*H132</f>
        <v>0</v>
      </c>
      <c r="S132" s="185">
        <v>0</v>
      </c>
      <c r="T132" s="18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7" t="s">
        <v>144</v>
      </c>
      <c r="AT132" s="187" t="s">
        <v>139</v>
      </c>
      <c r="AU132" s="187" t="s">
        <v>93</v>
      </c>
      <c r="AY132" s="19" t="s">
        <v>138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9" t="s">
        <v>91</v>
      </c>
      <c r="BK132" s="188">
        <f>ROUND(I132*H132,2)</f>
        <v>0</v>
      </c>
      <c r="BL132" s="19" t="s">
        <v>144</v>
      </c>
      <c r="BM132" s="187" t="s">
        <v>877</v>
      </c>
    </row>
    <row r="133" spans="1:65" s="13" customFormat="1" ht="10.199999999999999">
      <c r="B133" s="189"/>
      <c r="C133" s="190"/>
      <c r="D133" s="191" t="s">
        <v>146</v>
      </c>
      <c r="E133" s="192" t="s">
        <v>45</v>
      </c>
      <c r="F133" s="193" t="s">
        <v>878</v>
      </c>
      <c r="G133" s="190"/>
      <c r="H133" s="192" t="s">
        <v>45</v>
      </c>
      <c r="I133" s="194"/>
      <c r="J133" s="190"/>
      <c r="K133" s="190"/>
      <c r="L133" s="195"/>
      <c r="M133" s="196"/>
      <c r="N133" s="197"/>
      <c r="O133" s="197"/>
      <c r="P133" s="197"/>
      <c r="Q133" s="197"/>
      <c r="R133" s="197"/>
      <c r="S133" s="197"/>
      <c r="T133" s="198"/>
      <c r="AT133" s="199" t="s">
        <v>146</v>
      </c>
      <c r="AU133" s="199" t="s">
        <v>93</v>
      </c>
      <c r="AV133" s="13" t="s">
        <v>91</v>
      </c>
      <c r="AW133" s="13" t="s">
        <v>43</v>
      </c>
      <c r="AX133" s="13" t="s">
        <v>83</v>
      </c>
      <c r="AY133" s="199" t="s">
        <v>138</v>
      </c>
    </row>
    <row r="134" spans="1:65" s="14" customFormat="1" ht="10.199999999999999">
      <c r="B134" s="200"/>
      <c r="C134" s="201"/>
      <c r="D134" s="191" t="s">
        <v>146</v>
      </c>
      <c r="E134" s="202" t="s">
        <v>45</v>
      </c>
      <c r="F134" s="203" t="s">
        <v>879</v>
      </c>
      <c r="G134" s="201"/>
      <c r="H134" s="204">
        <v>4.88</v>
      </c>
      <c r="I134" s="205"/>
      <c r="J134" s="201"/>
      <c r="K134" s="201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146</v>
      </c>
      <c r="AU134" s="210" t="s">
        <v>93</v>
      </c>
      <c r="AV134" s="14" t="s">
        <v>93</v>
      </c>
      <c r="AW134" s="14" t="s">
        <v>43</v>
      </c>
      <c r="AX134" s="14" t="s">
        <v>91</v>
      </c>
      <c r="AY134" s="210" t="s">
        <v>138</v>
      </c>
    </row>
    <row r="135" spans="1:65" s="2" customFormat="1" ht="14.4" customHeight="1">
      <c r="A135" s="37"/>
      <c r="B135" s="38"/>
      <c r="C135" s="225" t="s">
        <v>7</v>
      </c>
      <c r="D135" s="225" t="s">
        <v>260</v>
      </c>
      <c r="E135" s="226" t="s">
        <v>880</v>
      </c>
      <c r="F135" s="227" t="s">
        <v>821</v>
      </c>
      <c r="G135" s="228" t="s">
        <v>181</v>
      </c>
      <c r="H135" s="229">
        <v>14.788</v>
      </c>
      <c r="I135" s="230"/>
      <c r="J135" s="231">
        <f>ROUND(I135*H135,2)</f>
        <v>0</v>
      </c>
      <c r="K135" s="227" t="s">
        <v>143</v>
      </c>
      <c r="L135" s="232"/>
      <c r="M135" s="233" t="s">
        <v>45</v>
      </c>
      <c r="N135" s="234" t="s">
        <v>54</v>
      </c>
      <c r="O135" s="67"/>
      <c r="P135" s="185">
        <f>O135*H135</f>
        <v>0</v>
      </c>
      <c r="Q135" s="185">
        <v>0.21</v>
      </c>
      <c r="R135" s="185">
        <f>Q135*H135</f>
        <v>3.10548</v>
      </c>
      <c r="S135" s="185">
        <v>0</v>
      </c>
      <c r="T135" s="18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7" t="s">
        <v>178</v>
      </c>
      <c r="AT135" s="187" t="s">
        <v>260</v>
      </c>
      <c r="AU135" s="187" t="s">
        <v>93</v>
      </c>
      <c r="AY135" s="19" t="s">
        <v>138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19" t="s">
        <v>91</v>
      </c>
      <c r="BK135" s="188">
        <f>ROUND(I135*H135,2)</f>
        <v>0</v>
      </c>
      <c r="BL135" s="19" t="s">
        <v>144</v>
      </c>
      <c r="BM135" s="187" t="s">
        <v>881</v>
      </c>
    </row>
    <row r="136" spans="1:65" s="13" customFormat="1" ht="10.199999999999999">
      <c r="B136" s="189"/>
      <c r="C136" s="190"/>
      <c r="D136" s="191" t="s">
        <v>146</v>
      </c>
      <c r="E136" s="192" t="s">
        <v>45</v>
      </c>
      <c r="F136" s="193" t="s">
        <v>882</v>
      </c>
      <c r="G136" s="190"/>
      <c r="H136" s="192" t="s">
        <v>45</v>
      </c>
      <c r="I136" s="194"/>
      <c r="J136" s="190"/>
      <c r="K136" s="190"/>
      <c r="L136" s="195"/>
      <c r="M136" s="196"/>
      <c r="N136" s="197"/>
      <c r="O136" s="197"/>
      <c r="P136" s="197"/>
      <c r="Q136" s="197"/>
      <c r="R136" s="197"/>
      <c r="S136" s="197"/>
      <c r="T136" s="198"/>
      <c r="AT136" s="199" t="s">
        <v>146</v>
      </c>
      <c r="AU136" s="199" t="s">
        <v>93</v>
      </c>
      <c r="AV136" s="13" t="s">
        <v>91</v>
      </c>
      <c r="AW136" s="13" t="s">
        <v>43</v>
      </c>
      <c r="AX136" s="13" t="s">
        <v>83</v>
      </c>
      <c r="AY136" s="199" t="s">
        <v>138</v>
      </c>
    </row>
    <row r="137" spans="1:65" s="13" customFormat="1" ht="10.199999999999999">
      <c r="B137" s="189"/>
      <c r="C137" s="190"/>
      <c r="D137" s="191" t="s">
        <v>146</v>
      </c>
      <c r="E137" s="192" t="s">
        <v>45</v>
      </c>
      <c r="F137" s="193" t="s">
        <v>883</v>
      </c>
      <c r="G137" s="190"/>
      <c r="H137" s="192" t="s">
        <v>45</v>
      </c>
      <c r="I137" s="194"/>
      <c r="J137" s="190"/>
      <c r="K137" s="190"/>
      <c r="L137" s="195"/>
      <c r="M137" s="196"/>
      <c r="N137" s="197"/>
      <c r="O137" s="197"/>
      <c r="P137" s="197"/>
      <c r="Q137" s="197"/>
      <c r="R137" s="197"/>
      <c r="S137" s="197"/>
      <c r="T137" s="198"/>
      <c r="AT137" s="199" t="s">
        <v>146</v>
      </c>
      <c r="AU137" s="199" t="s">
        <v>93</v>
      </c>
      <c r="AV137" s="13" t="s">
        <v>91</v>
      </c>
      <c r="AW137" s="13" t="s">
        <v>43</v>
      </c>
      <c r="AX137" s="13" t="s">
        <v>83</v>
      </c>
      <c r="AY137" s="199" t="s">
        <v>138</v>
      </c>
    </row>
    <row r="138" spans="1:65" s="14" customFormat="1" ht="10.199999999999999">
      <c r="B138" s="200"/>
      <c r="C138" s="201"/>
      <c r="D138" s="191" t="s">
        <v>146</v>
      </c>
      <c r="E138" s="202" t="s">
        <v>45</v>
      </c>
      <c r="F138" s="203" t="s">
        <v>884</v>
      </c>
      <c r="G138" s="201"/>
      <c r="H138" s="204">
        <v>14.788</v>
      </c>
      <c r="I138" s="205"/>
      <c r="J138" s="201"/>
      <c r="K138" s="201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146</v>
      </c>
      <c r="AU138" s="210" t="s">
        <v>93</v>
      </c>
      <c r="AV138" s="14" t="s">
        <v>93</v>
      </c>
      <c r="AW138" s="14" t="s">
        <v>43</v>
      </c>
      <c r="AX138" s="14" t="s">
        <v>91</v>
      </c>
      <c r="AY138" s="210" t="s">
        <v>138</v>
      </c>
    </row>
    <row r="139" spans="1:65" s="2" customFormat="1" ht="14.4" customHeight="1">
      <c r="A139" s="37"/>
      <c r="B139" s="38"/>
      <c r="C139" s="176" t="s">
        <v>256</v>
      </c>
      <c r="D139" s="176" t="s">
        <v>139</v>
      </c>
      <c r="E139" s="177" t="s">
        <v>885</v>
      </c>
      <c r="F139" s="178" t="s">
        <v>886</v>
      </c>
      <c r="G139" s="179" t="s">
        <v>174</v>
      </c>
      <c r="H139" s="180">
        <v>1220</v>
      </c>
      <c r="I139" s="181"/>
      <c r="J139" s="182">
        <f>ROUND(I139*H139,2)</f>
        <v>0</v>
      </c>
      <c r="K139" s="178" t="s">
        <v>143</v>
      </c>
      <c r="L139" s="42"/>
      <c r="M139" s="183" t="s">
        <v>45</v>
      </c>
      <c r="N139" s="184" t="s">
        <v>54</v>
      </c>
      <c r="O139" s="67"/>
      <c r="P139" s="185">
        <f>O139*H139</f>
        <v>0</v>
      </c>
      <c r="Q139" s="185">
        <v>0</v>
      </c>
      <c r="R139" s="185">
        <f>Q139*H139</f>
        <v>0</v>
      </c>
      <c r="S139" s="185">
        <v>0</v>
      </c>
      <c r="T139" s="18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7" t="s">
        <v>144</v>
      </c>
      <c r="AT139" s="187" t="s">
        <v>139</v>
      </c>
      <c r="AU139" s="187" t="s">
        <v>93</v>
      </c>
      <c r="AY139" s="19" t="s">
        <v>138</v>
      </c>
      <c r="BE139" s="188">
        <f>IF(N139="základní",J139,0)</f>
        <v>0</v>
      </c>
      <c r="BF139" s="188">
        <f>IF(N139="snížená",J139,0)</f>
        <v>0</v>
      </c>
      <c r="BG139" s="188">
        <f>IF(N139="zákl. přenesená",J139,0)</f>
        <v>0</v>
      </c>
      <c r="BH139" s="188">
        <f>IF(N139="sníž. přenesená",J139,0)</f>
        <v>0</v>
      </c>
      <c r="BI139" s="188">
        <f>IF(N139="nulová",J139,0)</f>
        <v>0</v>
      </c>
      <c r="BJ139" s="19" t="s">
        <v>91</v>
      </c>
      <c r="BK139" s="188">
        <f>ROUND(I139*H139,2)</f>
        <v>0</v>
      </c>
      <c r="BL139" s="19" t="s">
        <v>144</v>
      </c>
      <c r="BM139" s="187" t="s">
        <v>887</v>
      </c>
    </row>
    <row r="140" spans="1:65" s="2" customFormat="1" ht="14.4" customHeight="1">
      <c r="A140" s="37"/>
      <c r="B140" s="38"/>
      <c r="C140" s="176" t="s">
        <v>349</v>
      </c>
      <c r="D140" s="176" t="s">
        <v>139</v>
      </c>
      <c r="E140" s="177" t="s">
        <v>888</v>
      </c>
      <c r="F140" s="178" t="s">
        <v>889</v>
      </c>
      <c r="G140" s="179" t="s">
        <v>278</v>
      </c>
      <c r="H140" s="180">
        <v>3</v>
      </c>
      <c r="I140" s="181"/>
      <c r="J140" s="182">
        <f>ROUND(I140*H140,2)</f>
        <v>0</v>
      </c>
      <c r="K140" s="178" t="s">
        <v>45</v>
      </c>
      <c r="L140" s="42"/>
      <c r="M140" s="183" t="s">
        <v>45</v>
      </c>
      <c r="N140" s="184" t="s">
        <v>54</v>
      </c>
      <c r="O140" s="67"/>
      <c r="P140" s="185">
        <f>O140*H140</f>
        <v>0</v>
      </c>
      <c r="Q140" s="185">
        <v>0</v>
      </c>
      <c r="R140" s="185">
        <f>Q140*H140</f>
        <v>0</v>
      </c>
      <c r="S140" s="185">
        <v>0</v>
      </c>
      <c r="T140" s="18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7" t="s">
        <v>144</v>
      </c>
      <c r="AT140" s="187" t="s">
        <v>139</v>
      </c>
      <c r="AU140" s="187" t="s">
        <v>93</v>
      </c>
      <c r="AY140" s="19" t="s">
        <v>138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9" t="s">
        <v>91</v>
      </c>
      <c r="BK140" s="188">
        <f>ROUND(I140*H140,2)</f>
        <v>0</v>
      </c>
      <c r="BL140" s="19" t="s">
        <v>144</v>
      </c>
      <c r="BM140" s="187" t="s">
        <v>890</v>
      </c>
    </row>
    <row r="141" spans="1:65" s="12" customFormat="1" ht="22.8" customHeight="1">
      <c r="B141" s="160"/>
      <c r="C141" s="161"/>
      <c r="D141" s="162" t="s">
        <v>82</v>
      </c>
      <c r="E141" s="174" t="s">
        <v>185</v>
      </c>
      <c r="F141" s="174" t="s">
        <v>348</v>
      </c>
      <c r="G141" s="161"/>
      <c r="H141" s="161"/>
      <c r="I141" s="164"/>
      <c r="J141" s="175">
        <f>BK141</f>
        <v>0</v>
      </c>
      <c r="K141" s="161"/>
      <c r="L141" s="166"/>
      <c r="M141" s="167"/>
      <c r="N141" s="168"/>
      <c r="O141" s="168"/>
      <c r="P141" s="169">
        <f>P142</f>
        <v>0</v>
      </c>
      <c r="Q141" s="168"/>
      <c r="R141" s="169">
        <f>R142</f>
        <v>0</v>
      </c>
      <c r="S141" s="168"/>
      <c r="T141" s="170">
        <f>T142</f>
        <v>0</v>
      </c>
      <c r="AR141" s="171" t="s">
        <v>91</v>
      </c>
      <c r="AT141" s="172" t="s">
        <v>82</v>
      </c>
      <c r="AU141" s="172" t="s">
        <v>91</v>
      </c>
      <c r="AY141" s="171" t="s">
        <v>138</v>
      </c>
      <c r="BK141" s="173">
        <f>BK142</f>
        <v>0</v>
      </c>
    </row>
    <row r="142" spans="1:65" s="12" customFormat="1" ht="20.85" customHeight="1">
      <c r="B142" s="160"/>
      <c r="C142" s="161"/>
      <c r="D142" s="162" t="s">
        <v>82</v>
      </c>
      <c r="E142" s="174" t="s">
        <v>354</v>
      </c>
      <c r="F142" s="174" t="s">
        <v>355</v>
      </c>
      <c r="G142" s="161"/>
      <c r="H142" s="161"/>
      <c r="I142" s="164"/>
      <c r="J142" s="175">
        <f>BK142</f>
        <v>0</v>
      </c>
      <c r="K142" s="161"/>
      <c r="L142" s="166"/>
      <c r="M142" s="167"/>
      <c r="N142" s="168"/>
      <c r="O142" s="168"/>
      <c r="P142" s="169">
        <f>SUM(P143:P144)</f>
        <v>0</v>
      </c>
      <c r="Q142" s="168"/>
      <c r="R142" s="169">
        <f>SUM(R143:R144)</f>
        <v>0</v>
      </c>
      <c r="S142" s="168"/>
      <c r="T142" s="170">
        <f>SUM(T143:T144)</f>
        <v>0</v>
      </c>
      <c r="AR142" s="171" t="s">
        <v>91</v>
      </c>
      <c r="AT142" s="172" t="s">
        <v>82</v>
      </c>
      <c r="AU142" s="172" t="s">
        <v>93</v>
      </c>
      <c r="AY142" s="171" t="s">
        <v>138</v>
      </c>
      <c r="BK142" s="173">
        <f>SUM(BK143:BK144)</f>
        <v>0</v>
      </c>
    </row>
    <row r="143" spans="1:65" s="2" customFormat="1" ht="24.15" customHeight="1">
      <c r="A143" s="37"/>
      <c r="B143" s="38"/>
      <c r="C143" s="176" t="s">
        <v>303</v>
      </c>
      <c r="D143" s="176" t="s">
        <v>139</v>
      </c>
      <c r="E143" s="177" t="s">
        <v>891</v>
      </c>
      <c r="F143" s="178" t="s">
        <v>892</v>
      </c>
      <c r="G143" s="179" t="s">
        <v>221</v>
      </c>
      <c r="H143" s="180">
        <v>4.3339999999999996</v>
      </c>
      <c r="I143" s="181"/>
      <c r="J143" s="182">
        <f>ROUND(I143*H143,2)</f>
        <v>0</v>
      </c>
      <c r="K143" s="178" t="s">
        <v>143</v>
      </c>
      <c r="L143" s="42"/>
      <c r="M143" s="183" t="s">
        <v>45</v>
      </c>
      <c r="N143" s="184" t="s">
        <v>54</v>
      </c>
      <c r="O143" s="67"/>
      <c r="P143" s="185">
        <f>O143*H143</f>
        <v>0</v>
      </c>
      <c r="Q143" s="185">
        <v>0</v>
      </c>
      <c r="R143" s="185">
        <f>Q143*H143</f>
        <v>0</v>
      </c>
      <c r="S143" s="185">
        <v>0</v>
      </c>
      <c r="T143" s="18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7" t="s">
        <v>144</v>
      </c>
      <c r="AT143" s="187" t="s">
        <v>139</v>
      </c>
      <c r="AU143" s="187" t="s">
        <v>154</v>
      </c>
      <c r="AY143" s="19" t="s">
        <v>138</v>
      </c>
      <c r="BE143" s="188">
        <f>IF(N143="základní",J143,0)</f>
        <v>0</v>
      </c>
      <c r="BF143" s="188">
        <f>IF(N143="snížená",J143,0)</f>
        <v>0</v>
      </c>
      <c r="BG143" s="188">
        <f>IF(N143="zákl. přenesená",J143,0)</f>
        <v>0</v>
      </c>
      <c r="BH143" s="188">
        <f>IF(N143="sníž. přenesená",J143,0)</f>
        <v>0</v>
      </c>
      <c r="BI143" s="188">
        <f>IF(N143="nulová",J143,0)</f>
        <v>0</v>
      </c>
      <c r="BJ143" s="19" t="s">
        <v>91</v>
      </c>
      <c r="BK143" s="188">
        <f>ROUND(I143*H143,2)</f>
        <v>0</v>
      </c>
      <c r="BL143" s="19" t="s">
        <v>144</v>
      </c>
      <c r="BM143" s="187" t="s">
        <v>893</v>
      </c>
    </row>
    <row r="144" spans="1:65" s="2" customFormat="1" ht="24.15" customHeight="1">
      <c r="A144" s="37"/>
      <c r="B144" s="38"/>
      <c r="C144" s="176" t="s">
        <v>363</v>
      </c>
      <c r="D144" s="176" t="s">
        <v>139</v>
      </c>
      <c r="E144" s="177" t="s">
        <v>894</v>
      </c>
      <c r="F144" s="178" t="s">
        <v>895</v>
      </c>
      <c r="G144" s="179" t="s">
        <v>221</v>
      </c>
      <c r="H144" s="180">
        <v>4.3339999999999996</v>
      </c>
      <c r="I144" s="181"/>
      <c r="J144" s="182">
        <f>ROUND(I144*H144,2)</f>
        <v>0</v>
      </c>
      <c r="K144" s="178" t="s">
        <v>143</v>
      </c>
      <c r="L144" s="42"/>
      <c r="M144" s="183" t="s">
        <v>45</v>
      </c>
      <c r="N144" s="184" t="s">
        <v>54</v>
      </c>
      <c r="O144" s="67"/>
      <c r="P144" s="185">
        <f>O144*H144</f>
        <v>0</v>
      </c>
      <c r="Q144" s="185">
        <v>0</v>
      </c>
      <c r="R144" s="185">
        <f>Q144*H144</f>
        <v>0</v>
      </c>
      <c r="S144" s="185">
        <v>0</v>
      </c>
      <c r="T144" s="18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7" t="s">
        <v>144</v>
      </c>
      <c r="AT144" s="187" t="s">
        <v>139</v>
      </c>
      <c r="AU144" s="187" t="s">
        <v>154</v>
      </c>
      <c r="AY144" s="19" t="s">
        <v>138</v>
      </c>
      <c r="BE144" s="188">
        <f>IF(N144="základní",J144,0)</f>
        <v>0</v>
      </c>
      <c r="BF144" s="188">
        <f>IF(N144="snížená",J144,0)</f>
        <v>0</v>
      </c>
      <c r="BG144" s="188">
        <f>IF(N144="zákl. přenesená",J144,0)</f>
        <v>0</v>
      </c>
      <c r="BH144" s="188">
        <f>IF(N144="sníž. přenesená",J144,0)</f>
        <v>0</v>
      </c>
      <c r="BI144" s="188">
        <f>IF(N144="nulová",J144,0)</f>
        <v>0</v>
      </c>
      <c r="BJ144" s="19" t="s">
        <v>91</v>
      </c>
      <c r="BK144" s="188">
        <f>ROUND(I144*H144,2)</f>
        <v>0</v>
      </c>
      <c r="BL144" s="19" t="s">
        <v>144</v>
      </c>
      <c r="BM144" s="187" t="s">
        <v>896</v>
      </c>
    </row>
    <row r="145" spans="1:65" s="12" customFormat="1" ht="25.95" customHeight="1">
      <c r="B145" s="160"/>
      <c r="C145" s="161"/>
      <c r="D145" s="162" t="s">
        <v>82</v>
      </c>
      <c r="E145" s="163" t="s">
        <v>235</v>
      </c>
      <c r="F145" s="163" t="s">
        <v>236</v>
      </c>
      <c r="G145" s="161"/>
      <c r="H145" s="161"/>
      <c r="I145" s="164"/>
      <c r="J145" s="165">
        <f>BK145</f>
        <v>0</v>
      </c>
      <c r="K145" s="161"/>
      <c r="L145" s="166"/>
      <c r="M145" s="167"/>
      <c r="N145" s="168"/>
      <c r="O145" s="168"/>
      <c r="P145" s="169">
        <f>SUM(P146:P148)</f>
        <v>0</v>
      </c>
      <c r="Q145" s="168"/>
      <c r="R145" s="169">
        <f>SUM(R146:R148)</f>
        <v>0</v>
      </c>
      <c r="S145" s="168"/>
      <c r="T145" s="170">
        <f>SUM(T146:T148)</f>
        <v>0</v>
      </c>
      <c r="AR145" s="171" t="s">
        <v>144</v>
      </c>
      <c r="AT145" s="172" t="s">
        <v>82</v>
      </c>
      <c r="AU145" s="172" t="s">
        <v>83</v>
      </c>
      <c r="AY145" s="171" t="s">
        <v>138</v>
      </c>
      <c r="BK145" s="173">
        <f>SUM(BK146:BK148)</f>
        <v>0</v>
      </c>
    </row>
    <row r="146" spans="1:65" s="2" customFormat="1" ht="14.4" customHeight="1">
      <c r="A146" s="37"/>
      <c r="B146" s="38"/>
      <c r="C146" s="176" t="s">
        <v>369</v>
      </c>
      <c r="D146" s="176" t="s">
        <v>139</v>
      </c>
      <c r="E146" s="177" t="s">
        <v>238</v>
      </c>
      <c r="F146" s="178" t="s">
        <v>239</v>
      </c>
      <c r="G146" s="179" t="s">
        <v>151</v>
      </c>
      <c r="H146" s="180">
        <v>40</v>
      </c>
      <c r="I146" s="181"/>
      <c r="J146" s="182">
        <f>ROUND(I146*H146,2)</f>
        <v>0</v>
      </c>
      <c r="K146" s="178" t="s">
        <v>143</v>
      </c>
      <c r="L146" s="42"/>
      <c r="M146" s="183" t="s">
        <v>45</v>
      </c>
      <c r="N146" s="184" t="s">
        <v>54</v>
      </c>
      <c r="O146" s="67"/>
      <c r="P146" s="185">
        <f>O146*H146</f>
        <v>0</v>
      </c>
      <c r="Q146" s="185">
        <v>0</v>
      </c>
      <c r="R146" s="185">
        <f>Q146*H146</f>
        <v>0</v>
      </c>
      <c r="S146" s="185">
        <v>0</v>
      </c>
      <c r="T146" s="18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7" t="s">
        <v>240</v>
      </c>
      <c r="AT146" s="187" t="s">
        <v>139</v>
      </c>
      <c r="AU146" s="187" t="s">
        <v>91</v>
      </c>
      <c r="AY146" s="19" t="s">
        <v>138</v>
      </c>
      <c r="BE146" s="188">
        <f>IF(N146="základní",J146,0)</f>
        <v>0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9" t="s">
        <v>91</v>
      </c>
      <c r="BK146" s="188">
        <f>ROUND(I146*H146,2)</f>
        <v>0</v>
      </c>
      <c r="BL146" s="19" t="s">
        <v>240</v>
      </c>
      <c r="BM146" s="187" t="s">
        <v>897</v>
      </c>
    </row>
    <row r="147" spans="1:65" s="13" customFormat="1" ht="10.199999999999999">
      <c r="B147" s="189"/>
      <c r="C147" s="190"/>
      <c r="D147" s="191" t="s">
        <v>146</v>
      </c>
      <c r="E147" s="192" t="s">
        <v>45</v>
      </c>
      <c r="F147" s="193" t="s">
        <v>795</v>
      </c>
      <c r="G147" s="190"/>
      <c r="H147" s="192" t="s">
        <v>45</v>
      </c>
      <c r="I147" s="194"/>
      <c r="J147" s="190"/>
      <c r="K147" s="190"/>
      <c r="L147" s="195"/>
      <c r="M147" s="196"/>
      <c r="N147" s="197"/>
      <c r="O147" s="197"/>
      <c r="P147" s="197"/>
      <c r="Q147" s="197"/>
      <c r="R147" s="197"/>
      <c r="S147" s="197"/>
      <c r="T147" s="198"/>
      <c r="AT147" s="199" t="s">
        <v>146</v>
      </c>
      <c r="AU147" s="199" t="s">
        <v>91</v>
      </c>
      <c r="AV147" s="13" t="s">
        <v>91</v>
      </c>
      <c r="AW147" s="13" t="s">
        <v>43</v>
      </c>
      <c r="AX147" s="13" t="s">
        <v>83</v>
      </c>
      <c r="AY147" s="199" t="s">
        <v>138</v>
      </c>
    </row>
    <row r="148" spans="1:65" s="14" customFormat="1" ht="10.199999999999999">
      <c r="B148" s="200"/>
      <c r="C148" s="201"/>
      <c r="D148" s="191" t="s">
        <v>146</v>
      </c>
      <c r="E148" s="202" t="s">
        <v>45</v>
      </c>
      <c r="F148" s="203" t="s">
        <v>243</v>
      </c>
      <c r="G148" s="201"/>
      <c r="H148" s="204">
        <v>40</v>
      </c>
      <c r="I148" s="205"/>
      <c r="J148" s="201"/>
      <c r="K148" s="201"/>
      <c r="L148" s="206"/>
      <c r="M148" s="222"/>
      <c r="N148" s="223"/>
      <c r="O148" s="223"/>
      <c r="P148" s="223"/>
      <c r="Q148" s="223"/>
      <c r="R148" s="223"/>
      <c r="S148" s="223"/>
      <c r="T148" s="224"/>
      <c r="AT148" s="210" t="s">
        <v>146</v>
      </c>
      <c r="AU148" s="210" t="s">
        <v>91</v>
      </c>
      <c r="AV148" s="14" t="s">
        <v>93</v>
      </c>
      <c r="AW148" s="14" t="s">
        <v>43</v>
      </c>
      <c r="AX148" s="14" t="s">
        <v>91</v>
      </c>
      <c r="AY148" s="210" t="s">
        <v>138</v>
      </c>
    </row>
    <row r="149" spans="1:65" s="2" customFormat="1" ht="6.9" customHeight="1">
      <c r="A149" s="37"/>
      <c r="B149" s="50"/>
      <c r="C149" s="51"/>
      <c r="D149" s="51"/>
      <c r="E149" s="51"/>
      <c r="F149" s="51"/>
      <c r="G149" s="51"/>
      <c r="H149" s="51"/>
      <c r="I149" s="51"/>
      <c r="J149" s="51"/>
      <c r="K149" s="51"/>
      <c r="L149" s="42"/>
      <c r="M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</sheetData>
  <sheetProtection algorithmName="SHA-512" hashValue="9LIrD1H2kHztWb27v24e+ZTUjzlL9F9LduD688C19oZ84AXiluFJ84wpoGEyKdpR0Qc6g5ZybUI2KX/shiGm9g==" saltValue="y1kryjzZQ8ucTUC9dg/FstBwId4O9OKLWYoLeStBkFE2RKEw2IdqtphbOt+Pj2KwqSNmXIOZOm+8xeKWdbIg4g==" spinCount="100000" sheet="1" objects="1" scenarios="1" formatColumns="0" formatRows="0" autoFilter="0"/>
  <autoFilter ref="C83:K148" xr:uid="{00000000-0009-0000-0000-000005000000}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36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108</v>
      </c>
    </row>
    <row r="3" spans="1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93</v>
      </c>
    </row>
    <row r="4" spans="1:46" s="1" customFormat="1" ht="24.9" customHeight="1">
      <c r="B4" s="22"/>
      <c r="D4" s="106" t="s">
        <v>112</v>
      </c>
      <c r="L4" s="22"/>
      <c r="M4" s="107" t="s">
        <v>10</v>
      </c>
      <c r="AT4" s="19" t="s">
        <v>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108" t="s">
        <v>16</v>
      </c>
      <c r="L6" s="22"/>
    </row>
    <row r="7" spans="1:46" s="1" customFormat="1" ht="16.5" customHeight="1">
      <c r="B7" s="22"/>
      <c r="E7" s="376" t="str">
        <f>'Rekapitulace stavby'!K6</f>
        <v>NOVOSTAVBA SKATEPARKU V LOKALITĚ SÍDLIŠTĚ ZA CHLUMEM</v>
      </c>
      <c r="F7" s="377"/>
      <c r="G7" s="377"/>
      <c r="H7" s="377"/>
      <c r="L7" s="22"/>
    </row>
    <row r="8" spans="1:46" s="2" customFormat="1" ht="12" customHeight="1">
      <c r="A8" s="37"/>
      <c r="B8" s="42"/>
      <c r="C8" s="37"/>
      <c r="D8" s="108" t="s">
        <v>113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>
      <c r="A9" s="37"/>
      <c r="B9" s="42"/>
      <c r="C9" s="37"/>
      <c r="D9" s="37"/>
      <c r="E9" s="378" t="s">
        <v>898</v>
      </c>
      <c r="F9" s="379"/>
      <c r="G9" s="379"/>
      <c r="H9" s="379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0.199999999999999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>
      <c r="A11" s="37"/>
      <c r="B11" s="42"/>
      <c r="C11" s="37"/>
      <c r="D11" s="108" t="s">
        <v>18</v>
      </c>
      <c r="E11" s="37"/>
      <c r="F11" s="110" t="s">
        <v>45</v>
      </c>
      <c r="G11" s="37"/>
      <c r="H11" s="37"/>
      <c r="I11" s="108" t="s">
        <v>20</v>
      </c>
      <c r="J11" s="110" t="s">
        <v>45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12. 8. 2021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>
      <c r="A15" s="37"/>
      <c r="B15" s="42"/>
      <c r="C15" s="37"/>
      <c r="D15" s="37"/>
      <c r="E15" s="110" t="s">
        <v>34</v>
      </c>
      <c r="F15" s="37"/>
      <c r="G15" s="37"/>
      <c r="H15" s="37"/>
      <c r="I15" s="108" t="s">
        <v>35</v>
      </c>
      <c r="J15" s="110" t="s">
        <v>36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37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0" t="str">
        <f>'Rekapitulace stavby'!E14</f>
        <v>Vyplň údaj</v>
      </c>
      <c r="F18" s="381"/>
      <c r="G18" s="381"/>
      <c r="H18" s="381"/>
      <c r="I18" s="108" t="s">
        <v>35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39</v>
      </c>
      <c r="E20" s="37"/>
      <c r="F20" s="37"/>
      <c r="G20" s="37"/>
      <c r="H20" s="37"/>
      <c r="I20" s="108" t="s">
        <v>31</v>
      </c>
      <c r="J20" s="110" t="s">
        <v>40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41</v>
      </c>
      <c r="F21" s="37"/>
      <c r="G21" s="37"/>
      <c r="H21" s="37"/>
      <c r="I21" s="108" t="s">
        <v>35</v>
      </c>
      <c r="J21" s="110" t="s">
        <v>42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44</v>
      </c>
      <c r="E23" s="37"/>
      <c r="F23" s="37"/>
      <c r="G23" s="37"/>
      <c r="H23" s="37"/>
      <c r="I23" s="108" t="s">
        <v>31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35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47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02.5" customHeight="1">
      <c r="A27" s="112"/>
      <c r="B27" s="113"/>
      <c r="C27" s="112"/>
      <c r="D27" s="112"/>
      <c r="E27" s="382" t="s">
        <v>115</v>
      </c>
      <c r="F27" s="382"/>
      <c r="G27" s="382"/>
      <c r="H27" s="382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49</v>
      </c>
      <c r="E30" s="37"/>
      <c r="F30" s="37"/>
      <c r="G30" s="37"/>
      <c r="H30" s="37"/>
      <c r="I30" s="37"/>
      <c r="J30" s="117">
        <f>ROUND(J84, 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51</v>
      </c>
      <c r="G32" s="37"/>
      <c r="H32" s="37"/>
      <c r="I32" s="118" t="s">
        <v>50</v>
      </c>
      <c r="J32" s="118" t="s">
        <v>52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53</v>
      </c>
      <c r="E33" s="108" t="s">
        <v>54</v>
      </c>
      <c r="F33" s="120">
        <f>ROUND((SUM(BE84:BE135)),  2)</f>
        <v>0</v>
      </c>
      <c r="G33" s="37"/>
      <c r="H33" s="37"/>
      <c r="I33" s="121">
        <v>0.21</v>
      </c>
      <c r="J33" s="120">
        <f>ROUND(((SUM(BE84:BE135))*I33),  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55</v>
      </c>
      <c r="F34" s="120">
        <f>ROUND((SUM(BF84:BF135)),  2)</f>
        <v>0</v>
      </c>
      <c r="G34" s="37"/>
      <c r="H34" s="37"/>
      <c r="I34" s="121">
        <v>0.15</v>
      </c>
      <c r="J34" s="120">
        <f>ROUND(((SUM(BF84:BF135))*I34),  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hidden="1" customHeight="1">
      <c r="A35" s="37"/>
      <c r="B35" s="42"/>
      <c r="C35" s="37"/>
      <c r="D35" s="37"/>
      <c r="E35" s="108" t="s">
        <v>56</v>
      </c>
      <c r="F35" s="120">
        <f>ROUND((SUM(BG84:BG135)),  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hidden="1" customHeight="1">
      <c r="A36" s="37"/>
      <c r="B36" s="42"/>
      <c r="C36" s="37"/>
      <c r="D36" s="37"/>
      <c r="E36" s="108" t="s">
        <v>57</v>
      </c>
      <c r="F36" s="120">
        <f>ROUND((SUM(BH84:BH135)),  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hidden="1" customHeight="1">
      <c r="A37" s="37"/>
      <c r="B37" s="42"/>
      <c r="C37" s="37"/>
      <c r="D37" s="37"/>
      <c r="E37" s="108" t="s">
        <v>58</v>
      </c>
      <c r="F37" s="120">
        <f>ROUND((SUM(BI84:BI135)),  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59</v>
      </c>
      <c r="E39" s="124"/>
      <c r="F39" s="124"/>
      <c r="G39" s="125" t="s">
        <v>60</v>
      </c>
      <c r="H39" s="126" t="s">
        <v>61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5" t="s">
        <v>116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3" t="str">
        <f>E7</f>
        <v>NOVOSTAVBA SKATEPARKU V LOKALITĚ SÍDLIŠTĚ ZA CHLUMEM</v>
      </c>
      <c r="F48" s="384"/>
      <c r="G48" s="384"/>
      <c r="H48" s="384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>
      <c r="A50" s="37"/>
      <c r="B50" s="38"/>
      <c r="C50" s="39"/>
      <c r="D50" s="39"/>
      <c r="E50" s="336" t="str">
        <f>E9</f>
        <v>SO06 - Veřejné osvětlení</v>
      </c>
      <c r="F50" s="385"/>
      <c r="G50" s="385"/>
      <c r="H50" s="38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>
      <c r="A52" s="37"/>
      <c r="B52" s="38"/>
      <c r="C52" s="31" t="s">
        <v>22</v>
      </c>
      <c r="D52" s="39"/>
      <c r="E52" s="39"/>
      <c r="F52" s="29" t="str">
        <f>F12</f>
        <v>p.č.1636/12</v>
      </c>
      <c r="G52" s="39"/>
      <c r="H52" s="39"/>
      <c r="I52" s="31" t="s">
        <v>24</v>
      </c>
      <c r="J52" s="62" t="str">
        <f>IF(J12="","",J12)</f>
        <v>12. 8. 2021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40.049999999999997" customHeight="1">
      <c r="A54" s="37"/>
      <c r="B54" s="38"/>
      <c r="C54" s="31" t="s">
        <v>30</v>
      </c>
      <c r="D54" s="39"/>
      <c r="E54" s="39"/>
      <c r="F54" s="29" t="str">
        <f>E15</f>
        <v>Město Bílina, Břežánská 50/4, 41831 Bílina</v>
      </c>
      <c r="G54" s="39"/>
      <c r="H54" s="39"/>
      <c r="I54" s="31" t="s">
        <v>39</v>
      </c>
      <c r="J54" s="35" t="str">
        <f>E21</f>
        <v>MPtechnik s.r.o., Francouzská 149, 34562 Holýšov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15" customHeight="1">
      <c r="A55" s="37"/>
      <c r="B55" s="38"/>
      <c r="C55" s="31" t="s">
        <v>37</v>
      </c>
      <c r="D55" s="39"/>
      <c r="E55" s="39"/>
      <c r="F55" s="29" t="str">
        <f>IF(E18="","",E18)</f>
        <v>Vyplň údaj</v>
      </c>
      <c r="G55" s="39"/>
      <c r="H55" s="39"/>
      <c r="I55" s="31" t="s">
        <v>44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>
      <c r="A57" s="37"/>
      <c r="B57" s="38"/>
      <c r="C57" s="133" t="s">
        <v>117</v>
      </c>
      <c r="D57" s="134"/>
      <c r="E57" s="134"/>
      <c r="F57" s="134"/>
      <c r="G57" s="134"/>
      <c r="H57" s="134"/>
      <c r="I57" s="134"/>
      <c r="J57" s="135" t="s">
        <v>118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81</v>
      </c>
      <c r="D59" s="39"/>
      <c r="E59" s="39"/>
      <c r="F59" s="39"/>
      <c r="G59" s="39"/>
      <c r="H59" s="39"/>
      <c r="I59" s="39"/>
      <c r="J59" s="80">
        <f>J84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119</v>
      </c>
    </row>
    <row r="60" spans="1:47" s="9" customFormat="1" ht="24.9" customHeight="1">
      <c r="B60" s="137"/>
      <c r="C60" s="138"/>
      <c r="D60" s="139" t="s">
        <v>899</v>
      </c>
      <c r="E60" s="140"/>
      <c r="F60" s="140"/>
      <c r="G60" s="140"/>
      <c r="H60" s="140"/>
      <c r="I60" s="140"/>
      <c r="J60" s="141">
        <f>J85</f>
        <v>0</v>
      </c>
      <c r="K60" s="138"/>
      <c r="L60" s="142"/>
    </row>
    <row r="61" spans="1:47" s="10" customFormat="1" ht="19.95" customHeight="1">
      <c r="B61" s="143"/>
      <c r="C61" s="144"/>
      <c r="D61" s="145" t="s">
        <v>900</v>
      </c>
      <c r="E61" s="146"/>
      <c r="F61" s="146"/>
      <c r="G61" s="146"/>
      <c r="H61" s="146"/>
      <c r="I61" s="146"/>
      <c r="J61" s="147">
        <f>J86</f>
        <v>0</v>
      </c>
      <c r="K61" s="144"/>
      <c r="L61" s="148"/>
    </row>
    <row r="62" spans="1:47" s="10" customFormat="1" ht="19.95" customHeight="1">
      <c r="B62" s="143"/>
      <c r="C62" s="144"/>
      <c r="D62" s="145" t="s">
        <v>901</v>
      </c>
      <c r="E62" s="146"/>
      <c r="F62" s="146"/>
      <c r="G62" s="146"/>
      <c r="H62" s="146"/>
      <c r="I62" s="146"/>
      <c r="J62" s="147">
        <f>J104</f>
        <v>0</v>
      </c>
      <c r="K62" s="144"/>
      <c r="L62" s="148"/>
    </row>
    <row r="63" spans="1:47" s="10" customFormat="1" ht="19.95" customHeight="1">
      <c r="B63" s="143"/>
      <c r="C63" s="144"/>
      <c r="D63" s="145" t="s">
        <v>902</v>
      </c>
      <c r="E63" s="146"/>
      <c r="F63" s="146"/>
      <c r="G63" s="146"/>
      <c r="H63" s="146"/>
      <c r="I63" s="146"/>
      <c r="J63" s="147">
        <f>J121</f>
        <v>0</v>
      </c>
      <c r="K63" s="144"/>
      <c r="L63" s="148"/>
    </row>
    <row r="64" spans="1:47" s="9" customFormat="1" ht="24.9" customHeight="1">
      <c r="B64" s="137"/>
      <c r="C64" s="138"/>
      <c r="D64" s="139" t="s">
        <v>903</v>
      </c>
      <c r="E64" s="140"/>
      <c r="F64" s="140"/>
      <c r="G64" s="140"/>
      <c r="H64" s="140"/>
      <c r="I64" s="140"/>
      <c r="J64" s="141">
        <f>J132</f>
        <v>0</v>
      </c>
      <c r="K64" s="138"/>
      <c r="L64" s="142"/>
    </row>
    <row r="65" spans="1:31" s="2" customFormat="1" ht="21.7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0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9" customHeight="1">
      <c r="A66" s="37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09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70" spans="1:31" s="2" customFormat="1" ht="6.9" customHeight="1">
      <c r="A70" s="37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9" customHeight="1">
      <c r="A71" s="37"/>
      <c r="B71" s="38"/>
      <c r="C71" s="25" t="s">
        <v>123</v>
      </c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16</v>
      </c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383" t="str">
        <f>E7</f>
        <v>NOVOSTAVBA SKATEPARKU V LOKALITĚ SÍDLIŠTĚ ZA CHLUMEM</v>
      </c>
      <c r="F74" s="384"/>
      <c r="G74" s="384"/>
      <c r="H74" s="384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113</v>
      </c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336" t="str">
        <f>E9</f>
        <v>SO06 - Veřejné osvětlení</v>
      </c>
      <c r="F76" s="385"/>
      <c r="G76" s="385"/>
      <c r="H76" s="385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22</v>
      </c>
      <c r="D78" s="39"/>
      <c r="E78" s="39"/>
      <c r="F78" s="29" t="str">
        <f>F12</f>
        <v>p.č.1636/12</v>
      </c>
      <c r="G78" s="39"/>
      <c r="H78" s="39"/>
      <c r="I78" s="31" t="s">
        <v>24</v>
      </c>
      <c r="J78" s="62" t="str">
        <f>IF(J12="","",J12)</f>
        <v>12. 8. 2021</v>
      </c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40.049999999999997" customHeight="1">
      <c r="A80" s="37"/>
      <c r="B80" s="38"/>
      <c r="C80" s="31" t="s">
        <v>30</v>
      </c>
      <c r="D80" s="39"/>
      <c r="E80" s="39"/>
      <c r="F80" s="29" t="str">
        <f>E15</f>
        <v>Město Bílina, Břežánská 50/4, 41831 Bílina</v>
      </c>
      <c r="G80" s="39"/>
      <c r="H80" s="39"/>
      <c r="I80" s="31" t="s">
        <v>39</v>
      </c>
      <c r="J80" s="35" t="str">
        <f>E21</f>
        <v>MPtechnik s.r.o., Francouzská 149, 34562 Holýšov</v>
      </c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65" s="2" customFormat="1" ht="15.15" customHeight="1">
      <c r="A81" s="37"/>
      <c r="B81" s="38"/>
      <c r="C81" s="31" t="s">
        <v>37</v>
      </c>
      <c r="D81" s="39"/>
      <c r="E81" s="39"/>
      <c r="F81" s="29" t="str">
        <f>IF(E18="","",E18)</f>
        <v>Vyplň údaj</v>
      </c>
      <c r="G81" s="39"/>
      <c r="H81" s="39"/>
      <c r="I81" s="31" t="s">
        <v>44</v>
      </c>
      <c r="J81" s="35" t="str">
        <f>E24</f>
        <v xml:space="preserve"> </v>
      </c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65" s="2" customFormat="1" ht="10.3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65" s="11" customFormat="1" ht="29.25" customHeight="1">
      <c r="A83" s="149"/>
      <c r="B83" s="150"/>
      <c r="C83" s="151" t="s">
        <v>124</v>
      </c>
      <c r="D83" s="152" t="s">
        <v>68</v>
      </c>
      <c r="E83" s="152" t="s">
        <v>64</v>
      </c>
      <c r="F83" s="152" t="s">
        <v>65</v>
      </c>
      <c r="G83" s="152" t="s">
        <v>125</v>
      </c>
      <c r="H83" s="152" t="s">
        <v>126</v>
      </c>
      <c r="I83" s="152" t="s">
        <v>127</v>
      </c>
      <c r="J83" s="152" t="s">
        <v>118</v>
      </c>
      <c r="K83" s="153" t="s">
        <v>128</v>
      </c>
      <c r="L83" s="154"/>
      <c r="M83" s="71" t="s">
        <v>45</v>
      </c>
      <c r="N83" s="72" t="s">
        <v>53</v>
      </c>
      <c r="O83" s="72" t="s">
        <v>129</v>
      </c>
      <c r="P83" s="72" t="s">
        <v>130</v>
      </c>
      <c r="Q83" s="72" t="s">
        <v>131</v>
      </c>
      <c r="R83" s="72" t="s">
        <v>132</v>
      </c>
      <c r="S83" s="72" t="s">
        <v>133</v>
      </c>
      <c r="T83" s="73" t="s">
        <v>134</v>
      </c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spans="1:65" s="2" customFormat="1" ht="22.8" customHeight="1">
      <c r="A84" s="37"/>
      <c r="B84" s="38"/>
      <c r="C84" s="78" t="s">
        <v>135</v>
      </c>
      <c r="D84" s="39"/>
      <c r="E84" s="39"/>
      <c r="F84" s="39"/>
      <c r="G84" s="39"/>
      <c r="H84" s="39"/>
      <c r="I84" s="39"/>
      <c r="J84" s="155">
        <f>BK84</f>
        <v>0</v>
      </c>
      <c r="K84" s="39"/>
      <c r="L84" s="42"/>
      <c r="M84" s="74"/>
      <c r="N84" s="156"/>
      <c r="O84" s="75"/>
      <c r="P84" s="157">
        <f>P85+P132</f>
        <v>0</v>
      </c>
      <c r="Q84" s="75"/>
      <c r="R84" s="157">
        <f>R85+R132</f>
        <v>0</v>
      </c>
      <c r="S84" s="75"/>
      <c r="T84" s="158">
        <f>T85+T132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9" t="s">
        <v>82</v>
      </c>
      <c r="AU84" s="19" t="s">
        <v>119</v>
      </c>
      <c r="BK84" s="159">
        <f>BK85+BK132</f>
        <v>0</v>
      </c>
    </row>
    <row r="85" spans="1:65" s="12" customFormat="1" ht="25.95" customHeight="1">
      <c r="B85" s="160"/>
      <c r="C85" s="161"/>
      <c r="D85" s="162" t="s">
        <v>82</v>
      </c>
      <c r="E85" s="163" t="s">
        <v>260</v>
      </c>
      <c r="F85" s="163" t="s">
        <v>904</v>
      </c>
      <c r="G85" s="161"/>
      <c r="H85" s="161"/>
      <c r="I85" s="164"/>
      <c r="J85" s="165">
        <f>BK85</f>
        <v>0</v>
      </c>
      <c r="K85" s="161"/>
      <c r="L85" s="166"/>
      <c r="M85" s="167"/>
      <c r="N85" s="168"/>
      <c r="O85" s="168"/>
      <c r="P85" s="169">
        <f>P86+P104+P121</f>
        <v>0</v>
      </c>
      <c r="Q85" s="168"/>
      <c r="R85" s="169">
        <f>R86+R104+R121</f>
        <v>0</v>
      </c>
      <c r="S85" s="168"/>
      <c r="T85" s="170">
        <f>T86+T104+T121</f>
        <v>0</v>
      </c>
      <c r="AR85" s="171" t="s">
        <v>154</v>
      </c>
      <c r="AT85" s="172" t="s">
        <v>82</v>
      </c>
      <c r="AU85" s="172" t="s">
        <v>83</v>
      </c>
      <c r="AY85" s="171" t="s">
        <v>138</v>
      </c>
      <c r="BK85" s="173">
        <f>BK86+BK104+BK121</f>
        <v>0</v>
      </c>
    </row>
    <row r="86" spans="1:65" s="12" customFormat="1" ht="22.8" customHeight="1">
      <c r="B86" s="160"/>
      <c r="C86" s="161"/>
      <c r="D86" s="162" t="s">
        <v>82</v>
      </c>
      <c r="E86" s="174" t="s">
        <v>905</v>
      </c>
      <c r="F86" s="174" t="s">
        <v>906</v>
      </c>
      <c r="G86" s="161"/>
      <c r="H86" s="161"/>
      <c r="I86" s="164"/>
      <c r="J86" s="175">
        <f>BK86</f>
        <v>0</v>
      </c>
      <c r="K86" s="161"/>
      <c r="L86" s="166"/>
      <c r="M86" s="167"/>
      <c r="N86" s="168"/>
      <c r="O86" s="168"/>
      <c r="P86" s="169">
        <f>SUM(P87:P103)</f>
        <v>0</v>
      </c>
      <c r="Q86" s="168"/>
      <c r="R86" s="169">
        <f>SUM(R87:R103)</f>
        <v>0</v>
      </c>
      <c r="S86" s="168"/>
      <c r="T86" s="170">
        <f>SUM(T87:T103)</f>
        <v>0</v>
      </c>
      <c r="AR86" s="171" t="s">
        <v>154</v>
      </c>
      <c r="AT86" s="172" t="s">
        <v>82</v>
      </c>
      <c r="AU86" s="172" t="s">
        <v>91</v>
      </c>
      <c r="AY86" s="171" t="s">
        <v>138</v>
      </c>
      <c r="BK86" s="173">
        <f>SUM(BK87:BK103)</f>
        <v>0</v>
      </c>
    </row>
    <row r="87" spans="1:65" s="2" customFormat="1" ht="14.4" customHeight="1">
      <c r="A87" s="37"/>
      <c r="B87" s="38"/>
      <c r="C87" s="176" t="s">
        <v>91</v>
      </c>
      <c r="D87" s="176" t="s">
        <v>139</v>
      </c>
      <c r="E87" s="177" t="s">
        <v>907</v>
      </c>
      <c r="F87" s="178" t="s">
        <v>908</v>
      </c>
      <c r="G87" s="179" t="s">
        <v>278</v>
      </c>
      <c r="H87" s="180">
        <v>6</v>
      </c>
      <c r="I87" s="181"/>
      <c r="J87" s="182">
        <f t="shared" ref="J87:J103" si="0">ROUND(I87*H87,2)</f>
        <v>0</v>
      </c>
      <c r="K87" s="178" t="s">
        <v>45</v>
      </c>
      <c r="L87" s="42"/>
      <c r="M87" s="183" t="s">
        <v>45</v>
      </c>
      <c r="N87" s="184" t="s">
        <v>54</v>
      </c>
      <c r="O87" s="67"/>
      <c r="P87" s="185">
        <f t="shared" ref="P87:P103" si="1">O87*H87</f>
        <v>0</v>
      </c>
      <c r="Q87" s="185">
        <v>0</v>
      </c>
      <c r="R87" s="185">
        <f t="shared" ref="R87:R103" si="2">Q87*H87</f>
        <v>0</v>
      </c>
      <c r="S87" s="185">
        <v>0</v>
      </c>
      <c r="T87" s="186">
        <f t="shared" ref="T87:T103" si="3"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87" t="s">
        <v>144</v>
      </c>
      <c r="AT87" s="187" t="s">
        <v>139</v>
      </c>
      <c r="AU87" s="187" t="s">
        <v>93</v>
      </c>
      <c r="AY87" s="19" t="s">
        <v>138</v>
      </c>
      <c r="BE87" s="188">
        <f t="shared" ref="BE87:BE103" si="4">IF(N87="základní",J87,0)</f>
        <v>0</v>
      </c>
      <c r="BF87" s="188">
        <f t="shared" ref="BF87:BF103" si="5">IF(N87="snížená",J87,0)</f>
        <v>0</v>
      </c>
      <c r="BG87" s="188">
        <f t="shared" ref="BG87:BG103" si="6">IF(N87="zákl. přenesená",J87,0)</f>
        <v>0</v>
      </c>
      <c r="BH87" s="188">
        <f t="shared" ref="BH87:BH103" si="7">IF(N87="sníž. přenesená",J87,0)</f>
        <v>0</v>
      </c>
      <c r="BI87" s="188">
        <f t="shared" ref="BI87:BI103" si="8">IF(N87="nulová",J87,0)</f>
        <v>0</v>
      </c>
      <c r="BJ87" s="19" t="s">
        <v>91</v>
      </c>
      <c r="BK87" s="188">
        <f t="shared" ref="BK87:BK103" si="9">ROUND(I87*H87,2)</f>
        <v>0</v>
      </c>
      <c r="BL87" s="19" t="s">
        <v>144</v>
      </c>
      <c r="BM87" s="187" t="s">
        <v>293</v>
      </c>
    </row>
    <row r="88" spans="1:65" s="2" customFormat="1" ht="14.4" customHeight="1">
      <c r="A88" s="37"/>
      <c r="B88" s="38"/>
      <c r="C88" s="176" t="s">
        <v>93</v>
      </c>
      <c r="D88" s="176" t="s">
        <v>139</v>
      </c>
      <c r="E88" s="177" t="s">
        <v>909</v>
      </c>
      <c r="F88" s="178" t="s">
        <v>910</v>
      </c>
      <c r="G88" s="179" t="s">
        <v>278</v>
      </c>
      <c r="H88" s="180">
        <v>6</v>
      </c>
      <c r="I88" s="181"/>
      <c r="J88" s="182">
        <f t="shared" si="0"/>
        <v>0</v>
      </c>
      <c r="K88" s="178" t="s">
        <v>45</v>
      </c>
      <c r="L88" s="42"/>
      <c r="M88" s="183" t="s">
        <v>45</v>
      </c>
      <c r="N88" s="184" t="s">
        <v>54</v>
      </c>
      <c r="O88" s="67"/>
      <c r="P88" s="185">
        <f t="shared" si="1"/>
        <v>0</v>
      </c>
      <c r="Q88" s="185">
        <v>0</v>
      </c>
      <c r="R88" s="185">
        <f t="shared" si="2"/>
        <v>0</v>
      </c>
      <c r="S88" s="185">
        <v>0</v>
      </c>
      <c r="T88" s="186">
        <f t="shared" si="3"/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87" t="s">
        <v>144</v>
      </c>
      <c r="AT88" s="187" t="s">
        <v>139</v>
      </c>
      <c r="AU88" s="187" t="s">
        <v>93</v>
      </c>
      <c r="AY88" s="19" t="s">
        <v>138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9" t="s">
        <v>91</v>
      </c>
      <c r="BK88" s="188">
        <f t="shared" si="9"/>
        <v>0</v>
      </c>
      <c r="BL88" s="19" t="s">
        <v>144</v>
      </c>
      <c r="BM88" s="187" t="s">
        <v>389</v>
      </c>
    </row>
    <row r="89" spans="1:65" s="2" customFormat="1" ht="14.4" customHeight="1">
      <c r="A89" s="37"/>
      <c r="B89" s="38"/>
      <c r="C89" s="176" t="s">
        <v>154</v>
      </c>
      <c r="D89" s="176" t="s">
        <v>139</v>
      </c>
      <c r="E89" s="177" t="s">
        <v>911</v>
      </c>
      <c r="F89" s="178" t="s">
        <v>912</v>
      </c>
      <c r="G89" s="179" t="s">
        <v>278</v>
      </c>
      <c r="H89" s="180">
        <v>6</v>
      </c>
      <c r="I89" s="181"/>
      <c r="J89" s="182">
        <f t="shared" si="0"/>
        <v>0</v>
      </c>
      <c r="K89" s="178" t="s">
        <v>45</v>
      </c>
      <c r="L89" s="42"/>
      <c r="M89" s="183" t="s">
        <v>45</v>
      </c>
      <c r="N89" s="184" t="s">
        <v>54</v>
      </c>
      <c r="O89" s="67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7" t="s">
        <v>144</v>
      </c>
      <c r="AT89" s="187" t="s">
        <v>139</v>
      </c>
      <c r="AU89" s="187" t="s">
        <v>93</v>
      </c>
      <c r="AY89" s="19" t="s">
        <v>138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9" t="s">
        <v>91</v>
      </c>
      <c r="BK89" s="188">
        <f t="shared" si="9"/>
        <v>0</v>
      </c>
      <c r="BL89" s="19" t="s">
        <v>144</v>
      </c>
      <c r="BM89" s="187" t="s">
        <v>372</v>
      </c>
    </row>
    <row r="90" spans="1:65" s="2" customFormat="1" ht="14.4" customHeight="1">
      <c r="A90" s="37"/>
      <c r="B90" s="38"/>
      <c r="C90" s="176" t="s">
        <v>144</v>
      </c>
      <c r="D90" s="176" t="s">
        <v>139</v>
      </c>
      <c r="E90" s="177" t="s">
        <v>913</v>
      </c>
      <c r="F90" s="178" t="s">
        <v>914</v>
      </c>
      <c r="G90" s="179" t="s">
        <v>142</v>
      </c>
      <c r="H90" s="180">
        <v>127.45</v>
      </c>
      <c r="I90" s="181"/>
      <c r="J90" s="182">
        <f t="shared" si="0"/>
        <v>0</v>
      </c>
      <c r="K90" s="178" t="s">
        <v>45</v>
      </c>
      <c r="L90" s="42"/>
      <c r="M90" s="183" t="s">
        <v>45</v>
      </c>
      <c r="N90" s="184" t="s">
        <v>54</v>
      </c>
      <c r="O90" s="67"/>
      <c r="P90" s="185">
        <f t="shared" si="1"/>
        <v>0</v>
      </c>
      <c r="Q90" s="185">
        <v>0</v>
      </c>
      <c r="R90" s="185">
        <f t="shared" si="2"/>
        <v>0</v>
      </c>
      <c r="S90" s="185">
        <v>0</v>
      </c>
      <c r="T90" s="186">
        <f t="shared" si="3"/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144</v>
      </c>
      <c r="AT90" s="187" t="s">
        <v>139</v>
      </c>
      <c r="AU90" s="187" t="s">
        <v>93</v>
      </c>
      <c r="AY90" s="19" t="s">
        <v>138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9" t="s">
        <v>91</v>
      </c>
      <c r="BK90" s="188">
        <f t="shared" si="9"/>
        <v>0</v>
      </c>
      <c r="BL90" s="19" t="s">
        <v>144</v>
      </c>
      <c r="BM90" s="187" t="s">
        <v>410</v>
      </c>
    </row>
    <row r="91" spans="1:65" s="2" customFormat="1" ht="14.4" customHeight="1">
      <c r="A91" s="37"/>
      <c r="B91" s="38"/>
      <c r="C91" s="176" t="s">
        <v>163</v>
      </c>
      <c r="D91" s="176" t="s">
        <v>139</v>
      </c>
      <c r="E91" s="177" t="s">
        <v>915</v>
      </c>
      <c r="F91" s="178" t="s">
        <v>916</v>
      </c>
      <c r="G91" s="179" t="s">
        <v>278</v>
      </c>
      <c r="H91" s="180">
        <v>25</v>
      </c>
      <c r="I91" s="181"/>
      <c r="J91" s="182">
        <f t="shared" si="0"/>
        <v>0</v>
      </c>
      <c r="K91" s="178" t="s">
        <v>45</v>
      </c>
      <c r="L91" s="42"/>
      <c r="M91" s="183" t="s">
        <v>45</v>
      </c>
      <c r="N91" s="184" t="s">
        <v>54</v>
      </c>
      <c r="O91" s="67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87" t="s">
        <v>144</v>
      </c>
      <c r="AT91" s="187" t="s">
        <v>139</v>
      </c>
      <c r="AU91" s="187" t="s">
        <v>93</v>
      </c>
      <c r="AY91" s="19" t="s">
        <v>138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9" t="s">
        <v>91</v>
      </c>
      <c r="BK91" s="188">
        <f t="shared" si="9"/>
        <v>0</v>
      </c>
      <c r="BL91" s="19" t="s">
        <v>144</v>
      </c>
      <c r="BM91" s="187" t="s">
        <v>418</v>
      </c>
    </row>
    <row r="92" spans="1:65" s="2" customFormat="1" ht="14.4" customHeight="1">
      <c r="A92" s="37"/>
      <c r="B92" s="38"/>
      <c r="C92" s="176" t="s">
        <v>167</v>
      </c>
      <c r="D92" s="176" t="s">
        <v>139</v>
      </c>
      <c r="E92" s="177" t="s">
        <v>917</v>
      </c>
      <c r="F92" s="178" t="s">
        <v>918</v>
      </c>
      <c r="G92" s="179" t="s">
        <v>278</v>
      </c>
      <c r="H92" s="180">
        <v>7</v>
      </c>
      <c r="I92" s="181"/>
      <c r="J92" s="182">
        <f t="shared" si="0"/>
        <v>0</v>
      </c>
      <c r="K92" s="178" t="s">
        <v>45</v>
      </c>
      <c r="L92" s="42"/>
      <c r="M92" s="183" t="s">
        <v>45</v>
      </c>
      <c r="N92" s="184" t="s">
        <v>54</v>
      </c>
      <c r="O92" s="67"/>
      <c r="P92" s="185">
        <f t="shared" si="1"/>
        <v>0</v>
      </c>
      <c r="Q92" s="185">
        <v>0</v>
      </c>
      <c r="R92" s="185">
        <f t="shared" si="2"/>
        <v>0</v>
      </c>
      <c r="S92" s="185">
        <v>0</v>
      </c>
      <c r="T92" s="186">
        <f t="shared" si="3"/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87" t="s">
        <v>144</v>
      </c>
      <c r="AT92" s="187" t="s">
        <v>139</v>
      </c>
      <c r="AU92" s="187" t="s">
        <v>93</v>
      </c>
      <c r="AY92" s="19" t="s">
        <v>138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9" t="s">
        <v>91</v>
      </c>
      <c r="BK92" s="188">
        <f t="shared" si="9"/>
        <v>0</v>
      </c>
      <c r="BL92" s="19" t="s">
        <v>144</v>
      </c>
      <c r="BM92" s="187" t="s">
        <v>430</v>
      </c>
    </row>
    <row r="93" spans="1:65" s="2" customFormat="1" ht="14.4" customHeight="1">
      <c r="A93" s="37"/>
      <c r="B93" s="38"/>
      <c r="C93" s="176" t="s">
        <v>171</v>
      </c>
      <c r="D93" s="176" t="s">
        <v>139</v>
      </c>
      <c r="E93" s="177" t="s">
        <v>919</v>
      </c>
      <c r="F93" s="178" t="s">
        <v>920</v>
      </c>
      <c r="G93" s="179" t="s">
        <v>278</v>
      </c>
      <c r="H93" s="180">
        <v>2</v>
      </c>
      <c r="I93" s="181"/>
      <c r="J93" s="182">
        <f t="shared" si="0"/>
        <v>0</v>
      </c>
      <c r="K93" s="178" t="s">
        <v>45</v>
      </c>
      <c r="L93" s="42"/>
      <c r="M93" s="183" t="s">
        <v>45</v>
      </c>
      <c r="N93" s="184" t="s">
        <v>54</v>
      </c>
      <c r="O93" s="67"/>
      <c r="P93" s="185">
        <f t="shared" si="1"/>
        <v>0</v>
      </c>
      <c r="Q93" s="185">
        <v>0</v>
      </c>
      <c r="R93" s="185">
        <f t="shared" si="2"/>
        <v>0</v>
      </c>
      <c r="S93" s="185">
        <v>0</v>
      </c>
      <c r="T93" s="186">
        <f t="shared" si="3"/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144</v>
      </c>
      <c r="AT93" s="187" t="s">
        <v>139</v>
      </c>
      <c r="AU93" s="187" t="s">
        <v>93</v>
      </c>
      <c r="AY93" s="19" t="s">
        <v>138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9" t="s">
        <v>91</v>
      </c>
      <c r="BK93" s="188">
        <f t="shared" si="9"/>
        <v>0</v>
      </c>
      <c r="BL93" s="19" t="s">
        <v>144</v>
      </c>
      <c r="BM93" s="187" t="s">
        <v>440</v>
      </c>
    </row>
    <row r="94" spans="1:65" s="2" customFormat="1" ht="14.4" customHeight="1">
      <c r="A94" s="37"/>
      <c r="B94" s="38"/>
      <c r="C94" s="176" t="s">
        <v>178</v>
      </c>
      <c r="D94" s="176" t="s">
        <v>139</v>
      </c>
      <c r="E94" s="177" t="s">
        <v>921</v>
      </c>
      <c r="F94" s="178" t="s">
        <v>922</v>
      </c>
      <c r="G94" s="179" t="s">
        <v>278</v>
      </c>
      <c r="H94" s="180">
        <v>7</v>
      </c>
      <c r="I94" s="181"/>
      <c r="J94" s="182">
        <f t="shared" si="0"/>
        <v>0</v>
      </c>
      <c r="K94" s="178" t="s">
        <v>45</v>
      </c>
      <c r="L94" s="42"/>
      <c r="M94" s="183" t="s">
        <v>45</v>
      </c>
      <c r="N94" s="184" t="s">
        <v>54</v>
      </c>
      <c r="O94" s="67"/>
      <c r="P94" s="185">
        <f t="shared" si="1"/>
        <v>0</v>
      </c>
      <c r="Q94" s="185">
        <v>0</v>
      </c>
      <c r="R94" s="185">
        <f t="shared" si="2"/>
        <v>0</v>
      </c>
      <c r="S94" s="185">
        <v>0</v>
      </c>
      <c r="T94" s="186">
        <f t="shared" si="3"/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7" t="s">
        <v>144</v>
      </c>
      <c r="AT94" s="187" t="s">
        <v>139</v>
      </c>
      <c r="AU94" s="187" t="s">
        <v>93</v>
      </c>
      <c r="AY94" s="19" t="s">
        <v>138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9" t="s">
        <v>91</v>
      </c>
      <c r="BK94" s="188">
        <f t="shared" si="9"/>
        <v>0</v>
      </c>
      <c r="BL94" s="19" t="s">
        <v>144</v>
      </c>
      <c r="BM94" s="187" t="s">
        <v>448</v>
      </c>
    </row>
    <row r="95" spans="1:65" s="2" customFormat="1" ht="14.4" customHeight="1">
      <c r="A95" s="37"/>
      <c r="B95" s="38"/>
      <c r="C95" s="176" t="s">
        <v>185</v>
      </c>
      <c r="D95" s="176" t="s">
        <v>139</v>
      </c>
      <c r="E95" s="177" t="s">
        <v>923</v>
      </c>
      <c r="F95" s="178" t="s">
        <v>924</v>
      </c>
      <c r="G95" s="179" t="s">
        <v>142</v>
      </c>
      <c r="H95" s="180">
        <v>102.53</v>
      </c>
      <c r="I95" s="181"/>
      <c r="J95" s="182">
        <f t="shared" si="0"/>
        <v>0</v>
      </c>
      <c r="K95" s="178" t="s">
        <v>45</v>
      </c>
      <c r="L95" s="42"/>
      <c r="M95" s="183" t="s">
        <v>45</v>
      </c>
      <c r="N95" s="184" t="s">
        <v>54</v>
      </c>
      <c r="O95" s="67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144</v>
      </c>
      <c r="AT95" s="187" t="s">
        <v>139</v>
      </c>
      <c r="AU95" s="187" t="s">
        <v>93</v>
      </c>
      <c r="AY95" s="19" t="s">
        <v>138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9" t="s">
        <v>91</v>
      </c>
      <c r="BK95" s="188">
        <f t="shared" si="9"/>
        <v>0</v>
      </c>
      <c r="BL95" s="19" t="s">
        <v>144</v>
      </c>
      <c r="BM95" s="187" t="s">
        <v>457</v>
      </c>
    </row>
    <row r="96" spans="1:65" s="2" customFormat="1" ht="14.4" customHeight="1">
      <c r="A96" s="37"/>
      <c r="B96" s="38"/>
      <c r="C96" s="225" t="s">
        <v>191</v>
      </c>
      <c r="D96" s="225" t="s">
        <v>260</v>
      </c>
      <c r="E96" s="226" t="s">
        <v>925</v>
      </c>
      <c r="F96" s="227" t="s">
        <v>926</v>
      </c>
      <c r="G96" s="228" t="s">
        <v>278</v>
      </c>
      <c r="H96" s="229">
        <v>7</v>
      </c>
      <c r="I96" s="230"/>
      <c r="J96" s="231">
        <f t="shared" si="0"/>
        <v>0</v>
      </c>
      <c r="K96" s="227" t="s">
        <v>45</v>
      </c>
      <c r="L96" s="232"/>
      <c r="M96" s="233" t="s">
        <v>45</v>
      </c>
      <c r="N96" s="234" t="s">
        <v>54</v>
      </c>
      <c r="O96" s="67"/>
      <c r="P96" s="185">
        <f t="shared" si="1"/>
        <v>0</v>
      </c>
      <c r="Q96" s="185">
        <v>0</v>
      </c>
      <c r="R96" s="185">
        <f t="shared" si="2"/>
        <v>0</v>
      </c>
      <c r="S96" s="185">
        <v>0</v>
      </c>
      <c r="T96" s="186">
        <f t="shared" si="3"/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7" t="s">
        <v>178</v>
      </c>
      <c r="AT96" s="187" t="s">
        <v>260</v>
      </c>
      <c r="AU96" s="187" t="s">
        <v>93</v>
      </c>
      <c r="AY96" s="19" t="s">
        <v>138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9" t="s">
        <v>91</v>
      </c>
      <c r="BK96" s="188">
        <f t="shared" si="9"/>
        <v>0</v>
      </c>
      <c r="BL96" s="19" t="s">
        <v>144</v>
      </c>
      <c r="BM96" s="187" t="s">
        <v>927</v>
      </c>
    </row>
    <row r="97" spans="1:65" s="2" customFormat="1" ht="14.4" customHeight="1">
      <c r="A97" s="37"/>
      <c r="B97" s="38"/>
      <c r="C97" s="225" t="s">
        <v>197</v>
      </c>
      <c r="D97" s="225" t="s">
        <v>260</v>
      </c>
      <c r="E97" s="226" t="s">
        <v>928</v>
      </c>
      <c r="F97" s="227" t="s">
        <v>929</v>
      </c>
      <c r="G97" s="228" t="s">
        <v>278</v>
      </c>
      <c r="H97" s="229">
        <v>7</v>
      </c>
      <c r="I97" s="230"/>
      <c r="J97" s="231">
        <f t="shared" si="0"/>
        <v>0</v>
      </c>
      <c r="K97" s="227" t="s">
        <v>45</v>
      </c>
      <c r="L97" s="232"/>
      <c r="M97" s="233" t="s">
        <v>45</v>
      </c>
      <c r="N97" s="234" t="s">
        <v>54</v>
      </c>
      <c r="O97" s="67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178</v>
      </c>
      <c r="AT97" s="187" t="s">
        <v>260</v>
      </c>
      <c r="AU97" s="187" t="s">
        <v>93</v>
      </c>
      <c r="AY97" s="19" t="s">
        <v>138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9" t="s">
        <v>91</v>
      </c>
      <c r="BK97" s="188">
        <f t="shared" si="9"/>
        <v>0</v>
      </c>
      <c r="BL97" s="19" t="s">
        <v>144</v>
      </c>
      <c r="BM97" s="187" t="s">
        <v>930</v>
      </c>
    </row>
    <row r="98" spans="1:65" s="2" customFormat="1" ht="14.4" customHeight="1">
      <c r="A98" s="37"/>
      <c r="B98" s="38"/>
      <c r="C98" s="225" t="s">
        <v>204</v>
      </c>
      <c r="D98" s="225" t="s">
        <v>260</v>
      </c>
      <c r="E98" s="226" t="s">
        <v>931</v>
      </c>
      <c r="F98" s="227" t="s">
        <v>932</v>
      </c>
      <c r="G98" s="228" t="s">
        <v>278</v>
      </c>
      <c r="H98" s="229">
        <v>7</v>
      </c>
      <c r="I98" s="230"/>
      <c r="J98" s="231">
        <f t="shared" si="0"/>
        <v>0</v>
      </c>
      <c r="K98" s="227" t="s">
        <v>45</v>
      </c>
      <c r="L98" s="232"/>
      <c r="M98" s="233" t="s">
        <v>45</v>
      </c>
      <c r="N98" s="234" t="s">
        <v>54</v>
      </c>
      <c r="O98" s="67"/>
      <c r="P98" s="185">
        <f t="shared" si="1"/>
        <v>0</v>
      </c>
      <c r="Q98" s="185">
        <v>0</v>
      </c>
      <c r="R98" s="185">
        <f t="shared" si="2"/>
        <v>0</v>
      </c>
      <c r="S98" s="185">
        <v>0</v>
      </c>
      <c r="T98" s="186">
        <f t="shared" si="3"/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178</v>
      </c>
      <c r="AT98" s="187" t="s">
        <v>260</v>
      </c>
      <c r="AU98" s="187" t="s">
        <v>93</v>
      </c>
      <c r="AY98" s="19" t="s">
        <v>138</v>
      </c>
      <c r="BE98" s="188">
        <f t="shared" si="4"/>
        <v>0</v>
      </c>
      <c r="BF98" s="188">
        <f t="shared" si="5"/>
        <v>0</v>
      </c>
      <c r="BG98" s="188">
        <f t="shared" si="6"/>
        <v>0</v>
      </c>
      <c r="BH98" s="188">
        <f t="shared" si="7"/>
        <v>0</v>
      </c>
      <c r="BI98" s="188">
        <f t="shared" si="8"/>
        <v>0</v>
      </c>
      <c r="BJ98" s="19" t="s">
        <v>91</v>
      </c>
      <c r="BK98" s="188">
        <f t="shared" si="9"/>
        <v>0</v>
      </c>
      <c r="BL98" s="19" t="s">
        <v>144</v>
      </c>
      <c r="BM98" s="187" t="s">
        <v>933</v>
      </c>
    </row>
    <row r="99" spans="1:65" s="2" customFormat="1" ht="14.4" customHeight="1">
      <c r="A99" s="37"/>
      <c r="B99" s="38"/>
      <c r="C99" s="225" t="s">
        <v>209</v>
      </c>
      <c r="D99" s="225" t="s">
        <v>260</v>
      </c>
      <c r="E99" s="226" t="s">
        <v>934</v>
      </c>
      <c r="F99" s="227" t="s">
        <v>935</v>
      </c>
      <c r="G99" s="228" t="s">
        <v>278</v>
      </c>
      <c r="H99" s="229">
        <v>7</v>
      </c>
      <c r="I99" s="230"/>
      <c r="J99" s="231">
        <f t="shared" si="0"/>
        <v>0</v>
      </c>
      <c r="K99" s="227" t="s">
        <v>45</v>
      </c>
      <c r="L99" s="232"/>
      <c r="M99" s="233" t="s">
        <v>45</v>
      </c>
      <c r="N99" s="234" t="s">
        <v>54</v>
      </c>
      <c r="O99" s="67"/>
      <c r="P99" s="185">
        <f t="shared" si="1"/>
        <v>0</v>
      </c>
      <c r="Q99" s="185">
        <v>0</v>
      </c>
      <c r="R99" s="185">
        <f t="shared" si="2"/>
        <v>0</v>
      </c>
      <c r="S99" s="185">
        <v>0</v>
      </c>
      <c r="T99" s="186">
        <f t="shared" si="3"/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178</v>
      </c>
      <c r="AT99" s="187" t="s">
        <v>260</v>
      </c>
      <c r="AU99" s="187" t="s">
        <v>93</v>
      </c>
      <c r="AY99" s="19" t="s">
        <v>138</v>
      </c>
      <c r="BE99" s="188">
        <f t="shared" si="4"/>
        <v>0</v>
      </c>
      <c r="BF99" s="188">
        <f t="shared" si="5"/>
        <v>0</v>
      </c>
      <c r="BG99" s="188">
        <f t="shared" si="6"/>
        <v>0</v>
      </c>
      <c r="BH99" s="188">
        <f t="shared" si="7"/>
        <v>0</v>
      </c>
      <c r="BI99" s="188">
        <f t="shared" si="8"/>
        <v>0</v>
      </c>
      <c r="BJ99" s="19" t="s">
        <v>91</v>
      </c>
      <c r="BK99" s="188">
        <f t="shared" si="9"/>
        <v>0</v>
      </c>
      <c r="BL99" s="19" t="s">
        <v>144</v>
      </c>
      <c r="BM99" s="187" t="s">
        <v>936</v>
      </c>
    </row>
    <row r="100" spans="1:65" s="2" customFormat="1" ht="14.4" customHeight="1">
      <c r="A100" s="37"/>
      <c r="B100" s="38"/>
      <c r="C100" s="225" t="s">
        <v>213</v>
      </c>
      <c r="D100" s="225" t="s">
        <v>260</v>
      </c>
      <c r="E100" s="226" t="s">
        <v>937</v>
      </c>
      <c r="F100" s="227" t="s">
        <v>938</v>
      </c>
      <c r="G100" s="228" t="s">
        <v>278</v>
      </c>
      <c r="H100" s="229">
        <v>7</v>
      </c>
      <c r="I100" s="230"/>
      <c r="J100" s="231">
        <f t="shared" si="0"/>
        <v>0</v>
      </c>
      <c r="K100" s="227" t="s">
        <v>45</v>
      </c>
      <c r="L100" s="232"/>
      <c r="M100" s="233" t="s">
        <v>45</v>
      </c>
      <c r="N100" s="234" t="s">
        <v>54</v>
      </c>
      <c r="O100" s="67"/>
      <c r="P100" s="185">
        <f t="shared" si="1"/>
        <v>0</v>
      </c>
      <c r="Q100" s="185">
        <v>0</v>
      </c>
      <c r="R100" s="185">
        <f t="shared" si="2"/>
        <v>0</v>
      </c>
      <c r="S100" s="185">
        <v>0</v>
      </c>
      <c r="T100" s="186">
        <f t="shared" si="3"/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178</v>
      </c>
      <c r="AT100" s="187" t="s">
        <v>260</v>
      </c>
      <c r="AU100" s="187" t="s">
        <v>93</v>
      </c>
      <c r="AY100" s="19" t="s">
        <v>138</v>
      </c>
      <c r="BE100" s="188">
        <f t="shared" si="4"/>
        <v>0</v>
      </c>
      <c r="BF100" s="188">
        <f t="shared" si="5"/>
        <v>0</v>
      </c>
      <c r="BG100" s="188">
        <f t="shared" si="6"/>
        <v>0</v>
      </c>
      <c r="BH100" s="188">
        <f t="shared" si="7"/>
        <v>0</v>
      </c>
      <c r="BI100" s="188">
        <f t="shared" si="8"/>
        <v>0</v>
      </c>
      <c r="BJ100" s="19" t="s">
        <v>91</v>
      </c>
      <c r="BK100" s="188">
        <f t="shared" si="9"/>
        <v>0</v>
      </c>
      <c r="BL100" s="19" t="s">
        <v>144</v>
      </c>
      <c r="BM100" s="187" t="s">
        <v>939</v>
      </c>
    </row>
    <row r="101" spans="1:65" s="2" customFormat="1" ht="14.4" customHeight="1">
      <c r="A101" s="37"/>
      <c r="B101" s="38"/>
      <c r="C101" s="225" t="s">
        <v>8</v>
      </c>
      <c r="D101" s="225" t="s">
        <v>260</v>
      </c>
      <c r="E101" s="226" t="s">
        <v>940</v>
      </c>
      <c r="F101" s="227" t="s">
        <v>941</v>
      </c>
      <c r="G101" s="228" t="s">
        <v>278</v>
      </c>
      <c r="H101" s="229">
        <v>2</v>
      </c>
      <c r="I101" s="230"/>
      <c r="J101" s="231">
        <f t="shared" si="0"/>
        <v>0</v>
      </c>
      <c r="K101" s="227" t="s">
        <v>45</v>
      </c>
      <c r="L101" s="232"/>
      <c r="M101" s="233" t="s">
        <v>45</v>
      </c>
      <c r="N101" s="234" t="s">
        <v>54</v>
      </c>
      <c r="O101" s="67"/>
      <c r="P101" s="185">
        <f t="shared" si="1"/>
        <v>0</v>
      </c>
      <c r="Q101" s="185">
        <v>0</v>
      </c>
      <c r="R101" s="185">
        <f t="shared" si="2"/>
        <v>0</v>
      </c>
      <c r="S101" s="185">
        <v>0</v>
      </c>
      <c r="T101" s="186">
        <f t="shared" si="3"/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7" t="s">
        <v>178</v>
      </c>
      <c r="AT101" s="187" t="s">
        <v>260</v>
      </c>
      <c r="AU101" s="187" t="s">
        <v>93</v>
      </c>
      <c r="AY101" s="19" t="s">
        <v>138</v>
      </c>
      <c r="BE101" s="188">
        <f t="shared" si="4"/>
        <v>0</v>
      </c>
      <c r="BF101" s="188">
        <f t="shared" si="5"/>
        <v>0</v>
      </c>
      <c r="BG101" s="188">
        <f t="shared" si="6"/>
        <v>0</v>
      </c>
      <c r="BH101" s="188">
        <f t="shared" si="7"/>
        <v>0</v>
      </c>
      <c r="BI101" s="188">
        <f t="shared" si="8"/>
        <v>0</v>
      </c>
      <c r="BJ101" s="19" t="s">
        <v>91</v>
      </c>
      <c r="BK101" s="188">
        <f t="shared" si="9"/>
        <v>0</v>
      </c>
      <c r="BL101" s="19" t="s">
        <v>144</v>
      </c>
      <c r="BM101" s="187" t="s">
        <v>942</v>
      </c>
    </row>
    <row r="102" spans="1:65" s="2" customFormat="1" ht="14.4" customHeight="1">
      <c r="A102" s="37"/>
      <c r="B102" s="38"/>
      <c r="C102" s="225" t="s">
        <v>224</v>
      </c>
      <c r="D102" s="225" t="s">
        <v>260</v>
      </c>
      <c r="E102" s="226" t="s">
        <v>943</v>
      </c>
      <c r="F102" s="227" t="s">
        <v>944</v>
      </c>
      <c r="G102" s="228" t="s">
        <v>142</v>
      </c>
      <c r="H102" s="229">
        <v>127.45</v>
      </c>
      <c r="I102" s="230"/>
      <c r="J102" s="231">
        <f t="shared" si="0"/>
        <v>0</v>
      </c>
      <c r="K102" s="227" t="s">
        <v>45</v>
      </c>
      <c r="L102" s="232"/>
      <c r="M102" s="233" t="s">
        <v>45</v>
      </c>
      <c r="N102" s="234" t="s">
        <v>54</v>
      </c>
      <c r="O102" s="67"/>
      <c r="P102" s="185">
        <f t="shared" si="1"/>
        <v>0</v>
      </c>
      <c r="Q102" s="185">
        <v>0</v>
      </c>
      <c r="R102" s="185">
        <f t="shared" si="2"/>
        <v>0</v>
      </c>
      <c r="S102" s="185">
        <v>0</v>
      </c>
      <c r="T102" s="186">
        <f t="shared" si="3"/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178</v>
      </c>
      <c r="AT102" s="187" t="s">
        <v>260</v>
      </c>
      <c r="AU102" s="187" t="s">
        <v>93</v>
      </c>
      <c r="AY102" s="19" t="s">
        <v>138</v>
      </c>
      <c r="BE102" s="188">
        <f t="shared" si="4"/>
        <v>0</v>
      </c>
      <c r="BF102" s="188">
        <f t="shared" si="5"/>
        <v>0</v>
      </c>
      <c r="BG102" s="188">
        <f t="shared" si="6"/>
        <v>0</v>
      </c>
      <c r="BH102" s="188">
        <f t="shared" si="7"/>
        <v>0</v>
      </c>
      <c r="BI102" s="188">
        <f t="shared" si="8"/>
        <v>0</v>
      </c>
      <c r="BJ102" s="19" t="s">
        <v>91</v>
      </c>
      <c r="BK102" s="188">
        <f t="shared" si="9"/>
        <v>0</v>
      </c>
      <c r="BL102" s="19" t="s">
        <v>144</v>
      </c>
      <c r="BM102" s="187" t="s">
        <v>945</v>
      </c>
    </row>
    <row r="103" spans="1:65" s="2" customFormat="1" ht="14.4" customHeight="1">
      <c r="A103" s="37"/>
      <c r="B103" s="38"/>
      <c r="C103" s="225" t="s">
        <v>229</v>
      </c>
      <c r="D103" s="225" t="s">
        <v>260</v>
      </c>
      <c r="E103" s="226" t="s">
        <v>946</v>
      </c>
      <c r="F103" s="227" t="s">
        <v>947</v>
      </c>
      <c r="G103" s="228" t="s">
        <v>142</v>
      </c>
      <c r="H103" s="229">
        <v>102.53</v>
      </c>
      <c r="I103" s="230"/>
      <c r="J103" s="231">
        <f t="shared" si="0"/>
        <v>0</v>
      </c>
      <c r="K103" s="227" t="s">
        <v>45</v>
      </c>
      <c r="L103" s="232"/>
      <c r="M103" s="233" t="s">
        <v>45</v>
      </c>
      <c r="N103" s="234" t="s">
        <v>54</v>
      </c>
      <c r="O103" s="67"/>
      <c r="P103" s="185">
        <f t="shared" si="1"/>
        <v>0</v>
      </c>
      <c r="Q103" s="185">
        <v>0</v>
      </c>
      <c r="R103" s="185">
        <f t="shared" si="2"/>
        <v>0</v>
      </c>
      <c r="S103" s="185">
        <v>0</v>
      </c>
      <c r="T103" s="186">
        <f t="shared" si="3"/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178</v>
      </c>
      <c r="AT103" s="187" t="s">
        <v>260</v>
      </c>
      <c r="AU103" s="187" t="s">
        <v>93</v>
      </c>
      <c r="AY103" s="19" t="s">
        <v>138</v>
      </c>
      <c r="BE103" s="188">
        <f t="shared" si="4"/>
        <v>0</v>
      </c>
      <c r="BF103" s="188">
        <f t="shared" si="5"/>
        <v>0</v>
      </c>
      <c r="BG103" s="188">
        <f t="shared" si="6"/>
        <v>0</v>
      </c>
      <c r="BH103" s="188">
        <f t="shared" si="7"/>
        <v>0</v>
      </c>
      <c r="BI103" s="188">
        <f t="shared" si="8"/>
        <v>0</v>
      </c>
      <c r="BJ103" s="19" t="s">
        <v>91</v>
      </c>
      <c r="BK103" s="188">
        <f t="shared" si="9"/>
        <v>0</v>
      </c>
      <c r="BL103" s="19" t="s">
        <v>144</v>
      </c>
      <c r="BM103" s="187" t="s">
        <v>948</v>
      </c>
    </row>
    <row r="104" spans="1:65" s="12" customFormat="1" ht="22.8" customHeight="1">
      <c r="B104" s="160"/>
      <c r="C104" s="161"/>
      <c r="D104" s="162" t="s">
        <v>82</v>
      </c>
      <c r="E104" s="174" t="s">
        <v>949</v>
      </c>
      <c r="F104" s="174" t="s">
        <v>950</v>
      </c>
      <c r="G104" s="161"/>
      <c r="H104" s="161"/>
      <c r="I104" s="164"/>
      <c r="J104" s="175">
        <f>BK104</f>
        <v>0</v>
      </c>
      <c r="K104" s="161"/>
      <c r="L104" s="166"/>
      <c r="M104" s="167"/>
      <c r="N104" s="168"/>
      <c r="O104" s="168"/>
      <c r="P104" s="169">
        <f>SUM(P105:P120)</f>
        <v>0</v>
      </c>
      <c r="Q104" s="168"/>
      <c r="R104" s="169">
        <f>SUM(R105:R120)</f>
        <v>0</v>
      </c>
      <c r="S104" s="168"/>
      <c r="T104" s="170">
        <f>SUM(T105:T120)</f>
        <v>0</v>
      </c>
      <c r="AR104" s="171" t="s">
        <v>154</v>
      </c>
      <c r="AT104" s="172" t="s">
        <v>82</v>
      </c>
      <c r="AU104" s="172" t="s">
        <v>91</v>
      </c>
      <c r="AY104" s="171" t="s">
        <v>138</v>
      </c>
      <c r="BK104" s="173">
        <f>SUM(BK105:BK120)</f>
        <v>0</v>
      </c>
    </row>
    <row r="105" spans="1:65" s="2" customFormat="1" ht="14.4" customHeight="1">
      <c r="A105" s="37"/>
      <c r="B105" s="38"/>
      <c r="C105" s="176" t="s">
        <v>237</v>
      </c>
      <c r="D105" s="176" t="s">
        <v>139</v>
      </c>
      <c r="E105" s="177" t="s">
        <v>951</v>
      </c>
      <c r="F105" s="178" t="s">
        <v>952</v>
      </c>
      <c r="G105" s="179" t="s">
        <v>278</v>
      </c>
      <c r="H105" s="180">
        <v>1</v>
      </c>
      <c r="I105" s="181"/>
      <c r="J105" s="182">
        <f t="shared" ref="J105:J120" si="10">ROUND(I105*H105,2)</f>
        <v>0</v>
      </c>
      <c r="K105" s="178" t="s">
        <v>45</v>
      </c>
      <c r="L105" s="42"/>
      <c r="M105" s="183" t="s">
        <v>45</v>
      </c>
      <c r="N105" s="184" t="s">
        <v>54</v>
      </c>
      <c r="O105" s="67"/>
      <c r="P105" s="185">
        <f t="shared" ref="P105:P120" si="11">O105*H105</f>
        <v>0</v>
      </c>
      <c r="Q105" s="185">
        <v>0</v>
      </c>
      <c r="R105" s="185">
        <f t="shared" ref="R105:R120" si="12">Q105*H105</f>
        <v>0</v>
      </c>
      <c r="S105" s="185">
        <v>0</v>
      </c>
      <c r="T105" s="186">
        <f t="shared" ref="T105:T120" si="13"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144</v>
      </c>
      <c r="AT105" s="187" t="s">
        <v>139</v>
      </c>
      <c r="AU105" s="187" t="s">
        <v>93</v>
      </c>
      <c r="AY105" s="19" t="s">
        <v>138</v>
      </c>
      <c r="BE105" s="188">
        <f t="shared" ref="BE105:BE120" si="14">IF(N105="základní",J105,0)</f>
        <v>0</v>
      </c>
      <c r="BF105" s="188">
        <f t="shared" ref="BF105:BF120" si="15">IF(N105="snížená",J105,0)</f>
        <v>0</v>
      </c>
      <c r="BG105" s="188">
        <f t="shared" ref="BG105:BG120" si="16">IF(N105="zákl. přenesená",J105,0)</f>
        <v>0</v>
      </c>
      <c r="BH105" s="188">
        <f t="shared" ref="BH105:BH120" si="17">IF(N105="sníž. přenesená",J105,0)</f>
        <v>0</v>
      </c>
      <c r="BI105" s="188">
        <f t="shared" ref="BI105:BI120" si="18">IF(N105="nulová",J105,0)</f>
        <v>0</v>
      </c>
      <c r="BJ105" s="19" t="s">
        <v>91</v>
      </c>
      <c r="BK105" s="188">
        <f t="shared" ref="BK105:BK120" si="19">ROUND(I105*H105,2)</f>
        <v>0</v>
      </c>
      <c r="BL105" s="19" t="s">
        <v>144</v>
      </c>
      <c r="BM105" s="187" t="s">
        <v>766</v>
      </c>
    </row>
    <row r="106" spans="1:65" s="2" customFormat="1" ht="14.4" customHeight="1">
      <c r="A106" s="37"/>
      <c r="B106" s="38"/>
      <c r="C106" s="176" t="s">
        <v>327</v>
      </c>
      <c r="D106" s="176" t="s">
        <v>139</v>
      </c>
      <c r="E106" s="177" t="s">
        <v>953</v>
      </c>
      <c r="F106" s="178" t="s">
        <v>954</v>
      </c>
      <c r="G106" s="179" t="s">
        <v>278</v>
      </c>
      <c r="H106" s="180">
        <v>7</v>
      </c>
      <c r="I106" s="181"/>
      <c r="J106" s="182">
        <f t="shared" si="10"/>
        <v>0</v>
      </c>
      <c r="K106" s="178" t="s">
        <v>45</v>
      </c>
      <c r="L106" s="42"/>
      <c r="M106" s="183" t="s">
        <v>45</v>
      </c>
      <c r="N106" s="184" t="s">
        <v>54</v>
      </c>
      <c r="O106" s="67"/>
      <c r="P106" s="185">
        <f t="shared" si="11"/>
        <v>0</v>
      </c>
      <c r="Q106" s="185">
        <v>0</v>
      </c>
      <c r="R106" s="185">
        <f t="shared" si="12"/>
        <v>0</v>
      </c>
      <c r="S106" s="185">
        <v>0</v>
      </c>
      <c r="T106" s="186">
        <f t="shared" si="13"/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7" t="s">
        <v>144</v>
      </c>
      <c r="AT106" s="187" t="s">
        <v>139</v>
      </c>
      <c r="AU106" s="187" t="s">
        <v>93</v>
      </c>
      <c r="AY106" s="19" t="s">
        <v>138</v>
      </c>
      <c r="BE106" s="188">
        <f t="shared" si="14"/>
        <v>0</v>
      </c>
      <c r="BF106" s="188">
        <f t="shared" si="15"/>
        <v>0</v>
      </c>
      <c r="BG106" s="188">
        <f t="shared" si="16"/>
        <v>0</v>
      </c>
      <c r="BH106" s="188">
        <f t="shared" si="17"/>
        <v>0</v>
      </c>
      <c r="BI106" s="188">
        <f t="shared" si="18"/>
        <v>0</v>
      </c>
      <c r="BJ106" s="19" t="s">
        <v>91</v>
      </c>
      <c r="BK106" s="188">
        <f t="shared" si="19"/>
        <v>0</v>
      </c>
      <c r="BL106" s="19" t="s">
        <v>144</v>
      </c>
      <c r="BM106" s="187" t="s">
        <v>775</v>
      </c>
    </row>
    <row r="107" spans="1:65" s="2" customFormat="1" ht="14.4" customHeight="1">
      <c r="A107" s="37"/>
      <c r="B107" s="38"/>
      <c r="C107" s="176" t="s">
        <v>332</v>
      </c>
      <c r="D107" s="176" t="s">
        <v>139</v>
      </c>
      <c r="E107" s="177" t="s">
        <v>955</v>
      </c>
      <c r="F107" s="178" t="s">
        <v>956</v>
      </c>
      <c r="G107" s="179" t="s">
        <v>142</v>
      </c>
      <c r="H107" s="180">
        <v>98.2</v>
      </c>
      <c r="I107" s="181"/>
      <c r="J107" s="182">
        <f t="shared" si="10"/>
        <v>0</v>
      </c>
      <c r="K107" s="178" t="s">
        <v>45</v>
      </c>
      <c r="L107" s="42"/>
      <c r="M107" s="183" t="s">
        <v>45</v>
      </c>
      <c r="N107" s="184" t="s">
        <v>54</v>
      </c>
      <c r="O107" s="67"/>
      <c r="P107" s="185">
        <f t="shared" si="11"/>
        <v>0</v>
      </c>
      <c r="Q107" s="185">
        <v>0</v>
      </c>
      <c r="R107" s="185">
        <f t="shared" si="12"/>
        <v>0</v>
      </c>
      <c r="S107" s="185">
        <v>0</v>
      </c>
      <c r="T107" s="186">
        <f t="shared" si="13"/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144</v>
      </c>
      <c r="AT107" s="187" t="s">
        <v>139</v>
      </c>
      <c r="AU107" s="187" t="s">
        <v>93</v>
      </c>
      <c r="AY107" s="19" t="s">
        <v>138</v>
      </c>
      <c r="BE107" s="188">
        <f t="shared" si="14"/>
        <v>0</v>
      </c>
      <c r="BF107" s="188">
        <f t="shared" si="15"/>
        <v>0</v>
      </c>
      <c r="BG107" s="188">
        <f t="shared" si="16"/>
        <v>0</v>
      </c>
      <c r="BH107" s="188">
        <f t="shared" si="17"/>
        <v>0</v>
      </c>
      <c r="BI107" s="188">
        <f t="shared" si="18"/>
        <v>0</v>
      </c>
      <c r="BJ107" s="19" t="s">
        <v>91</v>
      </c>
      <c r="BK107" s="188">
        <f t="shared" si="19"/>
        <v>0</v>
      </c>
      <c r="BL107" s="19" t="s">
        <v>144</v>
      </c>
      <c r="BM107" s="187" t="s">
        <v>148</v>
      </c>
    </row>
    <row r="108" spans="1:65" s="2" customFormat="1" ht="14.4" customHeight="1">
      <c r="A108" s="37"/>
      <c r="B108" s="38"/>
      <c r="C108" s="176" t="s">
        <v>7</v>
      </c>
      <c r="D108" s="176" t="s">
        <v>139</v>
      </c>
      <c r="E108" s="177" t="s">
        <v>957</v>
      </c>
      <c r="F108" s="178" t="s">
        <v>958</v>
      </c>
      <c r="G108" s="179" t="s">
        <v>142</v>
      </c>
      <c r="H108" s="180">
        <v>100</v>
      </c>
      <c r="I108" s="181"/>
      <c r="J108" s="182">
        <f t="shared" si="10"/>
        <v>0</v>
      </c>
      <c r="K108" s="178" t="s">
        <v>45</v>
      </c>
      <c r="L108" s="42"/>
      <c r="M108" s="183" t="s">
        <v>45</v>
      </c>
      <c r="N108" s="184" t="s">
        <v>54</v>
      </c>
      <c r="O108" s="67"/>
      <c r="P108" s="185">
        <f t="shared" si="11"/>
        <v>0</v>
      </c>
      <c r="Q108" s="185">
        <v>0</v>
      </c>
      <c r="R108" s="185">
        <f t="shared" si="12"/>
        <v>0</v>
      </c>
      <c r="S108" s="185">
        <v>0</v>
      </c>
      <c r="T108" s="186">
        <f t="shared" si="13"/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144</v>
      </c>
      <c r="AT108" s="187" t="s">
        <v>139</v>
      </c>
      <c r="AU108" s="187" t="s">
        <v>93</v>
      </c>
      <c r="AY108" s="19" t="s">
        <v>138</v>
      </c>
      <c r="BE108" s="188">
        <f t="shared" si="14"/>
        <v>0</v>
      </c>
      <c r="BF108" s="188">
        <f t="shared" si="15"/>
        <v>0</v>
      </c>
      <c r="BG108" s="188">
        <f t="shared" si="16"/>
        <v>0</v>
      </c>
      <c r="BH108" s="188">
        <f t="shared" si="17"/>
        <v>0</v>
      </c>
      <c r="BI108" s="188">
        <f t="shared" si="18"/>
        <v>0</v>
      </c>
      <c r="BJ108" s="19" t="s">
        <v>91</v>
      </c>
      <c r="BK108" s="188">
        <f t="shared" si="19"/>
        <v>0</v>
      </c>
      <c r="BL108" s="19" t="s">
        <v>144</v>
      </c>
      <c r="BM108" s="187" t="s">
        <v>791</v>
      </c>
    </row>
    <row r="109" spans="1:65" s="2" customFormat="1" ht="14.4" customHeight="1">
      <c r="A109" s="37"/>
      <c r="B109" s="38"/>
      <c r="C109" s="176" t="s">
        <v>256</v>
      </c>
      <c r="D109" s="176" t="s">
        <v>139</v>
      </c>
      <c r="E109" s="177" t="s">
        <v>959</v>
      </c>
      <c r="F109" s="178" t="s">
        <v>960</v>
      </c>
      <c r="G109" s="179" t="s">
        <v>181</v>
      </c>
      <c r="H109" s="180">
        <v>20.622</v>
      </c>
      <c r="I109" s="181"/>
      <c r="J109" s="182">
        <f t="shared" si="10"/>
        <v>0</v>
      </c>
      <c r="K109" s="178" t="s">
        <v>45</v>
      </c>
      <c r="L109" s="42"/>
      <c r="M109" s="183" t="s">
        <v>45</v>
      </c>
      <c r="N109" s="184" t="s">
        <v>54</v>
      </c>
      <c r="O109" s="67"/>
      <c r="P109" s="185">
        <f t="shared" si="11"/>
        <v>0</v>
      </c>
      <c r="Q109" s="185">
        <v>0</v>
      </c>
      <c r="R109" s="185">
        <f t="shared" si="12"/>
        <v>0</v>
      </c>
      <c r="S109" s="185">
        <v>0</v>
      </c>
      <c r="T109" s="186">
        <f t="shared" si="13"/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144</v>
      </c>
      <c r="AT109" s="187" t="s">
        <v>139</v>
      </c>
      <c r="AU109" s="187" t="s">
        <v>93</v>
      </c>
      <c r="AY109" s="19" t="s">
        <v>138</v>
      </c>
      <c r="BE109" s="188">
        <f t="shared" si="14"/>
        <v>0</v>
      </c>
      <c r="BF109" s="188">
        <f t="shared" si="15"/>
        <v>0</v>
      </c>
      <c r="BG109" s="188">
        <f t="shared" si="16"/>
        <v>0</v>
      </c>
      <c r="BH109" s="188">
        <f t="shared" si="17"/>
        <v>0</v>
      </c>
      <c r="BI109" s="188">
        <f t="shared" si="18"/>
        <v>0</v>
      </c>
      <c r="BJ109" s="19" t="s">
        <v>91</v>
      </c>
      <c r="BK109" s="188">
        <f t="shared" si="19"/>
        <v>0</v>
      </c>
      <c r="BL109" s="19" t="s">
        <v>144</v>
      </c>
      <c r="BM109" s="187" t="s">
        <v>405</v>
      </c>
    </row>
    <row r="110" spans="1:65" s="2" customFormat="1" ht="14.4" customHeight="1">
      <c r="A110" s="37"/>
      <c r="B110" s="38"/>
      <c r="C110" s="176" t="s">
        <v>349</v>
      </c>
      <c r="D110" s="176" t="s">
        <v>139</v>
      </c>
      <c r="E110" s="177" t="s">
        <v>961</v>
      </c>
      <c r="F110" s="178" t="s">
        <v>962</v>
      </c>
      <c r="G110" s="179" t="s">
        <v>142</v>
      </c>
      <c r="H110" s="180">
        <v>127.45</v>
      </c>
      <c r="I110" s="181"/>
      <c r="J110" s="182">
        <f t="shared" si="10"/>
        <v>0</v>
      </c>
      <c r="K110" s="178" t="s">
        <v>45</v>
      </c>
      <c r="L110" s="42"/>
      <c r="M110" s="183" t="s">
        <v>45</v>
      </c>
      <c r="N110" s="184" t="s">
        <v>54</v>
      </c>
      <c r="O110" s="67"/>
      <c r="P110" s="185">
        <f t="shared" si="11"/>
        <v>0</v>
      </c>
      <c r="Q110" s="185">
        <v>0</v>
      </c>
      <c r="R110" s="185">
        <f t="shared" si="12"/>
        <v>0</v>
      </c>
      <c r="S110" s="185">
        <v>0</v>
      </c>
      <c r="T110" s="186">
        <f t="shared" si="13"/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144</v>
      </c>
      <c r="AT110" s="187" t="s">
        <v>139</v>
      </c>
      <c r="AU110" s="187" t="s">
        <v>93</v>
      </c>
      <c r="AY110" s="19" t="s">
        <v>138</v>
      </c>
      <c r="BE110" s="188">
        <f t="shared" si="14"/>
        <v>0</v>
      </c>
      <c r="BF110" s="188">
        <f t="shared" si="15"/>
        <v>0</v>
      </c>
      <c r="BG110" s="188">
        <f t="shared" si="16"/>
        <v>0</v>
      </c>
      <c r="BH110" s="188">
        <f t="shared" si="17"/>
        <v>0</v>
      </c>
      <c r="BI110" s="188">
        <f t="shared" si="18"/>
        <v>0</v>
      </c>
      <c r="BJ110" s="19" t="s">
        <v>91</v>
      </c>
      <c r="BK110" s="188">
        <f t="shared" si="19"/>
        <v>0</v>
      </c>
      <c r="BL110" s="19" t="s">
        <v>144</v>
      </c>
      <c r="BM110" s="187" t="s">
        <v>409</v>
      </c>
    </row>
    <row r="111" spans="1:65" s="2" customFormat="1" ht="14.4" customHeight="1">
      <c r="A111" s="37"/>
      <c r="B111" s="38"/>
      <c r="C111" s="176" t="s">
        <v>303</v>
      </c>
      <c r="D111" s="176" t="s">
        <v>139</v>
      </c>
      <c r="E111" s="177" t="s">
        <v>963</v>
      </c>
      <c r="F111" s="178" t="s">
        <v>964</v>
      </c>
      <c r="G111" s="179" t="s">
        <v>142</v>
      </c>
      <c r="H111" s="180">
        <v>130</v>
      </c>
      <c r="I111" s="181"/>
      <c r="J111" s="182">
        <f t="shared" si="10"/>
        <v>0</v>
      </c>
      <c r="K111" s="178" t="s">
        <v>45</v>
      </c>
      <c r="L111" s="42"/>
      <c r="M111" s="183" t="s">
        <v>45</v>
      </c>
      <c r="N111" s="184" t="s">
        <v>54</v>
      </c>
      <c r="O111" s="67"/>
      <c r="P111" s="185">
        <f t="shared" si="11"/>
        <v>0</v>
      </c>
      <c r="Q111" s="185">
        <v>0</v>
      </c>
      <c r="R111" s="185">
        <f t="shared" si="12"/>
        <v>0</v>
      </c>
      <c r="S111" s="185">
        <v>0</v>
      </c>
      <c r="T111" s="186">
        <f t="shared" si="13"/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144</v>
      </c>
      <c r="AT111" s="187" t="s">
        <v>139</v>
      </c>
      <c r="AU111" s="187" t="s">
        <v>93</v>
      </c>
      <c r="AY111" s="19" t="s">
        <v>138</v>
      </c>
      <c r="BE111" s="188">
        <f t="shared" si="14"/>
        <v>0</v>
      </c>
      <c r="BF111" s="188">
        <f t="shared" si="15"/>
        <v>0</v>
      </c>
      <c r="BG111" s="188">
        <f t="shared" si="16"/>
        <v>0</v>
      </c>
      <c r="BH111" s="188">
        <f t="shared" si="17"/>
        <v>0</v>
      </c>
      <c r="BI111" s="188">
        <f t="shared" si="18"/>
        <v>0</v>
      </c>
      <c r="BJ111" s="19" t="s">
        <v>91</v>
      </c>
      <c r="BK111" s="188">
        <f t="shared" si="19"/>
        <v>0</v>
      </c>
      <c r="BL111" s="19" t="s">
        <v>144</v>
      </c>
      <c r="BM111" s="187" t="s">
        <v>413</v>
      </c>
    </row>
    <row r="112" spans="1:65" s="2" customFormat="1" ht="14.4" customHeight="1">
      <c r="A112" s="37"/>
      <c r="B112" s="38"/>
      <c r="C112" s="176" t="s">
        <v>363</v>
      </c>
      <c r="D112" s="176" t="s">
        <v>139</v>
      </c>
      <c r="E112" s="177" t="s">
        <v>965</v>
      </c>
      <c r="F112" s="178" t="s">
        <v>966</v>
      </c>
      <c r="G112" s="179" t="s">
        <v>142</v>
      </c>
      <c r="H112" s="180">
        <v>8</v>
      </c>
      <c r="I112" s="181"/>
      <c r="J112" s="182">
        <f t="shared" si="10"/>
        <v>0</v>
      </c>
      <c r="K112" s="178" t="s">
        <v>45</v>
      </c>
      <c r="L112" s="42"/>
      <c r="M112" s="183" t="s">
        <v>45</v>
      </c>
      <c r="N112" s="184" t="s">
        <v>54</v>
      </c>
      <c r="O112" s="67"/>
      <c r="P112" s="185">
        <f t="shared" si="11"/>
        <v>0</v>
      </c>
      <c r="Q112" s="185">
        <v>0</v>
      </c>
      <c r="R112" s="185">
        <f t="shared" si="12"/>
        <v>0</v>
      </c>
      <c r="S112" s="185">
        <v>0</v>
      </c>
      <c r="T112" s="186">
        <f t="shared" si="13"/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144</v>
      </c>
      <c r="AT112" s="187" t="s">
        <v>139</v>
      </c>
      <c r="AU112" s="187" t="s">
        <v>93</v>
      </c>
      <c r="AY112" s="19" t="s">
        <v>138</v>
      </c>
      <c r="BE112" s="188">
        <f t="shared" si="14"/>
        <v>0</v>
      </c>
      <c r="BF112" s="188">
        <f t="shared" si="15"/>
        <v>0</v>
      </c>
      <c r="BG112" s="188">
        <f t="shared" si="16"/>
        <v>0</v>
      </c>
      <c r="BH112" s="188">
        <f t="shared" si="17"/>
        <v>0</v>
      </c>
      <c r="BI112" s="188">
        <f t="shared" si="18"/>
        <v>0</v>
      </c>
      <c r="BJ112" s="19" t="s">
        <v>91</v>
      </c>
      <c r="BK112" s="188">
        <f t="shared" si="19"/>
        <v>0</v>
      </c>
      <c r="BL112" s="19" t="s">
        <v>144</v>
      </c>
      <c r="BM112" s="187" t="s">
        <v>967</v>
      </c>
    </row>
    <row r="113" spans="1:65" s="2" customFormat="1" ht="14.4" customHeight="1">
      <c r="A113" s="37"/>
      <c r="B113" s="38"/>
      <c r="C113" s="176" t="s">
        <v>369</v>
      </c>
      <c r="D113" s="176" t="s">
        <v>139</v>
      </c>
      <c r="E113" s="177" t="s">
        <v>968</v>
      </c>
      <c r="F113" s="178" t="s">
        <v>969</v>
      </c>
      <c r="G113" s="179" t="s">
        <v>142</v>
      </c>
      <c r="H113" s="180">
        <v>130</v>
      </c>
      <c r="I113" s="181"/>
      <c r="J113" s="182">
        <f t="shared" si="10"/>
        <v>0</v>
      </c>
      <c r="K113" s="178" t="s">
        <v>45</v>
      </c>
      <c r="L113" s="42"/>
      <c r="M113" s="183" t="s">
        <v>45</v>
      </c>
      <c r="N113" s="184" t="s">
        <v>54</v>
      </c>
      <c r="O113" s="67"/>
      <c r="P113" s="185">
        <f t="shared" si="11"/>
        <v>0</v>
      </c>
      <c r="Q113" s="185">
        <v>0</v>
      </c>
      <c r="R113" s="185">
        <f t="shared" si="12"/>
        <v>0</v>
      </c>
      <c r="S113" s="185">
        <v>0</v>
      </c>
      <c r="T113" s="186">
        <f t="shared" si="13"/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87" t="s">
        <v>144</v>
      </c>
      <c r="AT113" s="187" t="s">
        <v>139</v>
      </c>
      <c r="AU113" s="187" t="s">
        <v>93</v>
      </c>
      <c r="AY113" s="19" t="s">
        <v>138</v>
      </c>
      <c r="BE113" s="188">
        <f t="shared" si="14"/>
        <v>0</v>
      </c>
      <c r="BF113" s="188">
        <f t="shared" si="15"/>
        <v>0</v>
      </c>
      <c r="BG113" s="188">
        <f t="shared" si="16"/>
        <v>0</v>
      </c>
      <c r="BH113" s="188">
        <f t="shared" si="17"/>
        <v>0</v>
      </c>
      <c r="BI113" s="188">
        <f t="shared" si="18"/>
        <v>0</v>
      </c>
      <c r="BJ113" s="19" t="s">
        <v>91</v>
      </c>
      <c r="BK113" s="188">
        <f t="shared" si="19"/>
        <v>0</v>
      </c>
      <c r="BL113" s="19" t="s">
        <v>144</v>
      </c>
      <c r="BM113" s="187" t="s">
        <v>970</v>
      </c>
    </row>
    <row r="114" spans="1:65" s="2" customFormat="1" ht="14.4" customHeight="1">
      <c r="A114" s="37"/>
      <c r="B114" s="38"/>
      <c r="C114" s="176" t="s">
        <v>375</v>
      </c>
      <c r="D114" s="176" t="s">
        <v>139</v>
      </c>
      <c r="E114" s="177" t="s">
        <v>971</v>
      </c>
      <c r="F114" s="178" t="s">
        <v>972</v>
      </c>
      <c r="G114" s="179" t="s">
        <v>181</v>
      </c>
      <c r="H114" s="180">
        <v>20.62</v>
      </c>
      <c r="I114" s="181"/>
      <c r="J114" s="182">
        <f t="shared" si="10"/>
        <v>0</v>
      </c>
      <c r="K114" s="178" t="s">
        <v>45</v>
      </c>
      <c r="L114" s="42"/>
      <c r="M114" s="183" t="s">
        <v>45</v>
      </c>
      <c r="N114" s="184" t="s">
        <v>54</v>
      </c>
      <c r="O114" s="67"/>
      <c r="P114" s="185">
        <f t="shared" si="11"/>
        <v>0</v>
      </c>
      <c r="Q114" s="185">
        <v>0</v>
      </c>
      <c r="R114" s="185">
        <f t="shared" si="12"/>
        <v>0</v>
      </c>
      <c r="S114" s="185">
        <v>0</v>
      </c>
      <c r="T114" s="186">
        <f t="shared" si="13"/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7" t="s">
        <v>144</v>
      </c>
      <c r="AT114" s="187" t="s">
        <v>139</v>
      </c>
      <c r="AU114" s="187" t="s">
        <v>93</v>
      </c>
      <c r="AY114" s="19" t="s">
        <v>138</v>
      </c>
      <c r="BE114" s="188">
        <f t="shared" si="14"/>
        <v>0</v>
      </c>
      <c r="BF114" s="188">
        <f t="shared" si="15"/>
        <v>0</v>
      </c>
      <c r="BG114" s="188">
        <f t="shared" si="16"/>
        <v>0</v>
      </c>
      <c r="BH114" s="188">
        <f t="shared" si="17"/>
        <v>0</v>
      </c>
      <c r="BI114" s="188">
        <f t="shared" si="18"/>
        <v>0</v>
      </c>
      <c r="BJ114" s="19" t="s">
        <v>91</v>
      </c>
      <c r="BK114" s="188">
        <f t="shared" si="19"/>
        <v>0</v>
      </c>
      <c r="BL114" s="19" t="s">
        <v>144</v>
      </c>
      <c r="BM114" s="187" t="s">
        <v>973</v>
      </c>
    </row>
    <row r="115" spans="1:65" s="2" customFormat="1" ht="14.4" customHeight="1">
      <c r="A115" s="37"/>
      <c r="B115" s="38"/>
      <c r="C115" s="176" t="s">
        <v>293</v>
      </c>
      <c r="D115" s="176" t="s">
        <v>139</v>
      </c>
      <c r="E115" s="177" t="s">
        <v>974</v>
      </c>
      <c r="F115" s="178" t="s">
        <v>975</v>
      </c>
      <c r="G115" s="179" t="s">
        <v>142</v>
      </c>
      <c r="H115" s="180">
        <v>127.45</v>
      </c>
      <c r="I115" s="181"/>
      <c r="J115" s="182">
        <f t="shared" si="10"/>
        <v>0</v>
      </c>
      <c r="K115" s="178" t="s">
        <v>45</v>
      </c>
      <c r="L115" s="42"/>
      <c r="M115" s="183" t="s">
        <v>45</v>
      </c>
      <c r="N115" s="184" t="s">
        <v>54</v>
      </c>
      <c r="O115" s="67"/>
      <c r="P115" s="185">
        <f t="shared" si="11"/>
        <v>0</v>
      </c>
      <c r="Q115" s="185">
        <v>0</v>
      </c>
      <c r="R115" s="185">
        <f t="shared" si="12"/>
        <v>0</v>
      </c>
      <c r="S115" s="185">
        <v>0</v>
      </c>
      <c r="T115" s="186">
        <f t="shared" si="13"/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144</v>
      </c>
      <c r="AT115" s="187" t="s">
        <v>139</v>
      </c>
      <c r="AU115" s="187" t="s">
        <v>93</v>
      </c>
      <c r="AY115" s="19" t="s">
        <v>138</v>
      </c>
      <c r="BE115" s="188">
        <f t="shared" si="14"/>
        <v>0</v>
      </c>
      <c r="BF115" s="188">
        <f t="shared" si="15"/>
        <v>0</v>
      </c>
      <c r="BG115" s="188">
        <f t="shared" si="16"/>
        <v>0</v>
      </c>
      <c r="BH115" s="188">
        <f t="shared" si="17"/>
        <v>0</v>
      </c>
      <c r="BI115" s="188">
        <f t="shared" si="18"/>
        <v>0</v>
      </c>
      <c r="BJ115" s="19" t="s">
        <v>91</v>
      </c>
      <c r="BK115" s="188">
        <f t="shared" si="19"/>
        <v>0</v>
      </c>
      <c r="BL115" s="19" t="s">
        <v>144</v>
      </c>
      <c r="BM115" s="187" t="s">
        <v>976</v>
      </c>
    </row>
    <row r="116" spans="1:65" s="2" customFormat="1" ht="14.4" customHeight="1">
      <c r="A116" s="37"/>
      <c r="B116" s="38"/>
      <c r="C116" s="225" t="s">
        <v>384</v>
      </c>
      <c r="D116" s="225" t="s">
        <v>260</v>
      </c>
      <c r="E116" s="226" t="s">
        <v>977</v>
      </c>
      <c r="F116" s="227" t="s">
        <v>978</v>
      </c>
      <c r="G116" s="228" t="s">
        <v>181</v>
      </c>
      <c r="H116" s="229">
        <v>2.85</v>
      </c>
      <c r="I116" s="230"/>
      <c r="J116" s="231">
        <f t="shared" si="10"/>
        <v>0</v>
      </c>
      <c r="K116" s="227" t="s">
        <v>45</v>
      </c>
      <c r="L116" s="232"/>
      <c r="M116" s="233" t="s">
        <v>45</v>
      </c>
      <c r="N116" s="234" t="s">
        <v>54</v>
      </c>
      <c r="O116" s="67"/>
      <c r="P116" s="185">
        <f t="shared" si="11"/>
        <v>0</v>
      </c>
      <c r="Q116" s="185">
        <v>0</v>
      </c>
      <c r="R116" s="185">
        <f t="shared" si="12"/>
        <v>0</v>
      </c>
      <c r="S116" s="185">
        <v>0</v>
      </c>
      <c r="T116" s="186">
        <f t="shared" si="13"/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7" t="s">
        <v>178</v>
      </c>
      <c r="AT116" s="187" t="s">
        <v>260</v>
      </c>
      <c r="AU116" s="187" t="s">
        <v>93</v>
      </c>
      <c r="AY116" s="19" t="s">
        <v>138</v>
      </c>
      <c r="BE116" s="188">
        <f t="shared" si="14"/>
        <v>0</v>
      </c>
      <c r="BF116" s="188">
        <f t="shared" si="15"/>
        <v>0</v>
      </c>
      <c r="BG116" s="188">
        <f t="shared" si="16"/>
        <v>0</v>
      </c>
      <c r="BH116" s="188">
        <f t="shared" si="17"/>
        <v>0</v>
      </c>
      <c r="BI116" s="188">
        <f t="shared" si="18"/>
        <v>0</v>
      </c>
      <c r="BJ116" s="19" t="s">
        <v>91</v>
      </c>
      <c r="BK116" s="188">
        <f t="shared" si="19"/>
        <v>0</v>
      </c>
      <c r="BL116" s="19" t="s">
        <v>144</v>
      </c>
      <c r="BM116" s="187" t="s">
        <v>979</v>
      </c>
    </row>
    <row r="117" spans="1:65" s="2" customFormat="1" ht="14.4" customHeight="1">
      <c r="A117" s="37"/>
      <c r="B117" s="38"/>
      <c r="C117" s="225" t="s">
        <v>389</v>
      </c>
      <c r="D117" s="225" t="s">
        <v>260</v>
      </c>
      <c r="E117" s="226" t="s">
        <v>980</v>
      </c>
      <c r="F117" s="227" t="s">
        <v>981</v>
      </c>
      <c r="G117" s="228" t="s">
        <v>278</v>
      </c>
      <c r="H117" s="229">
        <v>7</v>
      </c>
      <c r="I117" s="230"/>
      <c r="J117" s="231">
        <f t="shared" si="10"/>
        <v>0</v>
      </c>
      <c r="K117" s="227" t="s">
        <v>45</v>
      </c>
      <c r="L117" s="232"/>
      <c r="M117" s="233" t="s">
        <v>45</v>
      </c>
      <c r="N117" s="234" t="s">
        <v>54</v>
      </c>
      <c r="O117" s="67"/>
      <c r="P117" s="185">
        <f t="shared" si="11"/>
        <v>0</v>
      </c>
      <c r="Q117" s="185">
        <v>0</v>
      </c>
      <c r="R117" s="185">
        <f t="shared" si="12"/>
        <v>0</v>
      </c>
      <c r="S117" s="185">
        <v>0</v>
      </c>
      <c r="T117" s="186">
        <f t="shared" si="13"/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87" t="s">
        <v>178</v>
      </c>
      <c r="AT117" s="187" t="s">
        <v>260</v>
      </c>
      <c r="AU117" s="187" t="s">
        <v>93</v>
      </c>
      <c r="AY117" s="19" t="s">
        <v>138</v>
      </c>
      <c r="BE117" s="188">
        <f t="shared" si="14"/>
        <v>0</v>
      </c>
      <c r="BF117" s="188">
        <f t="shared" si="15"/>
        <v>0</v>
      </c>
      <c r="BG117" s="188">
        <f t="shared" si="16"/>
        <v>0</v>
      </c>
      <c r="BH117" s="188">
        <f t="shared" si="17"/>
        <v>0</v>
      </c>
      <c r="BI117" s="188">
        <f t="shared" si="18"/>
        <v>0</v>
      </c>
      <c r="BJ117" s="19" t="s">
        <v>91</v>
      </c>
      <c r="BK117" s="188">
        <f t="shared" si="19"/>
        <v>0</v>
      </c>
      <c r="BL117" s="19" t="s">
        <v>144</v>
      </c>
      <c r="BM117" s="187" t="s">
        <v>982</v>
      </c>
    </row>
    <row r="118" spans="1:65" s="2" customFormat="1" ht="14.4" customHeight="1">
      <c r="A118" s="37"/>
      <c r="B118" s="38"/>
      <c r="C118" s="225" t="s">
        <v>397</v>
      </c>
      <c r="D118" s="225" t="s">
        <v>260</v>
      </c>
      <c r="E118" s="226" t="s">
        <v>983</v>
      </c>
      <c r="F118" s="227" t="s">
        <v>984</v>
      </c>
      <c r="G118" s="228" t="s">
        <v>278</v>
      </c>
      <c r="H118" s="229">
        <v>7</v>
      </c>
      <c r="I118" s="230"/>
      <c r="J118" s="231">
        <f t="shared" si="10"/>
        <v>0</v>
      </c>
      <c r="K118" s="227" t="s">
        <v>45</v>
      </c>
      <c r="L118" s="232"/>
      <c r="M118" s="233" t="s">
        <v>45</v>
      </c>
      <c r="N118" s="234" t="s">
        <v>54</v>
      </c>
      <c r="O118" s="67"/>
      <c r="P118" s="185">
        <f t="shared" si="11"/>
        <v>0</v>
      </c>
      <c r="Q118" s="185">
        <v>0</v>
      </c>
      <c r="R118" s="185">
        <f t="shared" si="12"/>
        <v>0</v>
      </c>
      <c r="S118" s="185">
        <v>0</v>
      </c>
      <c r="T118" s="186">
        <f t="shared" si="13"/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7" t="s">
        <v>178</v>
      </c>
      <c r="AT118" s="187" t="s">
        <v>260</v>
      </c>
      <c r="AU118" s="187" t="s">
        <v>93</v>
      </c>
      <c r="AY118" s="19" t="s">
        <v>138</v>
      </c>
      <c r="BE118" s="188">
        <f t="shared" si="14"/>
        <v>0</v>
      </c>
      <c r="BF118" s="188">
        <f t="shared" si="15"/>
        <v>0</v>
      </c>
      <c r="BG118" s="188">
        <f t="shared" si="16"/>
        <v>0</v>
      </c>
      <c r="BH118" s="188">
        <f t="shared" si="17"/>
        <v>0</v>
      </c>
      <c r="BI118" s="188">
        <f t="shared" si="18"/>
        <v>0</v>
      </c>
      <c r="BJ118" s="19" t="s">
        <v>91</v>
      </c>
      <c r="BK118" s="188">
        <f t="shared" si="19"/>
        <v>0</v>
      </c>
      <c r="BL118" s="19" t="s">
        <v>144</v>
      </c>
      <c r="BM118" s="187" t="s">
        <v>985</v>
      </c>
    </row>
    <row r="119" spans="1:65" s="2" customFormat="1" ht="14.4" customHeight="1">
      <c r="A119" s="37"/>
      <c r="B119" s="38"/>
      <c r="C119" s="225" t="s">
        <v>372</v>
      </c>
      <c r="D119" s="225" t="s">
        <v>260</v>
      </c>
      <c r="E119" s="226" t="s">
        <v>986</v>
      </c>
      <c r="F119" s="227" t="s">
        <v>987</v>
      </c>
      <c r="G119" s="228" t="s">
        <v>278</v>
      </c>
      <c r="H119" s="229">
        <v>8</v>
      </c>
      <c r="I119" s="230"/>
      <c r="J119" s="231">
        <f t="shared" si="10"/>
        <v>0</v>
      </c>
      <c r="K119" s="227" t="s">
        <v>45</v>
      </c>
      <c r="L119" s="232"/>
      <c r="M119" s="233" t="s">
        <v>45</v>
      </c>
      <c r="N119" s="234" t="s">
        <v>54</v>
      </c>
      <c r="O119" s="67"/>
      <c r="P119" s="185">
        <f t="shared" si="11"/>
        <v>0</v>
      </c>
      <c r="Q119" s="185">
        <v>0</v>
      </c>
      <c r="R119" s="185">
        <f t="shared" si="12"/>
        <v>0</v>
      </c>
      <c r="S119" s="185">
        <v>0</v>
      </c>
      <c r="T119" s="186">
        <f t="shared" si="13"/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178</v>
      </c>
      <c r="AT119" s="187" t="s">
        <v>260</v>
      </c>
      <c r="AU119" s="187" t="s">
        <v>93</v>
      </c>
      <c r="AY119" s="19" t="s">
        <v>138</v>
      </c>
      <c r="BE119" s="188">
        <f t="shared" si="14"/>
        <v>0</v>
      </c>
      <c r="BF119" s="188">
        <f t="shared" si="15"/>
        <v>0</v>
      </c>
      <c r="BG119" s="188">
        <f t="shared" si="16"/>
        <v>0</v>
      </c>
      <c r="BH119" s="188">
        <f t="shared" si="17"/>
        <v>0</v>
      </c>
      <c r="BI119" s="188">
        <f t="shared" si="18"/>
        <v>0</v>
      </c>
      <c r="BJ119" s="19" t="s">
        <v>91</v>
      </c>
      <c r="BK119" s="188">
        <f t="shared" si="19"/>
        <v>0</v>
      </c>
      <c r="BL119" s="19" t="s">
        <v>144</v>
      </c>
      <c r="BM119" s="187" t="s">
        <v>988</v>
      </c>
    </row>
    <row r="120" spans="1:65" s="2" customFormat="1" ht="14.4" customHeight="1">
      <c r="A120" s="37"/>
      <c r="B120" s="38"/>
      <c r="C120" s="225" t="s">
        <v>406</v>
      </c>
      <c r="D120" s="225" t="s">
        <v>260</v>
      </c>
      <c r="E120" s="226" t="s">
        <v>989</v>
      </c>
      <c r="F120" s="227" t="s">
        <v>990</v>
      </c>
      <c r="G120" s="228" t="s">
        <v>142</v>
      </c>
      <c r="H120" s="229">
        <v>130</v>
      </c>
      <c r="I120" s="230"/>
      <c r="J120" s="231">
        <f t="shared" si="10"/>
        <v>0</v>
      </c>
      <c r="K120" s="227" t="s">
        <v>45</v>
      </c>
      <c r="L120" s="232"/>
      <c r="M120" s="233" t="s">
        <v>45</v>
      </c>
      <c r="N120" s="234" t="s">
        <v>54</v>
      </c>
      <c r="O120" s="67"/>
      <c r="P120" s="185">
        <f t="shared" si="11"/>
        <v>0</v>
      </c>
      <c r="Q120" s="185">
        <v>0</v>
      </c>
      <c r="R120" s="185">
        <f t="shared" si="12"/>
        <v>0</v>
      </c>
      <c r="S120" s="185">
        <v>0</v>
      </c>
      <c r="T120" s="186">
        <f t="shared" si="13"/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7" t="s">
        <v>178</v>
      </c>
      <c r="AT120" s="187" t="s">
        <v>260</v>
      </c>
      <c r="AU120" s="187" t="s">
        <v>93</v>
      </c>
      <c r="AY120" s="19" t="s">
        <v>138</v>
      </c>
      <c r="BE120" s="188">
        <f t="shared" si="14"/>
        <v>0</v>
      </c>
      <c r="BF120" s="188">
        <f t="shared" si="15"/>
        <v>0</v>
      </c>
      <c r="BG120" s="188">
        <f t="shared" si="16"/>
        <v>0</v>
      </c>
      <c r="BH120" s="188">
        <f t="shared" si="17"/>
        <v>0</v>
      </c>
      <c r="BI120" s="188">
        <f t="shared" si="18"/>
        <v>0</v>
      </c>
      <c r="BJ120" s="19" t="s">
        <v>91</v>
      </c>
      <c r="BK120" s="188">
        <f t="shared" si="19"/>
        <v>0</v>
      </c>
      <c r="BL120" s="19" t="s">
        <v>144</v>
      </c>
      <c r="BM120" s="187" t="s">
        <v>991</v>
      </c>
    </row>
    <row r="121" spans="1:65" s="12" customFormat="1" ht="22.8" customHeight="1">
      <c r="B121" s="160"/>
      <c r="C121" s="161"/>
      <c r="D121" s="162" t="s">
        <v>82</v>
      </c>
      <c r="E121" s="174" t="s">
        <v>992</v>
      </c>
      <c r="F121" s="174" t="s">
        <v>993</v>
      </c>
      <c r="G121" s="161"/>
      <c r="H121" s="161"/>
      <c r="I121" s="164"/>
      <c r="J121" s="175">
        <f>BK121</f>
        <v>0</v>
      </c>
      <c r="K121" s="161"/>
      <c r="L121" s="166"/>
      <c r="M121" s="167"/>
      <c r="N121" s="168"/>
      <c r="O121" s="168"/>
      <c r="P121" s="169">
        <f>SUM(P122:P131)</f>
        <v>0</v>
      </c>
      <c r="Q121" s="168"/>
      <c r="R121" s="169">
        <f>SUM(R122:R131)</f>
        <v>0</v>
      </c>
      <c r="S121" s="168"/>
      <c r="T121" s="170">
        <f>SUM(T122:T131)</f>
        <v>0</v>
      </c>
      <c r="AR121" s="171" t="s">
        <v>154</v>
      </c>
      <c r="AT121" s="172" t="s">
        <v>82</v>
      </c>
      <c r="AU121" s="172" t="s">
        <v>91</v>
      </c>
      <c r="AY121" s="171" t="s">
        <v>138</v>
      </c>
      <c r="BK121" s="173">
        <f>SUM(BK122:BK131)</f>
        <v>0</v>
      </c>
    </row>
    <row r="122" spans="1:65" s="2" customFormat="1" ht="14.4" customHeight="1">
      <c r="A122" s="37"/>
      <c r="B122" s="38"/>
      <c r="C122" s="176" t="s">
        <v>410</v>
      </c>
      <c r="D122" s="176" t="s">
        <v>139</v>
      </c>
      <c r="E122" s="177" t="s">
        <v>994</v>
      </c>
      <c r="F122" s="178" t="s">
        <v>995</v>
      </c>
      <c r="G122" s="179" t="s">
        <v>278</v>
      </c>
      <c r="H122" s="180">
        <v>7</v>
      </c>
      <c r="I122" s="181"/>
      <c r="J122" s="182">
        <f t="shared" ref="J122:J131" si="20">ROUND(I122*H122,2)</f>
        <v>0</v>
      </c>
      <c r="K122" s="178" t="s">
        <v>45</v>
      </c>
      <c r="L122" s="42"/>
      <c r="M122" s="183" t="s">
        <v>45</v>
      </c>
      <c r="N122" s="184" t="s">
        <v>54</v>
      </c>
      <c r="O122" s="67"/>
      <c r="P122" s="185">
        <f t="shared" ref="P122:P131" si="21">O122*H122</f>
        <v>0</v>
      </c>
      <c r="Q122" s="185">
        <v>0</v>
      </c>
      <c r="R122" s="185">
        <f t="shared" ref="R122:R131" si="22">Q122*H122</f>
        <v>0</v>
      </c>
      <c r="S122" s="185">
        <v>0</v>
      </c>
      <c r="T122" s="186">
        <f t="shared" ref="T122:T131" si="23"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7" t="s">
        <v>144</v>
      </c>
      <c r="AT122" s="187" t="s">
        <v>139</v>
      </c>
      <c r="AU122" s="187" t="s">
        <v>93</v>
      </c>
      <c r="AY122" s="19" t="s">
        <v>138</v>
      </c>
      <c r="BE122" s="188">
        <f t="shared" ref="BE122:BE131" si="24">IF(N122="základní",J122,0)</f>
        <v>0</v>
      </c>
      <c r="BF122" s="188">
        <f t="shared" ref="BF122:BF131" si="25">IF(N122="snížená",J122,0)</f>
        <v>0</v>
      </c>
      <c r="BG122" s="188">
        <f t="shared" ref="BG122:BG131" si="26">IF(N122="zákl. přenesená",J122,0)</f>
        <v>0</v>
      </c>
      <c r="BH122" s="188">
        <f t="shared" ref="BH122:BH131" si="27">IF(N122="sníž. přenesená",J122,0)</f>
        <v>0</v>
      </c>
      <c r="BI122" s="188">
        <f t="shared" ref="BI122:BI131" si="28">IF(N122="nulová",J122,0)</f>
        <v>0</v>
      </c>
      <c r="BJ122" s="19" t="s">
        <v>91</v>
      </c>
      <c r="BK122" s="188">
        <f t="shared" ref="BK122:BK131" si="29">ROUND(I122*H122,2)</f>
        <v>0</v>
      </c>
      <c r="BL122" s="19" t="s">
        <v>144</v>
      </c>
      <c r="BM122" s="187" t="s">
        <v>996</v>
      </c>
    </row>
    <row r="123" spans="1:65" s="2" customFormat="1" ht="14.4" customHeight="1">
      <c r="A123" s="37"/>
      <c r="B123" s="38"/>
      <c r="C123" s="176" t="s">
        <v>414</v>
      </c>
      <c r="D123" s="176" t="s">
        <v>139</v>
      </c>
      <c r="E123" s="177" t="s">
        <v>997</v>
      </c>
      <c r="F123" s="178" t="s">
        <v>998</v>
      </c>
      <c r="G123" s="179" t="s">
        <v>278</v>
      </c>
      <c r="H123" s="180">
        <v>7</v>
      </c>
      <c r="I123" s="181"/>
      <c r="J123" s="182">
        <f t="shared" si="20"/>
        <v>0</v>
      </c>
      <c r="K123" s="178" t="s">
        <v>45</v>
      </c>
      <c r="L123" s="42"/>
      <c r="M123" s="183" t="s">
        <v>45</v>
      </c>
      <c r="N123" s="184" t="s">
        <v>54</v>
      </c>
      <c r="O123" s="67"/>
      <c r="P123" s="185">
        <f t="shared" si="21"/>
        <v>0</v>
      </c>
      <c r="Q123" s="185">
        <v>0</v>
      </c>
      <c r="R123" s="185">
        <f t="shared" si="22"/>
        <v>0</v>
      </c>
      <c r="S123" s="185">
        <v>0</v>
      </c>
      <c r="T123" s="186">
        <f t="shared" si="23"/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144</v>
      </c>
      <c r="AT123" s="187" t="s">
        <v>139</v>
      </c>
      <c r="AU123" s="187" t="s">
        <v>93</v>
      </c>
      <c r="AY123" s="19" t="s">
        <v>138</v>
      </c>
      <c r="BE123" s="188">
        <f t="shared" si="24"/>
        <v>0</v>
      </c>
      <c r="BF123" s="188">
        <f t="shared" si="25"/>
        <v>0</v>
      </c>
      <c r="BG123" s="188">
        <f t="shared" si="26"/>
        <v>0</v>
      </c>
      <c r="BH123" s="188">
        <f t="shared" si="27"/>
        <v>0</v>
      </c>
      <c r="BI123" s="188">
        <f t="shared" si="28"/>
        <v>0</v>
      </c>
      <c r="BJ123" s="19" t="s">
        <v>91</v>
      </c>
      <c r="BK123" s="188">
        <f t="shared" si="29"/>
        <v>0</v>
      </c>
      <c r="BL123" s="19" t="s">
        <v>144</v>
      </c>
      <c r="BM123" s="187" t="s">
        <v>999</v>
      </c>
    </row>
    <row r="124" spans="1:65" s="2" customFormat="1" ht="14.4" customHeight="1">
      <c r="A124" s="37"/>
      <c r="B124" s="38"/>
      <c r="C124" s="176" t="s">
        <v>418</v>
      </c>
      <c r="D124" s="176" t="s">
        <v>139</v>
      </c>
      <c r="E124" s="177" t="s">
        <v>1000</v>
      </c>
      <c r="F124" s="178" t="s">
        <v>1001</v>
      </c>
      <c r="G124" s="179" t="s">
        <v>278</v>
      </c>
      <c r="H124" s="180">
        <v>7</v>
      </c>
      <c r="I124" s="181"/>
      <c r="J124" s="182">
        <f t="shared" si="20"/>
        <v>0</v>
      </c>
      <c r="K124" s="178" t="s">
        <v>45</v>
      </c>
      <c r="L124" s="42"/>
      <c r="M124" s="183" t="s">
        <v>45</v>
      </c>
      <c r="N124" s="184" t="s">
        <v>54</v>
      </c>
      <c r="O124" s="67"/>
      <c r="P124" s="185">
        <f t="shared" si="21"/>
        <v>0</v>
      </c>
      <c r="Q124" s="185">
        <v>0</v>
      </c>
      <c r="R124" s="185">
        <f t="shared" si="22"/>
        <v>0</v>
      </c>
      <c r="S124" s="185">
        <v>0</v>
      </c>
      <c r="T124" s="186">
        <f t="shared" si="23"/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7" t="s">
        <v>144</v>
      </c>
      <c r="AT124" s="187" t="s">
        <v>139</v>
      </c>
      <c r="AU124" s="187" t="s">
        <v>93</v>
      </c>
      <c r="AY124" s="19" t="s">
        <v>138</v>
      </c>
      <c r="BE124" s="188">
        <f t="shared" si="24"/>
        <v>0</v>
      </c>
      <c r="BF124" s="188">
        <f t="shared" si="25"/>
        <v>0</v>
      </c>
      <c r="BG124" s="188">
        <f t="shared" si="26"/>
        <v>0</v>
      </c>
      <c r="BH124" s="188">
        <f t="shared" si="27"/>
        <v>0</v>
      </c>
      <c r="BI124" s="188">
        <f t="shared" si="28"/>
        <v>0</v>
      </c>
      <c r="BJ124" s="19" t="s">
        <v>91</v>
      </c>
      <c r="BK124" s="188">
        <f t="shared" si="29"/>
        <v>0</v>
      </c>
      <c r="BL124" s="19" t="s">
        <v>144</v>
      </c>
      <c r="BM124" s="187" t="s">
        <v>1002</v>
      </c>
    </row>
    <row r="125" spans="1:65" s="2" customFormat="1" ht="14.4" customHeight="1">
      <c r="A125" s="37"/>
      <c r="B125" s="38"/>
      <c r="C125" s="176" t="s">
        <v>424</v>
      </c>
      <c r="D125" s="176" t="s">
        <v>139</v>
      </c>
      <c r="E125" s="177" t="s">
        <v>1003</v>
      </c>
      <c r="F125" s="178" t="s">
        <v>1004</v>
      </c>
      <c r="G125" s="179" t="s">
        <v>278</v>
      </c>
      <c r="H125" s="180">
        <v>7</v>
      </c>
      <c r="I125" s="181"/>
      <c r="J125" s="182">
        <f t="shared" si="20"/>
        <v>0</v>
      </c>
      <c r="K125" s="178" t="s">
        <v>45</v>
      </c>
      <c r="L125" s="42"/>
      <c r="M125" s="183" t="s">
        <v>45</v>
      </c>
      <c r="N125" s="184" t="s">
        <v>54</v>
      </c>
      <c r="O125" s="67"/>
      <c r="P125" s="185">
        <f t="shared" si="21"/>
        <v>0</v>
      </c>
      <c r="Q125" s="185">
        <v>0</v>
      </c>
      <c r="R125" s="185">
        <f t="shared" si="22"/>
        <v>0</v>
      </c>
      <c r="S125" s="185">
        <v>0</v>
      </c>
      <c r="T125" s="186">
        <f t="shared" si="23"/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144</v>
      </c>
      <c r="AT125" s="187" t="s">
        <v>139</v>
      </c>
      <c r="AU125" s="187" t="s">
        <v>93</v>
      </c>
      <c r="AY125" s="19" t="s">
        <v>138</v>
      </c>
      <c r="BE125" s="188">
        <f t="shared" si="24"/>
        <v>0</v>
      </c>
      <c r="BF125" s="188">
        <f t="shared" si="25"/>
        <v>0</v>
      </c>
      <c r="BG125" s="188">
        <f t="shared" si="26"/>
        <v>0</v>
      </c>
      <c r="BH125" s="188">
        <f t="shared" si="27"/>
        <v>0</v>
      </c>
      <c r="BI125" s="188">
        <f t="shared" si="28"/>
        <v>0</v>
      </c>
      <c r="BJ125" s="19" t="s">
        <v>91</v>
      </c>
      <c r="BK125" s="188">
        <f t="shared" si="29"/>
        <v>0</v>
      </c>
      <c r="BL125" s="19" t="s">
        <v>144</v>
      </c>
      <c r="BM125" s="187" t="s">
        <v>159</v>
      </c>
    </row>
    <row r="126" spans="1:65" s="2" customFormat="1" ht="14.4" customHeight="1">
      <c r="A126" s="37"/>
      <c r="B126" s="38"/>
      <c r="C126" s="176" t="s">
        <v>430</v>
      </c>
      <c r="D126" s="176" t="s">
        <v>139</v>
      </c>
      <c r="E126" s="177" t="s">
        <v>1005</v>
      </c>
      <c r="F126" s="178" t="s">
        <v>1006</v>
      </c>
      <c r="G126" s="179" t="s">
        <v>278</v>
      </c>
      <c r="H126" s="180">
        <v>7</v>
      </c>
      <c r="I126" s="181"/>
      <c r="J126" s="182">
        <f t="shared" si="20"/>
        <v>0</v>
      </c>
      <c r="K126" s="178" t="s">
        <v>45</v>
      </c>
      <c r="L126" s="42"/>
      <c r="M126" s="183" t="s">
        <v>45</v>
      </c>
      <c r="N126" s="184" t="s">
        <v>54</v>
      </c>
      <c r="O126" s="67"/>
      <c r="P126" s="185">
        <f t="shared" si="21"/>
        <v>0</v>
      </c>
      <c r="Q126" s="185">
        <v>0</v>
      </c>
      <c r="R126" s="185">
        <f t="shared" si="22"/>
        <v>0</v>
      </c>
      <c r="S126" s="185">
        <v>0</v>
      </c>
      <c r="T126" s="186">
        <f t="shared" si="23"/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7" t="s">
        <v>144</v>
      </c>
      <c r="AT126" s="187" t="s">
        <v>139</v>
      </c>
      <c r="AU126" s="187" t="s">
        <v>93</v>
      </c>
      <c r="AY126" s="19" t="s">
        <v>138</v>
      </c>
      <c r="BE126" s="188">
        <f t="shared" si="24"/>
        <v>0</v>
      </c>
      <c r="BF126" s="188">
        <f t="shared" si="25"/>
        <v>0</v>
      </c>
      <c r="BG126" s="188">
        <f t="shared" si="26"/>
        <v>0</v>
      </c>
      <c r="BH126" s="188">
        <f t="shared" si="27"/>
        <v>0</v>
      </c>
      <c r="BI126" s="188">
        <f t="shared" si="28"/>
        <v>0</v>
      </c>
      <c r="BJ126" s="19" t="s">
        <v>91</v>
      </c>
      <c r="BK126" s="188">
        <f t="shared" si="29"/>
        <v>0</v>
      </c>
      <c r="BL126" s="19" t="s">
        <v>144</v>
      </c>
      <c r="BM126" s="187" t="s">
        <v>1007</v>
      </c>
    </row>
    <row r="127" spans="1:65" s="2" customFormat="1" ht="14.4" customHeight="1">
      <c r="A127" s="37"/>
      <c r="B127" s="38"/>
      <c r="C127" s="176" t="s">
        <v>436</v>
      </c>
      <c r="D127" s="176" t="s">
        <v>139</v>
      </c>
      <c r="E127" s="177" t="s">
        <v>1008</v>
      </c>
      <c r="F127" s="178" t="s">
        <v>1009</v>
      </c>
      <c r="G127" s="179" t="s">
        <v>278</v>
      </c>
      <c r="H127" s="180">
        <v>7</v>
      </c>
      <c r="I127" s="181"/>
      <c r="J127" s="182">
        <f t="shared" si="20"/>
        <v>0</v>
      </c>
      <c r="K127" s="178" t="s">
        <v>45</v>
      </c>
      <c r="L127" s="42"/>
      <c r="M127" s="183" t="s">
        <v>45</v>
      </c>
      <c r="N127" s="184" t="s">
        <v>54</v>
      </c>
      <c r="O127" s="67"/>
      <c r="P127" s="185">
        <f t="shared" si="21"/>
        <v>0</v>
      </c>
      <c r="Q127" s="185">
        <v>0</v>
      </c>
      <c r="R127" s="185">
        <f t="shared" si="22"/>
        <v>0</v>
      </c>
      <c r="S127" s="185">
        <v>0</v>
      </c>
      <c r="T127" s="186">
        <f t="shared" si="23"/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7" t="s">
        <v>144</v>
      </c>
      <c r="AT127" s="187" t="s">
        <v>139</v>
      </c>
      <c r="AU127" s="187" t="s">
        <v>93</v>
      </c>
      <c r="AY127" s="19" t="s">
        <v>138</v>
      </c>
      <c r="BE127" s="188">
        <f t="shared" si="24"/>
        <v>0</v>
      </c>
      <c r="BF127" s="188">
        <f t="shared" si="25"/>
        <v>0</v>
      </c>
      <c r="BG127" s="188">
        <f t="shared" si="26"/>
        <v>0</v>
      </c>
      <c r="BH127" s="188">
        <f t="shared" si="27"/>
        <v>0</v>
      </c>
      <c r="BI127" s="188">
        <f t="shared" si="28"/>
        <v>0</v>
      </c>
      <c r="BJ127" s="19" t="s">
        <v>91</v>
      </c>
      <c r="BK127" s="188">
        <f t="shared" si="29"/>
        <v>0</v>
      </c>
      <c r="BL127" s="19" t="s">
        <v>144</v>
      </c>
      <c r="BM127" s="187" t="s">
        <v>1010</v>
      </c>
    </row>
    <row r="128" spans="1:65" s="2" customFormat="1" ht="14.4" customHeight="1">
      <c r="A128" s="37"/>
      <c r="B128" s="38"/>
      <c r="C128" s="176" t="s">
        <v>440</v>
      </c>
      <c r="D128" s="176" t="s">
        <v>139</v>
      </c>
      <c r="E128" s="177" t="s">
        <v>1011</v>
      </c>
      <c r="F128" s="178" t="s">
        <v>1012</v>
      </c>
      <c r="G128" s="179" t="s">
        <v>278</v>
      </c>
      <c r="H128" s="180">
        <v>7</v>
      </c>
      <c r="I128" s="181"/>
      <c r="J128" s="182">
        <f t="shared" si="20"/>
        <v>0</v>
      </c>
      <c r="K128" s="178" t="s">
        <v>45</v>
      </c>
      <c r="L128" s="42"/>
      <c r="M128" s="183" t="s">
        <v>45</v>
      </c>
      <c r="N128" s="184" t="s">
        <v>54</v>
      </c>
      <c r="O128" s="67"/>
      <c r="P128" s="185">
        <f t="shared" si="21"/>
        <v>0</v>
      </c>
      <c r="Q128" s="185">
        <v>0</v>
      </c>
      <c r="R128" s="185">
        <f t="shared" si="22"/>
        <v>0</v>
      </c>
      <c r="S128" s="185">
        <v>0</v>
      </c>
      <c r="T128" s="186">
        <f t="shared" si="23"/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7" t="s">
        <v>144</v>
      </c>
      <c r="AT128" s="187" t="s">
        <v>139</v>
      </c>
      <c r="AU128" s="187" t="s">
        <v>93</v>
      </c>
      <c r="AY128" s="19" t="s">
        <v>138</v>
      </c>
      <c r="BE128" s="188">
        <f t="shared" si="24"/>
        <v>0</v>
      </c>
      <c r="BF128" s="188">
        <f t="shared" si="25"/>
        <v>0</v>
      </c>
      <c r="BG128" s="188">
        <f t="shared" si="26"/>
        <v>0</v>
      </c>
      <c r="BH128" s="188">
        <f t="shared" si="27"/>
        <v>0</v>
      </c>
      <c r="BI128" s="188">
        <f t="shared" si="28"/>
        <v>0</v>
      </c>
      <c r="BJ128" s="19" t="s">
        <v>91</v>
      </c>
      <c r="BK128" s="188">
        <f t="shared" si="29"/>
        <v>0</v>
      </c>
      <c r="BL128" s="19" t="s">
        <v>144</v>
      </c>
      <c r="BM128" s="187" t="s">
        <v>1013</v>
      </c>
    </row>
    <row r="129" spans="1:65" s="2" customFormat="1" ht="14.4" customHeight="1">
      <c r="A129" s="37"/>
      <c r="B129" s="38"/>
      <c r="C129" s="176" t="s">
        <v>444</v>
      </c>
      <c r="D129" s="176" t="s">
        <v>139</v>
      </c>
      <c r="E129" s="177" t="s">
        <v>1014</v>
      </c>
      <c r="F129" s="178" t="s">
        <v>1015</v>
      </c>
      <c r="G129" s="179" t="s">
        <v>278</v>
      </c>
      <c r="H129" s="180">
        <v>2</v>
      </c>
      <c r="I129" s="181"/>
      <c r="J129" s="182">
        <f t="shared" si="20"/>
        <v>0</v>
      </c>
      <c r="K129" s="178" t="s">
        <v>45</v>
      </c>
      <c r="L129" s="42"/>
      <c r="M129" s="183" t="s">
        <v>45</v>
      </c>
      <c r="N129" s="184" t="s">
        <v>54</v>
      </c>
      <c r="O129" s="67"/>
      <c r="P129" s="185">
        <f t="shared" si="21"/>
        <v>0</v>
      </c>
      <c r="Q129" s="185">
        <v>0</v>
      </c>
      <c r="R129" s="185">
        <f t="shared" si="22"/>
        <v>0</v>
      </c>
      <c r="S129" s="185">
        <v>0</v>
      </c>
      <c r="T129" s="186">
        <f t="shared" si="23"/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7" t="s">
        <v>144</v>
      </c>
      <c r="AT129" s="187" t="s">
        <v>139</v>
      </c>
      <c r="AU129" s="187" t="s">
        <v>93</v>
      </c>
      <c r="AY129" s="19" t="s">
        <v>138</v>
      </c>
      <c r="BE129" s="188">
        <f t="shared" si="24"/>
        <v>0</v>
      </c>
      <c r="BF129" s="188">
        <f t="shared" si="25"/>
        <v>0</v>
      </c>
      <c r="BG129" s="188">
        <f t="shared" si="26"/>
        <v>0</v>
      </c>
      <c r="BH129" s="188">
        <f t="shared" si="27"/>
        <v>0</v>
      </c>
      <c r="BI129" s="188">
        <f t="shared" si="28"/>
        <v>0</v>
      </c>
      <c r="BJ129" s="19" t="s">
        <v>91</v>
      </c>
      <c r="BK129" s="188">
        <f t="shared" si="29"/>
        <v>0</v>
      </c>
      <c r="BL129" s="19" t="s">
        <v>144</v>
      </c>
      <c r="BM129" s="187" t="s">
        <v>1016</v>
      </c>
    </row>
    <row r="130" spans="1:65" s="2" customFormat="1" ht="14.4" customHeight="1">
      <c r="A130" s="37"/>
      <c r="B130" s="38"/>
      <c r="C130" s="176" t="s">
        <v>448</v>
      </c>
      <c r="D130" s="176" t="s">
        <v>139</v>
      </c>
      <c r="E130" s="177" t="s">
        <v>1017</v>
      </c>
      <c r="F130" s="178" t="s">
        <v>1018</v>
      </c>
      <c r="G130" s="179" t="s">
        <v>278</v>
      </c>
      <c r="H130" s="180">
        <v>7</v>
      </c>
      <c r="I130" s="181"/>
      <c r="J130" s="182">
        <f t="shared" si="20"/>
        <v>0</v>
      </c>
      <c r="K130" s="178" t="s">
        <v>45</v>
      </c>
      <c r="L130" s="42"/>
      <c r="M130" s="183" t="s">
        <v>45</v>
      </c>
      <c r="N130" s="184" t="s">
        <v>54</v>
      </c>
      <c r="O130" s="67"/>
      <c r="P130" s="185">
        <f t="shared" si="21"/>
        <v>0</v>
      </c>
      <c r="Q130" s="185">
        <v>0</v>
      </c>
      <c r="R130" s="185">
        <f t="shared" si="22"/>
        <v>0</v>
      </c>
      <c r="S130" s="185">
        <v>0</v>
      </c>
      <c r="T130" s="186">
        <f t="shared" si="23"/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7" t="s">
        <v>144</v>
      </c>
      <c r="AT130" s="187" t="s">
        <v>139</v>
      </c>
      <c r="AU130" s="187" t="s">
        <v>93</v>
      </c>
      <c r="AY130" s="19" t="s">
        <v>138</v>
      </c>
      <c r="BE130" s="188">
        <f t="shared" si="24"/>
        <v>0</v>
      </c>
      <c r="BF130" s="188">
        <f t="shared" si="25"/>
        <v>0</v>
      </c>
      <c r="BG130" s="188">
        <f t="shared" si="26"/>
        <v>0</v>
      </c>
      <c r="BH130" s="188">
        <f t="shared" si="27"/>
        <v>0</v>
      </c>
      <c r="BI130" s="188">
        <f t="shared" si="28"/>
        <v>0</v>
      </c>
      <c r="BJ130" s="19" t="s">
        <v>91</v>
      </c>
      <c r="BK130" s="188">
        <f t="shared" si="29"/>
        <v>0</v>
      </c>
      <c r="BL130" s="19" t="s">
        <v>144</v>
      </c>
      <c r="BM130" s="187" t="s">
        <v>1019</v>
      </c>
    </row>
    <row r="131" spans="1:65" s="2" customFormat="1" ht="14.4" customHeight="1">
      <c r="A131" s="37"/>
      <c r="B131" s="38"/>
      <c r="C131" s="176" t="s">
        <v>452</v>
      </c>
      <c r="D131" s="176" t="s">
        <v>139</v>
      </c>
      <c r="E131" s="177" t="s">
        <v>1020</v>
      </c>
      <c r="F131" s="178" t="s">
        <v>1021</v>
      </c>
      <c r="G131" s="179" t="s">
        <v>278</v>
      </c>
      <c r="H131" s="180">
        <v>1</v>
      </c>
      <c r="I131" s="181"/>
      <c r="J131" s="182">
        <f t="shared" si="20"/>
        <v>0</v>
      </c>
      <c r="K131" s="178" t="s">
        <v>45</v>
      </c>
      <c r="L131" s="42"/>
      <c r="M131" s="183" t="s">
        <v>45</v>
      </c>
      <c r="N131" s="184" t="s">
        <v>54</v>
      </c>
      <c r="O131" s="67"/>
      <c r="P131" s="185">
        <f t="shared" si="21"/>
        <v>0</v>
      </c>
      <c r="Q131" s="185">
        <v>0</v>
      </c>
      <c r="R131" s="185">
        <f t="shared" si="22"/>
        <v>0</v>
      </c>
      <c r="S131" s="185">
        <v>0</v>
      </c>
      <c r="T131" s="186">
        <f t="shared" si="23"/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144</v>
      </c>
      <c r="AT131" s="187" t="s">
        <v>139</v>
      </c>
      <c r="AU131" s="187" t="s">
        <v>93</v>
      </c>
      <c r="AY131" s="19" t="s">
        <v>138</v>
      </c>
      <c r="BE131" s="188">
        <f t="shared" si="24"/>
        <v>0</v>
      </c>
      <c r="BF131" s="188">
        <f t="shared" si="25"/>
        <v>0</v>
      </c>
      <c r="BG131" s="188">
        <f t="shared" si="26"/>
        <v>0</v>
      </c>
      <c r="BH131" s="188">
        <f t="shared" si="27"/>
        <v>0</v>
      </c>
      <c r="BI131" s="188">
        <f t="shared" si="28"/>
        <v>0</v>
      </c>
      <c r="BJ131" s="19" t="s">
        <v>91</v>
      </c>
      <c r="BK131" s="188">
        <f t="shared" si="29"/>
        <v>0</v>
      </c>
      <c r="BL131" s="19" t="s">
        <v>144</v>
      </c>
      <c r="BM131" s="187" t="s">
        <v>1022</v>
      </c>
    </row>
    <row r="132" spans="1:65" s="12" customFormat="1" ht="25.95" customHeight="1">
      <c r="B132" s="160"/>
      <c r="C132" s="161"/>
      <c r="D132" s="162" t="s">
        <v>82</v>
      </c>
      <c r="E132" s="163" t="s">
        <v>1023</v>
      </c>
      <c r="F132" s="163" t="s">
        <v>1024</v>
      </c>
      <c r="G132" s="161"/>
      <c r="H132" s="161"/>
      <c r="I132" s="164"/>
      <c r="J132" s="165">
        <f>BK132</f>
        <v>0</v>
      </c>
      <c r="K132" s="161"/>
      <c r="L132" s="166"/>
      <c r="M132" s="167"/>
      <c r="N132" s="168"/>
      <c r="O132" s="168"/>
      <c r="P132" s="169">
        <f>SUM(P133:P135)</f>
        <v>0</v>
      </c>
      <c r="Q132" s="168"/>
      <c r="R132" s="169">
        <f>SUM(R133:R135)</f>
        <v>0</v>
      </c>
      <c r="S132" s="168"/>
      <c r="T132" s="170">
        <f>SUM(T133:T135)</f>
        <v>0</v>
      </c>
      <c r="AR132" s="171" t="s">
        <v>144</v>
      </c>
      <c r="AT132" s="172" t="s">
        <v>82</v>
      </c>
      <c r="AU132" s="172" t="s">
        <v>83</v>
      </c>
      <c r="AY132" s="171" t="s">
        <v>138</v>
      </c>
      <c r="BK132" s="173">
        <f>SUM(BK133:BK135)</f>
        <v>0</v>
      </c>
    </row>
    <row r="133" spans="1:65" s="2" customFormat="1" ht="14.4" customHeight="1">
      <c r="A133" s="37"/>
      <c r="B133" s="38"/>
      <c r="C133" s="176" t="s">
        <v>457</v>
      </c>
      <c r="D133" s="176" t="s">
        <v>139</v>
      </c>
      <c r="E133" s="177" t="s">
        <v>1025</v>
      </c>
      <c r="F133" s="178" t="s">
        <v>1026</v>
      </c>
      <c r="G133" s="179" t="s">
        <v>151</v>
      </c>
      <c r="H133" s="180">
        <v>4</v>
      </c>
      <c r="I133" s="181"/>
      <c r="J133" s="182">
        <f>ROUND(I133*H133,2)</f>
        <v>0</v>
      </c>
      <c r="K133" s="178" t="s">
        <v>45</v>
      </c>
      <c r="L133" s="42"/>
      <c r="M133" s="183" t="s">
        <v>45</v>
      </c>
      <c r="N133" s="184" t="s">
        <v>54</v>
      </c>
      <c r="O133" s="67"/>
      <c r="P133" s="185">
        <f>O133*H133</f>
        <v>0</v>
      </c>
      <c r="Q133" s="185">
        <v>0</v>
      </c>
      <c r="R133" s="185">
        <f>Q133*H133</f>
        <v>0</v>
      </c>
      <c r="S133" s="185">
        <v>0</v>
      </c>
      <c r="T133" s="18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7" t="s">
        <v>144</v>
      </c>
      <c r="AT133" s="187" t="s">
        <v>139</v>
      </c>
      <c r="AU133" s="187" t="s">
        <v>91</v>
      </c>
      <c r="AY133" s="19" t="s">
        <v>138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9" t="s">
        <v>91</v>
      </c>
      <c r="BK133" s="188">
        <f>ROUND(I133*H133,2)</f>
        <v>0</v>
      </c>
      <c r="BL133" s="19" t="s">
        <v>144</v>
      </c>
      <c r="BM133" s="187" t="s">
        <v>1027</v>
      </c>
    </row>
    <row r="134" spans="1:65" s="2" customFormat="1" ht="14.4" customHeight="1">
      <c r="A134" s="37"/>
      <c r="B134" s="38"/>
      <c r="C134" s="176" t="s">
        <v>762</v>
      </c>
      <c r="D134" s="176" t="s">
        <v>139</v>
      </c>
      <c r="E134" s="177" t="s">
        <v>1028</v>
      </c>
      <c r="F134" s="178" t="s">
        <v>1029</v>
      </c>
      <c r="G134" s="179" t="s">
        <v>151</v>
      </c>
      <c r="H134" s="180">
        <v>4</v>
      </c>
      <c r="I134" s="181"/>
      <c r="J134" s="182">
        <f>ROUND(I134*H134,2)</f>
        <v>0</v>
      </c>
      <c r="K134" s="178" t="s">
        <v>45</v>
      </c>
      <c r="L134" s="42"/>
      <c r="M134" s="183" t="s">
        <v>45</v>
      </c>
      <c r="N134" s="184" t="s">
        <v>54</v>
      </c>
      <c r="O134" s="67"/>
      <c r="P134" s="185">
        <f>O134*H134</f>
        <v>0</v>
      </c>
      <c r="Q134" s="185">
        <v>0</v>
      </c>
      <c r="R134" s="185">
        <f>Q134*H134</f>
        <v>0</v>
      </c>
      <c r="S134" s="185">
        <v>0</v>
      </c>
      <c r="T134" s="18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7" t="s">
        <v>144</v>
      </c>
      <c r="AT134" s="187" t="s">
        <v>139</v>
      </c>
      <c r="AU134" s="187" t="s">
        <v>91</v>
      </c>
      <c r="AY134" s="19" t="s">
        <v>138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9" t="s">
        <v>91</v>
      </c>
      <c r="BK134" s="188">
        <f>ROUND(I134*H134,2)</f>
        <v>0</v>
      </c>
      <c r="BL134" s="19" t="s">
        <v>144</v>
      </c>
      <c r="BM134" s="187" t="s">
        <v>259</v>
      </c>
    </row>
    <row r="135" spans="1:65" s="2" customFormat="1" ht="14.4" customHeight="1">
      <c r="A135" s="37"/>
      <c r="B135" s="38"/>
      <c r="C135" s="176" t="s">
        <v>766</v>
      </c>
      <c r="D135" s="176" t="s">
        <v>139</v>
      </c>
      <c r="E135" s="177" t="s">
        <v>1030</v>
      </c>
      <c r="F135" s="178" t="s">
        <v>1031</v>
      </c>
      <c r="G135" s="179" t="s">
        <v>151</v>
      </c>
      <c r="H135" s="180">
        <v>4</v>
      </c>
      <c r="I135" s="181"/>
      <c r="J135" s="182">
        <f>ROUND(I135*H135,2)</f>
        <v>0</v>
      </c>
      <c r="K135" s="178" t="s">
        <v>45</v>
      </c>
      <c r="L135" s="42"/>
      <c r="M135" s="250" t="s">
        <v>45</v>
      </c>
      <c r="N135" s="251" t="s">
        <v>54</v>
      </c>
      <c r="O135" s="252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7" t="s">
        <v>144</v>
      </c>
      <c r="AT135" s="187" t="s">
        <v>139</v>
      </c>
      <c r="AU135" s="187" t="s">
        <v>91</v>
      </c>
      <c r="AY135" s="19" t="s">
        <v>138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19" t="s">
        <v>91</v>
      </c>
      <c r="BK135" s="188">
        <f>ROUND(I135*H135,2)</f>
        <v>0</v>
      </c>
      <c r="BL135" s="19" t="s">
        <v>144</v>
      </c>
      <c r="BM135" s="187" t="s">
        <v>697</v>
      </c>
    </row>
    <row r="136" spans="1:65" s="2" customFormat="1" ht="6.9" customHeight="1">
      <c r="A136" s="37"/>
      <c r="B136" s="50"/>
      <c r="C136" s="51"/>
      <c r="D136" s="51"/>
      <c r="E136" s="51"/>
      <c r="F136" s="51"/>
      <c r="G136" s="51"/>
      <c r="H136" s="51"/>
      <c r="I136" s="51"/>
      <c r="J136" s="51"/>
      <c r="K136" s="51"/>
      <c r="L136" s="42"/>
      <c r="M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</sheetData>
  <sheetProtection algorithmName="SHA-512" hashValue="A9hqth91HiSwMEnGq5bB2cmv2kVIgIuOboIv7AQiuSvVW0c2QLCi1olP22grXJTcofs5PhZQqIA8wWREMBsmVg==" saltValue="rkRiGNDtPdALIsSkR/yfRKgdMfqMn80bgZiWhYpwzR6WsuJ+fyxP6eV4mIit2PDdb/pGObtvkyoii+jezC9mnQ==" spinCount="100000" sheet="1" objects="1" scenarios="1" formatColumns="0" formatRows="0" autoFilter="0"/>
  <autoFilter ref="C83:K135" xr:uid="{00000000-0009-0000-0000-000006000000}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09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111</v>
      </c>
    </row>
    <row r="3" spans="1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93</v>
      </c>
    </row>
    <row r="4" spans="1:46" s="1" customFormat="1" ht="24.9" customHeight="1">
      <c r="B4" s="22"/>
      <c r="D4" s="106" t="s">
        <v>112</v>
      </c>
      <c r="L4" s="22"/>
      <c r="M4" s="107" t="s">
        <v>10</v>
      </c>
      <c r="AT4" s="19" t="s">
        <v>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108" t="s">
        <v>16</v>
      </c>
      <c r="L6" s="22"/>
    </row>
    <row r="7" spans="1:46" s="1" customFormat="1" ht="16.5" customHeight="1">
      <c r="B7" s="22"/>
      <c r="E7" s="376" t="str">
        <f>'Rekapitulace stavby'!K6</f>
        <v>NOVOSTAVBA SKATEPARKU V LOKALITĚ SÍDLIŠTĚ ZA CHLUMEM</v>
      </c>
      <c r="F7" s="377"/>
      <c r="G7" s="377"/>
      <c r="H7" s="377"/>
      <c r="L7" s="22"/>
    </row>
    <row r="8" spans="1:46" s="2" customFormat="1" ht="12" customHeight="1">
      <c r="A8" s="37"/>
      <c r="B8" s="42"/>
      <c r="C8" s="37"/>
      <c r="D8" s="108" t="s">
        <v>113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>
      <c r="A9" s="37"/>
      <c r="B9" s="42"/>
      <c r="C9" s="37"/>
      <c r="D9" s="37"/>
      <c r="E9" s="378" t="s">
        <v>1032</v>
      </c>
      <c r="F9" s="379"/>
      <c r="G9" s="379"/>
      <c r="H9" s="379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0.199999999999999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>
      <c r="A11" s="37"/>
      <c r="B11" s="42"/>
      <c r="C11" s="37"/>
      <c r="D11" s="108" t="s">
        <v>18</v>
      </c>
      <c r="E11" s="37"/>
      <c r="F11" s="110" t="s">
        <v>45</v>
      </c>
      <c r="G11" s="37"/>
      <c r="H11" s="37"/>
      <c r="I11" s="108" t="s">
        <v>20</v>
      </c>
      <c r="J11" s="110" t="s">
        <v>45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12. 8. 2021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>
      <c r="A15" s="37"/>
      <c r="B15" s="42"/>
      <c r="C15" s="37"/>
      <c r="D15" s="37"/>
      <c r="E15" s="110" t="s">
        <v>34</v>
      </c>
      <c r="F15" s="37"/>
      <c r="G15" s="37"/>
      <c r="H15" s="37"/>
      <c r="I15" s="108" t="s">
        <v>35</v>
      </c>
      <c r="J15" s="110" t="s">
        <v>36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37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0" t="str">
        <f>'Rekapitulace stavby'!E14</f>
        <v>Vyplň údaj</v>
      </c>
      <c r="F18" s="381"/>
      <c r="G18" s="381"/>
      <c r="H18" s="381"/>
      <c r="I18" s="108" t="s">
        <v>35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39</v>
      </c>
      <c r="E20" s="37"/>
      <c r="F20" s="37"/>
      <c r="G20" s="37"/>
      <c r="H20" s="37"/>
      <c r="I20" s="108" t="s">
        <v>31</v>
      </c>
      <c r="J20" s="110" t="s">
        <v>40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41</v>
      </c>
      <c r="F21" s="37"/>
      <c r="G21" s="37"/>
      <c r="H21" s="37"/>
      <c r="I21" s="108" t="s">
        <v>35</v>
      </c>
      <c r="J21" s="110" t="s">
        <v>42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44</v>
      </c>
      <c r="E23" s="37"/>
      <c r="F23" s="37"/>
      <c r="G23" s="37"/>
      <c r="H23" s="37"/>
      <c r="I23" s="108" t="s">
        <v>31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35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47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02.5" customHeight="1">
      <c r="A27" s="112"/>
      <c r="B27" s="113"/>
      <c r="C27" s="112"/>
      <c r="D27" s="112"/>
      <c r="E27" s="382" t="s">
        <v>115</v>
      </c>
      <c r="F27" s="382"/>
      <c r="G27" s="382"/>
      <c r="H27" s="382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49</v>
      </c>
      <c r="E30" s="37"/>
      <c r="F30" s="37"/>
      <c r="G30" s="37"/>
      <c r="H30" s="37"/>
      <c r="I30" s="37"/>
      <c r="J30" s="117">
        <f>ROUND(J84, 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51</v>
      </c>
      <c r="G32" s="37"/>
      <c r="H32" s="37"/>
      <c r="I32" s="118" t="s">
        <v>50</v>
      </c>
      <c r="J32" s="118" t="s">
        <v>52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53</v>
      </c>
      <c r="E33" s="108" t="s">
        <v>54</v>
      </c>
      <c r="F33" s="120">
        <f>ROUND((SUM(BE84:BE108)),  2)</f>
        <v>0</v>
      </c>
      <c r="G33" s="37"/>
      <c r="H33" s="37"/>
      <c r="I33" s="121">
        <v>0.21</v>
      </c>
      <c r="J33" s="120">
        <f>ROUND(((SUM(BE84:BE108))*I33),  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55</v>
      </c>
      <c r="F34" s="120">
        <f>ROUND((SUM(BF84:BF108)),  2)</f>
        <v>0</v>
      </c>
      <c r="G34" s="37"/>
      <c r="H34" s="37"/>
      <c r="I34" s="121">
        <v>0.15</v>
      </c>
      <c r="J34" s="120">
        <f>ROUND(((SUM(BF84:BF108))*I34),  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hidden="1" customHeight="1">
      <c r="A35" s="37"/>
      <c r="B35" s="42"/>
      <c r="C35" s="37"/>
      <c r="D35" s="37"/>
      <c r="E35" s="108" t="s">
        <v>56</v>
      </c>
      <c r="F35" s="120">
        <f>ROUND((SUM(BG84:BG108)),  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hidden="1" customHeight="1">
      <c r="A36" s="37"/>
      <c r="B36" s="42"/>
      <c r="C36" s="37"/>
      <c r="D36" s="37"/>
      <c r="E36" s="108" t="s">
        <v>57</v>
      </c>
      <c r="F36" s="120">
        <f>ROUND((SUM(BH84:BH108)),  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hidden="1" customHeight="1">
      <c r="A37" s="37"/>
      <c r="B37" s="42"/>
      <c r="C37" s="37"/>
      <c r="D37" s="37"/>
      <c r="E37" s="108" t="s">
        <v>58</v>
      </c>
      <c r="F37" s="120">
        <f>ROUND((SUM(BI84:BI108)),  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59</v>
      </c>
      <c r="E39" s="124"/>
      <c r="F39" s="124"/>
      <c r="G39" s="125" t="s">
        <v>60</v>
      </c>
      <c r="H39" s="126" t="s">
        <v>61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5" t="s">
        <v>116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3" t="str">
        <f>E7</f>
        <v>NOVOSTAVBA SKATEPARKU V LOKALITĚ SÍDLIŠTĚ ZA CHLUMEM</v>
      </c>
      <c r="F48" s="384"/>
      <c r="G48" s="384"/>
      <c r="H48" s="384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>
      <c r="A50" s="37"/>
      <c r="B50" s="38"/>
      <c r="C50" s="39"/>
      <c r="D50" s="39"/>
      <c r="E50" s="336" t="str">
        <f>E9</f>
        <v>00 - VON - Vedlější a ostatní náklady stavby</v>
      </c>
      <c r="F50" s="385"/>
      <c r="G50" s="385"/>
      <c r="H50" s="38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>
      <c r="A52" s="37"/>
      <c r="B52" s="38"/>
      <c r="C52" s="31" t="s">
        <v>22</v>
      </c>
      <c r="D52" s="39"/>
      <c r="E52" s="39"/>
      <c r="F52" s="29" t="str">
        <f>F12</f>
        <v>p.č.1636/12</v>
      </c>
      <c r="G52" s="39"/>
      <c r="H52" s="39"/>
      <c r="I52" s="31" t="s">
        <v>24</v>
      </c>
      <c r="J52" s="62" t="str">
        <f>IF(J12="","",J12)</f>
        <v>12. 8. 2021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40.049999999999997" customHeight="1">
      <c r="A54" s="37"/>
      <c r="B54" s="38"/>
      <c r="C54" s="31" t="s">
        <v>30</v>
      </c>
      <c r="D54" s="39"/>
      <c r="E54" s="39"/>
      <c r="F54" s="29" t="str">
        <f>E15</f>
        <v>Město Bílina, Břežánská 50/4, 41831 Bílina</v>
      </c>
      <c r="G54" s="39"/>
      <c r="H54" s="39"/>
      <c r="I54" s="31" t="s">
        <v>39</v>
      </c>
      <c r="J54" s="35" t="str">
        <f>E21</f>
        <v>MPtechnik s.r.o., Francouzská 149, 34562 Holýšov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15" customHeight="1">
      <c r="A55" s="37"/>
      <c r="B55" s="38"/>
      <c r="C55" s="31" t="s">
        <v>37</v>
      </c>
      <c r="D55" s="39"/>
      <c r="E55" s="39"/>
      <c r="F55" s="29" t="str">
        <f>IF(E18="","",E18)</f>
        <v>Vyplň údaj</v>
      </c>
      <c r="G55" s="39"/>
      <c r="H55" s="39"/>
      <c r="I55" s="31" t="s">
        <v>44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>
      <c r="A57" s="37"/>
      <c r="B57" s="38"/>
      <c r="C57" s="133" t="s">
        <v>117</v>
      </c>
      <c r="D57" s="134"/>
      <c r="E57" s="134"/>
      <c r="F57" s="134"/>
      <c r="G57" s="134"/>
      <c r="H57" s="134"/>
      <c r="I57" s="134"/>
      <c r="J57" s="135" t="s">
        <v>118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81</v>
      </c>
      <c r="D59" s="39"/>
      <c r="E59" s="39"/>
      <c r="F59" s="39"/>
      <c r="G59" s="39"/>
      <c r="H59" s="39"/>
      <c r="I59" s="39"/>
      <c r="J59" s="80">
        <f>J84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119</v>
      </c>
    </row>
    <row r="60" spans="1:47" s="9" customFormat="1" ht="24.9" customHeight="1">
      <c r="B60" s="137"/>
      <c r="C60" s="138"/>
      <c r="D60" s="139" t="s">
        <v>1033</v>
      </c>
      <c r="E60" s="140"/>
      <c r="F60" s="140"/>
      <c r="G60" s="140"/>
      <c r="H60" s="140"/>
      <c r="I60" s="140"/>
      <c r="J60" s="141">
        <f>J85</f>
        <v>0</v>
      </c>
      <c r="K60" s="138"/>
      <c r="L60" s="142"/>
    </row>
    <row r="61" spans="1:47" s="10" customFormat="1" ht="19.95" customHeight="1">
      <c r="B61" s="143"/>
      <c r="C61" s="144"/>
      <c r="D61" s="145" t="s">
        <v>1034</v>
      </c>
      <c r="E61" s="146"/>
      <c r="F61" s="146"/>
      <c r="G61" s="146"/>
      <c r="H61" s="146"/>
      <c r="I61" s="146"/>
      <c r="J61" s="147">
        <f>J86</f>
        <v>0</v>
      </c>
      <c r="K61" s="144"/>
      <c r="L61" s="148"/>
    </row>
    <row r="62" spans="1:47" s="10" customFormat="1" ht="19.95" customHeight="1">
      <c r="B62" s="143"/>
      <c r="C62" s="144"/>
      <c r="D62" s="145" t="s">
        <v>1035</v>
      </c>
      <c r="E62" s="146"/>
      <c r="F62" s="146"/>
      <c r="G62" s="146"/>
      <c r="H62" s="146"/>
      <c r="I62" s="146"/>
      <c r="J62" s="147">
        <f>J94</f>
        <v>0</v>
      </c>
      <c r="K62" s="144"/>
      <c r="L62" s="148"/>
    </row>
    <row r="63" spans="1:47" s="10" customFormat="1" ht="19.95" customHeight="1">
      <c r="B63" s="143"/>
      <c r="C63" s="144"/>
      <c r="D63" s="145" t="s">
        <v>1036</v>
      </c>
      <c r="E63" s="146"/>
      <c r="F63" s="146"/>
      <c r="G63" s="146"/>
      <c r="H63" s="146"/>
      <c r="I63" s="146"/>
      <c r="J63" s="147">
        <f>J103</f>
        <v>0</v>
      </c>
      <c r="K63" s="144"/>
      <c r="L63" s="148"/>
    </row>
    <row r="64" spans="1:47" s="10" customFormat="1" ht="19.95" customHeight="1">
      <c r="B64" s="143"/>
      <c r="C64" s="144"/>
      <c r="D64" s="145" t="s">
        <v>1037</v>
      </c>
      <c r="E64" s="146"/>
      <c r="F64" s="146"/>
      <c r="G64" s="146"/>
      <c r="H64" s="146"/>
      <c r="I64" s="146"/>
      <c r="J64" s="147">
        <f>J107</f>
        <v>0</v>
      </c>
      <c r="K64" s="144"/>
      <c r="L64" s="148"/>
    </row>
    <row r="65" spans="1:31" s="2" customFormat="1" ht="21.7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0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9" customHeight="1">
      <c r="A66" s="37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09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70" spans="1:31" s="2" customFormat="1" ht="6.9" customHeight="1">
      <c r="A70" s="37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9" customHeight="1">
      <c r="A71" s="37"/>
      <c r="B71" s="38"/>
      <c r="C71" s="25" t="s">
        <v>123</v>
      </c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16</v>
      </c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383" t="str">
        <f>E7</f>
        <v>NOVOSTAVBA SKATEPARKU V LOKALITĚ SÍDLIŠTĚ ZA CHLUMEM</v>
      </c>
      <c r="F74" s="384"/>
      <c r="G74" s="384"/>
      <c r="H74" s="384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113</v>
      </c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336" t="str">
        <f>E9</f>
        <v>00 - VON - Vedlější a ostatní náklady stavby</v>
      </c>
      <c r="F76" s="385"/>
      <c r="G76" s="385"/>
      <c r="H76" s="385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22</v>
      </c>
      <c r="D78" s="39"/>
      <c r="E78" s="39"/>
      <c r="F78" s="29" t="str">
        <f>F12</f>
        <v>p.č.1636/12</v>
      </c>
      <c r="G78" s="39"/>
      <c r="H78" s="39"/>
      <c r="I78" s="31" t="s">
        <v>24</v>
      </c>
      <c r="J78" s="62" t="str">
        <f>IF(J12="","",J12)</f>
        <v>12. 8. 2021</v>
      </c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40.049999999999997" customHeight="1">
      <c r="A80" s="37"/>
      <c r="B80" s="38"/>
      <c r="C80" s="31" t="s">
        <v>30</v>
      </c>
      <c r="D80" s="39"/>
      <c r="E80" s="39"/>
      <c r="F80" s="29" t="str">
        <f>E15</f>
        <v>Město Bílina, Břežánská 50/4, 41831 Bílina</v>
      </c>
      <c r="G80" s="39"/>
      <c r="H80" s="39"/>
      <c r="I80" s="31" t="s">
        <v>39</v>
      </c>
      <c r="J80" s="35" t="str">
        <f>E21</f>
        <v>MPtechnik s.r.o., Francouzská 149, 34562 Holýšov</v>
      </c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65" s="2" customFormat="1" ht="15.15" customHeight="1">
      <c r="A81" s="37"/>
      <c r="B81" s="38"/>
      <c r="C81" s="31" t="s">
        <v>37</v>
      </c>
      <c r="D81" s="39"/>
      <c r="E81" s="39"/>
      <c r="F81" s="29" t="str">
        <f>IF(E18="","",E18)</f>
        <v>Vyplň údaj</v>
      </c>
      <c r="G81" s="39"/>
      <c r="H81" s="39"/>
      <c r="I81" s="31" t="s">
        <v>44</v>
      </c>
      <c r="J81" s="35" t="str">
        <f>E24</f>
        <v xml:space="preserve"> </v>
      </c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65" s="2" customFormat="1" ht="10.3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65" s="11" customFormat="1" ht="29.25" customHeight="1">
      <c r="A83" s="149"/>
      <c r="B83" s="150"/>
      <c r="C83" s="151" t="s">
        <v>124</v>
      </c>
      <c r="D83" s="152" t="s">
        <v>68</v>
      </c>
      <c r="E83" s="152" t="s">
        <v>64</v>
      </c>
      <c r="F83" s="152" t="s">
        <v>65</v>
      </c>
      <c r="G83" s="152" t="s">
        <v>125</v>
      </c>
      <c r="H83" s="152" t="s">
        <v>126</v>
      </c>
      <c r="I83" s="152" t="s">
        <v>127</v>
      </c>
      <c r="J83" s="152" t="s">
        <v>118</v>
      </c>
      <c r="K83" s="153" t="s">
        <v>128</v>
      </c>
      <c r="L83" s="154"/>
      <c r="M83" s="71" t="s">
        <v>45</v>
      </c>
      <c r="N83" s="72" t="s">
        <v>53</v>
      </c>
      <c r="O83" s="72" t="s">
        <v>129</v>
      </c>
      <c r="P83" s="72" t="s">
        <v>130</v>
      </c>
      <c r="Q83" s="72" t="s">
        <v>131</v>
      </c>
      <c r="R83" s="72" t="s">
        <v>132</v>
      </c>
      <c r="S83" s="72" t="s">
        <v>133</v>
      </c>
      <c r="T83" s="73" t="s">
        <v>134</v>
      </c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spans="1:65" s="2" customFormat="1" ht="22.8" customHeight="1">
      <c r="A84" s="37"/>
      <c r="B84" s="38"/>
      <c r="C84" s="78" t="s">
        <v>135</v>
      </c>
      <c r="D84" s="39"/>
      <c r="E84" s="39"/>
      <c r="F84" s="39"/>
      <c r="G84" s="39"/>
      <c r="H84" s="39"/>
      <c r="I84" s="39"/>
      <c r="J84" s="155">
        <f>BK84</f>
        <v>0</v>
      </c>
      <c r="K84" s="39"/>
      <c r="L84" s="42"/>
      <c r="M84" s="74"/>
      <c r="N84" s="156"/>
      <c r="O84" s="75"/>
      <c r="P84" s="157">
        <f>P85</f>
        <v>0</v>
      </c>
      <c r="Q84" s="75"/>
      <c r="R84" s="157">
        <f>R85</f>
        <v>0</v>
      </c>
      <c r="S84" s="75"/>
      <c r="T84" s="158">
        <f>T85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9" t="s">
        <v>82</v>
      </c>
      <c r="AU84" s="19" t="s">
        <v>119</v>
      </c>
      <c r="BK84" s="159">
        <f>BK85</f>
        <v>0</v>
      </c>
    </row>
    <row r="85" spans="1:65" s="12" customFormat="1" ht="25.95" customHeight="1">
      <c r="B85" s="160"/>
      <c r="C85" s="161"/>
      <c r="D85" s="162" t="s">
        <v>82</v>
      </c>
      <c r="E85" s="163" t="s">
        <v>1038</v>
      </c>
      <c r="F85" s="163" t="s">
        <v>1039</v>
      </c>
      <c r="G85" s="161"/>
      <c r="H85" s="161"/>
      <c r="I85" s="164"/>
      <c r="J85" s="165">
        <f>BK85</f>
        <v>0</v>
      </c>
      <c r="K85" s="161"/>
      <c r="L85" s="166"/>
      <c r="M85" s="167"/>
      <c r="N85" s="168"/>
      <c r="O85" s="168"/>
      <c r="P85" s="169">
        <f>P86+P94+P103+P107</f>
        <v>0</v>
      </c>
      <c r="Q85" s="168"/>
      <c r="R85" s="169">
        <f>R86+R94+R103+R107</f>
        <v>0</v>
      </c>
      <c r="S85" s="168"/>
      <c r="T85" s="170">
        <f>T86+T94+T103+T107</f>
        <v>0</v>
      </c>
      <c r="AR85" s="171" t="s">
        <v>163</v>
      </c>
      <c r="AT85" s="172" t="s">
        <v>82</v>
      </c>
      <c r="AU85" s="172" t="s">
        <v>83</v>
      </c>
      <c r="AY85" s="171" t="s">
        <v>138</v>
      </c>
      <c r="BK85" s="173">
        <f>BK86+BK94+BK103+BK107</f>
        <v>0</v>
      </c>
    </row>
    <row r="86" spans="1:65" s="12" customFormat="1" ht="22.8" customHeight="1">
      <c r="B86" s="160"/>
      <c r="C86" s="161"/>
      <c r="D86" s="162" t="s">
        <v>82</v>
      </c>
      <c r="E86" s="174" t="s">
        <v>1040</v>
      </c>
      <c r="F86" s="174" t="s">
        <v>1041</v>
      </c>
      <c r="G86" s="161"/>
      <c r="H86" s="161"/>
      <c r="I86" s="164"/>
      <c r="J86" s="175">
        <f>BK86</f>
        <v>0</v>
      </c>
      <c r="K86" s="161"/>
      <c r="L86" s="166"/>
      <c r="M86" s="167"/>
      <c r="N86" s="168"/>
      <c r="O86" s="168"/>
      <c r="P86" s="169">
        <f>SUM(P87:P93)</f>
        <v>0</v>
      </c>
      <c r="Q86" s="168"/>
      <c r="R86" s="169">
        <f>SUM(R87:R93)</f>
        <v>0</v>
      </c>
      <c r="S86" s="168"/>
      <c r="T86" s="170">
        <f>SUM(T87:T93)</f>
        <v>0</v>
      </c>
      <c r="AR86" s="171" t="s">
        <v>163</v>
      </c>
      <c r="AT86" s="172" t="s">
        <v>82</v>
      </c>
      <c r="AU86" s="172" t="s">
        <v>91</v>
      </c>
      <c r="AY86" s="171" t="s">
        <v>138</v>
      </c>
      <c r="BK86" s="173">
        <f>SUM(BK87:BK93)</f>
        <v>0</v>
      </c>
    </row>
    <row r="87" spans="1:65" s="2" customFormat="1" ht="14.4" customHeight="1">
      <c r="A87" s="37"/>
      <c r="B87" s="38"/>
      <c r="C87" s="176" t="s">
        <v>91</v>
      </c>
      <c r="D87" s="176" t="s">
        <v>139</v>
      </c>
      <c r="E87" s="177" t="s">
        <v>1042</v>
      </c>
      <c r="F87" s="178" t="s">
        <v>1043</v>
      </c>
      <c r="G87" s="179" t="s">
        <v>278</v>
      </c>
      <c r="H87" s="180">
        <v>1</v>
      </c>
      <c r="I87" s="181"/>
      <c r="J87" s="182">
        <f>ROUND(I87*H87,2)</f>
        <v>0</v>
      </c>
      <c r="K87" s="178" t="s">
        <v>143</v>
      </c>
      <c r="L87" s="42"/>
      <c r="M87" s="183" t="s">
        <v>45</v>
      </c>
      <c r="N87" s="184" t="s">
        <v>54</v>
      </c>
      <c r="O87" s="67"/>
      <c r="P87" s="185">
        <f>O87*H87</f>
        <v>0</v>
      </c>
      <c r="Q87" s="185">
        <v>0</v>
      </c>
      <c r="R87" s="185">
        <f>Q87*H87</f>
        <v>0</v>
      </c>
      <c r="S87" s="185">
        <v>0</v>
      </c>
      <c r="T87" s="186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87" t="s">
        <v>1044</v>
      </c>
      <c r="AT87" s="187" t="s">
        <v>139</v>
      </c>
      <c r="AU87" s="187" t="s">
        <v>93</v>
      </c>
      <c r="AY87" s="19" t="s">
        <v>138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19" t="s">
        <v>91</v>
      </c>
      <c r="BK87" s="188">
        <f>ROUND(I87*H87,2)</f>
        <v>0</v>
      </c>
      <c r="BL87" s="19" t="s">
        <v>1044</v>
      </c>
      <c r="BM87" s="187" t="s">
        <v>1045</v>
      </c>
    </row>
    <row r="88" spans="1:65" s="2" customFormat="1" ht="19.2">
      <c r="A88" s="37"/>
      <c r="B88" s="38"/>
      <c r="C88" s="39"/>
      <c r="D88" s="191" t="s">
        <v>279</v>
      </c>
      <c r="E88" s="39"/>
      <c r="F88" s="235" t="s">
        <v>1046</v>
      </c>
      <c r="G88" s="39"/>
      <c r="H88" s="39"/>
      <c r="I88" s="236"/>
      <c r="J88" s="39"/>
      <c r="K88" s="39"/>
      <c r="L88" s="42"/>
      <c r="M88" s="237"/>
      <c r="N88" s="238"/>
      <c r="O88" s="67"/>
      <c r="P88" s="67"/>
      <c r="Q88" s="67"/>
      <c r="R88" s="67"/>
      <c r="S88" s="67"/>
      <c r="T88" s="68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9" t="s">
        <v>279</v>
      </c>
      <c r="AU88" s="19" t="s">
        <v>93</v>
      </c>
    </row>
    <row r="89" spans="1:65" s="2" customFormat="1" ht="14.4" customHeight="1">
      <c r="A89" s="37"/>
      <c r="B89" s="38"/>
      <c r="C89" s="176" t="s">
        <v>93</v>
      </c>
      <c r="D89" s="176" t="s">
        <v>139</v>
      </c>
      <c r="E89" s="177" t="s">
        <v>1047</v>
      </c>
      <c r="F89" s="178" t="s">
        <v>1048</v>
      </c>
      <c r="G89" s="179" t="s">
        <v>278</v>
      </c>
      <c r="H89" s="180">
        <v>1</v>
      </c>
      <c r="I89" s="181"/>
      <c r="J89" s="182">
        <f>ROUND(I89*H89,2)</f>
        <v>0</v>
      </c>
      <c r="K89" s="178" t="s">
        <v>143</v>
      </c>
      <c r="L89" s="42"/>
      <c r="M89" s="183" t="s">
        <v>45</v>
      </c>
      <c r="N89" s="184" t="s">
        <v>54</v>
      </c>
      <c r="O89" s="67"/>
      <c r="P89" s="185">
        <f>O89*H89</f>
        <v>0</v>
      </c>
      <c r="Q89" s="185">
        <v>0</v>
      </c>
      <c r="R89" s="185">
        <f>Q89*H89</f>
        <v>0</v>
      </c>
      <c r="S89" s="185">
        <v>0</v>
      </c>
      <c r="T89" s="186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7" t="s">
        <v>1044</v>
      </c>
      <c r="AT89" s="187" t="s">
        <v>139</v>
      </c>
      <c r="AU89" s="187" t="s">
        <v>93</v>
      </c>
      <c r="AY89" s="19" t="s">
        <v>138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9" t="s">
        <v>91</v>
      </c>
      <c r="BK89" s="188">
        <f>ROUND(I89*H89,2)</f>
        <v>0</v>
      </c>
      <c r="BL89" s="19" t="s">
        <v>1044</v>
      </c>
      <c r="BM89" s="187" t="s">
        <v>1049</v>
      </c>
    </row>
    <row r="90" spans="1:65" s="2" customFormat="1" ht="14.4" customHeight="1">
      <c r="A90" s="37"/>
      <c r="B90" s="38"/>
      <c r="C90" s="176" t="s">
        <v>154</v>
      </c>
      <c r="D90" s="176" t="s">
        <v>139</v>
      </c>
      <c r="E90" s="177" t="s">
        <v>1050</v>
      </c>
      <c r="F90" s="178" t="s">
        <v>1051</v>
      </c>
      <c r="G90" s="179" t="s">
        <v>278</v>
      </c>
      <c r="H90" s="180">
        <v>1</v>
      </c>
      <c r="I90" s="181"/>
      <c r="J90" s="182">
        <f>ROUND(I90*H90,2)</f>
        <v>0</v>
      </c>
      <c r="K90" s="178" t="s">
        <v>143</v>
      </c>
      <c r="L90" s="42"/>
      <c r="M90" s="183" t="s">
        <v>45</v>
      </c>
      <c r="N90" s="184" t="s">
        <v>54</v>
      </c>
      <c r="O90" s="67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1044</v>
      </c>
      <c r="AT90" s="187" t="s">
        <v>139</v>
      </c>
      <c r="AU90" s="187" t="s">
        <v>93</v>
      </c>
      <c r="AY90" s="19" t="s">
        <v>138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9" t="s">
        <v>91</v>
      </c>
      <c r="BK90" s="188">
        <f>ROUND(I90*H90,2)</f>
        <v>0</v>
      </c>
      <c r="BL90" s="19" t="s">
        <v>1044</v>
      </c>
      <c r="BM90" s="187" t="s">
        <v>1052</v>
      </c>
    </row>
    <row r="91" spans="1:65" s="2" customFormat="1" ht="14.4" customHeight="1">
      <c r="A91" s="37"/>
      <c r="B91" s="38"/>
      <c r="C91" s="176" t="s">
        <v>144</v>
      </c>
      <c r="D91" s="176" t="s">
        <v>139</v>
      </c>
      <c r="E91" s="177" t="s">
        <v>1053</v>
      </c>
      <c r="F91" s="178" t="s">
        <v>1054</v>
      </c>
      <c r="G91" s="179" t="s">
        <v>278</v>
      </c>
      <c r="H91" s="180">
        <v>1</v>
      </c>
      <c r="I91" s="181"/>
      <c r="J91" s="182">
        <f>ROUND(I91*H91,2)</f>
        <v>0</v>
      </c>
      <c r="K91" s="178" t="s">
        <v>143</v>
      </c>
      <c r="L91" s="42"/>
      <c r="M91" s="183" t="s">
        <v>45</v>
      </c>
      <c r="N91" s="184" t="s">
        <v>54</v>
      </c>
      <c r="O91" s="67"/>
      <c r="P91" s="185">
        <f>O91*H91</f>
        <v>0</v>
      </c>
      <c r="Q91" s="185">
        <v>0</v>
      </c>
      <c r="R91" s="185">
        <f>Q91*H91</f>
        <v>0</v>
      </c>
      <c r="S91" s="185">
        <v>0</v>
      </c>
      <c r="T91" s="186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87" t="s">
        <v>1044</v>
      </c>
      <c r="AT91" s="187" t="s">
        <v>139</v>
      </c>
      <c r="AU91" s="187" t="s">
        <v>93</v>
      </c>
      <c r="AY91" s="19" t="s">
        <v>138</v>
      </c>
      <c r="BE91" s="188">
        <f>IF(N91="základní",J91,0)</f>
        <v>0</v>
      </c>
      <c r="BF91" s="188">
        <f>IF(N91="snížená",J91,0)</f>
        <v>0</v>
      </c>
      <c r="BG91" s="188">
        <f>IF(N91="zákl. přenesená",J91,0)</f>
        <v>0</v>
      </c>
      <c r="BH91" s="188">
        <f>IF(N91="sníž. přenesená",J91,0)</f>
        <v>0</v>
      </c>
      <c r="BI91" s="188">
        <f>IF(N91="nulová",J91,0)</f>
        <v>0</v>
      </c>
      <c r="BJ91" s="19" t="s">
        <v>91</v>
      </c>
      <c r="BK91" s="188">
        <f>ROUND(I91*H91,2)</f>
        <v>0</v>
      </c>
      <c r="BL91" s="19" t="s">
        <v>1044</v>
      </c>
      <c r="BM91" s="187" t="s">
        <v>1055</v>
      </c>
    </row>
    <row r="92" spans="1:65" s="2" customFormat="1" ht="14.4" customHeight="1">
      <c r="A92" s="37"/>
      <c r="B92" s="38"/>
      <c r="C92" s="176" t="s">
        <v>163</v>
      </c>
      <c r="D92" s="176" t="s">
        <v>139</v>
      </c>
      <c r="E92" s="177" t="s">
        <v>1056</v>
      </c>
      <c r="F92" s="178" t="s">
        <v>1057</v>
      </c>
      <c r="G92" s="179" t="s">
        <v>278</v>
      </c>
      <c r="H92" s="180">
        <v>1</v>
      </c>
      <c r="I92" s="181"/>
      <c r="J92" s="182">
        <f>ROUND(I92*H92,2)</f>
        <v>0</v>
      </c>
      <c r="K92" s="178" t="s">
        <v>143</v>
      </c>
      <c r="L92" s="42"/>
      <c r="M92" s="183" t="s">
        <v>45</v>
      </c>
      <c r="N92" s="184" t="s">
        <v>54</v>
      </c>
      <c r="O92" s="67"/>
      <c r="P92" s="185">
        <f>O92*H92</f>
        <v>0</v>
      </c>
      <c r="Q92" s="185">
        <v>0</v>
      </c>
      <c r="R92" s="185">
        <f>Q92*H92</f>
        <v>0</v>
      </c>
      <c r="S92" s="185">
        <v>0</v>
      </c>
      <c r="T92" s="186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87" t="s">
        <v>1044</v>
      </c>
      <c r="AT92" s="187" t="s">
        <v>139</v>
      </c>
      <c r="AU92" s="187" t="s">
        <v>93</v>
      </c>
      <c r="AY92" s="19" t="s">
        <v>138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9" t="s">
        <v>91</v>
      </c>
      <c r="BK92" s="188">
        <f>ROUND(I92*H92,2)</f>
        <v>0</v>
      </c>
      <c r="BL92" s="19" t="s">
        <v>1044</v>
      </c>
      <c r="BM92" s="187" t="s">
        <v>1058</v>
      </c>
    </row>
    <row r="93" spans="1:65" s="2" customFormat="1" ht="14.4" customHeight="1">
      <c r="A93" s="37"/>
      <c r="B93" s="38"/>
      <c r="C93" s="176" t="s">
        <v>167</v>
      </c>
      <c r="D93" s="176" t="s">
        <v>139</v>
      </c>
      <c r="E93" s="177" t="s">
        <v>1059</v>
      </c>
      <c r="F93" s="178" t="s">
        <v>1060</v>
      </c>
      <c r="G93" s="179" t="s">
        <v>278</v>
      </c>
      <c r="H93" s="180">
        <v>1</v>
      </c>
      <c r="I93" s="181"/>
      <c r="J93" s="182">
        <f>ROUND(I93*H93,2)</f>
        <v>0</v>
      </c>
      <c r="K93" s="178" t="s">
        <v>143</v>
      </c>
      <c r="L93" s="42"/>
      <c r="M93" s="183" t="s">
        <v>45</v>
      </c>
      <c r="N93" s="184" t="s">
        <v>54</v>
      </c>
      <c r="O93" s="67"/>
      <c r="P93" s="185">
        <f>O93*H93</f>
        <v>0</v>
      </c>
      <c r="Q93" s="185">
        <v>0</v>
      </c>
      <c r="R93" s="185">
        <f>Q93*H93</f>
        <v>0</v>
      </c>
      <c r="S93" s="185">
        <v>0</v>
      </c>
      <c r="T93" s="18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1044</v>
      </c>
      <c r="AT93" s="187" t="s">
        <v>139</v>
      </c>
      <c r="AU93" s="187" t="s">
        <v>93</v>
      </c>
      <c r="AY93" s="19" t="s">
        <v>138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19" t="s">
        <v>91</v>
      </c>
      <c r="BK93" s="188">
        <f>ROUND(I93*H93,2)</f>
        <v>0</v>
      </c>
      <c r="BL93" s="19" t="s">
        <v>1044</v>
      </c>
      <c r="BM93" s="187" t="s">
        <v>1061</v>
      </c>
    </row>
    <row r="94" spans="1:65" s="12" customFormat="1" ht="22.8" customHeight="1">
      <c r="B94" s="160"/>
      <c r="C94" s="161"/>
      <c r="D94" s="162" t="s">
        <v>82</v>
      </c>
      <c r="E94" s="174" t="s">
        <v>1062</v>
      </c>
      <c r="F94" s="174" t="s">
        <v>1063</v>
      </c>
      <c r="G94" s="161"/>
      <c r="H94" s="161"/>
      <c r="I94" s="164"/>
      <c r="J94" s="175">
        <f>BK94</f>
        <v>0</v>
      </c>
      <c r="K94" s="161"/>
      <c r="L94" s="166"/>
      <c r="M94" s="167"/>
      <c r="N94" s="168"/>
      <c r="O94" s="168"/>
      <c r="P94" s="169">
        <f>SUM(P95:P102)</f>
        <v>0</v>
      </c>
      <c r="Q94" s="168"/>
      <c r="R94" s="169">
        <f>SUM(R95:R102)</f>
        <v>0</v>
      </c>
      <c r="S94" s="168"/>
      <c r="T94" s="170">
        <f>SUM(T95:T102)</f>
        <v>0</v>
      </c>
      <c r="AR94" s="171" t="s">
        <v>163</v>
      </c>
      <c r="AT94" s="172" t="s">
        <v>82</v>
      </c>
      <c r="AU94" s="172" t="s">
        <v>91</v>
      </c>
      <c r="AY94" s="171" t="s">
        <v>138</v>
      </c>
      <c r="BK94" s="173">
        <f>SUM(BK95:BK102)</f>
        <v>0</v>
      </c>
    </row>
    <row r="95" spans="1:65" s="2" customFormat="1" ht="14.4" customHeight="1">
      <c r="A95" s="37"/>
      <c r="B95" s="38"/>
      <c r="C95" s="176" t="s">
        <v>171</v>
      </c>
      <c r="D95" s="176" t="s">
        <v>139</v>
      </c>
      <c r="E95" s="177" t="s">
        <v>1064</v>
      </c>
      <c r="F95" s="178" t="s">
        <v>1063</v>
      </c>
      <c r="G95" s="179" t="s">
        <v>278</v>
      </c>
      <c r="H95" s="180">
        <v>1</v>
      </c>
      <c r="I95" s="181"/>
      <c r="J95" s="182">
        <f>ROUND(I95*H95,2)</f>
        <v>0</v>
      </c>
      <c r="K95" s="178" t="s">
        <v>143</v>
      </c>
      <c r="L95" s="42"/>
      <c r="M95" s="183" t="s">
        <v>45</v>
      </c>
      <c r="N95" s="184" t="s">
        <v>54</v>
      </c>
      <c r="O95" s="67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1044</v>
      </c>
      <c r="AT95" s="187" t="s">
        <v>139</v>
      </c>
      <c r="AU95" s="187" t="s">
        <v>93</v>
      </c>
      <c r="AY95" s="19" t="s">
        <v>138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9" t="s">
        <v>91</v>
      </c>
      <c r="BK95" s="188">
        <f>ROUND(I95*H95,2)</f>
        <v>0</v>
      </c>
      <c r="BL95" s="19" t="s">
        <v>1044</v>
      </c>
      <c r="BM95" s="187" t="s">
        <v>1065</v>
      </c>
    </row>
    <row r="96" spans="1:65" s="2" customFormat="1" ht="14.4" customHeight="1">
      <c r="A96" s="37"/>
      <c r="B96" s="38"/>
      <c r="C96" s="176" t="s">
        <v>178</v>
      </c>
      <c r="D96" s="176" t="s">
        <v>139</v>
      </c>
      <c r="E96" s="177" t="s">
        <v>1066</v>
      </c>
      <c r="F96" s="178" t="s">
        <v>1067</v>
      </c>
      <c r="G96" s="179" t="s">
        <v>278</v>
      </c>
      <c r="H96" s="180">
        <v>1</v>
      </c>
      <c r="I96" s="181"/>
      <c r="J96" s="182">
        <f>ROUND(I96*H96,2)</f>
        <v>0</v>
      </c>
      <c r="K96" s="178" t="s">
        <v>143</v>
      </c>
      <c r="L96" s="42"/>
      <c r="M96" s="183" t="s">
        <v>45</v>
      </c>
      <c r="N96" s="184" t="s">
        <v>54</v>
      </c>
      <c r="O96" s="67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7" t="s">
        <v>1044</v>
      </c>
      <c r="AT96" s="187" t="s">
        <v>139</v>
      </c>
      <c r="AU96" s="187" t="s">
        <v>93</v>
      </c>
      <c r="AY96" s="19" t="s">
        <v>138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9" t="s">
        <v>91</v>
      </c>
      <c r="BK96" s="188">
        <f>ROUND(I96*H96,2)</f>
        <v>0</v>
      </c>
      <c r="BL96" s="19" t="s">
        <v>1044</v>
      </c>
      <c r="BM96" s="187" t="s">
        <v>1068</v>
      </c>
    </row>
    <row r="97" spans="1:65" s="2" customFormat="1" ht="14.4" customHeight="1">
      <c r="A97" s="37"/>
      <c r="B97" s="38"/>
      <c r="C97" s="176" t="s">
        <v>185</v>
      </c>
      <c r="D97" s="176" t="s">
        <v>139</v>
      </c>
      <c r="E97" s="177" t="s">
        <v>1069</v>
      </c>
      <c r="F97" s="178" t="s">
        <v>1070</v>
      </c>
      <c r="G97" s="179" t="s">
        <v>278</v>
      </c>
      <c r="H97" s="180">
        <v>1</v>
      </c>
      <c r="I97" s="181"/>
      <c r="J97" s="182">
        <f>ROUND(I97*H97,2)</f>
        <v>0</v>
      </c>
      <c r="K97" s="178" t="s">
        <v>143</v>
      </c>
      <c r="L97" s="42"/>
      <c r="M97" s="183" t="s">
        <v>45</v>
      </c>
      <c r="N97" s="184" t="s">
        <v>54</v>
      </c>
      <c r="O97" s="67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1044</v>
      </c>
      <c r="AT97" s="187" t="s">
        <v>139</v>
      </c>
      <c r="AU97" s="187" t="s">
        <v>93</v>
      </c>
      <c r="AY97" s="19" t="s">
        <v>138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9" t="s">
        <v>91</v>
      </c>
      <c r="BK97" s="188">
        <f>ROUND(I97*H97,2)</f>
        <v>0</v>
      </c>
      <c r="BL97" s="19" t="s">
        <v>1044</v>
      </c>
      <c r="BM97" s="187" t="s">
        <v>1071</v>
      </c>
    </row>
    <row r="98" spans="1:65" s="2" customFormat="1" ht="19.2">
      <c r="A98" s="37"/>
      <c r="B98" s="38"/>
      <c r="C98" s="39"/>
      <c r="D98" s="191" t="s">
        <v>279</v>
      </c>
      <c r="E98" s="39"/>
      <c r="F98" s="235" t="s">
        <v>1072</v>
      </c>
      <c r="G98" s="39"/>
      <c r="H98" s="39"/>
      <c r="I98" s="236"/>
      <c r="J98" s="39"/>
      <c r="K98" s="39"/>
      <c r="L98" s="42"/>
      <c r="M98" s="237"/>
      <c r="N98" s="238"/>
      <c r="O98" s="67"/>
      <c r="P98" s="67"/>
      <c r="Q98" s="67"/>
      <c r="R98" s="67"/>
      <c r="S98" s="67"/>
      <c r="T98" s="6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9" t="s">
        <v>279</v>
      </c>
      <c r="AU98" s="19" t="s">
        <v>93</v>
      </c>
    </row>
    <row r="99" spans="1:65" s="2" customFormat="1" ht="14.4" customHeight="1">
      <c r="A99" s="37"/>
      <c r="B99" s="38"/>
      <c r="C99" s="176" t="s">
        <v>191</v>
      </c>
      <c r="D99" s="176" t="s">
        <v>139</v>
      </c>
      <c r="E99" s="177" t="s">
        <v>1073</v>
      </c>
      <c r="F99" s="178" t="s">
        <v>1074</v>
      </c>
      <c r="G99" s="179" t="s">
        <v>278</v>
      </c>
      <c r="H99" s="180">
        <v>1</v>
      </c>
      <c r="I99" s="181"/>
      <c r="J99" s="182">
        <f>ROUND(I99*H99,2)</f>
        <v>0</v>
      </c>
      <c r="K99" s="178" t="s">
        <v>143</v>
      </c>
      <c r="L99" s="42"/>
      <c r="M99" s="183" t="s">
        <v>45</v>
      </c>
      <c r="N99" s="184" t="s">
        <v>54</v>
      </c>
      <c r="O99" s="67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1044</v>
      </c>
      <c r="AT99" s="187" t="s">
        <v>139</v>
      </c>
      <c r="AU99" s="187" t="s">
        <v>93</v>
      </c>
      <c r="AY99" s="19" t="s">
        <v>138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9" t="s">
        <v>91</v>
      </c>
      <c r="BK99" s="188">
        <f>ROUND(I99*H99,2)</f>
        <v>0</v>
      </c>
      <c r="BL99" s="19" t="s">
        <v>1044</v>
      </c>
      <c r="BM99" s="187" t="s">
        <v>1075</v>
      </c>
    </row>
    <row r="100" spans="1:65" s="2" customFormat="1" ht="14.4" customHeight="1">
      <c r="A100" s="37"/>
      <c r="B100" s="38"/>
      <c r="C100" s="176" t="s">
        <v>197</v>
      </c>
      <c r="D100" s="176" t="s">
        <v>139</v>
      </c>
      <c r="E100" s="177" t="s">
        <v>1076</v>
      </c>
      <c r="F100" s="178" t="s">
        <v>1077</v>
      </c>
      <c r="G100" s="179" t="s">
        <v>278</v>
      </c>
      <c r="H100" s="180">
        <v>1</v>
      </c>
      <c r="I100" s="181"/>
      <c r="J100" s="182">
        <f>ROUND(I100*H100,2)</f>
        <v>0</v>
      </c>
      <c r="K100" s="178" t="s">
        <v>143</v>
      </c>
      <c r="L100" s="42"/>
      <c r="M100" s="183" t="s">
        <v>45</v>
      </c>
      <c r="N100" s="184" t="s">
        <v>54</v>
      </c>
      <c r="O100" s="67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1044</v>
      </c>
      <c r="AT100" s="187" t="s">
        <v>139</v>
      </c>
      <c r="AU100" s="187" t="s">
        <v>93</v>
      </c>
      <c r="AY100" s="19" t="s">
        <v>138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9" t="s">
        <v>91</v>
      </c>
      <c r="BK100" s="188">
        <f>ROUND(I100*H100,2)</f>
        <v>0</v>
      </c>
      <c r="BL100" s="19" t="s">
        <v>1044</v>
      </c>
      <c r="BM100" s="187" t="s">
        <v>1078</v>
      </c>
    </row>
    <row r="101" spans="1:65" s="2" customFormat="1" ht="14.4" customHeight="1">
      <c r="A101" s="37"/>
      <c r="B101" s="38"/>
      <c r="C101" s="176" t="s">
        <v>204</v>
      </c>
      <c r="D101" s="176" t="s">
        <v>139</v>
      </c>
      <c r="E101" s="177" t="s">
        <v>1079</v>
      </c>
      <c r="F101" s="178" t="s">
        <v>1080</v>
      </c>
      <c r="G101" s="179" t="s">
        <v>142</v>
      </c>
      <c r="H101" s="180">
        <v>150</v>
      </c>
      <c r="I101" s="181"/>
      <c r="J101" s="182">
        <f>ROUND(I101*H101,2)</f>
        <v>0</v>
      </c>
      <c r="K101" s="178" t="s">
        <v>143</v>
      </c>
      <c r="L101" s="42"/>
      <c r="M101" s="183" t="s">
        <v>45</v>
      </c>
      <c r="N101" s="184" t="s">
        <v>54</v>
      </c>
      <c r="O101" s="67"/>
      <c r="P101" s="185">
        <f>O101*H101</f>
        <v>0</v>
      </c>
      <c r="Q101" s="185">
        <v>0</v>
      </c>
      <c r="R101" s="185">
        <f>Q101*H101</f>
        <v>0</v>
      </c>
      <c r="S101" s="185">
        <v>0</v>
      </c>
      <c r="T101" s="18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7" t="s">
        <v>1044</v>
      </c>
      <c r="AT101" s="187" t="s">
        <v>139</v>
      </c>
      <c r="AU101" s="187" t="s">
        <v>93</v>
      </c>
      <c r="AY101" s="19" t="s">
        <v>138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9" t="s">
        <v>91</v>
      </c>
      <c r="BK101" s="188">
        <f>ROUND(I101*H101,2)</f>
        <v>0</v>
      </c>
      <c r="BL101" s="19" t="s">
        <v>1044</v>
      </c>
      <c r="BM101" s="187" t="s">
        <v>1081</v>
      </c>
    </row>
    <row r="102" spans="1:65" s="2" customFormat="1" ht="19.2">
      <c r="A102" s="37"/>
      <c r="B102" s="38"/>
      <c r="C102" s="39"/>
      <c r="D102" s="191" t="s">
        <v>279</v>
      </c>
      <c r="E102" s="39"/>
      <c r="F102" s="235" t="s">
        <v>1082</v>
      </c>
      <c r="G102" s="39"/>
      <c r="H102" s="39"/>
      <c r="I102" s="236"/>
      <c r="J102" s="39"/>
      <c r="K102" s="39"/>
      <c r="L102" s="42"/>
      <c r="M102" s="237"/>
      <c r="N102" s="238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279</v>
      </c>
      <c r="AU102" s="19" t="s">
        <v>93</v>
      </c>
    </row>
    <row r="103" spans="1:65" s="12" customFormat="1" ht="22.8" customHeight="1">
      <c r="B103" s="160"/>
      <c r="C103" s="161"/>
      <c r="D103" s="162" t="s">
        <v>82</v>
      </c>
      <c r="E103" s="174" t="s">
        <v>1083</v>
      </c>
      <c r="F103" s="174" t="s">
        <v>1084</v>
      </c>
      <c r="G103" s="161"/>
      <c r="H103" s="161"/>
      <c r="I103" s="164"/>
      <c r="J103" s="175">
        <f>BK103</f>
        <v>0</v>
      </c>
      <c r="K103" s="161"/>
      <c r="L103" s="166"/>
      <c r="M103" s="167"/>
      <c r="N103" s="168"/>
      <c r="O103" s="168"/>
      <c r="P103" s="169">
        <f>SUM(P104:P106)</f>
        <v>0</v>
      </c>
      <c r="Q103" s="168"/>
      <c r="R103" s="169">
        <f>SUM(R104:R106)</f>
        <v>0</v>
      </c>
      <c r="S103" s="168"/>
      <c r="T103" s="170">
        <f>SUM(T104:T106)</f>
        <v>0</v>
      </c>
      <c r="AR103" s="171" t="s">
        <v>163</v>
      </c>
      <c r="AT103" s="172" t="s">
        <v>82</v>
      </c>
      <c r="AU103" s="172" t="s">
        <v>91</v>
      </c>
      <c r="AY103" s="171" t="s">
        <v>138</v>
      </c>
      <c r="BK103" s="173">
        <f>SUM(BK104:BK106)</f>
        <v>0</v>
      </c>
    </row>
    <row r="104" spans="1:65" s="2" customFormat="1" ht="14.4" customHeight="1">
      <c r="A104" s="37"/>
      <c r="B104" s="38"/>
      <c r="C104" s="176" t="s">
        <v>209</v>
      </c>
      <c r="D104" s="176" t="s">
        <v>139</v>
      </c>
      <c r="E104" s="177" t="s">
        <v>1085</v>
      </c>
      <c r="F104" s="178" t="s">
        <v>1086</v>
      </c>
      <c r="G104" s="179" t="s">
        <v>278</v>
      </c>
      <c r="H104" s="180">
        <v>1</v>
      </c>
      <c r="I104" s="181"/>
      <c r="J104" s="182">
        <f>ROUND(I104*H104,2)</f>
        <v>0</v>
      </c>
      <c r="K104" s="178" t="s">
        <v>143</v>
      </c>
      <c r="L104" s="42"/>
      <c r="M104" s="183" t="s">
        <v>45</v>
      </c>
      <c r="N104" s="184" t="s">
        <v>54</v>
      </c>
      <c r="O104" s="67"/>
      <c r="P104" s="185">
        <f>O104*H104</f>
        <v>0</v>
      </c>
      <c r="Q104" s="185">
        <v>0</v>
      </c>
      <c r="R104" s="185">
        <f>Q104*H104</f>
        <v>0</v>
      </c>
      <c r="S104" s="185">
        <v>0</v>
      </c>
      <c r="T104" s="18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1044</v>
      </c>
      <c r="AT104" s="187" t="s">
        <v>139</v>
      </c>
      <c r="AU104" s="187" t="s">
        <v>93</v>
      </c>
      <c r="AY104" s="19" t="s">
        <v>138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9" t="s">
        <v>91</v>
      </c>
      <c r="BK104" s="188">
        <f>ROUND(I104*H104,2)</f>
        <v>0</v>
      </c>
      <c r="BL104" s="19" t="s">
        <v>1044</v>
      </c>
      <c r="BM104" s="187" t="s">
        <v>1087</v>
      </c>
    </row>
    <row r="105" spans="1:65" s="2" customFormat="1" ht="14.4" customHeight="1">
      <c r="A105" s="37"/>
      <c r="B105" s="38"/>
      <c r="C105" s="176" t="s">
        <v>213</v>
      </c>
      <c r="D105" s="176" t="s">
        <v>139</v>
      </c>
      <c r="E105" s="177" t="s">
        <v>1088</v>
      </c>
      <c r="F105" s="178" t="s">
        <v>1089</v>
      </c>
      <c r="G105" s="179" t="s">
        <v>278</v>
      </c>
      <c r="H105" s="180">
        <v>1</v>
      </c>
      <c r="I105" s="181"/>
      <c r="J105" s="182">
        <f>ROUND(I105*H105,2)</f>
        <v>0</v>
      </c>
      <c r="K105" s="178" t="s">
        <v>143</v>
      </c>
      <c r="L105" s="42"/>
      <c r="M105" s="183" t="s">
        <v>45</v>
      </c>
      <c r="N105" s="184" t="s">
        <v>54</v>
      </c>
      <c r="O105" s="67"/>
      <c r="P105" s="185">
        <f>O105*H105</f>
        <v>0</v>
      </c>
      <c r="Q105" s="185">
        <v>0</v>
      </c>
      <c r="R105" s="185">
        <f>Q105*H105</f>
        <v>0</v>
      </c>
      <c r="S105" s="185">
        <v>0</v>
      </c>
      <c r="T105" s="186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1044</v>
      </c>
      <c r="AT105" s="187" t="s">
        <v>139</v>
      </c>
      <c r="AU105" s="187" t="s">
        <v>93</v>
      </c>
      <c r="AY105" s="19" t="s">
        <v>138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19" t="s">
        <v>91</v>
      </c>
      <c r="BK105" s="188">
        <f>ROUND(I105*H105,2)</f>
        <v>0</v>
      </c>
      <c r="BL105" s="19" t="s">
        <v>1044</v>
      </c>
      <c r="BM105" s="187" t="s">
        <v>1090</v>
      </c>
    </row>
    <row r="106" spans="1:65" s="2" customFormat="1" ht="14.4" customHeight="1">
      <c r="A106" s="37"/>
      <c r="B106" s="38"/>
      <c r="C106" s="176" t="s">
        <v>8</v>
      </c>
      <c r="D106" s="176" t="s">
        <v>139</v>
      </c>
      <c r="E106" s="177" t="s">
        <v>1091</v>
      </c>
      <c r="F106" s="178" t="s">
        <v>1092</v>
      </c>
      <c r="G106" s="179" t="s">
        <v>278</v>
      </c>
      <c r="H106" s="180">
        <v>1</v>
      </c>
      <c r="I106" s="181"/>
      <c r="J106" s="182">
        <f>ROUND(I106*H106,2)</f>
        <v>0</v>
      </c>
      <c r="K106" s="178" t="s">
        <v>143</v>
      </c>
      <c r="L106" s="42"/>
      <c r="M106" s="183" t="s">
        <v>45</v>
      </c>
      <c r="N106" s="184" t="s">
        <v>54</v>
      </c>
      <c r="O106" s="67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7" t="s">
        <v>1044</v>
      </c>
      <c r="AT106" s="187" t="s">
        <v>139</v>
      </c>
      <c r="AU106" s="187" t="s">
        <v>93</v>
      </c>
      <c r="AY106" s="19" t="s">
        <v>138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9" t="s">
        <v>91</v>
      </c>
      <c r="BK106" s="188">
        <f>ROUND(I106*H106,2)</f>
        <v>0</v>
      </c>
      <c r="BL106" s="19" t="s">
        <v>1044</v>
      </c>
      <c r="BM106" s="187" t="s">
        <v>1093</v>
      </c>
    </row>
    <row r="107" spans="1:65" s="12" customFormat="1" ht="22.8" customHeight="1">
      <c r="B107" s="160"/>
      <c r="C107" s="161"/>
      <c r="D107" s="162" t="s">
        <v>82</v>
      </c>
      <c r="E107" s="174" t="s">
        <v>1094</v>
      </c>
      <c r="F107" s="174" t="s">
        <v>1095</v>
      </c>
      <c r="G107" s="161"/>
      <c r="H107" s="161"/>
      <c r="I107" s="164"/>
      <c r="J107" s="175">
        <f>BK107</f>
        <v>0</v>
      </c>
      <c r="K107" s="161"/>
      <c r="L107" s="166"/>
      <c r="M107" s="167"/>
      <c r="N107" s="168"/>
      <c r="O107" s="168"/>
      <c r="P107" s="169">
        <f>P108</f>
        <v>0</v>
      </c>
      <c r="Q107" s="168"/>
      <c r="R107" s="169">
        <f>R108</f>
        <v>0</v>
      </c>
      <c r="S107" s="168"/>
      <c r="T107" s="170">
        <f>T108</f>
        <v>0</v>
      </c>
      <c r="AR107" s="171" t="s">
        <v>163</v>
      </c>
      <c r="AT107" s="172" t="s">
        <v>82</v>
      </c>
      <c r="AU107" s="172" t="s">
        <v>91</v>
      </c>
      <c r="AY107" s="171" t="s">
        <v>138</v>
      </c>
      <c r="BK107" s="173">
        <f>BK108</f>
        <v>0</v>
      </c>
    </row>
    <row r="108" spans="1:65" s="2" customFormat="1" ht="14.4" customHeight="1">
      <c r="A108" s="37"/>
      <c r="B108" s="38"/>
      <c r="C108" s="176" t="s">
        <v>224</v>
      </c>
      <c r="D108" s="176" t="s">
        <v>139</v>
      </c>
      <c r="E108" s="177" t="s">
        <v>1096</v>
      </c>
      <c r="F108" s="178" t="s">
        <v>1095</v>
      </c>
      <c r="G108" s="179" t="s">
        <v>278</v>
      </c>
      <c r="H108" s="180">
        <v>1</v>
      </c>
      <c r="I108" s="181"/>
      <c r="J108" s="182">
        <f>ROUND(I108*H108,2)</f>
        <v>0</v>
      </c>
      <c r="K108" s="178" t="s">
        <v>143</v>
      </c>
      <c r="L108" s="42"/>
      <c r="M108" s="250" t="s">
        <v>45</v>
      </c>
      <c r="N108" s="251" t="s">
        <v>54</v>
      </c>
      <c r="O108" s="252"/>
      <c r="P108" s="253">
        <f>O108*H108</f>
        <v>0</v>
      </c>
      <c r="Q108" s="253">
        <v>0</v>
      </c>
      <c r="R108" s="253">
        <f>Q108*H108</f>
        <v>0</v>
      </c>
      <c r="S108" s="253">
        <v>0</v>
      </c>
      <c r="T108" s="254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1044</v>
      </c>
      <c r="AT108" s="187" t="s">
        <v>139</v>
      </c>
      <c r="AU108" s="187" t="s">
        <v>93</v>
      </c>
      <c r="AY108" s="19" t="s">
        <v>138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9" t="s">
        <v>91</v>
      </c>
      <c r="BK108" s="188">
        <f>ROUND(I108*H108,2)</f>
        <v>0</v>
      </c>
      <c r="BL108" s="19" t="s">
        <v>1044</v>
      </c>
      <c r="BM108" s="187" t="s">
        <v>1097</v>
      </c>
    </row>
    <row r="109" spans="1:65" s="2" customFormat="1" ht="6.9" customHeight="1">
      <c r="A109" s="37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2"/>
      <c r="M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</sheetData>
  <sheetProtection algorithmName="SHA-512" hashValue="f4WqBCcXFu69evSUm7d/mGzfpfAcw+TXpljjyNqJeyKf4TXjZ06vxj9fI3rRic0PiiL8ep3z/arQJoMMWq92LQ==" saltValue="4CVM1x7vjZSFmhF35l0P3Jax7oe931uGqbsiij4OLrX720D8xGVvm+LKap23qo1FtsoFRrL9yfY84TfGjD4KCg==" spinCount="100000" sheet="1" objects="1" scenarios="1" formatColumns="0" formatRows="0" autoFilter="0"/>
  <autoFilter ref="C83:K108" xr:uid="{00000000-0009-0000-0000-000007000000}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18"/>
  <sheetViews>
    <sheetView showGridLines="0" zoomScale="110" zoomScaleNormal="110" workbookViewId="0"/>
  </sheetViews>
  <sheetFormatPr defaultRowHeight="14.4"/>
  <cols>
    <col min="1" max="1" width="8.28515625" style="255" customWidth="1"/>
    <col min="2" max="2" width="1.7109375" style="255" customWidth="1"/>
    <col min="3" max="4" width="5" style="255" customWidth="1"/>
    <col min="5" max="5" width="11.7109375" style="255" customWidth="1"/>
    <col min="6" max="6" width="9.140625" style="255" customWidth="1"/>
    <col min="7" max="7" width="5" style="255" customWidth="1"/>
    <col min="8" max="8" width="77.85546875" style="255" customWidth="1"/>
    <col min="9" max="10" width="20" style="255" customWidth="1"/>
    <col min="11" max="11" width="1.7109375" style="255" customWidth="1"/>
  </cols>
  <sheetData>
    <row r="1" spans="2:1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7" customFormat="1" ht="45" customHeight="1">
      <c r="B3" s="259"/>
      <c r="C3" s="387" t="s">
        <v>1098</v>
      </c>
      <c r="D3" s="387"/>
      <c r="E3" s="387"/>
      <c r="F3" s="387"/>
      <c r="G3" s="387"/>
      <c r="H3" s="387"/>
      <c r="I3" s="387"/>
      <c r="J3" s="387"/>
      <c r="K3" s="260"/>
    </row>
    <row r="4" spans="2:11" s="1" customFormat="1" ht="25.5" customHeight="1">
      <c r="B4" s="261"/>
      <c r="C4" s="392" t="s">
        <v>1099</v>
      </c>
      <c r="D4" s="392"/>
      <c r="E4" s="392"/>
      <c r="F4" s="392"/>
      <c r="G4" s="392"/>
      <c r="H4" s="392"/>
      <c r="I4" s="392"/>
      <c r="J4" s="392"/>
      <c r="K4" s="262"/>
    </row>
    <row r="5" spans="2:11" s="1" customFormat="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1"/>
      <c r="C6" s="391" t="s">
        <v>1100</v>
      </c>
      <c r="D6" s="391"/>
      <c r="E6" s="391"/>
      <c r="F6" s="391"/>
      <c r="G6" s="391"/>
      <c r="H6" s="391"/>
      <c r="I6" s="391"/>
      <c r="J6" s="391"/>
      <c r="K6" s="262"/>
    </row>
    <row r="7" spans="2:11" s="1" customFormat="1" ht="15" customHeight="1">
      <c r="B7" s="265"/>
      <c r="C7" s="391" t="s">
        <v>1101</v>
      </c>
      <c r="D7" s="391"/>
      <c r="E7" s="391"/>
      <c r="F7" s="391"/>
      <c r="G7" s="391"/>
      <c r="H7" s="391"/>
      <c r="I7" s="391"/>
      <c r="J7" s="391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391" t="s">
        <v>1102</v>
      </c>
      <c r="D9" s="391"/>
      <c r="E9" s="391"/>
      <c r="F9" s="391"/>
      <c r="G9" s="391"/>
      <c r="H9" s="391"/>
      <c r="I9" s="391"/>
      <c r="J9" s="391"/>
      <c r="K9" s="262"/>
    </row>
    <row r="10" spans="2:11" s="1" customFormat="1" ht="15" customHeight="1">
      <c r="B10" s="265"/>
      <c r="C10" s="264"/>
      <c r="D10" s="391" t="s">
        <v>1103</v>
      </c>
      <c r="E10" s="391"/>
      <c r="F10" s="391"/>
      <c r="G10" s="391"/>
      <c r="H10" s="391"/>
      <c r="I10" s="391"/>
      <c r="J10" s="391"/>
      <c r="K10" s="262"/>
    </row>
    <row r="11" spans="2:11" s="1" customFormat="1" ht="15" customHeight="1">
      <c r="B11" s="265"/>
      <c r="C11" s="266"/>
      <c r="D11" s="391" t="s">
        <v>1104</v>
      </c>
      <c r="E11" s="391"/>
      <c r="F11" s="391"/>
      <c r="G11" s="391"/>
      <c r="H11" s="391"/>
      <c r="I11" s="391"/>
      <c r="J11" s="391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1105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391" t="s">
        <v>1106</v>
      </c>
      <c r="E15" s="391"/>
      <c r="F15" s="391"/>
      <c r="G15" s="391"/>
      <c r="H15" s="391"/>
      <c r="I15" s="391"/>
      <c r="J15" s="391"/>
      <c r="K15" s="262"/>
    </row>
    <row r="16" spans="2:11" s="1" customFormat="1" ht="15" customHeight="1">
      <c r="B16" s="265"/>
      <c r="C16" s="266"/>
      <c r="D16" s="391" t="s">
        <v>1107</v>
      </c>
      <c r="E16" s="391"/>
      <c r="F16" s="391"/>
      <c r="G16" s="391"/>
      <c r="H16" s="391"/>
      <c r="I16" s="391"/>
      <c r="J16" s="391"/>
      <c r="K16" s="262"/>
    </row>
    <row r="17" spans="2:11" s="1" customFormat="1" ht="15" customHeight="1">
      <c r="B17" s="265"/>
      <c r="C17" s="266"/>
      <c r="D17" s="391" t="s">
        <v>1108</v>
      </c>
      <c r="E17" s="391"/>
      <c r="F17" s="391"/>
      <c r="G17" s="391"/>
      <c r="H17" s="391"/>
      <c r="I17" s="391"/>
      <c r="J17" s="391"/>
      <c r="K17" s="262"/>
    </row>
    <row r="18" spans="2:11" s="1" customFormat="1" ht="15" customHeight="1">
      <c r="B18" s="265"/>
      <c r="C18" s="266"/>
      <c r="D18" s="266"/>
      <c r="E18" s="268" t="s">
        <v>90</v>
      </c>
      <c r="F18" s="391" t="s">
        <v>1109</v>
      </c>
      <c r="G18" s="391"/>
      <c r="H18" s="391"/>
      <c r="I18" s="391"/>
      <c r="J18" s="391"/>
      <c r="K18" s="262"/>
    </row>
    <row r="19" spans="2:11" s="1" customFormat="1" ht="15" customHeight="1">
      <c r="B19" s="265"/>
      <c r="C19" s="266"/>
      <c r="D19" s="266"/>
      <c r="E19" s="268" t="s">
        <v>1110</v>
      </c>
      <c r="F19" s="391" t="s">
        <v>1111</v>
      </c>
      <c r="G19" s="391"/>
      <c r="H19" s="391"/>
      <c r="I19" s="391"/>
      <c r="J19" s="391"/>
      <c r="K19" s="262"/>
    </row>
    <row r="20" spans="2:11" s="1" customFormat="1" ht="15" customHeight="1">
      <c r="B20" s="265"/>
      <c r="C20" s="266"/>
      <c r="D20" s="266"/>
      <c r="E20" s="268" t="s">
        <v>1112</v>
      </c>
      <c r="F20" s="391" t="s">
        <v>1113</v>
      </c>
      <c r="G20" s="391"/>
      <c r="H20" s="391"/>
      <c r="I20" s="391"/>
      <c r="J20" s="391"/>
      <c r="K20" s="262"/>
    </row>
    <row r="21" spans="2:11" s="1" customFormat="1" ht="15" customHeight="1">
      <c r="B21" s="265"/>
      <c r="C21" s="266"/>
      <c r="D21" s="266"/>
      <c r="E21" s="268" t="s">
        <v>1114</v>
      </c>
      <c r="F21" s="391" t="s">
        <v>1115</v>
      </c>
      <c r="G21" s="391"/>
      <c r="H21" s="391"/>
      <c r="I21" s="391"/>
      <c r="J21" s="391"/>
      <c r="K21" s="262"/>
    </row>
    <row r="22" spans="2:11" s="1" customFormat="1" ht="15" customHeight="1">
      <c r="B22" s="265"/>
      <c r="C22" s="266"/>
      <c r="D22" s="266"/>
      <c r="E22" s="268" t="s">
        <v>1023</v>
      </c>
      <c r="F22" s="391" t="s">
        <v>1024</v>
      </c>
      <c r="G22" s="391"/>
      <c r="H22" s="391"/>
      <c r="I22" s="391"/>
      <c r="J22" s="391"/>
      <c r="K22" s="262"/>
    </row>
    <row r="23" spans="2:11" s="1" customFormat="1" ht="15" customHeight="1">
      <c r="B23" s="265"/>
      <c r="C23" s="266"/>
      <c r="D23" s="266"/>
      <c r="E23" s="268" t="s">
        <v>1116</v>
      </c>
      <c r="F23" s="391" t="s">
        <v>1117</v>
      </c>
      <c r="G23" s="391"/>
      <c r="H23" s="391"/>
      <c r="I23" s="391"/>
      <c r="J23" s="391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391" t="s">
        <v>1118</v>
      </c>
      <c r="D25" s="391"/>
      <c r="E25" s="391"/>
      <c r="F25" s="391"/>
      <c r="G25" s="391"/>
      <c r="H25" s="391"/>
      <c r="I25" s="391"/>
      <c r="J25" s="391"/>
      <c r="K25" s="262"/>
    </row>
    <row r="26" spans="2:11" s="1" customFormat="1" ht="15" customHeight="1">
      <c r="B26" s="265"/>
      <c r="C26" s="391" t="s">
        <v>1119</v>
      </c>
      <c r="D26" s="391"/>
      <c r="E26" s="391"/>
      <c r="F26" s="391"/>
      <c r="G26" s="391"/>
      <c r="H26" s="391"/>
      <c r="I26" s="391"/>
      <c r="J26" s="391"/>
      <c r="K26" s="262"/>
    </row>
    <row r="27" spans="2:11" s="1" customFormat="1" ht="15" customHeight="1">
      <c r="B27" s="265"/>
      <c r="C27" s="264"/>
      <c r="D27" s="391" t="s">
        <v>1120</v>
      </c>
      <c r="E27" s="391"/>
      <c r="F27" s="391"/>
      <c r="G27" s="391"/>
      <c r="H27" s="391"/>
      <c r="I27" s="391"/>
      <c r="J27" s="391"/>
      <c r="K27" s="262"/>
    </row>
    <row r="28" spans="2:11" s="1" customFormat="1" ht="15" customHeight="1">
      <c r="B28" s="265"/>
      <c r="C28" s="266"/>
      <c r="D28" s="391" t="s">
        <v>1121</v>
      </c>
      <c r="E28" s="391"/>
      <c r="F28" s="391"/>
      <c r="G28" s="391"/>
      <c r="H28" s="391"/>
      <c r="I28" s="391"/>
      <c r="J28" s="391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391" t="s">
        <v>1122</v>
      </c>
      <c r="E30" s="391"/>
      <c r="F30" s="391"/>
      <c r="G30" s="391"/>
      <c r="H30" s="391"/>
      <c r="I30" s="391"/>
      <c r="J30" s="391"/>
      <c r="K30" s="262"/>
    </row>
    <row r="31" spans="2:11" s="1" customFormat="1" ht="15" customHeight="1">
      <c r="B31" s="265"/>
      <c r="C31" s="266"/>
      <c r="D31" s="391" t="s">
        <v>1123</v>
      </c>
      <c r="E31" s="391"/>
      <c r="F31" s="391"/>
      <c r="G31" s="391"/>
      <c r="H31" s="391"/>
      <c r="I31" s="391"/>
      <c r="J31" s="391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391" t="s">
        <v>1124</v>
      </c>
      <c r="E33" s="391"/>
      <c r="F33" s="391"/>
      <c r="G33" s="391"/>
      <c r="H33" s="391"/>
      <c r="I33" s="391"/>
      <c r="J33" s="391"/>
      <c r="K33" s="262"/>
    </row>
    <row r="34" spans="2:11" s="1" customFormat="1" ht="15" customHeight="1">
      <c r="B34" s="265"/>
      <c r="C34" s="266"/>
      <c r="D34" s="391" t="s">
        <v>1125</v>
      </c>
      <c r="E34" s="391"/>
      <c r="F34" s="391"/>
      <c r="G34" s="391"/>
      <c r="H34" s="391"/>
      <c r="I34" s="391"/>
      <c r="J34" s="391"/>
      <c r="K34" s="262"/>
    </row>
    <row r="35" spans="2:11" s="1" customFormat="1" ht="15" customHeight="1">
      <c r="B35" s="265"/>
      <c r="C35" s="266"/>
      <c r="D35" s="391" t="s">
        <v>1126</v>
      </c>
      <c r="E35" s="391"/>
      <c r="F35" s="391"/>
      <c r="G35" s="391"/>
      <c r="H35" s="391"/>
      <c r="I35" s="391"/>
      <c r="J35" s="391"/>
      <c r="K35" s="262"/>
    </row>
    <row r="36" spans="2:11" s="1" customFormat="1" ht="15" customHeight="1">
      <c r="B36" s="265"/>
      <c r="C36" s="266"/>
      <c r="D36" s="264"/>
      <c r="E36" s="267" t="s">
        <v>124</v>
      </c>
      <c r="F36" s="264"/>
      <c r="G36" s="391" t="s">
        <v>1127</v>
      </c>
      <c r="H36" s="391"/>
      <c r="I36" s="391"/>
      <c r="J36" s="391"/>
      <c r="K36" s="262"/>
    </row>
    <row r="37" spans="2:11" s="1" customFormat="1" ht="30.75" customHeight="1">
      <c r="B37" s="265"/>
      <c r="C37" s="266"/>
      <c r="D37" s="264"/>
      <c r="E37" s="267" t="s">
        <v>1128</v>
      </c>
      <c r="F37" s="264"/>
      <c r="G37" s="391" t="s">
        <v>1129</v>
      </c>
      <c r="H37" s="391"/>
      <c r="I37" s="391"/>
      <c r="J37" s="391"/>
      <c r="K37" s="262"/>
    </row>
    <row r="38" spans="2:11" s="1" customFormat="1" ht="15" customHeight="1">
      <c r="B38" s="265"/>
      <c r="C38" s="266"/>
      <c r="D38" s="264"/>
      <c r="E38" s="267" t="s">
        <v>64</v>
      </c>
      <c r="F38" s="264"/>
      <c r="G38" s="391" t="s">
        <v>1130</v>
      </c>
      <c r="H38" s="391"/>
      <c r="I38" s="391"/>
      <c r="J38" s="391"/>
      <c r="K38" s="262"/>
    </row>
    <row r="39" spans="2:11" s="1" customFormat="1" ht="15" customHeight="1">
      <c r="B39" s="265"/>
      <c r="C39" s="266"/>
      <c r="D39" s="264"/>
      <c r="E39" s="267" t="s">
        <v>65</v>
      </c>
      <c r="F39" s="264"/>
      <c r="G39" s="391" t="s">
        <v>1131</v>
      </c>
      <c r="H39" s="391"/>
      <c r="I39" s="391"/>
      <c r="J39" s="391"/>
      <c r="K39" s="262"/>
    </row>
    <row r="40" spans="2:11" s="1" customFormat="1" ht="15" customHeight="1">
      <c r="B40" s="265"/>
      <c r="C40" s="266"/>
      <c r="D40" s="264"/>
      <c r="E40" s="267" t="s">
        <v>125</v>
      </c>
      <c r="F40" s="264"/>
      <c r="G40" s="391" t="s">
        <v>1132</v>
      </c>
      <c r="H40" s="391"/>
      <c r="I40" s="391"/>
      <c r="J40" s="391"/>
      <c r="K40" s="262"/>
    </row>
    <row r="41" spans="2:11" s="1" customFormat="1" ht="15" customHeight="1">
      <c r="B41" s="265"/>
      <c r="C41" s="266"/>
      <c r="D41" s="264"/>
      <c r="E41" s="267" t="s">
        <v>126</v>
      </c>
      <c r="F41" s="264"/>
      <c r="G41" s="391" t="s">
        <v>1133</v>
      </c>
      <c r="H41" s="391"/>
      <c r="I41" s="391"/>
      <c r="J41" s="391"/>
      <c r="K41" s="262"/>
    </row>
    <row r="42" spans="2:11" s="1" customFormat="1" ht="15" customHeight="1">
      <c r="B42" s="265"/>
      <c r="C42" s="266"/>
      <c r="D42" s="264"/>
      <c r="E42" s="267" t="s">
        <v>1134</v>
      </c>
      <c r="F42" s="264"/>
      <c r="G42" s="391" t="s">
        <v>1135</v>
      </c>
      <c r="H42" s="391"/>
      <c r="I42" s="391"/>
      <c r="J42" s="391"/>
      <c r="K42" s="262"/>
    </row>
    <row r="43" spans="2:11" s="1" customFormat="1" ht="15" customHeight="1">
      <c r="B43" s="265"/>
      <c r="C43" s="266"/>
      <c r="D43" s="264"/>
      <c r="E43" s="267"/>
      <c r="F43" s="264"/>
      <c r="G43" s="391" t="s">
        <v>1136</v>
      </c>
      <c r="H43" s="391"/>
      <c r="I43" s="391"/>
      <c r="J43" s="391"/>
      <c r="K43" s="262"/>
    </row>
    <row r="44" spans="2:11" s="1" customFormat="1" ht="15" customHeight="1">
      <c r="B44" s="265"/>
      <c r="C44" s="266"/>
      <c r="D44" s="264"/>
      <c r="E44" s="267" t="s">
        <v>1137</v>
      </c>
      <c r="F44" s="264"/>
      <c r="G44" s="391" t="s">
        <v>1138</v>
      </c>
      <c r="H44" s="391"/>
      <c r="I44" s="391"/>
      <c r="J44" s="391"/>
      <c r="K44" s="262"/>
    </row>
    <row r="45" spans="2:11" s="1" customFormat="1" ht="15" customHeight="1">
      <c r="B45" s="265"/>
      <c r="C45" s="266"/>
      <c r="D45" s="264"/>
      <c r="E45" s="267" t="s">
        <v>128</v>
      </c>
      <c r="F45" s="264"/>
      <c r="G45" s="391" t="s">
        <v>1139</v>
      </c>
      <c r="H45" s="391"/>
      <c r="I45" s="391"/>
      <c r="J45" s="391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391" t="s">
        <v>1140</v>
      </c>
      <c r="E47" s="391"/>
      <c r="F47" s="391"/>
      <c r="G47" s="391"/>
      <c r="H47" s="391"/>
      <c r="I47" s="391"/>
      <c r="J47" s="391"/>
      <c r="K47" s="262"/>
    </row>
    <row r="48" spans="2:11" s="1" customFormat="1" ht="15" customHeight="1">
      <c r="B48" s="265"/>
      <c r="C48" s="266"/>
      <c r="D48" s="266"/>
      <c r="E48" s="391" t="s">
        <v>1141</v>
      </c>
      <c r="F48" s="391"/>
      <c r="G48" s="391"/>
      <c r="H48" s="391"/>
      <c r="I48" s="391"/>
      <c r="J48" s="391"/>
      <c r="K48" s="262"/>
    </row>
    <row r="49" spans="2:11" s="1" customFormat="1" ht="15" customHeight="1">
      <c r="B49" s="265"/>
      <c r="C49" s="266"/>
      <c r="D49" s="266"/>
      <c r="E49" s="391" t="s">
        <v>1142</v>
      </c>
      <c r="F49" s="391"/>
      <c r="G49" s="391"/>
      <c r="H49" s="391"/>
      <c r="I49" s="391"/>
      <c r="J49" s="391"/>
      <c r="K49" s="262"/>
    </row>
    <row r="50" spans="2:11" s="1" customFormat="1" ht="15" customHeight="1">
      <c r="B50" s="265"/>
      <c r="C50" s="266"/>
      <c r="D50" s="266"/>
      <c r="E50" s="391" t="s">
        <v>1143</v>
      </c>
      <c r="F50" s="391"/>
      <c r="G50" s="391"/>
      <c r="H50" s="391"/>
      <c r="I50" s="391"/>
      <c r="J50" s="391"/>
      <c r="K50" s="262"/>
    </row>
    <row r="51" spans="2:11" s="1" customFormat="1" ht="15" customHeight="1">
      <c r="B51" s="265"/>
      <c r="C51" s="266"/>
      <c r="D51" s="391" t="s">
        <v>1144</v>
      </c>
      <c r="E51" s="391"/>
      <c r="F51" s="391"/>
      <c r="G51" s="391"/>
      <c r="H51" s="391"/>
      <c r="I51" s="391"/>
      <c r="J51" s="391"/>
      <c r="K51" s="262"/>
    </row>
    <row r="52" spans="2:11" s="1" customFormat="1" ht="25.5" customHeight="1">
      <c r="B52" s="261"/>
      <c r="C52" s="392" t="s">
        <v>1145</v>
      </c>
      <c r="D52" s="392"/>
      <c r="E52" s="392"/>
      <c r="F52" s="392"/>
      <c r="G52" s="392"/>
      <c r="H52" s="392"/>
      <c r="I52" s="392"/>
      <c r="J52" s="392"/>
      <c r="K52" s="262"/>
    </row>
    <row r="53" spans="2:11" s="1" customFormat="1" ht="5.25" customHeight="1">
      <c r="B53" s="261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1"/>
      <c r="C54" s="391" t="s">
        <v>1146</v>
      </c>
      <c r="D54" s="391"/>
      <c r="E54" s="391"/>
      <c r="F54" s="391"/>
      <c r="G54" s="391"/>
      <c r="H54" s="391"/>
      <c r="I54" s="391"/>
      <c r="J54" s="391"/>
      <c r="K54" s="262"/>
    </row>
    <row r="55" spans="2:11" s="1" customFormat="1" ht="15" customHeight="1">
      <c r="B55" s="261"/>
      <c r="C55" s="391" t="s">
        <v>1147</v>
      </c>
      <c r="D55" s="391"/>
      <c r="E55" s="391"/>
      <c r="F55" s="391"/>
      <c r="G55" s="391"/>
      <c r="H55" s="391"/>
      <c r="I55" s="391"/>
      <c r="J55" s="391"/>
      <c r="K55" s="262"/>
    </row>
    <row r="56" spans="2:11" s="1" customFormat="1" ht="12.75" customHeight="1">
      <c r="B56" s="261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1"/>
      <c r="C57" s="391" t="s">
        <v>1148</v>
      </c>
      <c r="D57" s="391"/>
      <c r="E57" s="391"/>
      <c r="F57" s="391"/>
      <c r="G57" s="391"/>
      <c r="H57" s="391"/>
      <c r="I57" s="391"/>
      <c r="J57" s="391"/>
      <c r="K57" s="262"/>
    </row>
    <row r="58" spans="2:11" s="1" customFormat="1" ht="15" customHeight="1">
      <c r="B58" s="261"/>
      <c r="C58" s="266"/>
      <c r="D58" s="391" t="s">
        <v>1149</v>
      </c>
      <c r="E58" s="391"/>
      <c r="F58" s="391"/>
      <c r="G58" s="391"/>
      <c r="H58" s="391"/>
      <c r="I58" s="391"/>
      <c r="J58" s="391"/>
      <c r="K58" s="262"/>
    </row>
    <row r="59" spans="2:11" s="1" customFormat="1" ht="15" customHeight="1">
      <c r="B59" s="261"/>
      <c r="C59" s="266"/>
      <c r="D59" s="391" t="s">
        <v>1150</v>
      </c>
      <c r="E59" s="391"/>
      <c r="F59" s="391"/>
      <c r="G59" s="391"/>
      <c r="H59" s="391"/>
      <c r="I59" s="391"/>
      <c r="J59" s="391"/>
      <c r="K59" s="262"/>
    </row>
    <row r="60" spans="2:11" s="1" customFormat="1" ht="15" customHeight="1">
      <c r="B60" s="261"/>
      <c r="C60" s="266"/>
      <c r="D60" s="391" t="s">
        <v>1151</v>
      </c>
      <c r="E60" s="391"/>
      <c r="F60" s="391"/>
      <c r="G60" s="391"/>
      <c r="H60" s="391"/>
      <c r="I60" s="391"/>
      <c r="J60" s="391"/>
      <c r="K60" s="262"/>
    </row>
    <row r="61" spans="2:11" s="1" customFormat="1" ht="15" customHeight="1">
      <c r="B61" s="261"/>
      <c r="C61" s="266"/>
      <c r="D61" s="391" t="s">
        <v>1152</v>
      </c>
      <c r="E61" s="391"/>
      <c r="F61" s="391"/>
      <c r="G61" s="391"/>
      <c r="H61" s="391"/>
      <c r="I61" s="391"/>
      <c r="J61" s="391"/>
      <c r="K61" s="262"/>
    </row>
    <row r="62" spans="2:11" s="1" customFormat="1" ht="15" customHeight="1">
      <c r="B62" s="261"/>
      <c r="C62" s="266"/>
      <c r="D62" s="393" t="s">
        <v>1153</v>
      </c>
      <c r="E62" s="393"/>
      <c r="F62" s="393"/>
      <c r="G62" s="393"/>
      <c r="H62" s="393"/>
      <c r="I62" s="393"/>
      <c r="J62" s="393"/>
      <c r="K62" s="262"/>
    </row>
    <row r="63" spans="2:11" s="1" customFormat="1" ht="15" customHeight="1">
      <c r="B63" s="261"/>
      <c r="C63" s="266"/>
      <c r="D63" s="391" t="s">
        <v>1154</v>
      </c>
      <c r="E63" s="391"/>
      <c r="F63" s="391"/>
      <c r="G63" s="391"/>
      <c r="H63" s="391"/>
      <c r="I63" s="391"/>
      <c r="J63" s="391"/>
      <c r="K63" s="262"/>
    </row>
    <row r="64" spans="2:11" s="1" customFormat="1" ht="12.75" customHeight="1">
      <c r="B64" s="261"/>
      <c r="C64" s="266"/>
      <c r="D64" s="266"/>
      <c r="E64" s="269"/>
      <c r="F64" s="266"/>
      <c r="G64" s="266"/>
      <c r="H64" s="266"/>
      <c r="I64" s="266"/>
      <c r="J64" s="266"/>
      <c r="K64" s="262"/>
    </row>
    <row r="65" spans="2:11" s="1" customFormat="1" ht="15" customHeight="1">
      <c r="B65" s="261"/>
      <c r="C65" s="266"/>
      <c r="D65" s="391" t="s">
        <v>1155</v>
      </c>
      <c r="E65" s="391"/>
      <c r="F65" s="391"/>
      <c r="G65" s="391"/>
      <c r="H65" s="391"/>
      <c r="I65" s="391"/>
      <c r="J65" s="391"/>
      <c r="K65" s="262"/>
    </row>
    <row r="66" spans="2:11" s="1" customFormat="1" ht="15" customHeight="1">
      <c r="B66" s="261"/>
      <c r="C66" s="266"/>
      <c r="D66" s="393" t="s">
        <v>1156</v>
      </c>
      <c r="E66" s="393"/>
      <c r="F66" s="393"/>
      <c r="G66" s="393"/>
      <c r="H66" s="393"/>
      <c r="I66" s="393"/>
      <c r="J66" s="393"/>
      <c r="K66" s="262"/>
    </row>
    <row r="67" spans="2:11" s="1" customFormat="1" ht="15" customHeight="1">
      <c r="B67" s="261"/>
      <c r="C67" s="266"/>
      <c r="D67" s="391" t="s">
        <v>1157</v>
      </c>
      <c r="E67" s="391"/>
      <c r="F67" s="391"/>
      <c r="G67" s="391"/>
      <c r="H67" s="391"/>
      <c r="I67" s="391"/>
      <c r="J67" s="391"/>
      <c r="K67" s="262"/>
    </row>
    <row r="68" spans="2:11" s="1" customFormat="1" ht="15" customHeight="1">
      <c r="B68" s="261"/>
      <c r="C68" s="266"/>
      <c r="D68" s="391" t="s">
        <v>1158</v>
      </c>
      <c r="E68" s="391"/>
      <c r="F68" s="391"/>
      <c r="G68" s="391"/>
      <c r="H68" s="391"/>
      <c r="I68" s="391"/>
      <c r="J68" s="391"/>
      <c r="K68" s="262"/>
    </row>
    <row r="69" spans="2:11" s="1" customFormat="1" ht="15" customHeight="1">
      <c r="B69" s="261"/>
      <c r="C69" s="266"/>
      <c r="D69" s="391" t="s">
        <v>1159</v>
      </c>
      <c r="E69" s="391"/>
      <c r="F69" s="391"/>
      <c r="G69" s="391"/>
      <c r="H69" s="391"/>
      <c r="I69" s="391"/>
      <c r="J69" s="391"/>
      <c r="K69" s="262"/>
    </row>
    <row r="70" spans="2:11" s="1" customFormat="1" ht="15" customHeight="1">
      <c r="B70" s="261"/>
      <c r="C70" s="266"/>
      <c r="D70" s="391" t="s">
        <v>1160</v>
      </c>
      <c r="E70" s="391"/>
      <c r="F70" s="391"/>
      <c r="G70" s="391"/>
      <c r="H70" s="391"/>
      <c r="I70" s="391"/>
      <c r="J70" s="391"/>
      <c r="K70" s="262"/>
    </row>
    <row r="71" spans="2:11" s="1" customFormat="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s="1" customFormat="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s="1" customFormat="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s="1" customFormat="1" ht="45" customHeight="1">
      <c r="B75" s="278"/>
      <c r="C75" s="386" t="s">
        <v>1161</v>
      </c>
      <c r="D75" s="386"/>
      <c r="E75" s="386"/>
      <c r="F75" s="386"/>
      <c r="G75" s="386"/>
      <c r="H75" s="386"/>
      <c r="I75" s="386"/>
      <c r="J75" s="386"/>
      <c r="K75" s="279"/>
    </row>
    <row r="76" spans="2:11" s="1" customFormat="1" ht="17.25" customHeight="1">
      <c r="B76" s="278"/>
      <c r="C76" s="280" t="s">
        <v>1162</v>
      </c>
      <c r="D76" s="280"/>
      <c r="E76" s="280"/>
      <c r="F76" s="280" t="s">
        <v>1163</v>
      </c>
      <c r="G76" s="281"/>
      <c r="H76" s="280" t="s">
        <v>65</v>
      </c>
      <c r="I76" s="280" t="s">
        <v>68</v>
      </c>
      <c r="J76" s="280" t="s">
        <v>1164</v>
      </c>
      <c r="K76" s="279"/>
    </row>
    <row r="77" spans="2:11" s="1" customFormat="1" ht="17.25" customHeight="1">
      <c r="B77" s="278"/>
      <c r="C77" s="282" t="s">
        <v>1165</v>
      </c>
      <c r="D77" s="282"/>
      <c r="E77" s="282"/>
      <c r="F77" s="283" t="s">
        <v>1166</v>
      </c>
      <c r="G77" s="284"/>
      <c r="H77" s="282"/>
      <c r="I77" s="282"/>
      <c r="J77" s="282" t="s">
        <v>1167</v>
      </c>
      <c r="K77" s="279"/>
    </row>
    <row r="78" spans="2:11" s="1" customFormat="1" ht="5.25" customHeight="1">
      <c r="B78" s="278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8"/>
      <c r="C79" s="267" t="s">
        <v>64</v>
      </c>
      <c r="D79" s="287"/>
      <c r="E79" s="287"/>
      <c r="F79" s="288" t="s">
        <v>1168</v>
      </c>
      <c r="G79" s="289"/>
      <c r="H79" s="267" t="s">
        <v>1169</v>
      </c>
      <c r="I79" s="267" t="s">
        <v>1170</v>
      </c>
      <c r="J79" s="267">
        <v>20</v>
      </c>
      <c r="K79" s="279"/>
    </row>
    <row r="80" spans="2:11" s="1" customFormat="1" ht="15" customHeight="1">
      <c r="B80" s="278"/>
      <c r="C80" s="267" t="s">
        <v>1171</v>
      </c>
      <c r="D80" s="267"/>
      <c r="E80" s="267"/>
      <c r="F80" s="288" t="s">
        <v>1168</v>
      </c>
      <c r="G80" s="289"/>
      <c r="H80" s="267" t="s">
        <v>1172</v>
      </c>
      <c r="I80" s="267" t="s">
        <v>1170</v>
      </c>
      <c r="J80" s="267">
        <v>120</v>
      </c>
      <c r="K80" s="279"/>
    </row>
    <row r="81" spans="2:11" s="1" customFormat="1" ht="15" customHeight="1">
      <c r="B81" s="290"/>
      <c r="C81" s="267" t="s">
        <v>1173</v>
      </c>
      <c r="D81" s="267"/>
      <c r="E81" s="267"/>
      <c r="F81" s="288" t="s">
        <v>1174</v>
      </c>
      <c r="G81" s="289"/>
      <c r="H81" s="267" t="s">
        <v>1175</v>
      </c>
      <c r="I81" s="267" t="s">
        <v>1170</v>
      </c>
      <c r="J81" s="267">
        <v>50</v>
      </c>
      <c r="K81" s="279"/>
    </row>
    <row r="82" spans="2:11" s="1" customFormat="1" ht="15" customHeight="1">
      <c r="B82" s="290"/>
      <c r="C82" s="267" t="s">
        <v>1176</v>
      </c>
      <c r="D82" s="267"/>
      <c r="E82" s="267"/>
      <c r="F82" s="288" t="s">
        <v>1168</v>
      </c>
      <c r="G82" s="289"/>
      <c r="H82" s="267" t="s">
        <v>1177</v>
      </c>
      <c r="I82" s="267" t="s">
        <v>1178</v>
      </c>
      <c r="J82" s="267"/>
      <c r="K82" s="279"/>
    </row>
    <row r="83" spans="2:11" s="1" customFormat="1" ht="15" customHeight="1">
      <c r="B83" s="290"/>
      <c r="C83" s="291" t="s">
        <v>1179</v>
      </c>
      <c r="D83" s="291"/>
      <c r="E83" s="291"/>
      <c r="F83" s="292" t="s">
        <v>1174</v>
      </c>
      <c r="G83" s="291"/>
      <c r="H83" s="291" t="s">
        <v>1180</v>
      </c>
      <c r="I83" s="291" t="s">
        <v>1170</v>
      </c>
      <c r="J83" s="291">
        <v>15</v>
      </c>
      <c r="K83" s="279"/>
    </row>
    <row r="84" spans="2:11" s="1" customFormat="1" ht="15" customHeight="1">
      <c r="B84" s="290"/>
      <c r="C84" s="291" t="s">
        <v>1181</v>
      </c>
      <c r="D84" s="291"/>
      <c r="E84" s="291"/>
      <c r="F84" s="292" t="s">
        <v>1174</v>
      </c>
      <c r="G84" s="291"/>
      <c r="H84" s="291" t="s">
        <v>1182</v>
      </c>
      <c r="I84" s="291" t="s">
        <v>1170</v>
      </c>
      <c r="J84" s="291">
        <v>15</v>
      </c>
      <c r="K84" s="279"/>
    </row>
    <row r="85" spans="2:11" s="1" customFormat="1" ht="15" customHeight="1">
      <c r="B85" s="290"/>
      <c r="C85" s="291" t="s">
        <v>1183</v>
      </c>
      <c r="D85" s="291"/>
      <c r="E85" s="291"/>
      <c r="F85" s="292" t="s">
        <v>1174</v>
      </c>
      <c r="G85" s="291"/>
      <c r="H85" s="291" t="s">
        <v>1184</v>
      </c>
      <c r="I85" s="291" t="s">
        <v>1170</v>
      </c>
      <c r="J85" s="291">
        <v>20</v>
      </c>
      <c r="K85" s="279"/>
    </row>
    <row r="86" spans="2:11" s="1" customFormat="1" ht="15" customHeight="1">
      <c r="B86" s="290"/>
      <c r="C86" s="291" t="s">
        <v>1185</v>
      </c>
      <c r="D86" s="291"/>
      <c r="E86" s="291"/>
      <c r="F86" s="292" t="s">
        <v>1174</v>
      </c>
      <c r="G86" s="291"/>
      <c r="H86" s="291" t="s">
        <v>1186</v>
      </c>
      <c r="I86" s="291" t="s">
        <v>1170</v>
      </c>
      <c r="J86" s="291">
        <v>20</v>
      </c>
      <c r="K86" s="279"/>
    </row>
    <row r="87" spans="2:11" s="1" customFormat="1" ht="15" customHeight="1">
      <c r="B87" s="290"/>
      <c r="C87" s="267" t="s">
        <v>1187</v>
      </c>
      <c r="D87" s="267"/>
      <c r="E87" s="267"/>
      <c r="F87" s="288" t="s">
        <v>1174</v>
      </c>
      <c r="G87" s="289"/>
      <c r="H87" s="267" t="s">
        <v>1188</v>
      </c>
      <c r="I87" s="267" t="s">
        <v>1170</v>
      </c>
      <c r="J87" s="267">
        <v>50</v>
      </c>
      <c r="K87" s="279"/>
    </row>
    <row r="88" spans="2:11" s="1" customFormat="1" ht="15" customHeight="1">
      <c r="B88" s="290"/>
      <c r="C88" s="267" t="s">
        <v>1189</v>
      </c>
      <c r="D88" s="267"/>
      <c r="E88" s="267"/>
      <c r="F88" s="288" t="s">
        <v>1174</v>
      </c>
      <c r="G88" s="289"/>
      <c r="H88" s="267" t="s">
        <v>1190</v>
      </c>
      <c r="I88" s="267" t="s">
        <v>1170</v>
      </c>
      <c r="J88" s="267">
        <v>20</v>
      </c>
      <c r="K88" s="279"/>
    </row>
    <row r="89" spans="2:11" s="1" customFormat="1" ht="15" customHeight="1">
      <c r="B89" s="290"/>
      <c r="C89" s="267" t="s">
        <v>1191</v>
      </c>
      <c r="D89" s="267"/>
      <c r="E89" s="267"/>
      <c r="F89" s="288" t="s">
        <v>1174</v>
      </c>
      <c r="G89" s="289"/>
      <c r="H89" s="267" t="s">
        <v>1192</v>
      </c>
      <c r="I89" s="267" t="s">
        <v>1170</v>
      </c>
      <c r="J89" s="267">
        <v>20</v>
      </c>
      <c r="K89" s="279"/>
    </row>
    <row r="90" spans="2:11" s="1" customFormat="1" ht="15" customHeight="1">
      <c r="B90" s="290"/>
      <c r="C90" s="267" t="s">
        <v>1193</v>
      </c>
      <c r="D90" s="267"/>
      <c r="E90" s="267"/>
      <c r="F90" s="288" t="s">
        <v>1174</v>
      </c>
      <c r="G90" s="289"/>
      <c r="H90" s="267" t="s">
        <v>1194</v>
      </c>
      <c r="I90" s="267" t="s">
        <v>1170</v>
      </c>
      <c r="J90" s="267">
        <v>50</v>
      </c>
      <c r="K90" s="279"/>
    </row>
    <row r="91" spans="2:11" s="1" customFormat="1" ht="15" customHeight="1">
      <c r="B91" s="290"/>
      <c r="C91" s="267" t="s">
        <v>1195</v>
      </c>
      <c r="D91" s="267"/>
      <c r="E91" s="267"/>
      <c r="F91" s="288" t="s">
        <v>1174</v>
      </c>
      <c r="G91" s="289"/>
      <c r="H91" s="267" t="s">
        <v>1195</v>
      </c>
      <c r="I91" s="267" t="s">
        <v>1170</v>
      </c>
      <c r="J91" s="267">
        <v>50</v>
      </c>
      <c r="K91" s="279"/>
    </row>
    <row r="92" spans="2:11" s="1" customFormat="1" ht="15" customHeight="1">
      <c r="B92" s="290"/>
      <c r="C92" s="267" t="s">
        <v>1196</v>
      </c>
      <c r="D92" s="267"/>
      <c r="E92" s="267"/>
      <c r="F92" s="288" t="s">
        <v>1174</v>
      </c>
      <c r="G92" s="289"/>
      <c r="H92" s="267" t="s">
        <v>1197</v>
      </c>
      <c r="I92" s="267" t="s">
        <v>1170</v>
      </c>
      <c r="J92" s="267">
        <v>255</v>
      </c>
      <c r="K92" s="279"/>
    </row>
    <row r="93" spans="2:11" s="1" customFormat="1" ht="15" customHeight="1">
      <c r="B93" s="290"/>
      <c r="C93" s="267" t="s">
        <v>1198</v>
      </c>
      <c r="D93" s="267"/>
      <c r="E93" s="267"/>
      <c r="F93" s="288" t="s">
        <v>1168</v>
      </c>
      <c r="G93" s="289"/>
      <c r="H93" s="267" t="s">
        <v>1199</v>
      </c>
      <c r="I93" s="267" t="s">
        <v>1200</v>
      </c>
      <c r="J93" s="267"/>
      <c r="K93" s="279"/>
    </row>
    <row r="94" spans="2:11" s="1" customFormat="1" ht="15" customHeight="1">
      <c r="B94" s="290"/>
      <c r="C94" s="267" t="s">
        <v>1201</v>
      </c>
      <c r="D94" s="267"/>
      <c r="E94" s="267"/>
      <c r="F94" s="288" t="s">
        <v>1168</v>
      </c>
      <c r="G94" s="289"/>
      <c r="H94" s="267" t="s">
        <v>1202</v>
      </c>
      <c r="I94" s="267" t="s">
        <v>1203</v>
      </c>
      <c r="J94" s="267"/>
      <c r="K94" s="279"/>
    </row>
    <row r="95" spans="2:11" s="1" customFormat="1" ht="15" customHeight="1">
      <c r="B95" s="290"/>
      <c r="C95" s="267" t="s">
        <v>1204</v>
      </c>
      <c r="D95" s="267"/>
      <c r="E95" s="267"/>
      <c r="F95" s="288" t="s">
        <v>1168</v>
      </c>
      <c r="G95" s="289"/>
      <c r="H95" s="267" t="s">
        <v>1204</v>
      </c>
      <c r="I95" s="267" t="s">
        <v>1203</v>
      </c>
      <c r="J95" s="267"/>
      <c r="K95" s="279"/>
    </row>
    <row r="96" spans="2:11" s="1" customFormat="1" ht="15" customHeight="1">
      <c r="B96" s="290"/>
      <c r="C96" s="267" t="s">
        <v>49</v>
      </c>
      <c r="D96" s="267"/>
      <c r="E96" s="267"/>
      <c r="F96" s="288" t="s">
        <v>1168</v>
      </c>
      <c r="G96" s="289"/>
      <c r="H96" s="267" t="s">
        <v>1205</v>
      </c>
      <c r="I96" s="267" t="s">
        <v>1203</v>
      </c>
      <c r="J96" s="267"/>
      <c r="K96" s="279"/>
    </row>
    <row r="97" spans="2:11" s="1" customFormat="1" ht="15" customHeight="1">
      <c r="B97" s="290"/>
      <c r="C97" s="267" t="s">
        <v>59</v>
      </c>
      <c r="D97" s="267"/>
      <c r="E97" s="267"/>
      <c r="F97" s="288" t="s">
        <v>1168</v>
      </c>
      <c r="G97" s="289"/>
      <c r="H97" s="267" t="s">
        <v>1206</v>
      </c>
      <c r="I97" s="267" t="s">
        <v>1203</v>
      </c>
      <c r="J97" s="267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s="1" customFormat="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s="1" customFormat="1" ht="45" customHeight="1">
      <c r="B102" s="278"/>
      <c r="C102" s="386" t="s">
        <v>1207</v>
      </c>
      <c r="D102" s="386"/>
      <c r="E102" s="386"/>
      <c r="F102" s="386"/>
      <c r="G102" s="386"/>
      <c r="H102" s="386"/>
      <c r="I102" s="386"/>
      <c r="J102" s="386"/>
      <c r="K102" s="279"/>
    </row>
    <row r="103" spans="2:11" s="1" customFormat="1" ht="17.25" customHeight="1">
      <c r="B103" s="278"/>
      <c r="C103" s="280" t="s">
        <v>1162</v>
      </c>
      <c r="D103" s="280"/>
      <c r="E103" s="280"/>
      <c r="F103" s="280" t="s">
        <v>1163</v>
      </c>
      <c r="G103" s="281"/>
      <c r="H103" s="280" t="s">
        <v>65</v>
      </c>
      <c r="I103" s="280" t="s">
        <v>68</v>
      </c>
      <c r="J103" s="280" t="s">
        <v>1164</v>
      </c>
      <c r="K103" s="279"/>
    </row>
    <row r="104" spans="2:11" s="1" customFormat="1" ht="17.25" customHeight="1">
      <c r="B104" s="278"/>
      <c r="C104" s="282" t="s">
        <v>1165</v>
      </c>
      <c r="D104" s="282"/>
      <c r="E104" s="282"/>
      <c r="F104" s="283" t="s">
        <v>1166</v>
      </c>
      <c r="G104" s="284"/>
      <c r="H104" s="282"/>
      <c r="I104" s="282"/>
      <c r="J104" s="282" t="s">
        <v>1167</v>
      </c>
      <c r="K104" s="279"/>
    </row>
    <row r="105" spans="2:11" s="1" customFormat="1" ht="5.25" customHeight="1">
      <c r="B105" s="278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8"/>
      <c r="C106" s="267" t="s">
        <v>64</v>
      </c>
      <c r="D106" s="287"/>
      <c r="E106" s="287"/>
      <c r="F106" s="288" t="s">
        <v>1168</v>
      </c>
      <c r="G106" s="267"/>
      <c r="H106" s="267" t="s">
        <v>1208</v>
      </c>
      <c r="I106" s="267" t="s">
        <v>1170</v>
      </c>
      <c r="J106" s="267">
        <v>20</v>
      </c>
      <c r="K106" s="279"/>
    </row>
    <row r="107" spans="2:11" s="1" customFormat="1" ht="15" customHeight="1">
      <c r="B107" s="278"/>
      <c r="C107" s="267" t="s">
        <v>1171</v>
      </c>
      <c r="D107" s="267"/>
      <c r="E107" s="267"/>
      <c r="F107" s="288" t="s">
        <v>1168</v>
      </c>
      <c r="G107" s="267"/>
      <c r="H107" s="267" t="s">
        <v>1208</v>
      </c>
      <c r="I107" s="267" t="s">
        <v>1170</v>
      </c>
      <c r="J107" s="267">
        <v>120</v>
      </c>
      <c r="K107" s="279"/>
    </row>
    <row r="108" spans="2:11" s="1" customFormat="1" ht="15" customHeight="1">
      <c r="B108" s="290"/>
      <c r="C108" s="267" t="s">
        <v>1173</v>
      </c>
      <c r="D108" s="267"/>
      <c r="E108" s="267"/>
      <c r="F108" s="288" t="s">
        <v>1174</v>
      </c>
      <c r="G108" s="267"/>
      <c r="H108" s="267" t="s">
        <v>1208</v>
      </c>
      <c r="I108" s="267" t="s">
        <v>1170</v>
      </c>
      <c r="J108" s="267">
        <v>50</v>
      </c>
      <c r="K108" s="279"/>
    </row>
    <row r="109" spans="2:11" s="1" customFormat="1" ht="15" customHeight="1">
      <c r="B109" s="290"/>
      <c r="C109" s="267" t="s">
        <v>1176</v>
      </c>
      <c r="D109" s="267"/>
      <c r="E109" s="267"/>
      <c r="F109" s="288" t="s">
        <v>1168</v>
      </c>
      <c r="G109" s="267"/>
      <c r="H109" s="267" t="s">
        <v>1208</v>
      </c>
      <c r="I109" s="267" t="s">
        <v>1178</v>
      </c>
      <c r="J109" s="267"/>
      <c r="K109" s="279"/>
    </row>
    <row r="110" spans="2:11" s="1" customFormat="1" ht="15" customHeight="1">
      <c r="B110" s="290"/>
      <c r="C110" s="267" t="s">
        <v>1187</v>
      </c>
      <c r="D110" s="267"/>
      <c r="E110" s="267"/>
      <c r="F110" s="288" t="s">
        <v>1174</v>
      </c>
      <c r="G110" s="267"/>
      <c r="H110" s="267" t="s">
        <v>1208</v>
      </c>
      <c r="I110" s="267" t="s">
        <v>1170</v>
      </c>
      <c r="J110" s="267">
        <v>50</v>
      </c>
      <c r="K110" s="279"/>
    </row>
    <row r="111" spans="2:11" s="1" customFormat="1" ht="15" customHeight="1">
      <c r="B111" s="290"/>
      <c r="C111" s="267" t="s">
        <v>1195</v>
      </c>
      <c r="D111" s="267"/>
      <c r="E111" s="267"/>
      <c r="F111" s="288" t="s">
        <v>1174</v>
      </c>
      <c r="G111" s="267"/>
      <c r="H111" s="267" t="s">
        <v>1208</v>
      </c>
      <c r="I111" s="267" t="s">
        <v>1170</v>
      </c>
      <c r="J111" s="267">
        <v>50</v>
      </c>
      <c r="K111" s="279"/>
    </row>
    <row r="112" spans="2:11" s="1" customFormat="1" ht="15" customHeight="1">
      <c r="B112" s="290"/>
      <c r="C112" s="267" t="s">
        <v>1193</v>
      </c>
      <c r="D112" s="267"/>
      <c r="E112" s="267"/>
      <c r="F112" s="288" t="s">
        <v>1174</v>
      </c>
      <c r="G112" s="267"/>
      <c r="H112" s="267" t="s">
        <v>1208</v>
      </c>
      <c r="I112" s="267" t="s">
        <v>1170</v>
      </c>
      <c r="J112" s="267">
        <v>50</v>
      </c>
      <c r="K112" s="279"/>
    </row>
    <row r="113" spans="2:11" s="1" customFormat="1" ht="15" customHeight="1">
      <c r="B113" s="290"/>
      <c r="C113" s="267" t="s">
        <v>64</v>
      </c>
      <c r="D113" s="267"/>
      <c r="E113" s="267"/>
      <c r="F113" s="288" t="s">
        <v>1168</v>
      </c>
      <c r="G113" s="267"/>
      <c r="H113" s="267" t="s">
        <v>1209</v>
      </c>
      <c r="I113" s="267" t="s">
        <v>1170</v>
      </c>
      <c r="J113" s="267">
        <v>20</v>
      </c>
      <c r="K113" s="279"/>
    </row>
    <row r="114" spans="2:11" s="1" customFormat="1" ht="15" customHeight="1">
      <c r="B114" s="290"/>
      <c r="C114" s="267" t="s">
        <v>1210</v>
      </c>
      <c r="D114" s="267"/>
      <c r="E114" s="267"/>
      <c r="F114" s="288" t="s">
        <v>1168</v>
      </c>
      <c r="G114" s="267"/>
      <c r="H114" s="267" t="s">
        <v>1211</v>
      </c>
      <c r="I114" s="267" t="s">
        <v>1170</v>
      </c>
      <c r="J114" s="267">
        <v>120</v>
      </c>
      <c r="K114" s="279"/>
    </row>
    <row r="115" spans="2:11" s="1" customFormat="1" ht="15" customHeight="1">
      <c r="B115" s="290"/>
      <c r="C115" s="267" t="s">
        <v>49</v>
      </c>
      <c r="D115" s="267"/>
      <c r="E115" s="267"/>
      <c r="F115" s="288" t="s">
        <v>1168</v>
      </c>
      <c r="G115" s="267"/>
      <c r="H115" s="267" t="s">
        <v>1212</v>
      </c>
      <c r="I115" s="267" t="s">
        <v>1203</v>
      </c>
      <c r="J115" s="267"/>
      <c r="K115" s="279"/>
    </row>
    <row r="116" spans="2:11" s="1" customFormat="1" ht="15" customHeight="1">
      <c r="B116" s="290"/>
      <c r="C116" s="267" t="s">
        <v>59</v>
      </c>
      <c r="D116" s="267"/>
      <c r="E116" s="267"/>
      <c r="F116" s="288" t="s">
        <v>1168</v>
      </c>
      <c r="G116" s="267"/>
      <c r="H116" s="267" t="s">
        <v>1213</v>
      </c>
      <c r="I116" s="267" t="s">
        <v>1203</v>
      </c>
      <c r="J116" s="267"/>
      <c r="K116" s="279"/>
    </row>
    <row r="117" spans="2:11" s="1" customFormat="1" ht="15" customHeight="1">
      <c r="B117" s="290"/>
      <c r="C117" s="267" t="s">
        <v>68</v>
      </c>
      <c r="D117" s="267"/>
      <c r="E117" s="267"/>
      <c r="F117" s="288" t="s">
        <v>1168</v>
      </c>
      <c r="G117" s="267"/>
      <c r="H117" s="267" t="s">
        <v>1214</v>
      </c>
      <c r="I117" s="267" t="s">
        <v>1215</v>
      </c>
      <c r="J117" s="267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387" t="s">
        <v>1216</v>
      </c>
      <c r="D122" s="387"/>
      <c r="E122" s="387"/>
      <c r="F122" s="387"/>
      <c r="G122" s="387"/>
      <c r="H122" s="387"/>
      <c r="I122" s="387"/>
      <c r="J122" s="387"/>
      <c r="K122" s="307"/>
    </row>
    <row r="123" spans="2:11" s="1" customFormat="1" ht="17.25" customHeight="1">
      <c r="B123" s="308"/>
      <c r="C123" s="280" t="s">
        <v>1162</v>
      </c>
      <c r="D123" s="280"/>
      <c r="E123" s="280"/>
      <c r="F123" s="280" t="s">
        <v>1163</v>
      </c>
      <c r="G123" s="281"/>
      <c r="H123" s="280" t="s">
        <v>65</v>
      </c>
      <c r="I123" s="280" t="s">
        <v>68</v>
      </c>
      <c r="J123" s="280" t="s">
        <v>1164</v>
      </c>
      <c r="K123" s="309"/>
    </row>
    <row r="124" spans="2:11" s="1" customFormat="1" ht="17.25" customHeight="1">
      <c r="B124" s="308"/>
      <c r="C124" s="282" t="s">
        <v>1165</v>
      </c>
      <c r="D124" s="282"/>
      <c r="E124" s="282"/>
      <c r="F124" s="283" t="s">
        <v>1166</v>
      </c>
      <c r="G124" s="284"/>
      <c r="H124" s="282"/>
      <c r="I124" s="282"/>
      <c r="J124" s="282" t="s">
        <v>1167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7" t="s">
        <v>1171</v>
      </c>
      <c r="D126" s="287"/>
      <c r="E126" s="287"/>
      <c r="F126" s="288" t="s">
        <v>1168</v>
      </c>
      <c r="G126" s="267"/>
      <c r="H126" s="267" t="s">
        <v>1208</v>
      </c>
      <c r="I126" s="267" t="s">
        <v>1170</v>
      </c>
      <c r="J126" s="267">
        <v>120</v>
      </c>
      <c r="K126" s="313"/>
    </row>
    <row r="127" spans="2:11" s="1" customFormat="1" ht="15" customHeight="1">
      <c r="B127" s="310"/>
      <c r="C127" s="267" t="s">
        <v>1217</v>
      </c>
      <c r="D127" s="267"/>
      <c r="E127" s="267"/>
      <c r="F127" s="288" t="s">
        <v>1168</v>
      </c>
      <c r="G127" s="267"/>
      <c r="H127" s="267" t="s">
        <v>1218</v>
      </c>
      <c r="I127" s="267" t="s">
        <v>1170</v>
      </c>
      <c r="J127" s="267" t="s">
        <v>1219</v>
      </c>
      <c r="K127" s="313"/>
    </row>
    <row r="128" spans="2:11" s="1" customFormat="1" ht="15" customHeight="1">
      <c r="B128" s="310"/>
      <c r="C128" s="267" t="s">
        <v>1116</v>
      </c>
      <c r="D128" s="267"/>
      <c r="E128" s="267"/>
      <c r="F128" s="288" t="s">
        <v>1168</v>
      </c>
      <c r="G128" s="267"/>
      <c r="H128" s="267" t="s">
        <v>1220</v>
      </c>
      <c r="I128" s="267" t="s">
        <v>1170</v>
      </c>
      <c r="J128" s="267" t="s">
        <v>1219</v>
      </c>
      <c r="K128" s="313"/>
    </row>
    <row r="129" spans="2:11" s="1" customFormat="1" ht="15" customHeight="1">
      <c r="B129" s="310"/>
      <c r="C129" s="267" t="s">
        <v>1179</v>
      </c>
      <c r="D129" s="267"/>
      <c r="E129" s="267"/>
      <c r="F129" s="288" t="s">
        <v>1174</v>
      </c>
      <c r="G129" s="267"/>
      <c r="H129" s="267" t="s">
        <v>1180</v>
      </c>
      <c r="I129" s="267" t="s">
        <v>1170</v>
      </c>
      <c r="J129" s="267">
        <v>15</v>
      </c>
      <c r="K129" s="313"/>
    </row>
    <row r="130" spans="2:11" s="1" customFormat="1" ht="15" customHeight="1">
      <c r="B130" s="310"/>
      <c r="C130" s="291" t="s">
        <v>1181</v>
      </c>
      <c r="D130" s="291"/>
      <c r="E130" s="291"/>
      <c r="F130" s="292" t="s">
        <v>1174</v>
      </c>
      <c r="G130" s="291"/>
      <c r="H130" s="291" t="s">
        <v>1182</v>
      </c>
      <c r="I130" s="291" t="s">
        <v>1170</v>
      </c>
      <c r="J130" s="291">
        <v>15</v>
      </c>
      <c r="K130" s="313"/>
    </row>
    <row r="131" spans="2:11" s="1" customFormat="1" ht="15" customHeight="1">
      <c r="B131" s="310"/>
      <c r="C131" s="291" t="s">
        <v>1183</v>
      </c>
      <c r="D131" s="291"/>
      <c r="E131" s="291"/>
      <c r="F131" s="292" t="s">
        <v>1174</v>
      </c>
      <c r="G131" s="291"/>
      <c r="H131" s="291" t="s">
        <v>1184</v>
      </c>
      <c r="I131" s="291" t="s">
        <v>1170</v>
      </c>
      <c r="J131" s="291">
        <v>20</v>
      </c>
      <c r="K131" s="313"/>
    </row>
    <row r="132" spans="2:11" s="1" customFormat="1" ht="15" customHeight="1">
      <c r="B132" s="310"/>
      <c r="C132" s="291" t="s">
        <v>1185</v>
      </c>
      <c r="D132" s="291"/>
      <c r="E132" s="291"/>
      <c r="F132" s="292" t="s">
        <v>1174</v>
      </c>
      <c r="G132" s="291"/>
      <c r="H132" s="291" t="s">
        <v>1186</v>
      </c>
      <c r="I132" s="291" t="s">
        <v>1170</v>
      </c>
      <c r="J132" s="291">
        <v>20</v>
      </c>
      <c r="K132" s="313"/>
    </row>
    <row r="133" spans="2:11" s="1" customFormat="1" ht="15" customHeight="1">
      <c r="B133" s="310"/>
      <c r="C133" s="267" t="s">
        <v>1173</v>
      </c>
      <c r="D133" s="267"/>
      <c r="E133" s="267"/>
      <c r="F133" s="288" t="s">
        <v>1174</v>
      </c>
      <c r="G133" s="267"/>
      <c r="H133" s="267" t="s">
        <v>1208</v>
      </c>
      <c r="I133" s="267" t="s">
        <v>1170</v>
      </c>
      <c r="J133" s="267">
        <v>50</v>
      </c>
      <c r="K133" s="313"/>
    </row>
    <row r="134" spans="2:11" s="1" customFormat="1" ht="15" customHeight="1">
      <c r="B134" s="310"/>
      <c r="C134" s="267" t="s">
        <v>1187</v>
      </c>
      <c r="D134" s="267"/>
      <c r="E134" s="267"/>
      <c r="F134" s="288" t="s">
        <v>1174</v>
      </c>
      <c r="G134" s="267"/>
      <c r="H134" s="267" t="s">
        <v>1208</v>
      </c>
      <c r="I134" s="267" t="s">
        <v>1170</v>
      </c>
      <c r="J134" s="267">
        <v>50</v>
      </c>
      <c r="K134" s="313"/>
    </row>
    <row r="135" spans="2:11" s="1" customFormat="1" ht="15" customHeight="1">
      <c r="B135" s="310"/>
      <c r="C135" s="267" t="s">
        <v>1193</v>
      </c>
      <c r="D135" s="267"/>
      <c r="E135" s="267"/>
      <c r="F135" s="288" t="s">
        <v>1174</v>
      </c>
      <c r="G135" s="267"/>
      <c r="H135" s="267" t="s">
        <v>1208</v>
      </c>
      <c r="I135" s="267" t="s">
        <v>1170</v>
      </c>
      <c r="J135" s="267">
        <v>50</v>
      </c>
      <c r="K135" s="313"/>
    </row>
    <row r="136" spans="2:11" s="1" customFormat="1" ht="15" customHeight="1">
      <c r="B136" s="310"/>
      <c r="C136" s="267" t="s">
        <v>1195</v>
      </c>
      <c r="D136" s="267"/>
      <c r="E136" s="267"/>
      <c r="F136" s="288" t="s">
        <v>1174</v>
      </c>
      <c r="G136" s="267"/>
      <c r="H136" s="267" t="s">
        <v>1208</v>
      </c>
      <c r="I136" s="267" t="s">
        <v>1170</v>
      </c>
      <c r="J136" s="267">
        <v>50</v>
      </c>
      <c r="K136" s="313"/>
    </row>
    <row r="137" spans="2:11" s="1" customFormat="1" ht="15" customHeight="1">
      <c r="B137" s="310"/>
      <c r="C137" s="267" t="s">
        <v>1196</v>
      </c>
      <c r="D137" s="267"/>
      <c r="E137" s="267"/>
      <c r="F137" s="288" t="s">
        <v>1174</v>
      </c>
      <c r="G137" s="267"/>
      <c r="H137" s="267" t="s">
        <v>1221</v>
      </c>
      <c r="I137" s="267" t="s">
        <v>1170</v>
      </c>
      <c r="J137" s="267">
        <v>255</v>
      </c>
      <c r="K137" s="313"/>
    </row>
    <row r="138" spans="2:11" s="1" customFormat="1" ht="15" customHeight="1">
      <c r="B138" s="310"/>
      <c r="C138" s="267" t="s">
        <v>1198</v>
      </c>
      <c r="D138" s="267"/>
      <c r="E138" s="267"/>
      <c r="F138" s="288" t="s">
        <v>1168</v>
      </c>
      <c r="G138" s="267"/>
      <c r="H138" s="267" t="s">
        <v>1222</v>
      </c>
      <c r="I138" s="267" t="s">
        <v>1200</v>
      </c>
      <c r="J138" s="267"/>
      <c r="K138" s="313"/>
    </row>
    <row r="139" spans="2:11" s="1" customFormat="1" ht="15" customHeight="1">
      <c r="B139" s="310"/>
      <c r="C139" s="267" t="s">
        <v>1201</v>
      </c>
      <c r="D139" s="267"/>
      <c r="E139" s="267"/>
      <c r="F139" s="288" t="s">
        <v>1168</v>
      </c>
      <c r="G139" s="267"/>
      <c r="H139" s="267" t="s">
        <v>1223</v>
      </c>
      <c r="I139" s="267" t="s">
        <v>1203</v>
      </c>
      <c r="J139" s="267"/>
      <c r="K139" s="313"/>
    </row>
    <row r="140" spans="2:11" s="1" customFormat="1" ht="15" customHeight="1">
      <c r="B140" s="310"/>
      <c r="C140" s="267" t="s">
        <v>1204</v>
      </c>
      <c r="D140" s="267"/>
      <c r="E140" s="267"/>
      <c r="F140" s="288" t="s">
        <v>1168</v>
      </c>
      <c r="G140" s="267"/>
      <c r="H140" s="267" t="s">
        <v>1204</v>
      </c>
      <c r="I140" s="267" t="s">
        <v>1203</v>
      </c>
      <c r="J140" s="267"/>
      <c r="K140" s="313"/>
    </row>
    <row r="141" spans="2:11" s="1" customFormat="1" ht="15" customHeight="1">
      <c r="B141" s="310"/>
      <c r="C141" s="267" t="s">
        <v>49</v>
      </c>
      <c r="D141" s="267"/>
      <c r="E141" s="267"/>
      <c r="F141" s="288" t="s">
        <v>1168</v>
      </c>
      <c r="G141" s="267"/>
      <c r="H141" s="267" t="s">
        <v>1224</v>
      </c>
      <c r="I141" s="267" t="s">
        <v>1203</v>
      </c>
      <c r="J141" s="267"/>
      <c r="K141" s="313"/>
    </row>
    <row r="142" spans="2:11" s="1" customFormat="1" ht="15" customHeight="1">
      <c r="B142" s="310"/>
      <c r="C142" s="267" t="s">
        <v>1225</v>
      </c>
      <c r="D142" s="267"/>
      <c r="E142" s="267"/>
      <c r="F142" s="288" t="s">
        <v>1168</v>
      </c>
      <c r="G142" s="267"/>
      <c r="H142" s="267" t="s">
        <v>1226</v>
      </c>
      <c r="I142" s="267" t="s">
        <v>1203</v>
      </c>
      <c r="J142" s="267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s="1" customFormat="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s="1" customFormat="1" ht="45" customHeight="1">
      <c r="B147" s="278"/>
      <c r="C147" s="386" t="s">
        <v>1227</v>
      </c>
      <c r="D147" s="386"/>
      <c r="E147" s="386"/>
      <c r="F147" s="386"/>
      <c r="G147" s="386"/>
      <c r="H147" s="386"/>
      <c r="I147" s="386"/>
      <c r="J147" s="386"/>
      <c r="K147" s="279"/>
    </row>
    <row r="148" spans="2:11" s="1" customFormat="1" ht="17.25" customHeight="1">
      <c r="B148" s="278"/>
      <c r="C148" s="280" t="s">
        <v>1162</v>
      </c>
      <c r="D148" s="280"/>
      <c r="E148" s="280"/>
      <c r="F148" s="280" t="s">
        <v>1163</v>
      </c>
      <c r="G148" s="281"/>
      <c r="H148" s="280" t="s">
        <v>65</v>
      </c>
      <c r="I148" s="280" t="s">
        <v>68</v>
      </c>
      <c r="J148" s="280" t="s">
        <v>1164</v>
      </c>
      <c r="K148" s="279"/>
    </row>
    <row r="149" spans="2:11" s="1" customFormat="1" ht="17.25" customHeight="1">
      <c r="B149" s="278"/>
      <c r="C149" s="282" t="s">
        <v>1165</v>
      </c>
      <c r="D149" s="282"/>
      <c r="E149" s="282"/>
      <c r="F149" s="283" t="s">
        <v>1166</v>
      </c>
      <c r="G149" s="284"/>
      <c r="H149" s="282"/>
      <c r="I149" s="282"/>
      <c r="J149" s="282" t="s">
        <v>1167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1171</v>
      </c>
      <c r="D151" s="267"/>
      <c r="E151" s="267"/>
      <c r="F151" s="318" t="s">
        <v>1168</v>
      </c>
      <c r="G151" s="267"/>
      <c r="H151" s="317" t="s">
        <v>1208</v>
      </c>
      <c r="I151" s="317" t="s">
        <v>1170</v>
      </c>
      <c r="J151" s="317">
        <v>120</v>
      </c>
      <c r="K151" s="313"/>
    </row>
    <row r="152" spans="2:11" s="1" customFormat="1" ht="15" customHeight="1">
      <c r="B152" s="290"/>
      <c r="C152" s="317" t="s">
        <v>1217</v>
      </c>
      <c r="D152" s="267"/>
      <c r="E152" s="267"/>
      <c r="F152" s="318" t="s">
        <v>1168</v>
      </c>
      <c r="G152" s="267"/>
      <c r="H152" s="317" t="s">
        <v>1228</v>
      </c>
      <c r="I152" s="317" t="s">
        <v>1170</v>
      </c>
      <c r="J152" s="317" t="s">
        <v>1219</v>
      </c>
      <c r="K152" s="313"/>
    </row>
    <row r="153" spans="2:11" s="1" customFormat="1" ht="15" customHeight="1">
      <c r="B153" s="290"/>
      <c r="C153" s="317" t="s">
        <v>1116</v>
      </c>
      <c r="D153" s="267"/>
      <c r="E153" s="267"/>
      <c r="F153" s="318" t="s">
        <v>1168</v>
      </c>
      <c r="G153" s="267"/>
      <c r="H153" s="317" t="s">
        <v>1229</v>
      </c>
      <c r="I153" s="317" t="s">
        <v>1170</v>
      </c>
      <c r="J153" s="317" t="s">
        <v>1219</v>
      </c>
      <c r="K153" s="313"/>
    </row>
    <row r="154" spans="2:11" s="1" customFormat="1" ht="15" customHeight="1">
      <c r="B154" s="290"/>
      <c r="C154" s="317" t="s">
        <v>1173</v>
      </c>
      <c r="D154" s="267"/>
      <c r="E154" s="267"/>
      <c r="F154" s="318" t="s">
        <v>1174</v>
      </c>
      <c r="G154" s="267"/>
      <c r="H154" s="317" t="s">
        <v>1208</v>
      </c>
      <c r="I154" s="317" t="s">
        <v>1170</v>
      </c>
      <c r="J154" s="317">
        <v>50</v>
      </c>
      <c r="K154" s="313"/>
    </row>
    <row r="155" spans="2:11" s="1" customFormat="1" ht="15" customHeight="1">
      <c r="B155" s="290"/>
      <c r="C155" s="317" t="s">
        <v>1176</v>
      </c>
      <c r="D155" s="267"/>
      <c r="E155" s="267"/>
      <c r="F155" s="318" t="s">
        <v>1168</v>
      </c>
      <c r="G155" s="267"/>
      <c r="H155" s="317" t="s">
        <v>1208</v>
      </c>
      <c r="I155" s="317" t="s">
        <v>1178</v>
      </c>
      <c r="J155" s="317"/>
      <c r="K155" s="313"/>
    </row>
    <row r="156" spans="2:11" s="1" customFormat="1" ht="15" customHeight="1">
      <c r="B156" s="290"/>
      <c r="C156" s="317" t="s">
        <v>1187</v>
      </c>
      <c r="D156" s="267"/>
      <c r="E156" s="267"/>
      <c r="F156" s="318" t="s">
        <v>1174</v>
      </c>
      <c r="G156" s="267"/>
      <c r="H156" s="317" t="s">
        <v>1208</v>
      </c>
      <c r="I156" s="317" t="s">
        <v>1170</v>
      </c>
      <c r="J156" s="317">
        <v>50</v>
      </c>
      <c r="K156" s="313"/>
    </row>
    <row r="157" spans="2:11" s="1" customFormat="1" ht="15" customHeight="1">
      <c r="B157" s="290"/>
      <c r="C157" s="317" t="s">
        <v>1195</v>
      </c>
      <c r="D157" s="267"/>
      <c r="E157" s="267"/>
      <c r="F157" s="318" t="s">
        <v>1174</v>
      </c>
      <c r="G157" s="267"/>
      <c r="H157" s="317" t="s">
        <v>1208</v>
      </c>
      <c r="I157" s="317" t="s">
        <v>1170</v>
      </c>
      <c r="J157" s="317">
        <v>50</v>
      </c>
      <c r="K157" s="313"/>
    </row>
    <row r="158" spans="2:11" s="1" customFormat="1" ht="15" customHeight="1">
      <c r="B158" s="290"/>
      <c r="C158" s="317" t="s">
        <v>1193</v>
      </c>
      <c r="D158" s="267"/>
      <c r="E158" s="267"/>
      <c r="F158" s="318" t="s">
        <v>1174</v>
      </c>
      <c r="G158" s="267"/>
      <c r="H158" s="317" t="s">
        <v>1208</v>
      </c>
      <c r="I158" s="317" t="s">
        <v>1170</v>
      </c>
      <c r="J158" s="317">
        <v>50</v>
      </c>
      <c r="K158" s="313"/>
    </row>
    <row r="159" spans="2:11" s="1" customFormat="1" ht="15" customHeight="1">
      <c r="B159" s="290"/>
      <c r="C159" s="317" t="s">
        <v>117</v>
      </c>
      <c r="D159" s="267"/>
      <c r="E159" s="267"/>
      <c r="F159" s="318" t="s">
        <v>1168</v>
      </c>
      <c r="G159" s="267"/>
      <c r="H159" s="317" t="s">
        <v>1230</v>
      </c>
      <c r="I159" s="317" t="s">
        <v>1170</v>
      </c>
      <c r="J159" s="317" t="s">
        <v>1231</v>
      </c>
      <c r="K159" s="313"/>
    </row>
    <row r="160" spans="2:11" s="1" customFormat="1" ht="15" customHeight="1">
      <c r="B160" s="290"/>
      <c r="C160" s="317" t="s">
        <v>1232</v>
      </c>
      <c r="D160" s="267"/>
      <c r="E160" s="267"/>
      <c r="F160" s="318" t="s">
        <v>1168</v>
      </c>
      <c r="G160" s="267"/>
      <c r="H160" s="317" t="s">
        <v>1233</v>
      </c>
      <c r="I160" s="317" t="s">
        <v>1203</v>
      </c>
      <c r="J160" s="317"/>
      <c r="K160" s="313"/>
    </row>
    <row r="161" spans="2:1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s="1" customFormat="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s="1" customFormat="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s="1" customFormat="1" ht="45" customHeight="1">
      <c r="B165" s="259"/>
      <c r="C165" s="387" t="s">
        <v>1234</v>
      </c>
      <c r="D165" s="387"/>
      <c r="E165" s="387"/>
      <c r="F165" s="387"/>
      <c r="G165" s="387"/>
      <c r="H165" s="387"/>
      <c r="I165" s="387"/>
      <c r="J165" s="387"/>
      <c r="K165" s="260"/>
    </row>
    <row r="166" spans="2:11" s="1" customFormat="1" ht="17.25" customHeight="1">
      <c r="B166" s="259"/>
      <c r="C166" s="280" t="s">
        <v>1162</v>
      </c>
      <c r="D166" s="280"/>
      <c r="E166" s="280"/>
      <c r="F166" s="280" t="s">
        <v>1163</v>
      </c>
      <c r="G166" s="322"/>
      <c r="H166" s="323" t="s">
        <v>65</v>
      </c>
      <c r="I166" s="323" t="s">
        <v>68</v>
      </c>
      <c r="J166" s="280" t="s">
        <v>1164</v>
      </c>
      <c r="K166" s="260"/>
    </row>
    <row r="167" spans="2:11" s="1" customFormat="1" ht="17.25" customHeight="1">
      <c r="B167" s="261"/>
      <c r="C167" s="282" t="s">
        <v>1165</v>
      </c>
      <c r="D167" s="282"/>
      <c r="E167" s="282"/>
      <c r="F167" s="283" t="s">
        <v>1166</v>
      </c>
      <c r="G167" s="324"/>
      <c r="H167" s="325"/>
      <c r="I167" s="325"/>
      <c r="J167" s="282" t="s">
        <v>1167</v>
      </c>
      <c r="K167" s="262"/>
    </row>
    <row r="168" spans="2:11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s="1" customFormat="1" ht="15" customHeight="1">
      <c r="B169" s="290"/>
      <c r="C169" s="267" t="s">
        <v>1171</v>
      </c>
      <c r="D169" s="267"/>
      <c r="E169" s="267"/>
      <c r="F169" s="288" t="s">
        <v>1168</v>
      </c>
      <c r="G169" s="267"/>
      <c r="H169" s="267" t="s">
        <v>1208</v>
      </c>
      <c r="I169" s="267" t="s">
        <v>1170</v>
      </c>
      <c r="J169" s="267">
        <v>120</v>
      </c>
      <c r="K169" s="313"/>
    </row>
    <row r="170" spans="2:11" s="1" customFormat="1" ht="15" customHeight="1">
      <c r="B170" s="290"/>
      <c r="C170" s="267" t="s">
        <v>1217</v>
      </c>
      <c r="D170" s="267"/>
      <c r="E170" s="267"/>
      <c r="F170" s="288" t="s">
        <v>1168</v>
      </c>
      <c r="G170" s="267"/>
      <c r="H170" s="267" t="s">
        <v>1218</v>
      </c>
      <c r="I170" s="267" t="s">
        <v>1170</v>
      </c>
      <c r="J170" s="267" t="s">
        <v>1219</v>
      </c>
      <c r="K170" s="313"/>
    </row>
    <row r="171" spans="2:11" s="1" customFormat="1" ht="15" customHeight="1">
      <c r="B171" s="290"/>
      <c r="C171" s="267" t="s">
        <v>1116</v>
      </c>
      <c r="D171" s="267"/>
      <c r="E171" s="267"/>
      <c r="F171" s="288" t="s">
        <v>1168</v>
      </c>
      <c r="G171" s="267"/>
      <c r="H171" s="267" t="s">
        <v>1235</v>
      </c>
      <c r="I171" s="267" t="s">
        <v>1170</v>
      </c>
      <c r="J171" s="267" t="s">
        <v>1219</v>
      </c>
      <c r="K171" s="313"/>
    </row>
    <row r="172" spans="2:11" s="1" customFormat="1" ht="15" customHeight="1">
      <c r="B172" s="290"/>
      <c r="C172" s="267" t="s">
        <v>1173</v>
      </c>
      <c r="D172" s="267"/>
      <c r="E172" s="267"/>
      <c r="F172" s="288" t="s">
        <v>1174</v>
      </c>
      <c r="G172" s="267"/>
      <c r="H172" s="267" t="s">
        <v>1235</v>
      </c>
      <c r="I172" s="267" t="s">
        <v>1170</v>
      </c>
      <c r="J172" s="267">
        <v>50</v>
      </c>
      <c r="K172" s="313"/>
    </row>
    <row r="173" spans="2:11" s="1" customFormat="1" ht="15" customHeight="1">
      <c r="B173" s="290"/>
      <c r="C173" s="267" t="s">
        <v>1176</v>
      </c>
      <c r="D173" s="267"/>
      <c r="E173" s="267"/>
      <c r="F173" s="288" t="s">
        <v>1168</v>
      </c>
      <c r="G173" s="267"/>
      <c r="H173" s="267" t="s">
        <v>1235</v>
      </c>
      <c r="I173" s="267" t="s">
        <v>1178</v>
      </c>
      <c r="J173" s="267"/>
      <c r="K173" s="313"/>
    </row>
    <row r="174" spans="2:11" s="1" customFormat="1" ht="15" customHeight="1">
      <c r="B174" s="290"/>
      <c r="C174" s="267" t="s">
        <v>1187</v>
      </c>
      <c r="D174" s="267"/>
      <c r="E174" s="267"/>
      <c r="F174" s="288" t="s">
        <v>1174</v>
      </c>
      <c r="G174" s="267"/>
      <c r="H174" s="267" t="s">
        <v>1235</v>
      </c>
      <c r="I174" s="267" t="s">
        <v>1170</v>
      </c>
      <c r="J174" s="267">
        <v>50</v>
      </c>
      <c r="K174" s="313"/>
    </row>
    <row r="175" spans="2:11" s="1" customFormat="1" ht="15" customHeight="1">
      <c r="B175" s="290"/>
      <c r="C175" s="267" t="s">
        <v>1195</v>
      </c>
      <c r="D175" s="267"/>
      <c r="E175" s="267"/>
      <c r="F175" s="288" t="s">
        <v>1174</v>
      </c>
      <c r="G175" s="267"/>
      <c r="H175" s="267" t="s">
        <v>1235</v>
      </c>
      <c r="I175" s="267" t="s">
        <v>1170</v>
      </c>
      <c r="J175" s="267">
        <v>50</v>
      </c>
      <c r="K175" s="313"/>
    </row>
    <row r="176" spans="2:11" s="1" customFormat="1" ht="15" customHeight="1">
      <c r="B176" s="290"/>
      <c r="C176" s="267" t="s">
        <v>1193</v>
      </c>
      <c r="D176" s="267"/>
      <c r="E176" s="267"/>
      <c r="F176" s="288" t="s">
        <v>1174</v>
      </c>
      <c r="G176" s="267"/>
      <c r="H176" s="267" t="s">
        <v>1235</v>
      </c>
      <c r="I176" s="267" t="s">
        <v>1170</v>
      </c>
      <c r="J176" s="267">
        <v>50</v>
      </c>
      <c r="K176" s="313"/>
    </row>
    <row r="177" spans="2:11" s="1" customFormat="1" ht="15" customHeight="1">
      <c r="B177" s="290"/>
      <c r="C177" s="267" t="s">
        <v>124</v>
      </c>
      <c r="D177" s="267"/>
      <c r="E177" s="267"/>
      <c r="F177" s="288" t="s">
        <v>1168</v>
      </c>
      <c r="G177" s="267"/>
      <c r="H177" s="267" t="s">
        <v>1236</v>
      </c>
      <c r="I177" s="267" t="s">
        <v>1237</v>
      </c>
      <c r="J177" s="267"/>
      <c r="K177" s="313"/>
    </row>
    <row r="178" spans="2:11" s="1" customFormat="1" ht="15" customHeight="1">
      <c r="B178" s="290"/>
      <c r="C178" s="267" t="s">
        <v>68</v>
      </c>
      <c r="D178" s="267"/>
      <c r="E178" s="267"/>
      <c r="F178" s="288" t="s">
        <v>1168</v>
      </c>
      <c r="G178" s="267"/>
      <c r="H178" s="267" t="s">
        <v>1238</v>
      </c>
      <c r="I178" s="267" t="s">
        <v>1239</v>
      </c>
      <c r="J178" s="267">
        <v>1</v>
      </c>
      <c r="K178" s="313"/>
    </row>
    <row r="179" spans="2:11" s="1" customFormat="1" ht="15" customHeight="1">
      <c r="B179" s="290"/>
      <c r="C179" s="267" t="s">
        <v>64</v>
      </c>
      <c r="D179" s="267"/>
      <c r="E179" s="267"/>
      <c r="F179" s="288" t="s">
        <v>1168</v>
      </c>
      <c r="G179" s="267"/>
      <c r="H179" s="267" t="s">
        <v>1240</v>
      </c>
      <c r="I179" s="267" t="s">
        <v>1170</v>
      </c>
      <c r="J179" s="267">
        <v>20</v>
      </c>
      <c r="K179" s="313"/>
    </row>
    <row r="180" spans="2:11" s="1" customFormat="1" ht="15" customHeight="1">
      <c r="B180" s="290"/>
      <c r="C180" s="267" t="s">
        <v>65</v>
      </c>
      <c r="D180" s="267"/>
      <c r="E180" s="267"/>
      <c r="F180" s="288" t="s">
        <v>1168</v>
      </c>
      <c r="G180" s="267"/>
      <c r="H180" s="267" t="s">
        <v>1241</v>
      </c>
      <c r="I180" s="267" t="s">
        <v>1170</v>
      </c>
      <c r="J180" s="267">
        <v>255</v>
      </c>
      <c r="K180" s="313"/>
    </row>
    <row r="181" spans="2:11" s="1" customFormat="1" ht="15" customHeight="1">
      <c r="B181" s="290"/>
      <c r="C181" s="267" t="s">
        <v>125</v>
      </c>
      <c r="D181" s="267"/>
      <c r="E181" s="267"/>
      <c r="F181" s="288" t="s">
        <v>1168</v>
      </c>
      <c r="G181" s="267"/>
      <c r="H181" s="267" t="s">
        <v>1132</v>
      </c>
      <c r="I181" s="267" t="s">
        <v>1170</v>
      </c>
      <c r="J181" s="267">
        <v>10</v>
      </c>
      <c r="K181" s="313"/>
    </row>
    <row r="182" spans="2:11" s="1" customFormat="1" ht="15" customHeight="1">
      <c r="B182" s="290"/>
      <c r="C182" s="267" t="s">
        <v>126</v>
      </c>
      <c r="D182" s="267"/>
      <c r="E182" s="267"/>
      <c r="F182" s="288" t="s">
        <v>1168</v>
      </c>
      <c r="G182" s="267"/>
      <c r="H182" s="267" t="s">
        <v>1242</v>
      </c>
      <c r="I182" s="267" t="s">
        <v>1203</v>
      </c>
      <c r="J182" s="267"/>
      <c r="K182" s="313"/>
    </row>
    <row r="183" spans="2:11" s="1" customFormat="1" ht="15" customHeight="1">
      <c r="B183" s="290"/>
      <c r="C183" s="267" t="s">
        <v>1243</v>
      </c>
      <c r="D183" s="267"/>
      <c r="E183" s="267"/>
      <c r="F183" s="288" t="s">
        <v>1168</v>
      </c>
      <c r="G183" s="267"/>
      <c r="H183" s="267" t="s">
        <v>1244</v>
      </c>
      <c r="I183" s="267" t="s">
        <v>1203</v>
      </c>
      <c r="J183" s="267"/>
      <c r="K183" s="313"/>
    </row>
    <row r="184" spans="2:11" s="1" customFormat="1" ht="15" customHeight="1">
      <c r="B184" s="290"/>
      <c r="C184" s="267" t="s">
        <v>1232</v>
      </c>
      <c r="D184" s="267"/>
      <c r="E184" s="267"/>
      <c r="F184" s="288" t="s">
        <v>1168</v>
      </c>
      <c r="G184" s="267"/>
      <c r="H184" s="267" t="s">
        <v>1245</v>
      </c>
      <c r="I184" s="267" t="s">
        <v>1203</v>
      </c>
      <c r="J184" s="267"/>
      <c r="K184" s="313"/>
    </row>
    <row r="185" spans="2:11" s="1" customFormat="1" ht="15" customHeight="1">
      <c r="B185" s="290"/>
      <c r="C185" s="267" t="s">
        <v>128</v>
      </c>
      <c r="D185" s="267"/>
      <c r="E185" s="267"/>
      <c r="F185" s="288" t="s">
        <v>1174</v>
      </c>
      <c r="G185" s="267"/>
      <c r="H185" s="267" t="s">
        <v>1246</v>
      </c>
      <c r="I185" s="267" t="s">
        <v>1170</v>
      </c>
      <c r="J185" s="267">
        <v>50</v>
      </c>
      <c r="K185" s="313"/>
    </row>
    <row r="186" spans="2:11" s="1" customFormat="1" ht="15" customHeight="1">
      <c r="B186" s="290"/>
      <c r="C186" s="267" t="s">
        <v>1247</v>
      </c>
      <c r="D186" s="267"/>
      <c r="E186" s="267"/>
      <c r="F186" s="288" t="s">
        <v>1174</v>
      </c>
      <c r="G186" s="267"/>
      <c r="H186" s="267" t="s">
        <v>1248</v>
      </c>
      <c r="I186" s="267" t="s">
        <v>1249</v>
      </c>
      <c r="J186" s="267"/>
      <c r="K186" s="313"/>
    </row>
    <row r="187" spans="2:11" s="1" customFormat="1" ht="15" customHeight="1">
      <c r="B187" s="290"/>
      <c r="C187" s="267" t="s">
        <v>1250</v>
      </c>
      <c r="D187" s="267"/>
      <c r="E187" s="267"/>
      <c r="F187" s="288" t="s">
        <v>1174</v>
      </c>
      <c r="G187" s="267"/>
      <c r="H187" s="267" t="s">
        <v>1251</v>
      </c>
      <c r="I187" s="267" t="s">
        <v>1249</v>
      </c>
      <c r="J187" s="267"/>
      <c r="K187" s="313"/>
    </row>
    <row r="188" spans="2:11" s="1" customFormat="1" ht="15" customHeight="1">
      <c r="B188" s="290"/>
      <c r="C188" s="267" t="s">
        <v>1252</v>
      </c>
      <c r="D188" s="267"/>
      <c r="E188" s="267"/>
      <c r="F188" s="288" t="s">
        <v>1174</v>
      </c>
      <c r="G188" s="267"/>
      <c r="H188" s="267" t="s">
        <v>1253</v>
      </c>
      <c r="I188" s="267" t="s">
        <v>1249</v>
      </c>
      <c r="J188" s="267"/>
      <c r="K188" s="313"/>
    </row>
    <row r="189" spans="2:11" s="1" customFormat="1" ht="15" customHeight="1">
      <c r="B189" s="290"/>
      <c r="C189" s="326" t="s">
        <v>1254</v>
      </c>
      <c r="D189" s="267"/>
      <c r="E189" s="267"/>
      <c r="F189" s="288" t="s">
        <v>1174</v>
      </c>
      <c r="G189" s="267"/>
      <c r="H189" s="267" t="s">
        <v>1255</v>
      </c>
      <c r="I189" s="267" t="s">
        <v>1256</v>
      </c>
      <c r="J189" s="327" t="s">
        <v>1257</v>
      </c>
      <c r="K189" s="313"/>
    </row>
    <row r="190" spans="2:11" s="1" customFormat="1" ht="15" customHeight="1">
      <c r="B190" s="290"/>
      <c r="C190" s="326" t="s">
        <v>53</v>
      </c>
      <c r="D190" s="267"/>
      <c r="E190" s="267"/>
      <c r="F190" s="288" t="s">
        <v>1168</v>
      </c>
      <c r="G190" s="267"/>
      <c r="H190" s="264" t="s">
        <v>1258</v>
      </c>
      <c r="I190" s="267" t="s">
        <v>1259</v>
      </c>
      <c r="J190" s="267"/>
      <c r="K190" s="313"/>
    </row>
    <row r="191" spans="2:11" s="1" customFormat="1" ht="15" customHeight="1">
      <c r="B191" s="290"/>
      <c r="C191" s="326" t="s">
        <v>1260</v>
      </c>
      <c r="D191" s="267"/>
      <c r="E191" s="267"/>
      <c r="F191" s="288" t="s">
        <v>1168</v>
      </c>
      <c r="G191" s="267"/>
      <c r="H191" s="267" t="s">
        <v>1261</v>
      </c>
      <c r="I191" s="267" t="s">
        <v>1203</v>
      </c>
      <c r="J191" s="267"/>
      <c r="K191" s="313"/>
    </row>
    <row r="192" spans="2:11" s="1" customFormat="1" ht="15" customHeight="1">
      <c r="B192" s="290"/>
      <c r="C192" s="326" t="s">
        <v>1262</v>
      </c>
      <c r="D192" s="267"/>
      <c r="E192" s="267"/>
      <c r="F192" s="288" t="s">
        <v>1168</v>
      </c>
      <c r="G192" s="267"/>
      <c r="H192" s="267" t="s">
        <v>1263</v>
      </c>
      <c r="I192" s="267" t="s">
        <v>1203</v>
      </c>
      <c r="J192" s="267"/>
      <c r="K192" s="313"/>
    </row>
    <row r="193" spans="2:11" s="1" customFormat="1" ht="15" customHeight="1">
      <c r="B193" s="290"/>
      <c r="C193" s="326" t="s">
        <v>1264</v>
      </c>
      <c r="D193" s="267"/>
      <c r="E193" s="267"/>
      <c r="F193" s="288" t="s">
        <v>1174</v>
      </c>
      <c r="G193" s="267"/>
      <c r="H193" s="267" t="s">
        <v>1265</v>
      </c>
      <c r="I193" s="267" t="s">
        <v>1203</v>
      </c>
      <c r="J193" s="267"/>
      <c r="K193" s="313"/>
    </row>
    <row r="194" spans="2:11" s="1" customFormat="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pans="2:11" s="1" customFormat="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pans="2:11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s="1" customFormat="1" ht="18.75" customHeight="1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</row>
    <row r="198" spans="2:11" s="1" customFormat="1" ht="12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s="1" customFormat="1" ht="22.2">
      <c r="B199" s="259"/>
      <c r="C199" s="387" t="s">
        <v>1266</v>
      </c>
      <c r="D199" s="387"/>
      <c r="E199" s="387"/>
      <c r="F199" s="387"/>
      <c r="G199" s="387"/>
      <c r="H199" s="387"/>
      <c r="I199" s="387"/>
      <c r="J199" s="387"/>
      <c r="K199" s="260"/>
    </row>
    <row r="200" spans="2:11" s="1" customFormat="1" ht="25.5" customHeight="1">
      <c r="B200" s="259"/>
      <c r="C200" s="329" t="s">
        <v>1267</v>
      </c>
      <c r="D200" s="329"/>
      <c r="E200" s="329"/>
      <c r="F200" s="329" t="s">
        <v>1268</v>
      </c>
      <c r="G200" s="330"/>
      <c r="H200" s="388" t="s">
        <v>1269</v>
      </c>
      <c r="I200" s="388"/>
      <c r="J200" s="388"/>
      <c r="K200" s="260"/>
    </row>
    <row r="201" spans="2:11" s="1" customFormat="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pans="2:11" s="1" customFormat="1" ht="15" customHeight="1">
      <c r="B202" s="290"/>
      <c r="C202" s="267" t="s">
        <v>1259</v>
      </c>
      <c r="D202" s="267"/>
      <c r="E202" s="267"/>
      <c r="F202" s="288" t="s">
        <v>54</v>
      </c>
      <c r="G202" s="267"/>
      <c r="H202" s="389" t="s">
        <v>1270</v>
      </c>
      <c r="I202" s="389"/>
      <c r="J202" s="389"/>
      <c r="K202" s="313"/>
    </row>
    <row r="203" spans="2:11" s="1" customFormat="1" ht="15" customHeight="1">
      <c r="B203" s="290"/>
      <c r="C203" s="267"/>
      <c r="D203" s="267"/>
      <c r="E203" s="267"/>
      <c r="F203" s="288" t="s">
        <v>55</v>
      </c>
      <c r="G203" s="267"/>
      <c r="H203" s="389" t="s">
        <v>1271</v>
      </c>
      <c r="I203" s="389"/>
      <c r="J203" s="389"/>
      <c r="K203" s="313"/>
    </row>
    <row r="204" spans="2:11" s="1" customFormat="1" ht="15" customHeight="1">
      <c r="B204" s="290"/>
      <c r="C204" s="267"/>
      <c r="D204" s="267"/>
      <c r="E204" s="267"/>
      <c r="F204" s="288" t="s">
        <v>58</v>
      </c>
      <c r="G204" s="267"/>
      <c r="H204" s="389" t="s">
        <v>1272</v>
      </c>
      <c r="I204" s="389"/>
      <c r="J204" s="389"/>
      <c r="K204" s="313"/>
    </row>
    <row r="205" spans="2:11" s="1" customFormat="1" ht="15" customHeight="1">
      <c r="B205" s="290"/>
      <c r="C205" s="267"/>
      <c r="D205" s="267"/>
      <c r="E205" s="267"/>
      <c r="F205" s="288" t="s">
        <v>56</v>
      </c>
      <c r="G205" s="267"/>
      <c r="H205" s="389" t="s">
        <v>1273</v>
      </c>
      <c r="I205" s="389"/>
      <c r="J205" s="389"/>
      <c r="K205" s="313"/>
    </row>
    <row r="206" spans="2:11" s="1" customFormat="1" ht="15" customHeight="1">
      <c r="B206" s="290"/>
      <c r="C206" s="267"/>
      <c r="D206" s="267"/>
      <c r="E206" s="267"/>
      <c r="F206" s="288" t="s">
        <v>57</v>
      </c>
      <c r="G206" s="267"/>
      <c r="H206" s="389" t="s">
        <v>1274</v>
      </c>
      <c r="I206" s="389"/>
      <c r="J206" s="389"/>
      <c r="K206" s="313"/>
    </row>
    <row r="207" spans="2:11" s="1" customFormat="1" ht="15" customHeight="1">
      <c r="B207" s="290"/>
      <c r="C207" s="267"/>
      <c r="D207" s="267"/>
      <c r="E207" s="267"/>
      <c r="F207" s="288"/>
      <c r="G207" s="267"/>
      <c r="H207" s="267"/>
      <c r="I207" s="267"/>
      <c r="J207" s="267"/>
      <c r="K207" s="313"/>
    </row>
    <row r="208" spans="2:11" s="1" customFormat="1" ht="15" customHeight="1">
      <c r="B208" s="290"/>
      <c r="C208" s="267" t="s">
        <v>1215</v>
      </c>
      <c r="D208" s="267"/>
      <c r="E208" s="267"/>
      <c r="F208" s="288" t="s">
        <v>90</v>
      </c>
      <c r="G208" s="267"/>
      <c r="H208" s="389" t="s">
        <v>1275</v>
      </c>
      <c r="I208" s="389"/>
      <c r="J208" s="389"/>
      <c r="K208" s="313"/>
    </row>
    <row r="209" spans="2:11" s="1" customFormat="1" ht="15" customHeight="1">
      <c r="B209" s="290"/>
      <c r="C209" s="267"/>
      <c r="D209" s="267"/>
      <c r="E209" s="267"/>
      <c r="F209" s="288" t="s">
        <v>1112</v>
      </c>
      <c r="G209" s="267"/>
      <c r="H209" s="389" t="s">
        <v>1113</v>
      </c>
      <c r="I209" s="389"/>
      <c r="J209" s="389"/>
      <c r="K209" s="313"/>
    </row>
    <row r="210" spans="2:11" s="1" customFormat="1" ht="15" customHeight="1">
      <c r="B210" s="290"/>
      <c r="C210" s="267"/>
      <c r="D210" s="267"/>
      <c r="E210" s="267"/>
      <c r="F210" s="288" t="s">
        <v>1110</v>
      </c>
      <c r="G210" s="267"/>
      <c r="H210" s="389" t="s">
        <v>1276</v>
      </c>
      <c r="I210" s="389"/>
      <c r="J210" s="389"/>
      <c r="K210" s="313"/>
    </row>
    <row r="211" spans="2:11" s="1" customFormat="1" ht="15" customHeight="1">
      <c r="B211" s="331"/>
      <c r="C211" s="267"/>
      <c r="D211" s="267"/>
      <c r="E211" s="267"/>
      <c r="F211" s="288" t="s">
        <v>1114</v>
      </c>
      <c r="G211" s="326"/>
      <c r="H211" s="390" t="s">
        <v>1115</v>
      </c>
      <c r="I211" s="390"/>
      <c r="J211" s="390"/>
      <c r="K211" s="332"/>
    </row>
    <row r="212" spans="2:11" s="1" customFormat="1" ht="15" customHeight="1">
      <c r="B212" s="331"/>
      <c r="C212" s="267"/>
      <c r="D212" s="267"/>
      <c r="E212" s="267"/>
      <c r="F212" s="288" t="s">
        <v>1023</v>
      </c>
      <c r="G212" s="326"/>
      <c r="H212" s="390" t="s">
        <v>1095</v>
      </c>
      <c r="I212" s="390"/>
      <c r="J212" s="390"/>
      <c r="K212" s="332"/>
    </row>
    <row r="213" spans="2:11" s="1" customFormat="1" ht="15" customHeight="1">
      <c r="B213" s="331"/>
      <c r="C213" s="267"/>
      <c r="D213" s="267"/>
      <c r="E213" s="267"/>
      <c r="F213" s="288"/>
      <c r="G213" s="326"/>
      <c r="H213" s="317"/>
      <c r="I213" s="317"/>
      <c r="J213" s="317"/>
      <c r="K213" s="332"/>
    </row>
    <row r="214" spans="2:11" s="1" customFormat="1" ht="15" customHeight="1">
      <c r="B214" s="331"/>
      <c r="C214" s="267" t="s">
        <v>1239</v>
      </c>
      <c r="D214" s="267"/>
      <c r="E214" s="267"/>
      <c r="F214" s="288">
        <v>1</v>
      </c>
      <c r="G214" s="326"/>
      <c r="H214" s="390" t="s">
        <v>1277</v>
      </c>
      <c r="I214" s="390"/>
      <c r="J214" s="390"/>
      <c r="K214" s="332"/>
    </row>
    <row r="215" spans="2:11" s="1" customFormat="1" ht="15" customHeight="1">
      <c r="B215" s="331"/>
      <c r="C215" s="267"/>
      <c r="D215" s="267"/>
      <c r="E215" s="267"/>
      <c r="F215" s="288">
        <v>2</v>
      </c>
      <c r="G215" s="326"/>
      <c r="H215" s="390" t="s">
        <v>1278</v>
      </c>
      <c r="I215" s="390"/>
      <c r="J215" s="390"/>
      <c r="K215" s="332"/>
    </row>
    <row r="216" spans="2:11" s="1" customFormat="1" ht="15" customHeight="1">
      <c r="B216" s="331"/>
      <c r="C216" s="267"/>
      <c r="D216" s="267"/>
      <c r="E216" s="267"/>
      <c r="F216" s="288">
        <v>3</v>
      </c>
      <c r="G216" s="326"/>
      <c r="H216" s="390" t="s">
        <v>1279</v>
      </c>
      <c r="I216" s="390"/>
      <c r="J216" s="390"/>
      <c r="K216" s="332"/>
    </row>
    <row r="217" spans="2:11" s="1" customFormat="1" ht="15" customHeight="1">
      <c r="B217" s="331"/>
      <c r="C217" s="267"/>
      <c r="D217" s="267"/>
      <c r="E217" s="267"/>
      <c r="F217" s="288">
        <v>4</v>
      </c>
      <c r="G217" s="326"/>
      <c r="H217" s="390" t="s">
        <v>1280</v>
      </c>
      <c r="I217" s="390"/>
      <c r="J217" s="390"/>
      <c r="K217" s="332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17</vt:i4>
      </vt:variant>
    </vt:vector>
  </HeadingPairs>
  <TitlesOfParts>
    <vt:vector size="26" baseType="lpstr">
      <vt:lpstr>Rekapitulace stavby</vt:lpstr>
      <vt:lpstr>SO01 - Zemní práce</vt:lpstr>
      <vt:lpstr>SO02 - Betonová sportovní...</vt:lpstr>
      <vt:lpstr>SO03 - Opěrná zeď </vt:lpstr>
      <vt:lpstr>SO04 - Zpevněné plochy a ...</vt:lpstr>
      <vt:lpstr>SO05 - Sadové úpravy</vt:lpstr>
      <vt:lpstr>SO06 - Veřejné osvětlení</vt:lpstr>
      <vt:lpstr>00 - VON - Vedlější a ost...</vt:lpstr>
      <vt:lpstr>Pokyny pro vyplnění</vt:lpstr>
      <vt:lpstr>'00 - VON - Vedlější a ost...'!Názvy_tisku</vt:lpstr>
      <vt:lpstr>'Rekapitulace stavby'!Názvy_tisku</vt:lpstr>
      <vt:lpstr>'SO01 - Zemní práce'!Názvy_tisku</vt:lpstr>
      <vt:lpstr>'SO02 - Betonová sportovní...'!Názvy_tisku</vt:lpstr>
      <vt:lpstr>'SO03 - Opěrná zeď '!Názvy_tisku</vt:lpstr>
      <vt:lpstr>'SO04 - Zpevněné plochy a ...'!Názvy_tisku</vt:lpstr>
      <vt:lpstr>'SO05 - Sadové úpravy'!Názvy_tisku</vt:lpstr>
      <vt:lpstr>'SO06 - Veřejné osvětlení'!Názvy_tisku</vt:lpstr>
      <vt:lpstr>'00 - VON - Vedlější a ost...'!Oblast_tisku</vt:lpstr>
      <vt:lpstr>'Pokyny pro vyplnění'!Oblast_tisku</vt:lpstr>
      <vt:lpstr>'Rekapitulace stavby'!Oblast_tisku</vt:lpstr>
      <vt:lpstr>'SO01 - Zemní práce'!Oblast_tisku</vt:lpstr>
      <vt:lpstr>'SO02 - Betonová sportovní...'!Oblast_tisku</vt:lpstr>
      <vt:lpstr>'SO03 - Opěrná zeď '!Oblast_tisku</vt:lpstr>
      <vt:lpstr>'SO04 - Zpevněné plochy a ...'!Oblast_tisku</vt:lpstr>
      <vt:lpstr>'SO05 - Sadové úpravy'!Oblast_tisku</vt:lpstr>
      <vt:lpstr>'SO06 - Veřejné osvětlení'!Oblast_tisku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DESKTOP-N8IS61F\Eva</dc:creator>
  <cp:lastModifiedBy>OEM</cp:lastModifiedBy>
  <dcterms:created xsi:type="dcterms:W3CDTF">2021-08-23T10:51:48Z</dcterms:created>
  <dcterms:modified xsi:type="dcterms:W3CDTF">2021-08-23T12:56:51Z</dcterms:modified>
</cp:coreProperties>
</file>