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8455" windowHeight="11700" activeTab="0"/>
  </bookViews>
  <sheets>
    <sheet name="Rekapitulace stavby" sheetId="1" r:id="rId1"/>
    <sheet name="01 - Stavební práce" sheetId="2" r:id="rId2"/>
    <sheet name="02 - Zpevněné plochy" sheetId="3" r:id="rId3"/>
    <sheet name="03 - Vzduchotechnika" sheetId="4" r:id="rId4"/>
    <sheet name="04 - Chlazení" sheetId="5" r:id="rId5"/>
    <sheet name="05 - Vytápění" sheetId="6" r:id="rId6"/>
    <sheet name="06 - Vodovod" sheetId="7" r:id="rId7"/>
    <sheet name="07 - Vnitřní kanalizace" sheetId="8" r:id="rId8"/>
    <sheet name="08 - Stlačený vzduch" sheetId="9" r:id="rId9"/>
    <sheet name="09 - Vodovodní přípojka" sheetId="10" r:id="rId10"/>
    <sheet name="10 - Horkovodní přípojka" sheetId="11" r:id="rId11"/>
    <sheet name="11 - Přípojka splaškové k..." sheetId="12" r:id="rId12"/>
    <sheet name="12 - Přípojka dešťové kan..." sheetId="13" r:id="rId13"/>
    <sheet name="13 - Zařízení silnoproudé..." sheetId="14" r:id="rId14"/>
    <sheet name="14 - Zařízení slaboproudé..." sheetId="15" r:id="rId15"/>
    <sheet name="99 - Vedlejší rozpočtové ..." sheetId="16" r:id="rId16"/>
    <sheet name="Seznam figur" sheetId="17" r:id="rId17"/>
    <sheet name="Pokyny pro vyplnění" sheetId="18" r:id="rId18"/>
  </sheets>
  <definedNames>
    <definedName name="_xlnm._FilterDatabase" localSheetId="1" hidden="1">'01 - Stavební práce'!$C$99:$K$567</definedName>
    <definedName name="_xlnm._FilterDatabase" localSheetId="2" hidden="1">'02 - Zpevněné plochy'!$C$85:$K$227</definedName>
    <definedName name="_xlnm._FilterDatabase" localSheetId="3" hidden="1">'03 - Vzduchotechnika'!$C$78:$K$122</definedName>
    <definedName name="_xlnm._FilterDatabase" localSheetId="4" hidden="1">'04 - Chlazení'!$C$78:$K$95</definedName>
    <definedName name="_xlnm._FilterDatabase" localSheetId="5" hidden="1">'05 - Vytápění'!$C$87:$K$173</definedName>
    <definedName name="_xlnm._FilterDatabase" localSheetId="6" hidden="1">'06 - Vodovod'!$C$84:$K$162</definedName>
    <definedName name="_xlnm._FilterDatabase" localSheetId="7" hidden="1">'07 - Vnitřní kanalizace'!$C$81:$K$129</definedName>
    <definedName name="_xlnm._FilterDatabase" localSheetId="8" hidden="1">'08 - Stlačený vzduch'!$C$81:$K$101</definedName>
    <definedName name="_xlnm._FilterDatabase" localSheetId="9" hidden="1">'09 - Vodovodní přípojka'!$C$85:$K$161</definedName>
    <definedName name="_xlnm._FilterDatabase" localSheetId="10" hidden="1">'10 - Horkovodní přípojka'!$C$84:$K$156</definedName>
    <definedName name="_xlnm._FilterDatabase" localSheetId="11" hidden="1">'11 - Přípojka splaškové k...'!$C$81:$K$136</definedName>
    <definedName name="_xlnm._FilterDatabase" localSheetId="12" hidden="1">'12 - Přípojka dešťové kan...'!$C$90:$K$178</definedName>
    <definedName name="_xlnm._FilterDatabase" localSheetId="13" hidden="1">'13 - Zařízení silnoproudé...'!$C$86:$K$425</definedName>
    <definedName name="_xlnm._FilterDatabase" localSheetId="14" hidden="1">'14 - Zařízení slaboproudé...'!$C$83:$K$218</definedName>
    <definedName name="_xlnm._FilterDatabase" localSheetId="15" hidden="1">'99 - Vedlejší rozpočtové ...'!$C$85:$K$111</definedName>
    <definedName name="_xlnm.Print_Area" localSheetId="1">'01 - Stavební práce'!$C$4:$J$39,'01 - Stavební práce'!$C$45:$J$81,'01 - Stavební práce'!$C$87:$K$567</definedName>
    <definedName name="_xlnm.Print_Area" localSheetId="2">'02 - Zpevněné plochy'!$C$4:$J$39,'02 - Zpevněné plochy'!$C$45:$J$67,'02 - Zpevněné plochy'!$C$73:$K$227</definedName>
    <definedName name="_xlnm.Print_Area" localSheetId="3">'03 - Vzduchotechnika'!$C$4:$J$39,'03 - Vzduchotechnika'!$C$45:$J$60,'03 - Vzduchotechnika'!$C$66:$K$122</definedName>
    <definedName name="_xlnm.Print_Area" localSheetId="4">'04 - Chlazení'!$C$4:$J$39,'04 - Chlazení'!$C$45:$J$60,'04 - Chlazení'!$C$66:$K$95</definedName>
    <definedName name="_xlnm.Print_Area" localSheetId="5">'05 - Vytápění'!$C$4:$J$39,'05 - Vytápění'!$C$45:$J$69,'05 - Vytápění'!$C$75:$K$173</definedName>
    <definedName name="_xlnm.Print_Area" localSheetId="6">'06 - Vodovod'!$C$4:$J$39,'06 - Vodovod'!$C$45:$J$66,'06 - Vodovod'!$C$72:$K$162</definedName>
    <definedName name="_xlnm.Print_Area" localSheetId="7">'07 - Vnitřní kanalizace'!$C$4:$J$39,'07 - Vnitřní kanalizace'!$C$45:$J$63,'07 - Vnitřní kanalizace'!$C$69:$K$129</definedName>
    <definedName name="_xlnm.Print_Area" localSheetId="8">'08 - Stlačený vzduch'!$C$4:$J$39,'08 - Stlačený vzduch'!$C$45:$J$63,'08 - Stlačený vzduch'!$C$69:$K$101</definedName>
    <definedName name="_xlnm.Print_Area" localSheetId="9">'09 - Vodovodní přípojka'!$C$4:$J$39,'09 - Vodovodní přípojka'!$C$45:$J$67,'09 - Vodovodní přípojka'!$C$73:$K$161</definedName>
    <definedName name="_xlnm.Print_Area" localSheetId="10">'10 - Horkovodní přípojka'!$C$4:$J$39,'10 - Horkovodní přípojka'!$C$45:$J$66,'10 - Horkovodní přípojka'!$C$72:$K$156</definedName>
    <definedName name="_xlnm.Print_Area" localSheetId="11">'11 - Přípojka splaškové k...'!$C$4:$J$39,'11 - Přípojka splaškové k...'!$C$45:$J$63,'11 - Přípojka splaškové k...'!$C$69:$K$136</definedName>
    <definedName name="_xlnm.Print_Area" localSheetId="12">'12 - Přípojka dešťové kan...'!$C$4:$J$39,'12 - Přípojka dešťové kan...'!$C$45:$J$72,'12 - Přípojka dešťové kan...'!$C$78:$K$178</definedName>
    <definedName name="_xlnm.Print_Area" localSheetId="13">'13 - Zařízení silnoproudé...'!$C$4:$J$39,'13 - Zařízení silnoproudé...'!$C$45:$J$68,'13 - Zařízení silnoproudé...'!$C$74:$K$425</definedName>
    <definedName name="_xlnm.Print_Area" localSheetId="14">'14 - Zařízení slaboproudé...'!$C$4:$J$39,'14 - Zařízení slaboproudé...'!$C$45:$J$65,'14 - Zařízení slaboproudé...'!$C$71:$K$218</definedName>
    <definedName name="_xlnm.Print_Area" localSheetId="15">'99 - Vedlejší rozpočtové ...'!$C$4:$J$39,'99 - Vedlejší rozpočtové ...'!$C$45:$J$67,'99 - Vedlejší rozpočtové ...'!$C$73:$K$111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figur'!$C$4:$G$191</definedName>
    <definedName name="_xlnm.Print_Titles" localSheetId="0">'Rekapitulace stavby'!$52:$52</definedName>
    <definedName name="_xlnm.Print_Titles" localSheetId="1">'01 - Stavební práce'!$99:$99</definedName>
    <definedName name="_xlnm.Print_Titles" localSheetId="2">'02 - Zpevněné plochy'!$85:$85</definedName>
    <definedName name="_xlnm.Print_Titles" localSheetId="3">'03 - Vzduchotechnika'!$78:$78</definedName>
    <definedName name="_xlnm.Print_Titles" localSheetId="4">'04 - Chlazení'!$78:$78</definedName>
    <definedName name="_xlnm.Print_Titles" localSheetId="5">'05 - Vytápění'!$87:$87</definedName>
    <definedName name="_xlnm.Print_Titles" localSheetId="6">'06 - Vodovod'!$84:$84</definedName>
    <definedName name="_xlnm.Print_Titles" localSheetId="7">'07 - Vnitřní kanalizace'!$81:$81</definedName>
    <definedName name="_xlnm.Print_Titles" localSheetId="8">'08 - Stlačený vzduch'!$81:$81</definedName>
    <definedName name="_xlnm.Print_Titles" localSheetId="9">'09 - Vodovodní přípojka'!$85:$85</definedName>
    <definedName name="_xlnm.Print_Titles" localSheetId="10">'10 - Horkovodní přípojka'!$84:$84</definedName>
    <definedName name="_xlnm.Print_Titles" localSheetId="11">'11 - Přípojka splaškové k...'!$81:$81</definedName>
    <definedName name="_xlnm.Print_Titles" localSheetId="12">'12 - Přípojka dešťové kan...'!$90:$90</definedName>
    <definedName name="_xlnm.Print_Titles" localSheetId="13">'13 - Zařízení silnoproudé...'!$86:$86</definedName>
    <definedName name="_xlnm.Print_Titles" localSheetId="14">'14 - Zařízení slaboproudé...'!$83:$83</definedName>
    <definedName name="_xlnm.Print_Titles" localSheetId="15">'99 - Vedlejší rozpočtové ...'!$85:$85</definedName>
    <definedName name="_xlnm.Print_Titles" localSheetId="16">'Seznam figur'!$9:$9</definedName>
  </definedNames>
  <calcPr calcId="125725"/>
</workbook>
</file>

<file path=xl/sharedStrings.xml><?xml version="1.0" encoding="utf-8"?>
<sst xmlns="http://schemas.openxmlformats.org/spreadsheetml/2006/main" count="20200" uniqueCount="3526">
  <si>
    <t>Export Komplet</t>
  </si>
  <si>
    <t>VZ</t>
  </si>
  <si>
    <t>2.0</t>
  </si>
  <si>
    <t>ZAMOK</t>
  </si>
  <si>
    <t>False</t>
  </si>
  <si>
    <t>{11b2dd34-626a-4aa5-bd49-e86d7abc9403}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</si>
  <si>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</si>
  <si>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</si>
  <si>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</si>
  <si>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</si>
  <si>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</si>
  <si>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</si>
  <si>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</si>
  <si>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</si>
  <si>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2021/08d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</si>
  <si>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</si>
  <si>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</si>
  <si>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Hasičská zbrojnice Bílina</t>
  </si>
  <si>
    <t>KSO:</t>
  </si>
  <si>
    <t/>
  </si>
  <si>
    <t>CC-CZ:</t>
  </si>
  <si>
    <t>Místo:</t>
  </si>
  <si>
    <t>Bílina</t>
  </si>
  <si>
    <t>Datum:</t>
  </si>
  <si>
    <t>9. 6. 2022</t>
  </si>
  <si>
    <t>Zadavatel:</t>
  </si>
  <si>
    <t>IČ:</t>
  </si>
  <si>
    <t>00266230</t>
  </si>
  <si>
    <t>Město Bílina</t>
  </si>
  <si>
    <t>DIČ:</t>
  </si>
  <si>
    <t>Uchazeč:</t>
  </si>
  <si>
    <t>Vyplň údaj</t>
  </si>
  <si>
    <t>Projektant:</t>
  </si>
  <si>
    <t>24261670</t>
  </si>
  <si>
    <t>REMIUMA s.r.o.</t>
  </si>
  <si>
    <t>CZ24261670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</si>
  <si>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</si>
  <si>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</si>
  <si>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</si>
  <si>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</si>
  <si>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</si>
  <si>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</si>
  <si>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</si>
  <si>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</si>
  <si>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</si>
  <si>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</si>
  <si>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</si>
  <si>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</si>
  <si>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</si>
  <si>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</si>
  <si>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</si>
  <si>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</si>
  <si>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</si>
  <si>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</si>
  <si>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</si>
  <si>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</si>
  <si>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</si>
  <si>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</si>
  <si>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</si>
  <si>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</si>
  <si>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</si>
  <si>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</si>
  <si>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</si>
  <si>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</si>
  <si>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</si>
  <si>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</si>
  <si>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</si>
  <si>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</si>
  <si>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</si>
  <si>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</si>
  <si>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</si>
  <si>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</si>
  <si>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</si>
  <si>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</si>
  <si>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</si>
  <si>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</si>
  <si>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</si>
  <si>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</si>
  <si>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</si>
  <si>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</si>
  <si>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</si>
  <si>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</si>
  <si>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</si>
  <si>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{b2535046-d0b8-4beb-b5d7-7374e7c5988f}</t>
  </si>
  <si>
    <t>2</t>
  </si>
  <si>
    <t>02</t>
  </si>
  <si>
    <t>Zpevněné plochy</t>
  </si>
  <si>
    <t>{01aaf69a-ae48-4dc9-886f-dcd7a3375bb4}</t>
  </si>
  <si>
    <t>03</t>
  </si>
  <si>
    <t>Vzduchotechnika</t>
  </si>
  <si>
    <t>{12982f70-c809-4327-a5f8-0e35085a52c0}</t>
  </si>
  <si>
    <t>04</t>
  </si>
  <si>
    <t>Chlazení</t>
  </si>
  <si>
    <t>{994dd3fc-a531-49d7-bab2-83351136750f}</t>
  </si>
  <si>
    <t>05</t>
  </si>
  <si>
    <t>Vytápění</t>
  </si>
  <si>
    <t>{3cf17a0d-c961-43c2-bf43-626455c70d50}</t>
  </si>
  <si>
    <t>06</t>
  </si>
  <si>
    <t>Vodovod</t>
  </si>
  <si>
    <t>{22b6fd9e-7ae2-465b-871b-160ec5f21a03}</t>
  </si>
  <si>
    <t>07</t>
  </si>
  <si>
    <t>Vnitřní kanalizace</t>
  </si>
  <si>
    <t>{a3a85aaa-ce83-4fe9-8958-dc23e2b78b19}</t>
  </si>
  <si>
    <t>08</t>
  </si>
  <si>
    <t>Stlačený vzduch</t>
  </si>
  <si>
    <t>{7e9de89e-a874-4d2f-9456-bec166a619ed}</t>
  </si>
  <si>
    <t>09</t>
  </si>
  <si>
    <t>Vodovodní přípojka</t>
  </si>
  <si>
    <t>{a86c3ac4-20c2-4b79-a546-319bdc1dd220}</t>
  </si>
  <si>
    <t>10</t>
  </si>
  <si>
    <t>Horkovodní přípojka</t>
  </si>
  <si>
    <t>{cc6713ea-1f87-4231-b3f9-ccb5ae4e0960}</t>
  </si>
  <si>
    <t>11</t>
  </si>
  <si>
    <t>Přípojka splaškové kanalizace</t>
  </si>
  <si>
    <t>{cb1bd64a-7a71-4efc-a156-7b747b967253}</t>
  </si>
  <si>
    <t>12</t>
  </si>
  <si>
    <t>Přípojka dešťové kanalizace</t>
  </si>
  <si>
    <t>{ca5307d9-b09c-4c83-bb72-505961c0f78a}</t>
  </si>
  <si>
    <t>13</t>
  </si>
  <si>
    <t>Zařízení silnoproudé elektrotechniky</t>
  </si>
  <si>
    <t>{ca6a3947-cdd2-4e97-94c9-721cfbd036b0}</t>
  </si>
  <si>
    <t>14</t>
  </si>
  <si>
    <t>Zařízení slaboproudé elektrotechniky</t>
  </si>
  <si>
    <t>{3d90c01f-bc6f-41ba-93ba-d418cd80e3dc}</t>
  </si>
  <si>
    <t>99</t>
  </si>
  <si>
    <t>Vedlejší rozpočtové náklady</t>
  </si>
  <si>
    <t>{1621b9aa-70db-45da-94b8-b4726616ecb9}</t>
  </si>
  <si>
    <t>F0002</t>
  </si>
  <si>
    <t>Hydroizolace podlahy na terénu</t>
  </si>
  <si>
    <t>m2</t>
  </si>
  <si>
    <t>464,7</t>
  </si>
  <si>
    <t>3</t>
  </si>
  <si>
    <t>F0003</t>
  </si>
  <si>
    <t>Svislá plošná izolace suterénních stěn</t>
  </si>
  <si>
    <t>74,9</t>
  </si>
  <si>
    <t>KRYCÍ LIST SOUPISU PRACÍ</t>
  </si>
  <si>
    <t>F0006</t>
  </si>
  <si>
    <t>Podlahy - Kompletované - Podlahy na terénu</t>
  </si>
  <si>
    <t>m3</t>
  </si>
  <si>
    <t>152,89</t>
  </si>
  <si>
    <t>F0008</t>
  </si>
  <si>
    <t>DEK Vnitřní obklad OD.1403B</t>
  </si>
  <si>
    <t>189,21</t>
  </si>
  <si>
    <t>OBKL</t>
  </si>
  <si>
    <t>Obklady</t>
  </si>
  <si>
    <t>P1</t>
  </si>
  <si>
    <t>Skladba P1</t>
  </si>
  <si>
    <t>Objekt:</t>
  </si>
  <si>
    <t>P2</t>
  </si>
  <si>
    <t>Skladba P2</t>
  </si>
  <si>
    <t>249,46</t>
  </si>
  <si>
    <t>01 - Stavební práce</t>
  </si>
  <si>
    <t>P3</t>
  </si>
  <si>
    <t>Skladba P3</t>
  </si>
  <si>
    <t>125,28</t>
  </si>
  <si>
    <t>P4</t>
  </si>
  <si>
    <t>Skladba P4</t>
  </si>
  <si>
    <t>100</t>
  </si>
  <si>
    <t>P6</t>
  </si>
  <si>
    <t>Skladba P6</t>
  </si>
  <si>
    <t>450,1</t>
  </si>
  <si>
    <t>S1</t>
  </si>
  <si>
    <t>Skladba S1</t>
  </si>
  <si>
    <t>228,4</t>
  </si>
  <si>
    <t>S2</t>
  </si>
  <si>
    <t>Skladba S2</t>
  </si>
  <si>
    <t>47,21</t>
  </si>
  <si>
    <t>S3</t>
  </si>
  <si>
    <t>Skladba S3</t>
  </si>
  <si>
    <t>3,21</t>
  </si>
  <si>
    <t>S5</t>
  </si>
  <si>
    <t>Skladba S5</t>
  </si>
  <si>
    <t>30,71</t>
  </si>
  <si>
    <t>S6</t>
  </si>
  <si>
    <t>Skladba S6</t>
  </si>
  <si>
    <t>276,268</t>
  </si>
  <si>
    <t>S7</t>
  </si>
  <si>
    <t>Skladba S7</t>
  </si>
  <si>
    <t>39,415</t>
  </si>
  <si>
    <t>S8</t>
  </si>
  <si>
    <t>Skladba S8</t>
  </si>
  <si>
    <t>175,2</t>
  </si>
  <si>
    <t>S9</t>
  </si>
  <si>
    <t>Skladba S9</t>
  </si>
  <si>
    <t>311,48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</si>
  <si>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</si>
  <si>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</si>
  <si>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</si>
  <si>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</si>
  <si>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</si>
  <si>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</si>
  <si>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</si>
  <si>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</si>
  <si>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</si>
  <si>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</si>
  <si>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</si>
  <si>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</si>
  <si>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</si>
  <si>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</si>
  <si>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</si>
  <si>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</si>
  <si>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</si>
  <si>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</si>
  <si>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</si>
  <si>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</si>
  <si>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</si>
  <si>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</si>
  <si>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</si>
  <si>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</si>
  <si>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</si>
  <si>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</si>
  <si>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</si>
  <si>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</si>
  <si>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</si>
  <si>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</si>
  <si>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</si>
  <si>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</si>
  <si>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</si>
  <si>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</si>
  <si>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</si>
  <si>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</si>
  <si>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</si>
  <si>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</si>
  <si>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</si>
  <si>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</si>
  <si>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</si>
  <si>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</si>
  <si>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</si>
  <si>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</si>
  <si>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a rákosu ručně travin pro jakoukoli plochu v rovině nebo ve svahu sklonu do 1:5</t>
  </si>
  <si>
    <t>CS ÚRS 2021 02</t>
  </si>
  <si>
    <t>4</t>
  </si>
  <si>
    <t>1677831113</t>
  </si>
  <si>
    <t>Online PSC</t>
  </si>
  <si>
    <t>https://podminky.urs.cz/item/CS_URS_2021_02/111111101</t>
  </si>
  <si>
    <t>207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</si>
  <si>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</si>
  <si>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</si>
  <si>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CS ÚRS 2021 01</t>
  </si>
  <si>
    <t>425273526</t>
  </si>
  <si>
    <t>https://podminky.urs.cz/item/CS_URS_2021_01/113107336</t>
  </si>
  <si>
    <t>121151123</t>
  </si>
  <si>
    <t>Sejmutí ornice strojně při souvislé ploše přes 500 m2, tl. vrstvy do 200 mm</t>
  </si>
  <si>
    <t>-1928906519</t>
  </si>
  <si>
    <t>https://podminky.urs.cz/item/CS_URS_2021_02/121151123</t>
  </si>
  <si>
    <t>131251204</t>
  </si>
  <si>
    <t>Hloubení zapažených jam a zářezů strojně s urovnáním dna do předepsaného profilu a spádu v hornině třídy těžitelnosti I skupiny 3 přes 100 do 500 m3</t>
  </si>
  <si>
    <t>-1634338751</t>
  </si>
  <si>
    <t>https://podminky.urs.cz/item/CS_URS_2021_01/131251204</t>
  </si>
  <si>
    <t>VV</t>
  </si>
  <si>
    <t>353,5+32,37-505,02*0,2</t>
  </si>
  <si>
    <t>132251102</t>
  </si>
  <si>
    <t>Hloubení nezapažených rýh šířky do 800 mm strojně s urovnáním dna do předepsaného profilu a spádu v hornině třídy těžitelnosti I skupiny 3 přes 20 do 50 m3</t>
  </si>
  <si>
    <t>-2035111900</t>
  </si>
  <si>
    <t>https://podminky.urs.cz/item/CS_URS_2021_01/132251102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</si>
  <si>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</si>
  <si>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</si>
  <si>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</si>
  <si>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-1467637643</t>
  </si>
  <si>
    <t>https://podminky.urs.cz/item/CS_URS_2021_02/162751117</t>
  </si>
  <si>
    <t>353,5+32,37+38,65</t>
  </si>
  <si>
    <t>Součet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</si>
  <si>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</si>
  <si>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</si>
  <si>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</si>
  <si>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-1465591117</t>
  </si>
  <si>
    <t>https://podminky.urs.cz/item/CS_URS_2021_02/162751119</t>
  </si>
  <si>
    <t>424,52*5</t>
  </si>
  <si>
    <t>8</t>
  </si>
  <si>
    <t>171151103</t>
  </si>
  <si>
    <t>Uložení sypanin do násypů strojně s rozprostřením sypaniny ve vrstvách a s hrubým urovnáním zhutněných z hornin soudržných jakékoliv třídy těžitelnosti</t>
  </si>
  <si>
    <t>1853193117</t>
  </si>
  <si>
    <t>https://podminky.urs.cz/item/CS_URS_2021_02/171151103</t>
  </si>
  <si>
    <t>9</t>
  </si>
  <si>
    <t>171152501</t>
  </si>
  <si>
    <t>Zhutnění podloží pod násypy z rostlé horniny třídy těžitelnosti I a II, skupiny 1 až 4 z hornin soudružných a nesoudržných</t>
  </si>
  <si>
    <t>-552185810</t>
  </si>
  <si>
    <t>https://podminky.urs.cz/item/CS_URS_2021_02/171152501</t>
  </si>
  <si>
    <t>176</t>
  </si>
  <si>
    <t>1.R</t>
  </si>
  <si>
    <t>Úprava terénu po provedení stavebních prací</t>
  </si>
  <si>
    <t>kpl</t>
  </si>
  <si>
    <t>-294557929</t>
  </si>
  <si>
    <t>171201231</t>
  </si>
  <si>
    <t>Poplatek za uložení stavebního odpadu na recyklační skládce (skládkovné) zeminy a kamení zatříděného do Katalogu odpadů pod kódem 17 05 04</t>
  </si>
  <si>
    <t>t</t>
  </si>
  <si>
    <t>-1124550852</t>
  </si>
  <si>
    <t>https://podminky.urs.cz/item/CS_URS_2021_02/171201231</t>
  </si>
  <si>
    <t>(424,52)*1,8</t>
  </si>
  <si>
    <t>Zakládání</t>
  </si>
  <si>
    <t>273321611</t>
  </si>
  <si>
    <t>Základy z betonu železového (bez výztuže) desky z betonu bez zvláštních nároků na prostředí tř. C 30/37</t>
  </si>
  <si>
    <t>CS ÚRS 2022 01</t>
  </si>
  <si>
    <t>1385785051</t>
  </si>
  <si>
    <t>https://podminky.urs.cz/item/CS_URS_2022_01/273321611</t>
  </si>
  <si>
    <t>16</t>
  </si>
  <si>
    <t>273351121</t>
  </si>
  <si>
    <t>Bednění základů desek zřízení</t>
  </si>
  <si>
    <t>-865070253</t>
  </si>
  <si>
    <t>https://podminky.urs.cz/item/CS_URS_2022_01/273351121</t>
  </si>
  <si>
    <t>17</t>
  </si>
  <si>
    <t>273351122</t>
  </si>
  <si>
    <t>Bednění základů desek odstranění</t>
  </si>
  <si>
    <t>866008239</t>
  </si>
  <si>
    <t>https://podminky.urs.cz/item/CS_URS_2022_01/273351122</t>
  </si>
  <si>
    <t>22</t>
  </si>
  <si>
    <t>273362021</t>
  </si>
  <si>
    <t>Výztuž základů desek ze svařovaných sítí z drátů typu KARI</t>
  </si>
  <si>
    <t>1476670226</t>
  </si>
  <si>
    <t>https://podminky.urs.cz/item/CS_URS_2022_01/273362021</t>
  </si>
  <si>
    <t>274321611</t>
  </si>
  <si>
    <t>Základy z betonu železového (bez výztuže) pasy z betonu bez zvláštních nároků na prostředí tř. C 30/37</t>
  </si>
  <si>
    <t>-288102868</t>
  </si>
  <si>
    <t>https://podminky.urs.cz/item/CS_URS_2022_01/274321611</t>
  </si>
  <si>
    <t>18</t>
  </si>
  <si>
    <t>274351121</t>
  </si>
  <si>
    <t>Bednění základů pasů rovné zřízení</t>
  </si>
  <si>
    <t>-1830813010</t>
  </si>
  <si>
    <t>https://podminky.urs.cz/item/CS_URS_2022_01/274351121</t>
  </si>
  <si>
    <t>19</t>
  </si>
  <si>
    <t>274351122</t>
  </si>
  <si>
    <t>Bednění základů pasů rovné odstranění</t>
  </si>
  <si>
    <t>209598150</t>
  </si>
  <si>
    <t>https://podminky.urs.cz/item/CS_URS_2022_01/274351122</t>
  </si>
  <si>
    <t>23</t>
  </si>
  <si>
    <t>274361821</t>
  </si>
  <si>
    <t>Výztuž základů pasů z betonářské oceli 10 505 (R) nebo BSt 500</t>
  </si>
  <si>
    <t>-1370327798</t>
  </si>
  <si>
    <t>https://podminky.urs.cz/item/CS_URS_2022_01/274361821</t>
  </si>
  <si>
    <t>191</t>
  </si>
  <si>
    <t>275123903</t>
  </si>
  <si>
    <t>Montáž základových patek ze železobetonu hmotnosti přes 5 do 10 t</t>
  </si>
  <si>
    <t>kus</t>
  </si>
  <si>
    <t>1624390301</t>
  </si>
  <si>
    <t>https://podminky.urs.cz/item/CS_URS_2022_01/275123903</t>
  </si>
  <si>
    <t>192</t>
  </si>
  <si>
    <t>M</t>
  </si>
  <si>
    <t>275123903.R</t>
  </si>
  <si>
    <t>ŽB skelet dle projektové dokumentace-patka 2300x2300x660 mm</t>
  </si>
  <si>
    <t>-1457796502</t>
  </si>
  <si>
    <t>177</t>
  </si>
  <si>
    <t>2.R</t>
  </si>
  <si>
    <t>Drobné dodávky a montáže dle projektové dokumentace jinde v rozpočtu neuvedené</t>
  </si>
  <si>
    <t>-641830314</t>
  </si>
  <si>
    <t>Svislé a kompletní konstrukce</t>
  </si>
  <si>
    <t>43</t>
  </si>
  <si>
    <t>311272125</t>
  </si>
  <si>
    <t>Zdivo z pórobetonových tvárnic na tenké maltové lože, tl. zdiva 250 mm pevnost tvárnic přes P2 do P4, objemová hmotnost do 450 kg/m3 na pero a drážku</t>
  </si>
  <si>
    <t>-1205062686</t>
  </si>
  <si>
    <t>https://podminky.urs.cz/item/CS_URS_2022_01/311272125</t>
  </si>
  <si>
    <t>S1+S2+S3+S5+S6</t>
  </si>
  <si>
    <t>58</t>
  </si>
  <si>
    <t>311272221</t>
  </si>
  <si>
    <t>Zdivo z pórobetonových tvárnic na tenké maltové lože, tl. zdiva 300 mm pevnost tvárnic do P2, objemová hmotnost do 450 kg/m3 na pero a drážku</t>
  </si>
  <si>
    <t>-799111658</t>
  </si>
  <si>
    <t>https://podminky.urs.cz/item/CS_URS_2022_01/311272221</t>
  </si>
  <si>
    <t>200</t>
  </si>
  <si>
    <t>317143441</t>
  </si>
  <si>
    <t>Překlady nosné z pórobetonu osazené do tenkého maltového lože, pro zdi tl. 250 mm, délky překladu do 1300 mm</t>
  </si>
  <si>
    <t>-1703145619</t>
  </si>
  <si>
    <t>https://podminky.urs.cz/item/CS_URS_2021_01/317143441</t>
  </si>
  <si>
    <t>10"P1</t>
  </si>
  <si>
    <t>1"P2</t>
  </si>
  <si>
    <t>201</t>
  </si>
  <si>
    <t>317143442</t>
  </si>
  <si>
    <t>Překlady nosné z pórobetonu osazené do tenkého maltového lože, pro zdi tl. 250 mm, délky překladu přes 1300 do 1500 mm</t>
  </si>
  <si>
    <t>-705713773</t>
  </si>
  <si>
    <t>https://podminky.urs.cz/item/CS_URS_2021_01/317143442</t>
  </si>
  <si>
    <t>2 "P6</t>
  </si>
  <si>
    <t>202</t>
  </si>
  <si>
    <t>317143444</t>
  </si>
  <si>
    <t>Překlady nosné z pórobetonu osazené do tenkého maltového lože, pro zdi tl. 250 mm, délky překladu přes 1800 do 2100 mm</t>
  </si>
  <si>
    <t>483792231</t>
  </si>
  <si>
    <t>https://podminky.urs.cz/item/CS_URS_2021_01/317143444</t>
  </si>
  <si>
    <t>5 "P3</t>
  </si>
  <si>
    <t>203</t>
  </si>
  <si>
    <t>317143445</t>
  </si>
  <si>
    <t>Překlady nosné z pórobetonu osazené do tenkého maltového lože, pro zdi tl. 250 mm, délky překladu přes 2100 do 2400 mm</t>
  </si>
  <si>
    <t>-269386600</t>
  </si>
  <si>
    <t>https://podminky.urs.cz/item/CS_URS_2021_01/317143445</t>
  </si>
  <si>
    <t>7"P5</t>
  </si>
  <si>
    <t>204</t>
  </si>
  <si>
    <t>317143454</t>
  </si>
  <si>
    <t>Překlady nosné z pórobetonu osazené do tenkého maltového lože, pro zdi tl. 300 mm, délky překladu přes 1800 do 2100 mm</t>
  </si>
  <si>
    <t>1277936375</t>
  </si>
  <si>
    <t>https://podminky.urs.cz/item/CS_URS_2021_01/317143454</t>
  </si>
  <si>
    <t>1 "P4</t>
  </si>
  <si>
    <t>144</t>
  </si>
  <si>
    <t>331123903</t>
  </si>
  <si>
    <t>Montáž sloupů ze železobetonu osazených do dutiny patky, v budovách výšky do 18 m, hmotnosti přes 3 do 5 t</t>
  </si>
  <si>
    <t>863655530</t>
  </si>
  <si>
    <t>https://podminky.urs.cz/item/CS_URS_2022_01/331123903</t>
  </si>
  <si>
    <t>101</t>
  </si>
  <si>
    <t>331123904.R2</t>
  </si>
  <si>
    <t>ŽB skelet dle projektové dokumentace-sloup</t>
  </si>
  <si>
    <t>-237484653</t>
  </si>
  <si>
    <t>122</t>
  </si>
  <si>
    <t>342151112</t>
  </si>
  <si>
    <t>Montáž opláštění stěn ocelové konstrukce ze sendvičových panelů šroubovaných, výšky budovy přes 6 do 12 m</t>
  </si>
  <si>
    <t>906678617</t>
  </si>
  <si>
    <t>https://podminky.urs.cz/item/CS_URS_2022_01/342151112</t>
  </si>
  <si>
    <t>123</t>
  </si>
  <si>
    <t>55324762.R</t>
  </si>
  <si>
    <t>panel sendvičový stěnový vnější, průsvitná tepelná izolace, skryté kotvení, U 0,4W/m2K, tl 80mm</t>
  </si>
  <si>
    <t>-951150904</t>
  </si>
  <si>
    <t>175,2*1,1 'Přepočtené koeficientem množství</t>
  </si>
  <si>
    <t>165</t>
  </si>
  <si>
    <t>346244381</t>
  </si>
  <si>
    <t>Plentování ocelových válcovaných nosníků jednostranné cihlami na maltu, výška stojiny do 200 mm</t>
  </si>
  <si>
    <t>-5415839</t>
  </si>
  <si>
    <t>https://podminky.urs.cz/item/CS_URS_2021_02/346244381</t>
  </si>
  <si>
    <t>2*1,3*0,12 "P1</t>
  </si>
  <si>
    <t>2*1,2*0,18 "P2</t>
  </si>
  <si>
    <t>12*2,1*0,18 "P6</t>
  </si>
  <si>
    <t>4*1,3*0,18 "P7</t>
  </si>
  <si>
    <t>178</t>
  </si>
  <si>
    <t>3.R</t>
  </si>
  <si>
    <t>1988683314</t>
  </si>
  <si>
    <t>Vodorovné konstrukce</t>
  </si>
  <si>
    <t>124</t>
  </si>
  <si>
    <t>411123902.R</t>
  </si>
  <si>
    <t>Montáž stropních panelů ze železobetonu se závěsnými háky, v budovách výšky do 18 m</t>
  </si>
  <si>
    <t>-286860250</t>
  </si>
  <si>
    <t>125</t>
  </si>
  <si>
    <t>59341423.R</t>
  </si>
  <si>
    <t>panel stropní plný PZD tl. 200 mm</t>
  </si>
  <si>
    <t>1517311661</t>
  </si>
  <si>
    <t>25</t>
  </si>
  <si>
    <t>411321616</t>
  </si>
  <si>
    <t>Stropy z betonu železového (bez výztuže) stropů deskových, plochých střech, desek balkonových, desek hřibových stropů včetně hlavic hřibových sloupů tř. C 30/37</t>
  </si>
  <si>
    <t>319000524</t>
  </si>
  <si>
    <t>https://podminky.urs.cz/item/CS_URS_2022_01/411321616</t>
  </si>
  <si>
    <t>výměra skladby*koeficient</t>
  </si>
  <si>
    <t>113,93*0,2</t>
  </si>
  <si>
    <t>26</t>
  </si>
  <si>
    <t>411351011</t>
  </si>
  <si>
    <t>Zřízení bednění stropů deskových tl přes 5 do 25 cm bez podpěrné kce</t>
  </si>
  <si>
    <t>643824128</t>
  </si>
  <si>
    <t>https://podminky.urs.cz/item/CS_URS_2022_01/411351011</t>
  </si>
  <si>
    <t>113,93</t>
  </si>
  <si>
    <t>27</t>
  </si>
  <si>
    <t>411351012</t>
  </si>
  <si>
    <t>Odstranění bednění stropů deskových tl přes 5 do 25 cm bez podpěrné kce</t>
  </si>
  <si>
    <t>465238224</t>
  </si>
  <si>
    <t>https://podminky.urs.cz/item/CS_URS_2022_01/411351012</t>
  </si>
  <si>
    <t>28</t>
  </si>
  <si>
    <t>411354313</t>
  </si>
  <si>
    <t>Zřízení podpěrné konstrukce stropů výšky do 4 m tl přes 15 do 25 cm</t>
  </si>
  <si>
    <t>-1856024990</t>
  </si>
  <si>
    <t>https://podminky.urs.cz/item/CS_URS_2022_01/411354313</t>
  </si>
  <si>
    <t>29</t>
  </si>
  <si>
    <t>411354314</t>
  </si>
  <si>
    <t>Odstranění podpěrné konstrukce stropů výšky do 4 m tl přes 15 do 25 cm</t>
  </si>
  <si>
    <t>-1510278690</t>
  </si>
  <si>
    <t>https://podminky.urs.cz/item/CS_URS_2022_01/411354314</t>
  </si>
  <si>
    <t>30</t>
  </si>
  <si>
    <t>411361821</t>
  </si>
  <si>
    <t>Výztuž stropů betonářskou ocelí 10 505</t>
  </si>
  <si>
    <t>44768448</t>
  </si>
  <si>
    <t>https://podminky.urs.cz/item/CS_URS_2022_01/411361821</t>
  </si>
  <si>
    <t>113,93*0,024</t>
  </si>
  <si>
    <t>194</t>
  </si>
  <si>
    <t>413123902</t>
  </si>
  <si>
    <t>Montáž trámů, průvlaků, ztužidel a obdobných dílců vodorovných konstrukcí s nesvařovanými spoji, v budovách výšky do 18 m, hmotnosti přes 1,5 do 3 t</t>
  </si>
  <si>
    <t>-565805734</t>
  </si>
  <si>
    <t>https://podminky.urs.cz/item/CS_URS_2022_01/413123902</t>
  </si>
  <si>
    <t>195</t>
  </si>
  <si>
    <t>413123902.R</t>
  </si>
  <si>
    <t>ŽB skelet dle projektové dokumentace-trám</t>
  </si>
  <si>
    <t>-544333341</t>
  </si>
  <si>
    <t>193</t>
  </si>
  <si>
    <t>413123904.R</t>
  </si>
  <si>
    <t>Montáž trámů, průvlaků, ztužidel a obdobných dílců vodorovných konstrukcí s nesvařovanými spoji, v budovách výšky do 18 m, hmotnosti přes 7 t</t>
  </si>
  <si>
    <t>489248955</t>
  </si>
  <si>
    <t>143</t>
  </si>
  <si>
    <t>413123904.R2</t>
  </si>
  <si>
    <t>ŽB skelet dle projektové dokumentace-vazník</t>
  </si>
  <si>
    <t>-1629567996</t>
  </si>
  <si>
    <t>211</t>
  </si>
  <si>
    <t>417321515</t>
  </si>
  <si>
    <t>Ztužující pásy a věnce z betonu železového (bez výztuže) tř. C 25/30</t>
  </si>
  <si>
    <t>-2017390074</t>
  </si>
  <si>
    <t>https://podminky.urs.cz/item/CS_URS_2022_01/417321515</t>
  </si>
  <si>
    <t>(27,75*2+11,25+3,55*7+2,64*2+4,9*2+2,6*2)*0,25*0,25</t>
  </si>
  <si>
    <t>11,25*0,3*0,25</t>
  </si>
  <si>
    <t>212</t>
  </si>
  <si>
    <t>417351115</t>
  </si>
  <si>
    <t>Bednění bočnic ztužujících pásů a věnců včetně vzpěr zřízení</t>
  </si>
  <si>
    <t>453603488</t>
  </si>
  <si>
    <t>https://podminky.urs.cz/item/CS_URS_2022_01/417351115</t>
  </si>
  <si>
    <t>(27,75*2+11,25+3,55*7+2,64*2+4,9*2+2,6*2)*0,25*2</t>
  </si>
  <si>
    <t>11,25*0,25*2</t>
  </si>
  <si>
    <t>213</t>
  </si>
  <si>
    <t>417351116</t>
  </si>
  <si>
    <t>Bednění bočnic ztužujících pásů a věnců včetně vzpěr odstranění</t>
  </si>
  <si>
    <t>1700980414</t>
  </si>
  <si>
    <t>https://podminky.urs.cz/item/CS_URS_2022_01/417351116</t>
  </si>
  <si>
    <t>214</t>
  </si>
  <si>
    <t>417361821</t>
  </si>
  <si>
    <t>Výztuž ztužujících pásů a věnců z betonářské oceli 10 505 (R) nebo BSt 500</t>
  </si>
  <si>
    <t>-469080382</t>
  </si>
  <si>
    <t>https://podminky.urs.cz/item/CS_URS_2022_01/417361821</t>
  </si>
  <si>
    <t>7,837*0,18</t>
  </si>
  <si>
    <t>196</t>
  </si>
  <si>
    <t>431123902</t>
  </si>
  <si>
    <t>Montáž podestových panelů s nesvařovanými spoji, v budovách výšky do 18 m hmotnosti přes 2 do 5 t</t>
  </si>
  <si>
    <t>-1847631072</t>
  </si>
  <si>
    <t>https://podminky.urs.cz/item/CS_URS_2021_01/431123902</t>
  </si>
  <si>
    <t>198</t>
  </si>
  <si>
    <t>431123902.R</t>
  </si>
  <si>
    <t>Podestový panel dle projektové dokumentace</t>
  </si>
  <si>
    <t>1179672099</t>
  </si>
  <si>
    <t>197</t>
  </si>
  <si>
    <t>435123902</t>
  </si>
  <si>
    <t>Montáž schodišťových ramen s nesvařovanými spoji, v budovách výšky do 18 m, hmotnosti přes 2 do 5 t</t>
  </si>
  <si>
    <t>-1997564405</t>
  </si>
  <si>
    <t>https://podminky.urs.cz/item/CS_URS_2021_01/435123902</t>
  </si>
  <si>
    <t>199</t>
  </si>
  <si>
    <t>435123902.R</t>
  </si>
  <si>
    <t>Schodišťové rameno dle projektové dokumentace</t>
  </si>
  <si>
    <t>-793027096</t>
  </si>
  <si>
    <t>97</t>
  </si>
  <si>
    <t>444151112</t>
  </si>
  <si>
    <t>Montáž krytiny střech ocelových konstrukcí ze sendvičových panelů šroubovaných, výšky budovy přes 6 do 12 m</t>
  </si>
  <si>
    <t>2130678251</t>
  </si>
  <si>
    <t>https://podminky.urs.cz/item/CS_URS_2022_01/444151112</t>
  </si>
  <si>
    <t>98</t>
  </si>
  <si>
    <t>55324735.R</t>
  </si>
  <si>
    <t>panel sendvičový střešní, izolace PIR, viditelné kotvení, U 0,13W/m2K, tl 248/140mm včetně zatepleného žlabu</t>
  </si>
  <si>
    <t>1719143546</t>
  </si>
  <si>
    <t>450,1*1,03 'Přepočtené koeficientem množství</t>
  </si>
  <si>
    <t>179</t>
  </si>
  <si>
    <t>4.R</t>
  </si>
  <si>
    <t>-2132514334</t>
  </si>
  <si>
    <t>Úpravy povrchů, podlahy a osazování výplní</t>
  </si>
  <si>
    <t>63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</si>
  <si>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</si>
  <si>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</si>
  <si>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-385845618</t>
  </si>
  <si>
    <t>https://podminky.urs.cz/item/CS_URS_2022_01/611321341</t>
  </si>
  <si>
    <t>113</t>
  </si>
  <si>
    <t>612321321</t>
  </si>
  <si>
    <t>Vápenocementová omítka hladká jednovrstvá vnitřních stěn nanášená strojně</t>
  </si>
  <si>
    <t>726616451</t>
  </si>
  <si>
    <t>https://podminky.urs.cz/item/CS_URS_2022_01/612321321</t>
  </si>
  <si>
    <t>59</t>
  </si>
  <si>
    <t>612321341</t>
  </si>
  <si>
    <t>Vápenocementová omítka štuková dvouvrstvá vnitřních stěn nanášená strojně</t>
  </si>
  <si>
    <t>402113512</t>
  </si>
  <si>
    <t>https://podminky.urs.cz/item/CS_URS_2022_01/612321341</t>
  </si>
  <si>
    <t>S1+S2+S3+2*S5+2*S6+2*S7</t>
  </si>
  <si>
    <t>44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</si>
  <si>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</si>
  <si>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</si>
  <si>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m</t>
  </si>
  <si>
    <t>-687430778</t>
  </si>
  <si>
    <t>https://podminky.urs.cz/item/CS_URS_2022_01/622143004</t>
  </si>
  <si>
    <t>50</t>
  </si>
  <si>
    <t>59051476</t>
  </si>
  <si>
    <t>profil začišťovací PVC 9mm s výztužnou tkaninou pro ostění ETICS</t>
  </si>
  <si>
    <t>1545070241</t>
  </si>
  <si>
    <t>54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</si>
  <si>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</si>
  <si>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</si>
  <si>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-704652869</t>
  </si>
  <si>
    <t>https://podminky.urs.cz/item/CS_URS_2022_01/622211011</t>
  </si>
  <si>
    <t>55</t>
  </si>
  <si>
    <t>28376417</t>
  </si>
  <si>
    <t>deska z polystyrénu XPS, hrana polodrážková a hladký povrch 300kPA tl 50mm</t>
  </si>
  <si>
    <t>-1069383488</t>
  </si>
  <si>
    <t>3,21*1,05 'Přepočtené koeficientem množství</t>
  </si>
  <si>
    <t>56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</si>
  <si>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</si>
  <si>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</si>
  <si>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-2034135067</t>
  </si>
  <si>
    <t>https://podminky.urs.cz/item/CS_URS_2022_01/622211021</t>
  </si>
  <si>
    <t>57</t>
  </si>
  <si>
    <t>28376422.R</t>
  </si>
  <si>
    <t>deska z polystyrénu XPS, hrana polodrážková a hladký povrch 300kPA tl 85mm</t>
  </si>
  <si>
    <t>121105337</t>
  </si>
  <si>
    <t>47,21*1,05 'Přepočtené koeficientem množství</t>
  </si>
  <si>
    <t>45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</si>
  <si>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</si>
  <si>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</si>
  <si>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373832135</t>
  </si>
  <si>
    <t>https://podminky.urs.cz/item/CS_URS_2022_01/622211031</t>
  </si>
  <si>
    <t>93,84 "atika</t>
  </si>
  <si>
    <t>51</t>
  </si>
  <si>
    <t>28375935</t>
  </si>
  <si>
    <t>deska EPS 70 fasádní λ=0,039 tl 150mm</t>
  </si>
  <si>
    <t>-766882908</t>
  </si>
  <si>
    <t>S1*1,02</t>
  </si>
  <si>
    <t>174</t>
  </si>
  <si>
    <t>28375952</t>
  </si>
  <si>
    <t>deska EPS 70 fasádní λ=0,039 tl 160mm</t>
  </si>
  <si>
    <t>-340721732</t>
  </si>
  <si>
    <t>93,84*1,02 "atika</t>
  </si>
  <si>
    <t>46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</si>
  <si>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</si>
  <si>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</si>
  <si>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368607630</t>
  </si>
  <si>
    <t>https://podminky.urs.cz/item/CS_URS_2022_01/622251101</t>
  </si>
  <si>
    <t>S1+S2+S3</t>
  </si>
  <si>
    <t>175</t>
  </si>
  <si>
    <t>622251101.R</t>
  </si>
  <si>
    <t>Doplňky a montáže k sendvičovému systému jinde v rozpočtu neuvedené</t>
  </si>
  <si>
    <t>-2130325120</t>
  </si>
  <si>
    <t>47</t>
  </si>
  <si>
    <t>622252001</t>
  </si>
  <si>
    <t>Montáž profilů kontaktního zateplení zakládacích soklových připevněných hmoždinkami</t>
  </si>
  <si>
    <t>-1068376581</t>
  </si>
  <si>
    <t>https://podminky.urs.cz/item/CS_URS_2022_01/622252001</t>
  </si>
  <si>
    <t>52</t>
  </si>
  <si>
    <t>59051651</t>
  </si>
  <si>
    <t>profil zakládací Al tl 0,7mm pro ETICS pro izolant tl 140mm</t>
  </si>
  <si>
    <t>-1341881770</t>
  </si>
  <si>
    <t>48</t>
  </si>
  <si>
    <t>622252002</t>
  </si>
  <si>
    <t>Montáž profilů kontaktního zateplení ostatních stěnových, dilatačních apod. lepených do tmelu</t>
  </si>
  <si>
    <t>1782855445</t>
  </si>
  <si>
    <t>https://podminky.urs.cz/item/CS_URS_2022_01/622252002</t>
  </si>
  <si>
    <t>53</t>
  </si>
  <si>
    <t>63127464</t>
  </si>
  <si>
    <t>profil rohový Al 15x15mm s výztužnou tkaninou š 100mm pro ETICS</t>
  </si>
  <si>
    <t>-134629842</t>
  </si>
  <si>
    <t>49</t>
  </si>
  <si>
    <t>622541022</t>
  </si>
  <si>
    <t>Omítka tenkovrstvá silikonsilikátová vnějších ploch probarvená bez penetrace, zatíraná (škrábaná), tloušťky 2,0 mm stěn</t>
  </si>
  <si>
    <t>852412303</t>
  </si>
  <si>
    <t>https://podminky.urs.cz/item/CS_URS_2022_01/622541022</t>
  </si>
  <si>
    <t>46,92 "omítka atiky</t>
  </si>
  <si>
    <t>88</t>
  </si>
  <si>
    <t>631311115</t>
  </si>
  <si>
    <t>Mazanina z betonu prostého bez zvýšených nároků na prostředí tl. přes 50 do 80 mm tř. C 20/25</t>
  </si>
  <si>
    <t>-901906419</t>
  </si>
  <si>
    <t>https://podminky.urs.cz/item/CS_URS_2022_01/631311115</t>
  </si>
  <si>
    <t>P3*0,05+P4*0,05</t>
  </si>
  <si>
    <t>67</t>
  </si>
  <si>
    <t>631311125</t>
  </si>
  <si>
    <t>Mazanina z betonu prostého bez zvýšených nároků na prostředí tl. přes 80 do 120 mm tř. C 20/25</t>
  </si>
  <si>
    <t>-667456644</t>
  </si>
  <si>
    <t>https://podminky.urs.cz/item/CS_URS_2022_01/631311125</t>
  </si>
  <si>
    <t>P1*0,1</t>
  </si>
  <si>
    <t>85</t>
  </si>
  <si>
    <t>631311135</t>
  </si>
  <si>
    <t>Mazanina z betonu prostého bez zvýšených nároků na prostředí tl. přes 120 do 240 mm tř. C 20/25</t>
  </si>
  <si>
    <t>1533201776</t>
  </si>
  <si>
    <t>https://podminky.urs.cz/item/CS_URS_2022_01/631311135</t>
  </si>
  <si>
    <t>P2*0,2</t>
  </si>
  <si>
    <t>89</t>
  </si>
  <si>
    <t>631319011</t>
  </si>
  <si>
    <t>Příplatek k cenám mazanin za úpravu povrchu mazaniny přehlazením, mazanina tl. přes 50 do 80 mm</t>
  </si>
  <si>
    <t>-421775010</t>
  </si>
  <si>
    <t>https://podminky.urs.cz/item/CS_URS_2022_01/631319011</t>
  </si>
  <si>
    <t>69</t>
  </si>
  <si>
    <t>631319012</t>
  </si>
  <si>
    <t>Příplatek k cenám mazanin za úpravu povrchu mazaniny přehlazením, mazanina tl. přes 80 do 120 mm</t>
  </si>
  <si>
    <t>-255359256</t>
  </si>
  <si>
    <t>https://podminky.urs.cz/item/CS_URS_2022_01/631319012</t>
  </si>
  <si>
    <t>87</t>
  </si>
  <si>
    <t>631319013</t>
  </si>
  <si>
    <t>Příplatek k cenám mazanin za úpravu povrchu mazaniny přehlazením, mazanina tl. přes 120 do 240 mm</t>
  </si>
  <si>
    <t>70716207</t>
  </si>
  <si>
    <t>https://podminky.urs.cz/item/CS_URS_2022_01/631319013</t>
  </si>
  <si>
    <t>86</t>
  </si>
  <si>
    <t>631319204</t>
  </si>
  <si>
    <t>Příplatek k cenám betonových mazanin za vyztužení ocelovými vlákny (drátkobeton) objemové vyztužení 30 kg/m3</t>
  </si>
  <si>
    <t>-213039695</t>
  </si>
  <si>
    <t>https://podminky.urs.cz/item/CS_URS_2022_01/631319204</t>
  </si>
  <si>
    <t>70</t>
  </si>
  <si>
    <t>631362021</t>
  </si>
  <si>
    <t>Výztuž mazanin ze svařovaných sítí z drátů typu KARI</t>
  </si>
  <si>
    <t>1883938608</t>
  </si>
  <si>
    <t>https://podminky.urs.cz/item/CS_URS_2022_01/631362021</t>
  </si>
  <si>
    <t>F0006*0,003</t>
  </si>
  <si>
    <t>71</t>
  </si>
  <si>
    <t>634112126</t>
  </si>
  <si>
    <t>Obvodová dilatace mezi stěnou a mazaninou nebo potěrem podlahovým páskem z pěnového PE s fólií tl. do 10 mm, výšky 100 mm</t>
  </si>
  <si>
    <t>1222601820</t>
  </si>
  <si>
    <t>https://podminky.urs.cz/item/CS_URS_2022_01/634112126</t>
  </si>
  <si>
    <t>180</t>
  </si>
  <si>
    <t>6.R</t>
  </si>
  <si>
    <t>128431608</t>
  </si>
  <si>
    <t>997</t>
  </si>
  <si>
    <t>Přesun sutě</t>
  </si>
  <si>
    <t>208</t>
  </si>
  <si>
    <t>997221551</t>
  </si>
  <si>
    <t>Vodorovná doprava suti bez naložení, ale se složením a s hrubým urovnáním ze sypkých materiálů, na vzdálenost do 1 km</t>
  </si>
  <si>
    <t>2005078220</t>
  </si>
  <si>
    <t>https://podminky.urs.cz/item/CS_URS_2021_01/997221551</t>
  </si>
  <si>
    <t>209</t>
  </si>
  <si>
    <t>997221559</t>
  </si>
  <si>
    <t>Vodorovná doprava suti bez naložení, ale se složením a s hrubým urovnáním Příplatek k ceně za každý další i započatý 1 km přes 1 km</t>
  </si>
  <si>
    <t>575031469</t>
  </si>
  <si>
    <t>https://podminky.urs.cz/item/CS_URS_2021_01/997221559</t>
  </si>
  <si>
    <t>286,889*14</t>
  </si>
  <si>
    <t>210</t>
  </si>
  <si>
    <t>997221862</t>
  </si>
  <si>
    <t>Poplatek za uložení stavebního odpadu na recyklační skládce (skládkovné) z armovaného betonu zatříděného do Katalogu odpadů pod kódem 17 01 01</t>
  </si>
  <si>
    <t>295238034</t>
  </si>
  <si>
    <t>https://podminky.urs.cz/item/CS_URS_2021_01/997221862</t>
  </si>
  <si>
    <t>998</t>
  </si>
  <si>
    <t>Přesun hmot</t>
  </si>
  <si>
    <t>152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</si>
  <si>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</si>
  <si>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</si>
  <si>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-2122372656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</si>
  <si>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</si>
  <si>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</si>
  <si>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</si>
  <si>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</si>
  <si>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</si>
  <si>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31</t>
  </si>
  <si>
    <t>711111001</t>
  </si>
  <si>
    <t>Provedení izolace proti zemní vlhkosti natěradly a tmely za studena na ploše vodorovné V nátěrem penetračním</t>
  </si>
  <si>
    <t>1989882375</t>
  </si>
  <si>
    <t>https://podminky.urs.cz/item/CS_URS_2022_01/711111001</t>
  </si>
  <si>
    <t>33</t>
  </si>
  <si>
    <t>11163153</t>
  </si>
  <si>
    <t>emulze asfaltová penetrační</t>
  </si>
  <si>
    <t>litr</t>
  </si>
  <si>
    <t>32</t>
  </si>
  <si>
    <t>-1511718977</t>
  </si>
  <si>
    <t>F0002*0,3</t>
  </si>
  <si>
    <t>35</t>
  </si>
  <si>
    <t>711112001</t>
  </si>
  <si>
    <t>Provedení izolace proti zemní vlhkosti natěradly a tmely za studena na ploše svislé S nátěrem penetračním</t>
  </si>
  <si>
    <t>-1151177926</t>
  </si>
  <si>
    <t>https://podminky.urs.cz/item/CS_URS_2022_01/711112001</t>
  </si>
  <si>
    <t>39</t>
  </si>
  <si>
    <t>195458414</t>
  </si>
  <si>
    <t>F0003*0,3</t>
  </si>
  <si>
    <t>711141559</t>
  </si>
  <si>
    <t>Provedení izolace proti zemní vlhkosti pásy přitavením NAIP na ploše vodorovné V</t>
  </si>
  <si>
    <t>-1124164199</t>
  </si>
  <si>
    <t>https://podminky.urs.cz/item/CS_URS_2022_01/711141559</t>
  </si>
  <si>
    <t>34</t>
  </si>
  <si>
    <t>62853004</t>
  </si>
  <si>
    <t>pás asfaltový natavitelný modifikovaný SBS tl 4,0mm s vložkou ze skleněné tkaniny a spalitelnou PE fólií nebo jemnozrnným minerálním posypem na horním povrchu</t>
  </si>
  <si>
    <t>-244598023</t>
  </si>
  <si>
    <t>F0002*1,15</t>
  </si>
  <si>
    <t>36</t>
  </si>
  <si>
    <t>711142559</t>
  </si>
  <si>
    <t>Provedení izolace proti zemní vlhkosti pásy přitavením NAIP na ploše svislé S</t>
  </si>
  <si>
    <t>593234812</t>
  </si>
  <si>
    <t>https://podminky.urs.cz/item/CS_URS_2022_01/711142559</t>
  </si>
  <si>
    <t>40</t>
  </si>
  <si>
    <t>62855001</t>
  </si>
  <si>
    <t>pás asfaltový natavitelný modifikovaný SBS tl 4,0mm s vložkou z polyesterové rohože a spalitelnou PE fólií nebo jemnozrnným minerálním posypem na horním povrchu</t>
  </si>
  <si>
    <t>-2048325686</t>
  </si>
  <si>
    <t>F0003*1,2</t>
  </si>
  <si>
    <t>37</t>
  </si>
  <si>
    <t>1382415702</t>
  </si>
  <si>
    <t>41</t>
  </si>
  <si>
    <t>1299764560</t>
  </si>
  <si>
    <t>38</t>
  </si>
  <si>
    <t>711161273</t>
  </si>
  <si>
    <t>Provedení izolace proti zemní vlhkosti nopovou fólií na ploše svislé S z nopové fólie</t>
  </si>
  <si>
    <t>-1643564845</t>
  </si>
  <si>
    <t>https://podminky.urs.cz/item/CS_URS_2022_01/711161273</t>
  </si>
  <si>
    <t>42</t>
  </si>
  <si>
    <t>28323006</t>
  </si>
  <si>
    <t>fólie profilovaná (nopová) drenážní HDPE s nakašírovanou filtrační textilií s výškou nopů 8mm</t>
  </si>
  <si>
    <t>1943549359</t>
  </si>
  <si>
    <t>F0003*1,05</t>
  </si>
  <si>
    <t>181</t>
  </si>
  <si>
    <t>711.R</t>
  </si>
  <si>
    <t>725896714</t>
  </si>
  <si>
    <t>713</t>
  </si>
  <si>
    <t>Izolace tepelné</t>
  </si>
  <si>
    <t>153</t>
  </si>
  <si>
    <t>998711101</t>
  </si>
  <si>
    <t>Přesun hmot pro izolace proti vodě, vlhkosti a plynům stanovený z hmotnosti přesunovaného materiálu vodorovná dopravní vzdálenost do 50 m v objektech výšky do 6 m</t>
  </si>
  <si>
    <t>1682018244</t>
  </si>
  <si>
    <t>https://podminky.urs.cz/item/CS_URS_2022_01/998711101</t>
  </si>
  <si>
    <t>83</t>
  </si>
  <si>
    <t>713121111</t>
  </si>
  <si>
    <t>Montáž tepelné izolace podlah rohožemi, pásy, deskami, dílci, bloky (izolační materiál ve specifikaci) kladenými volně jednovrstvá</t>
  </si>
  <si>
    <t>30015825</t>
  </si>
  <si>
    <t>https://podminky.urs.cz/item/CS_URS_2022_01/713121111</t>
  </si>
  <si>
    <t>84</t>
  </si>
  <si>
    <t>28376424</t>
  </si>
  <si>
    <t>deska z polystyrénu XPS, hrana polodrážková a hladký povrch 300kPA tl 140mm</t>
  </si>
  <si>
    <t>504786381</t>
  </si>
  <si>
    <t>249,46*1,02 'Přepočtené koeficientem množství</t>
  </si>
  <si>
    <t>90</t>
  </si>
  <si>
    <t>713121121</t>
  </si>
  <si>
    <t>Montáž tepelné izolace podlah rohožemi, pásy, deskami, dílci, bloky (izolační materiál ve specifikaci) kladenými volně dvouvrstvá</t>
  </si>
  <si>
    <t>1183357702</t>
  </si>
  <si>
    <t>https://podminky.urs.cz/item/CS_URS_2022_01/713121121</t>
  </si>
  <si>
    <t>P3+P4</t>
  </si>
  <si>
    <t>96</t>
  </si>
  <si>
    <t>28376555</t>
  </si>
  <si>
    <t>deska polystyrénová pro snížení kročejového hluku (max. zatížení 4 kN/m2) tl 50mm</t>
  </si>
  <si>
    <t>790069957</t>
  </si>
  <si>
    <t>(P3+P4)*2</t>
  </si>
  <si>
    <t>72</t>
  </si>
  <si>
    <t>-150536405</t>
  </si>
  <si>
    <t>79</t>
  </si>
  <si>
    <t>28376423</t>
  </si>
  <si>
    <t>deska z polystyrénu XPS, hrana polodrážková a hladký povrch 300kPA tl 120mm</t>
  </si>
  <si>
    <t>146430279</t>
  </si>
  <si>
    <t>P1*2,04</t>
  </si>
  <si>
    <t>73</t>
  </si>
  <si>
    <t>713191133</t>
  </si>
  <si>
    <t>Montáž tepelné izolace stavebních konstrukcí - doplňky a konstrukční součásti podlah, stropů vrchem nebo střech překrytím fólií položenou volně s přelepením spojů</t>
  </si>
  <si>
    <t>-1667734470</t>
  </si>
  <si>
    <t>https://podminky.urs.cz/item/CS_URS_2022_01/713191133</t>
  </si>
  <si>
    <t>80</t>
  </si>
  <si>
    <t>28329042</t>
  </si>
  <si>
    <t>fólie PE separační či ochranná tl 0,2mm</t>
  </si>
  <si>
    <t>406816788</t>
  </si>
  <si>
    <t>P1*1,05</t>
  </si>
  <si>
    <t>91</t>
  </si>
  <si>
    <t>-1211489885</t>
  </si>
  <si>
    <t>95</t>
  </si>
  <si>
    <t>818980450</t>
  </si>
  <si>
    <t>(P3+P4)*1,05</t>
  </si>
  <si>
    <t>182</t>
  </si>
  <si>
    <t>713.R</t>
  </si>
  <si>
    <t>1451619213</t>
  </si>
  <si>
    <t>154</t>
  </si>
  <si>
    <t>998713101</t>
  </si>
  <si>
    <t>Přesun hmot pro izolace tepelné stanovený z hmotnosti přesunovaného materiálu vodorovná dopravní vzdálenost do 50 m v objektech výšky do 6 m</t>
  </si>
  <si>
    <t>1559462533</t>
  </si>
  <si>
    <t>https://podminky.urs.cz/item/CS_URS_2022_01/998713101</t>
  </si>
  <si>
    <t>714</t>
  </si>
  <si>
    <t>Akustická a protiotřesová opatření</t>
  </si>
  <si>
    <t>65</t>
  </si>
  <si>
    <t>714123002.R</t>
  </si>
  <si>
    <t>Montáž akustických minerálních panelů</t>
  </si>
  <si>
    <t>1963759102</t>
  </si>
  <si>
    <t>66</t>
  </si>
  <si>
    <t>59036202.R</t>
  </si>
  <si>
    <t>panel akustický tl 50mm</t>
  </si>
  <si>
    <t>1252187905</t>
  </si>
  <si>
    <t>39,413*1,05 'Přepočtené koeficientem množství</t>
  </si>
  <si>
    <t>155</t>
  </si>
  <si>
    <t>998714101</t>
  </si>
  <si>
    <t>Přesun hmot pro akustická a protiotřesová opatření stanovený z hmotnosti přesunovaného materiálu vodorovná dopravní vzdálenost do 50 m v objektech výšky do 6 m</t>
  </si>
  <si>
    <t>519839337</t>
  </si>
  <si>
    <t>https://podminky.urs.cz/item/CS_URS_2022_01/998714101</t>
  </si>
  <si>
    <t>762</t>
  </si>
  <si>
    <t>Konstrukce tesařské</t>
  </si>
  <si>
    <t>129</t>
  </si>
  <si>
    <t>762621120.R1</t>
  </si>
  <si>
    <t>Dveře vnitřní jednokřídlé 700x1970 mm
- Materiál: laminát
- Povrchová úprava: světle šedá
- Zárubeň: ocelová hranatá
- Povrchová úprava: světle šedá
- Práh: přechodová lišta
- Kování: rozetové
- Ovládání: klika/klika - kovové, provedení nerez mat.
- Vložka: cylindrická</t>
  </si>
  <si>
    <t>1863250564</t>
  </si>
  <si>
    <t>https://podminky.urs.cz/item/CS_URS_2022_01/762621120.R1</t>
  </si>
  <si>
    <t>6 "D01</t>
  </si>
  <si>
    <t>138</t>
  </si>
  <si>
    <t>762621120.R10</t>
  </si>
  <si>
    <t>Dveře manuálně posuvné na stěnu 1200x1970 mm
- Materiál: plastové
- Povrchová úprava: bílá
- Zárubeň: obvodový rám včetně opláštění
- Hliníková kolejnice spolu s krycí lištou v barvě křídla
- Povrchová úprava: bílá
- Práh: přechodová lišta
- Ovládání: boční madélko - kovové, provedení nerez mat.</t>
  </si>
  <si>
    <t>-1629841045</t>
  </si>
  <si>
    <t>1 "D10</t>
  </si>
  <si>
    <t>139</t>
  </si>
  <si>
    <t>762621120.R11</t>
  </si>
  <si>
    <t>Dveře jednokřídlé částečně prosklené - venkovní 900x2240 mm
- Materiál: plastové
- Povrchová úprava: bílá
- Zárubeň: rámová
- Povrchová úprava: bílá
- Práh: přechodová lišta
- Kování: štítkové kovové, provedení nerez mat
- Ovládání: klika/klika - kovové, provedení nerez mat.
- Vložka: cylindrická
- Tepelný odpor U= max 1,4W/(m2*K)</t>
  </si>
  <si>
    <t>-1940569521</t>
  </si>
  <si>
    <t>1 "D11</t>
  </si>
  <si>
    <t>140</t>
  </si>
  <si>
    <t>762621120.R12</t>
  </si>
  <si>
    <t>Ocelové dveře dvoukřídlé - venkovní 900x2240
- Materiál: uzavřený dveřní profil tvaru L- jednostranně oplechovány
plechem o síle 1 mm
- Povrchová úprava: prášková barva - světlé šedá
- Zárubeň: z L profilu nebo Jeklu 40/40 mm
- Povrchová úprava: prášková barva - světlé šedá
- Práh: hliníkový
- Ovládání: klika/klika - kovové, provedení nerez mat.
- Vložka: cylindrická
- Pevné křídlo zajištěno pomocí dvou zástrčí</t>
  </si>
  <si>
    <t>928596250</t>
  </si>
  <si>
    <t>1 "D12</t>
  </si>
  <si>
    <t>141</t>
  </si>
  <si>
    <t>762621120.R13</t>
  </si>
  <si>
    <t>Dveře dvoukřídlé prosklené s nadsvětlíkem - venkovní 1600x2,025 mm
- Materiál: plastové
- Povrchová úprava: bílá
- Zárubeň: rámová
- Povrchová úprava: bílá
- Práh: přechodová lišta
- Kování: štítkové kovové, provedení nerez mat
- Ovládání: klika/klika - kovové, provedení nerez mat.
- Vložka: cylindrická
- Tepelný odpor U= max 1,4W/(m2*K)</t>
  </si>
  <si>
    <t>1350174078</t>
  </si>
  <si>
    <t>1 "D13</t>
  </si>
  <si>
    <t>130</t>
  </si>
  <si>
    <t>762621120.R2</t>
  </si>
  <si>
    <t>-1686756070</t>
  </si>
  <si>
    <t>4 "D02</t>
  </si>
  <si>
    <t>131</t>
  </si>
  <si>
    <t>762621120.R3</t>
  </si>
  <si>
    <t>Dveře vnitřní jednokřídlé 800x1970 mm
- Materiál: laminát
- Povrchová úprava: světle šedá
- Zárubeň: ocelová hranatá
- Povrchová úprava: světle šedá
- Práh: přechodová lišta
- Kování: rozetové
- Ovládání: klika/klika - kovové, provedení nerez mat.
- Vložka: cylindrická</t>
  </si>
  <si>
    <t>679291786</t>
  </si>
  <si>
    <t>9 "D03</t>
  </si>
  <si>
    <t>132</t>
  </si>
  <si>
    <t>762621120.R4</t>
  </si>
  <si>
    <t>580995845</t>
  </si>
  <si>
    <t>1 "D04</t>
  </si>
  <si>
    <t>133</t>
  </si>
  <si>
    <t>762621120.R5</t>
  </si>
  <si>
    <t>Dveře vnitřní jednokřídlé 900x1970 mm
- Materiál: laminát
- Povrchová úprava: světle šedá
- Zárubeň: ocelová hranatá
- Povrchová úprava: světle šedá
- Práh: přechodová lišta
- Kování: rozetové
- Ovládání: klika/klika - kovové, provedení nerez mat.
- Vložka: cylindrická</t>
  </si>
  <si>
    <t>1935069779</t>
  </si>
  <si>
    <t>1 "D05</t>
  </si>
  <si>
    <t>134</t>
  </si>
  <si>
    <t>762621120.R6</t>
  </si>
  <si>
    <t>Dveře s požární odolností dvoukřídlé - požární uzávěr - EW 15 DP3 900x1970 mm
- Materiál: práškově lakovaný kov
- Povrchová úprava: světlé šedá
- Zárubeň: ocelová hranatá
- Povrchová úprava: prášková barva - světlé šedá
- Práh: přechodová lišta
- Kování: štítkové kovové, provedení nerez mat
- Ovládání: klika/klika - kovové, provedení nerez mat.
- Vložka: cylindrická
- Požární odolnost bude vykazovat výplň jako celek
- Ostatní: požární samozavírač</t>
  </si>
  <si>
    <t>-933474532</t>
  </si>
  <si>
    <t>2 "D06</t>
  </si>
  <si>
    <t>135</t>
  </si>
  <si>
    <t>762621120.R7</t>
  </si>
  <si>
    <t>-1042436765</t>
  </si>
  <si>
    <t>3 "D07</t>
  </si>
  <si>
    <t>136</t>
  </si>
  <si>
    <t>762621120.R8</t>
  </si>
  <si>
    <t>Dveře dvoukřídlé prosklené s nadsvětlíkem 1500x2400 mm
- Materiál: plastové
- Povrchová úprava: bílá
- Zárubeň: rámová
- Povrchová úprava: bílá
- Práh: přechodová lišta
- Kování: štítkové kovové, provedení nerez mat
- Ovládání: klika/klika - kovové, provedení nerez mat.
- Vložka: cylindrická
- Tepelný odpor U= max 1,4W/(m2*K)</t>
  </si>
  <si>
    <t>1799810873</t>
  </si>
  <si>
    <t>2 "D08</t>
  </si>
  <si>
    <t>137</t>
  </si>
  <si>
    <t>762621120.R9</t>
  </si>
  <si>
    <t>Dveře s požární odolností dvoukřídlé - požární uzávěr - EW 30 DP3 1500x2400 mm
- Materiál: práškově lakovaný kov
- Povrchová úprava: světlé šedá
- Zárubeň: ocelová hranatá
- Povrchová úprava: prášková barva - světlé šedá
- Práh: přechodová lišta
- Kování: štítkové kovové, provedení nerez mat
- Ovládání: klika/klika - kovové, provedení nerez mat.
- Vložka: cylindrická
- Požární odolnost bude vykazovat výplň jako celek
- Ostatní: požární samozavírač, koordinátor uzavírání křídel</t>
  </si>
  <si>
    <t>-2031830444</t>
  </si>
  <si>
    <t>4 "D09</t>
  </si>
  <si>
    <t>128</t>
  </si>
  <si>
    <t>762951001.R</t>
  </si>
  <si>
    <t>Montáž celodřevěného zastřešení terasy: střecha 30,4x6,0 m, uchycení formou kotvení do fasády a podpěr (sloupky 4 sloupky 100x100 mm)</t>
  </si>
  <si>
    <t>-1252357842</t>
  </si>
  <si>
    <t>183</t>
  </si>
  <si>
    <t>762.R</t>
  </si>
  <si>
    <t>510319684</t>
  </si>
  <si>
    <t>156</t>
  </si>
  <si>
    <t>998762101</t>
  </si>
  <si>
    <t>Přesun hmot pro konstrukce tesařské stanovený z hmotnosti přesunovaného materiálu vodorovná dopravní vzdálenost do 50 m v objektech výšky do 6 m</t>
  </si>
  <si>
    <t>390439283</t>
  </si>
  <si>
    <t>https://podminky.urs.cz/item/CS_URS_2022_01/998762101</t>
  </si>
  <si>
    <t>763</t>
  </si>
  <si>
    <t>Konstrukce suché výstavby</t>
  </si>
  <si>
    <t>64</t>
  </si>
  <si>
    <t>763111426</t>
  </si>
  <si>
    <t>Příčka ze sádrokartonových desek s nosnou konstrukcí z jednoduchých ocelových profilů UW, CW dvojitě opláštěná deskami protipožárními DF tl. 2 x 12,5 mm EI 90, příčka tl. 150 mm, profil 100, s izolací, Rw do 59 dB</t>
  </si>
  <si>
    <t>-1506977213</t>
  </si>
  <si>
    <t>https://podminky.urs.cz/item/CS_URS_2022_01/763111426</t>
  </si>
  <si>
    <t>102</t>
  </si>
  <si>
    <t>763135002</t>
  </si>
  <si>
    <t>Montáž sádrokartonového podhledu z desek pro bezesparý podhled včetně zavěšené dvouvrstvé konstrukce z ocelových profilů CD, UD perforovaných celoplošně se speciálním tmelením hran</t>
  </si>
  <si>
    <t>825256766</t>
  </si>
  <si>
    <t>https://podminky.urs.cz/item/CS_URS_2022_01/763135002</t>
  </si>
  <si>
    <t>103</t>
  </si>
  <si>
    <t>59030599</t>
  </si>
  <si>
    <t>deska pro bezesparý deskový podhled s celoplošnou perforací</t>
  </si>
  <si>
    <t>498741824</t>
  </si>
  <si>
    <t>274,64*1,05 'Přepočtené koeficientem množství</t>
  </si>
  <si>
    <t>205</t>
  </si>
  <si>
    <t>763411111</t>
  </si>
  <si>
    <t>Sanitární příčky vhodné do mokrého prostředí dělící z dřevotřískových desek s HPL-laminátem tl. 19,6 mm</t>
  </si>
  <si>
    <t>1407232122</t>
  </si>
  <si>
    <t>https://podminky.urs.cz/item/CS_URS_2021_01/763411111</t>
  </si>
  <si>
    <t>(3*1,24+4,25)*2,1-4*0,8*2,0</t>
  </si>
  <si>
    <t>206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</si>
  <si>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</si>
  <si>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</si>
  <si>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2112436792</t>
  </si>
  <si>
    <t>https://podminky.urs.cz/item/CS_URS_2021_01/763411121</t>
  </si>
  <si>
    <t>184</t>
  </si>
  <si>
    <t>763.R</t>
  </si>
  <si>
    <t>566915073</t>
  </si>
  <si>
    <t>157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</si>
  <si>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</si>
  <si>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</si>
  <si>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-40799594</t>
  </si>
  <si>
    <t>https://podminky.urs.cz/item/CS_URS_2022_01/998763301</t>
  </si>
  <si>
    <t>764</t>
  </si>
  <si>
    <t>Konstrukce klempířské</t>
  </si>
  <si>
    <t>112</t>
  </si>
  <si>
    <t>764224405</t>
  </si>
  <si>
    <t>Oplechování horních ploch zdí a nadezdívek (atik) z hliníkového plechu mechanicky kotvené rš 400 mm</t>
  </si>
  <si>
    <t>-1097504267</t>
  </si>
  <si>
    <t>https://podminky.urs.cz/item/CS_URS_2022_01/764224405</t>
  </si>
  <si>
    <t>185</t>
  </si>
  <si>
    <t>764.R</t>
  </si>
  <si>
    <t>-698390890</t>
  </si>
  <si>
    <t>158</t>
  </si>
  <si>
    <t>998764101</t>
  </si>
  <si>
    <t>Přesun hmot pro konstrukce klempířské stanovený z hmotnosti přesunovaného materiálu vodorovná dopravní vzdálenost do 50 m v objektech výšky do 6 m</t>
  </si>
  <si>
    <t>-190377993</t>
  </si>
  <si>
    <t>https://podminky.urs.cz/item/CS_URS_2022_01/998764101</t>
  </si>
  <si>
    <t>766</t>
  </si>
  <si>
    <t>Konstrukce truhlářské</t>
  </si>
  <si>
    <t>171</t>
  </si>
  <si>
    <t>766.R</t>
  </si>
  <si>
    <t>Kuchyňská linka délky 5,5 m dle projektu (dodávka nábytku, elektrického sporáku a vestavěné ledničky)</t>
  </si>
  <si>
    <t>ks</t>
  </si>
  <si>
    <t>-1411555213</t>
  </si>
  <si>
    <t>172</t>
  </si>
  <si>
    <t>766.R2</t>
  </si>
  <si>
    <t>Kuchyňská linka délky 3,2 m dle projektu (dodávka nábytku, elektrického sporáku a vestavěné ledničky)</t>
  </si>
  <si>
    <t>245038552</t>
  </si>
  <si>
    <t>145</t>
  </si>
  <si>
    <t>766622115.R</t>
  </si>
  <si>
    <t>Vnější plastové okno 1750x750 mm, výklopné. Zasklení izolačním trojsklem s Ug = 0,90
W/(m2.K), zasklení s teplým (plastovým) dilatačním rámečkem. Celkový
součinitel prostupu tepla oken UW ≤ 1,2 W/(m2.K). Barva z vnější
strany antracit, z vnitřní strany antracit. Ovládání křídla dvojpolohovou
ovládací klikou. Klika umístěna v dolní třetině rámu křídla.
Vnitřní parapet: Plastový komůrkový parapet. Šířka 290mm. Opatřený
vrchní fólií pro zvýšenou odolnost vůči mechanickému poškození i
slunečnímu záření. Včetně zakončení umělohmotnými PVC krytkami.
Barva antracit.
Venkovní parapet: Hliníkový ohýbaný. Šířka 180mm. Barva antracit
Včetně bočních plastových krytů v barvě parapetu.</t>
  </si>
  <si>
    <t>-1576099363</t>
  </si>
  <si>
    <t>6 "O01</t>
  </si>
  <si>
    <t>146</t>
  </si>
  <si>
    <t>766622115.R2</t>
  </si>
  <si>
    <t>Vnější plastové okno 1750x1580 mm, spodní část výklopná, horní pevné zasklení.
Zasklení izolačním trojsklem s Ug = 0,90 W/(m2.K), zasklení s teplým
(plastovým) dilatačním rámečkem. Celkový součinitel prostupu tepla
oken UW ≤ 1,2 W/(m2.K). Barva z vnější strany antracit, z vnitřní strany
antracit. Ovládání křídla dvojpolohovou ovládací klikou. Klika umístěna v
dolní třetině rámu křídla.
Vnitřní parapet: Plastový komůrkový parapet. Šířka 290mm. Opatřený
vrchní fólií pro zvýšenou odolnost vůči mechanickému poškození i
slunečnímu záření. Včetně zakončení umělohmotnými PVC krytkami.
Barva antracit.
Venkovní parapet: Hliníkový ohýbaný. Šířka 180mm. Barva antracit
Včetně bočních plastových krytů v barvě parapetu</t>
  </si>
  <si>
    <t>-564995253</t>
  </si>
  <si>
    <t>6 "O02</t>
  </si>
  <si>
    <t>147</t>
  </si>
  <si>
    <t>766622115.R3</t>
  </si>
  <si>
    <t>Vnější plastové vícedílné okno 5000x1580 mm, spodní část výklopná, horní pevné
zasklení. Zasklení izolačním trojsklem s Ug = 0,90 W/(m2.K), zasklení s
teplým (plastovým) dilatačním rámečkem. Celkový součinitel prostupu
tepla oken UW ≤ 1,2 W/(m2.K). Barva z vnější strany antracit, z vnitřní
strany antracit. Ovládání křídla dvojpolohovou ovládací klikou. Klika
umístěna v dolní třetině rámu křídla.
Vnitřní parapet: Plastový komůrkový parapet. Šířka 290mm. Opatřený
vrchní fólií pro zvýšenou odolnost vůči mechanickému poškození i
slunečnímu záření. Včetně zakončení umělohmotnými PVC krytkami.
Barva antracit.
Venkovní parapet: Hliníkový ohýbaný. Šířka 180mm. Barva antracit
Včetně bočních plastových krytů v barvě parapetu.</t>
  </si>
  <si>
    <t>-3204233</t>
  </si>
  <si>
    <t>1 "O03</t>
  </si>
  <si>
    <t>148</t>
  </si>
  <si>
    <t>766622115.R4</t>
  </si>
  <si>
    <t>Vnější plastové vícedílné okno 10300x1580 mm, spodní část výklopná, otočná, horní
pevné zasklení. Zasklení izolačním trojsklem s Ug = 0,90 W/(m2.K),
zasklení s teplým (plastovým) dilatačním rámečkem. Celkový součinitel
prostupu tepla oken UW ≤ 1,2 W/(m2.K). Barva z vnější strany antracit,
z vnitřní strany antracit. Ovládání křídla dvojpolohovou ovládací klikou.
Klika umístěna v dolní třetině rámu křídla.
Vnitřní parapet: Plastový komůrkový parapet. Šířka 290mm. Opatřený
vrchní fólií pro zvýšenou odolnost vůči mechanickému poškození i
slunečnímu záření. Včetně zakončení umělohmotnými PVC krytkami.
Barva antracit.
Venkovní parapet: Hliníkový ohýbaný. Šířka 180mm. Barva antracit
Včetně bočních plastových krytů v barvě parapetu.</t>
  </si>
  <si>
    <t>1570818991</t>
  </si>
  <si>
    <t>1 "O04</t>
  </si>
  <si>
    <t>149</t>
  </si>
  <si>
    <t>766622115.R5</t>
  </si>
  <si>
    <t>Vnější plastové vícedílné okno 8850x1580 mm, spodní část výklopná, otočná, horní
pevné zasklení. Zasklení izolačním trojsklem s Ug = 0,90 W/(m2.K),
zasklení s teplým (plastovým) dilatačním rámečkem. Celkový součinitel
prostupu tepla oken UW ≤ 1,2 W/(m2.K). Barva z vnější strany antracit,
z vnitřní strany antracit. Ovládání křídla dvojpolohovou ovládací klikou.
Klika umístěna v dolní třetině rámu křídla.
Vnitřní parapet: Plastový komůrkový parapet. Šířka 290mm. Opatřený
vrchní fólií pro zvýšenou odolnost vůči mechanickému poškození i
slunečnímu záření. Včetně zakončení umělohmotnými PVC krytkami.
Barva antracit.
Venkovní parapet: Hliníkový ohýbaný. Šířka 180mm. Barva</t>
  </si>
  <si>
    <t>-284249287</t>
  </si>
  <si>
    <t>1 "O05</t>
  </si>
  <si>
    <t>150</t>
  </si>
  <si>
    <t>766622115.R6</t>
  </si>
  <si>
    <t>Vnitřní plastové okno 1080x2000 mm, pevné zasklení. Zasklení izolačním dvojsklem.
Barva z vnější strany antracit, z vnitřní strany antracit.
Parapet: Plastový komůrkový parapet. Šířka 220mm. Opatřený vrchní
fólií pro zvýšenou odolnost vůči mechanickému poškození i slunečnímu
záření. Včetně zakončení umělohmotnými PVC krytkami. Barva antracit.</t>
  </si>
  <si>
    <t>-1919825346</t>
  </si>
  <si>
    <t>2 "O06</t>
  </si>
  <si>
    <t>186</t>
  </si>
  <si>
    <t>766.R3</t>
  </si>
  <si>
    <t>-1677511312</t>
  </si>
  <si>
    <t>159</t>
  </si>
  <si>
    <t>998766101</t>
  </si>
  <si>
    <t>Přesun hmot pro konstrukce truhlářské stanovený z hmotnosti přesunovaného materiálu vodorovná dopravní vzdálenost do 50 m v objektech výšky do 6 m</t>
  </si>
  <si>
    <t>-1059938158</t>
  </si>
  <si>
    <t>https://podminky.urs.cz/item/CS_URS_2022_01/998766101</t>
  </si>
  <si>
    <t>767</t>
  </si>
  <si>
    <t>Konstrukce zámečnické</t>
  </si>
  <si>
    <t>151</t>
  </si>
  <si>
    <t>767651111</t>
  </si>
  <si>
    <t>Montáž vrat garážových nebo průmyslových sekčních zajížděcích pod strop, plochy do 6 m2</t>
  </si>
  <si>
    <t>476280865</t>
  </si>
  <si>
    <t>https://podminky.urs.cz/item/CS_URS_2022_01/767651111</t>
  </si>
  <si>
    <t>126</t>
  </si>
  <si>
    <t>767651114</t>
  </si>
  <si>
    <t>Montáž vrat garážových nebo průmyslových sekčních zajížděcích pod strop, plochy přes 13 m2</t>
  </si>
  <si>
    <t>-1438743320</t>
  </si>
  <si>
    <t>https://podminky.urs.cz/item/CS_URS_2021_02/767651114</t>
  </si>
  <si>
    <t>127</t>
  </si>
  <si>
    <t>55345801.R</t>
  </si>
  <si>
    <t>Garážová sekční vrata
- Materiál: Hliníková sekční vrata + zasklení trojitou plastovou tabulí,
spodní pole plné
- Nástřik rámu: Polyesterový nástřik oboustranný, barva antracit
- Nástřik vrat: Polyesterový nástřik
- barva v exteriéru - antracit
- barva v interiéru - antracit
- Kování: antikorozní úprava
- Tepelný odpor U= max 1,5W/(m2*K)
- Umístění motoru a řízení - uvnitř vlevo
- Součástí dodávky vrat bude dálkové ovládání pro vrata.
- Hlavní panel řízení vrat bude umístěn u daných vrat vždy v levé části
v pohledu z interiéru, ruční ovládání vrat bude na hlavním panelu
řízení vrat</t>
  </si>
  <si>
    <t>510173885</t>
  </si>
  <si>
    <t>2*3,6*4,5 "V1</t>
  </si>
  <si>
    <t>142</t>
  </si>
  <si>
    <t>55345801.R2</t>
  </si>
  <si>
    <t xml:space="preserve">Garážová sekční vrata s vloženým dveřním křídlem
- Materiál: Hliníková sekční vrata
- Nástřik rámu: Polyesterový nástřik oboustranný, barva antracit
- Nástřik vrat: Polyesterový nástřik
- barva v exteriéru - antracit
- barva v interiéru - antracit
- Kování: antikorozní úprava
- Tepelný odpor U= max 1,5W/(m2*K)
- Umístění motoru a řízení - uvnitř vlevo
- Součástí dodávky vrat bude dálkové ovládání pro vrata.
- Hlavní panel řízení vrat bude umístěn u daných vrat vždy v levé části
v pohledu z interiéru, ruční ovládání vrat bude na hlavním panelu
řízení vrat
</t>
  </si>
  <si>
    <t>141644402</t>
  </si>
  <si>
    <t>1*3,6*4,5 "V2</t>
  </si>
  <si>
    <t>187</t>
  </si>
  <si>
    <t>767.R</t>
  </si>
  <si>
    <t>856828330</t>
  </si>
  <si>
    <t>160</t>
  </si>
  <si>
    <t>998767101</t>
  </si>
  <si>
    <t>Přesun hmot pro zámečnické konstrukce stanovený z hmotnosti přesunovaného materiálu vodorovná dopravní vzdálenost do 50 m v objektech výšky do 6 m</t>
  </si>
  <si>
    <t>-1332370628</t>
  </si>
  <si>
    <t>https://podminky.urs.cz/item/CS_URS_2022_01/998767101</t>
  </si>
  <si>
    <t>771</t>
  </si>
  <si>
    <t>Podlahy z dlaždic</t>
  </si>
  <si>
    <t>74</t>
  </si>
  <si>
    <t>771111011</t>
  </si>
  <si>
    <t>Příprava podkladu před provedením dlažby vysátí podlah</t>
  </si>
  <si>
    <t>-1680810372</t>
  </si>
  <si>
    <t>https://podminky.urs.cz/item/CS_URS_2022_01/771111011</t>
  </si>
  <si>
    <t>P1+P3+P4</t>
  </si>
  <si>
    <t>75</t>
  </si>
  <si>
    <t>771121011</t>
  </si>
  <si>
    <t>Příprava podkladu před provedením dlažby nátěr penetrační na podlahu</t>
  </si>
  <si>
    <t>221211125</t>
  </si>
  <si>
    <t>https://podminky.urs.cz/item/CS_URS_2022_01/771121011</t>
  </si>
  <si>
    <t>76</t>
  </si>
  <si>
    <t>771474112</t>
  </si>
  <si>
    <t>Montáž soklů z dlaždic keramických lepených flexibilním lepidlem rovných, výšky přes 65 do 90 mm</t>
  </si>
  <si>
    <t>1111919939</t>
  </si>
  <si>
    <t>https://podminky.urs.cz/item/CS_URS_2022_01/771474112</t>
  </si>
  <si>
    <t>81</t>
  </si>
  <si>
    <t>59761416</t>
  </si>
  <si>
    <t>sokl-dlažba keramická slinutá hladká do interiéru i exteriéru 300x80mm</t>
  </si>
  <si>
    <t>2029494236</t>
  </si>
  <si>
    <t>1333,3*1,1</t>
  </si>
  <si>
    <t>77</t>
  </si>
  <si>
    <t>771574112</t>
  </si>
  <si>
    <t>Montáž podlah z dlaždic keramických lepených flexibilním lepidlem maloformátových hladkých přes 9 do 12 ks/m2</t>
  </si>
  <si>
    <t>874325258</t>
  </si>
  <si>
    <t>https://podminky.urs.cz/item/CS_URS_2022_01/771574112</t>
  </si>
  <si>
    <t>82</t>
  </si>
  <si>
    <t>59761434</t>
  </si>
  <si>
    <t>dlažba keramická slinutá hladká do interiéru i exteriéru pro vysoké mechanické namáhání přes 9 do 12ks/m2</t>
  </si>
  <si>
    <t>-397427585</t>
  </si>
  <si>
    <t>(P1+P3+P4)*1,1</t>
  </si>
  <si>
    <t>188</t>
  </si>
  <si>
    <t>-1209082912</t>
  </si>
  <si>
    <t>161</t>
  </si>
  <si>
    <t>998771101</t>
  </si>
  <si>
    <t>Přesun hmot pro podlahy z dlaždic stanovený z hmotnosti přesunovaného materiálu vodorovná dopravní vzdálenost do 50 m v objektech výšky do 6 m</t>
  </si>
  <si>
    <t>425250338</t>
  </si>
  <si>
    <t>https://podminky.urs.cz/item/CS_URS_2022_01/998771101</t>
  </si>
  <si>
    <t>777</t>
  </si>
  <si>
    <t>Podlahy lité</t>
  </si>
  <si>
    <t>92</t>
  </si>
  <si>
    <t>777131101</t>
  </si>
  <si>
    <t>Penetrační nátěr podlahy epoxidový na podklad suchý a vyzrálý</t>
  </si>
  <si>
    <t>-1469653229</t>
  </si>
  <si>
    <t>https://podminky.urs.cz/item/CS_URS_2022_01/777131101</t>
  </si>
  <si>
    <t>93</t>
  </si>
  <si>
    <t>777612101</t>
  </si>
  <si>
    <t>Uzavírací nátěr podlahy epoxidový barevný</t>
  </si>
  <si>
    <t>69437151</t>
  </si>
  <si>
    <t>https://podminky.urs.cz/item/CS_URS_2022_01/777612101</t>
  </si>
  <si>
    <t>162</t>
  </si>
  <si>
    <t>998777101</t>
  </si>
  <si>
    <t>Přesun hmot pro podlahy lité stanovený z hmotnosti přesunovaného materiálu vodorovná dopravní vzdálenost do 50 m v objektech výšky do 6 m</t>
  </si>
  <si>
    <t>-816631877</t>
  </si>
  <si>
    <t>https://podminky.urs.cz/item/CS_URS_2022_01/998777101</t>
  </si>
  <si>
    <t>781</t>
  </si>
  <si>
    <t>Dokončovací práce - obklady</t>
  </si>
  <si>
    <t>189</t>
  </si>
  <si>
    <t>781.R</t>
  </si>
  <si>
    <t>199635033</t>
  </si>
  <si>
    <t>114</t>
  </si>
  <si>
    <t>781121011</t>
  </si>
  <si>
    <t>Nátěr penetrační na stěnu</t>
  </si>
  <si>
    <t>-323794676</t>
  </si>
  <si>
    <t>https://podminky.urs.cz/item/CS_URS_2022_01/781121011</t>
  </si>
  <si>
    <t>115</t>
  </si>
  <si>
    <t>781131112</t>
  </si>
  <si>
    <t>Izolace pod obklad nátěrem nebo stěrkou ve dvou vrstvách</t>
  </si>
  <si>
    <t>-545701554</t>
  </si>
  <si>
    <t>https://podminky.urs.cz/item/CS_URS_2022_01/781131112</t>
  </si>
  <si>
    <t>116</t>
  </si>
  <si>
    <t>781131232</t>
  </si>
  <si>
    <t>Izolace pod obklad těsnícími pásy pro styčné nebo dilatační spáry</t>
  </si>
  <si>
    <t>-1172631559</t>
  </si>
  <si>
    <t>https://podminky.urs.cz/item/CS_URS_2022_01/781131232</t>
  </si>
  <si>
    <t>117</t>
  </si>
  <si>
    <t>781474112</t>
  </si>
  <si>
    <t>Montáž obkladů vnitřních keramických hladkých přes 9 do 12 ks/m2 lepených flexibilním lepidlem</t>
  </si>
  <si>
    <t>497248600</t>
  </si>
  <si>
    <t>https://podminky.urs.cz/item/CS_URS_2022_01/781474112</t>
  </si>
  <si>
    <t>121</t>
  </si>
  <si>
    <t>59761026</t>
  </si>
  <si>
    <t>obklad keramický hladký do 12ks/m2</t>
  </si>
  <si>
    <t>-1739099811</t>
  </si>
  <si>
    <t>OBKL*1,1</t>
  </si>
  <si>
    <t>118</t>
  </si>
  <si>
    <t>781477114</t>
  </si>
  <si>
    <t>Příplatek k montáži obkladů vnitřních keramických hladkých za spárování tmelem dvousložkovým</t>
  </si>
  <si>
    <t>-1530361503</t>
  </si>
  <si>
    <t>https://podminky.urs.cz/item/CS_URS_2022_01/781477114</t>
  </si>
  <si>
    <t>119</t>
  </si>
  <si>
    <t>781494111</t>
  </si>
  <si>
    <t>Plastové profily rohové lepené flexibilním lepidlem</t>
  </si>
  <si>
    <t>-1538495973</t>
  </si>
  <si>
    <t>https://podminky.urs.cz/item/CS_URS_2022_01/781494111</t>
  </si>
  <si>
    <t>120</t>
  </si>
  <si>
    <t>781495115</t>
  </si>
  <si>
    <t>Spárování vnitřních obkladů silikonem</t>
  </si>
  <si>
    <t>68703568</t>
  </si>
  <si>
    <t>https://podminky.urs.cz/item/CS_URS_2022_01/781495115</t>
  </si>
  <si>
    <t>190</t>
  </si>
  <si>
    <t>998781101</t>
  </si>
  <si>
    <t>Přesun hmot pro obklady keramické stanovený z hmotnosti přesunovaného materiálu vodorovná dopravní vzdálenost do 50 m v objektech výšky do 6 m</t>
  </si>
  <si>
    <t>633083571</t>
  </si>
  <si>
    <t>https://podminky.urs.cz/item/CS_URS_2021_01/998781101</t>
  </si>
  <si>
    <t>784</t>
  </si>
  <si>
    <t>Dokončovací práce - malby a tapety</t>
  </si>
  <si>
    <t>61</t>
  </si>
  <si>
    <t>784181121</t>
  </si>
  <si>
    <t>Hloubková jednonásobná bezbarvá penetrace podkladu v místnostech v do 3,80 m</t>
  </si>
  <si>
    <t>735564291</t>
  </si>
  <si>
    <t>https://podminky.urs.cz/item/CS_URS_2022_01/784181121</t>
  </si>
  <si>
    <t>S1+S2+S3+2*S5+2*S6+2*S7+2*S9-OBKL+627,63</t>
  </si>
  <si>
    <t>62</t>
  </si>
  <si>
    <t>784221101</t>
  </si>
  <si>
    <t>Dvojnásobné bílé malby ze směsí za sucha dobře otěruvzdorných v místnostech do 3,80 m</t>
  </si>
  <si>
    <t>1991895180</t>
  </si>
  <si>
    <t>https://podminky.urs.cz/item/CS_URS_2022_01/784221101</t>
  </si>
  <si>
    <t>F0001</t>
  </si>
  <si>
    <t>D1N6VPII - ACO11 40 mm, ACL16 60 mm,spoj. postřik, SCC8/10 120mm, ŠD 150</t>
  </si>
  <si>
    <t>511,35</t>
  </si>
  <si>
    <t>02 - Zpevněné plochy</t>
  </si>
  <si>
    <t xml:space="preserve">    5 - Komunikace pozemní</t>
  </si>
  <si>
    <t xml:space="preserve">    9 - Ostatní konstrukce a práce, bourání</t>
  </si>
  <si>
    <t>-1239126813</t>
  </si>
  <si>
    <t>113106593</t>
  </si>
  <si>
    <t>Rozebrání dlažeb a dílců vozovek a ploch s přemístěním hmot na skládku na vzdálenost do 3 m nebo s naložením na dopravní prostředek, s jakoukoliv výplní spár strojně plochy jednotlivě přes 200 m2 z vegetační dlažby s ložem z kameniva betonové</t>
  </si>
  <si>
    <t>536990302</t>
  </si>
  <si>
    <t>https://podminky.urs.cz/item/CS_URS_2021_02/113106593</t>
  </si>
  <si>
    <t>113107211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</si>
  <si>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</si>
  <si>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1449685050</t>
  </si>
  <si>
    <t>https://podminky.urs.cz/item/CS_URS_2021_02/113107211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</si>
  <si>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</si>
  <si>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</si>
  <si>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616409204</t>
  </si>
  <si>
    <t>https://podminky.urs.cz/item/CS_URS_2021_02/113107222</t>
  </si>
  <si>
    <t>113201111</t>
  </si>
  <si>
    <t>Vytrhání obrub s vybouráním lože, s přemístěním hmot na skládku na vzdálenost do 3 m nebo s naložením na dopravní prostředek chodníkových ležatých</t>
  </si>
  <si>
    <t>786074137</t>
  </si>
  <si>
    <t>https://podminky.urs.cz/item/CS_URS_2022_01/113201111</t>
  </si>
  <si>
    <t>113201112</t>
  </si>
  <si>
    <t>Vytrhání obrub s vybouráním lože, s přemístěním hmot na skládku na vzdálenost do 3 m nebo s naložením na dopravní prostředek silničních ležatých</t>
  </si>
  <si>
    <t>-184980620</t>
  </si>
  <si>
    <t>https://podminky.urs.cz/item/CS_URS_2021_02/113201112</t>
  </si>
  <si>
    <t>113311121</t>
  </si>
  <si>
    <t>Odstranění geosyntetik s uložením na vzdálenost do 20 m nebo naložením na dopravní prostředek geotextilie</t>
  </si>
  <si>
    <t>-104876581</t>
  </si>
  <si>
    <t>https://podminky.urs.cz/item/CS_URS_2021_02/113311121</t>
  </si>
  <si>
    <t>119005151</t>
  </si>
  <si>
    <t>Vytyčení výsadeb s rozmístěním rostlin dle projektové dokumentace solitérních do 10 kusů</t>
  </si>
  <si>
    <t>1405402691</t>
  </si>
  <si>
    <t>https://podminky.urs.cz/item/CS_URS_2022_01/119005151</t>
  </si>
  <si>
    <t>625851952</t>
  </si>
  <si>
    <t>122251405</t>
  </si>
  <si>
    <t>Vykopávky v zemnících na suchu strojně zapažených i nezapažených v hornině třídy těžitelnosti I skupiny 3 přes 500 do 1 000 m3</t>
  </si>
  <si>
    <t>1441334043</t>
  </si>
  <si>
    <t>https://podminky.urs.cz/item/CS_URS_2021_02/122251405</t>
  </si>
  <si>
    <t>-1703599553</t>
  </si>
  <si>
    <t>1092636666</t>
  </si>
  <si>
    <t>292,4*5</t>
  </si>
  <si>
    <t>1486946464</t>
  </si>
  <si>
    <t>173,1 "uložení zeminy</t>
  </si>
  <si>
    <t>119,3 "uložení ornice na deponii investora</t>
  </si>
  <si>
    <t>-1914089731</t>
  </si>
  <si>
    <t>-1748267588</t>
  </si>
  <si>
    <t>173,1*1,8</t>
  </si>
  <si>
    <t>184201111.R</t>
  </si>
  <si>
    <t>Výsadba stromů bez balu do předem vyhloubené jamky se zalitím v rovině nebo na svahu</t>
  </si>
  <si>
    <t>558556692</t>
  </si>
  <si>
    <t>184215112</t>
  </si>
  <si>
    <t>Ukotvení dřeviny kůly jedním kůlem, délky přes 1 do 2 m</t>
  </si>
  <si>
    <t>2116497728</t>
  </si>
  <si>
    <t>https://podminky.urs.cz/item/CS_URS_2021_02/184215112</t>
  </si>
  <si>
    <t>60591253</t>
  </si>
  <si>
    <t>kůl vyvazovací dřevěný impregnovaný D 8cm dl 2m</t>
  </si>
  <si>
    <t>151247189</t>
  </si>
  <si>
    <t>184911421</t>
  </si>
  <si>
    <t>Mulčování vysazených rostlin mulčovací kůrou, tl. do 100 mm v rovině nebo na svahu do 1:5</t>
  </si>
  <si>
    <t>-309846269</t>
  </si>
  <si>
    <t>https://podminky.urs.cz/item/CS_URS_2021_02/184911421</t>
  </si>
  <si>
    <t>338171123.R</t>
  </si>
  <si>
    <t>Montáž sloupků a vzpěr plotových ocelových trubkových nebo profilovaných výšky do 2,60 m se zabetonováním do 0,13 m3 do připravených jamek</t>
  </si>
  <si>
    <t>123774569</t>
  </si>
  <si>
    <t>55342181.R</t>
  </si>
  <si>
    <t>plotový  sloupek JEKL 60x40 Pz délky 2,5-3,0 m</t>
  </si>
  <si>
    <t>-1597294461</t>
  </si>
  <si>
    <t>20</t>
  </si>
  <si>
    <t>348101210.R</t>
  </si>
  <si>
    <t>Vrátka k oplocení na sloupky ocelové s betonovými patkami, 1000x2000 mm, výplň z pletiva drátěného včetně kování a montáže</t>
  </si>
  <si>
    <t>-1428014547</t>
  </si>
  <si>
    <t>P</t>
  </si>
  <si>
    <t>Poznámka k položce:
Specifikace dána Projektovou dokumentací C a D.1.1</t>
  </si>
  <si>
    <t>348101210.R2</t>
  </si>
  <si>
    <t>Vrátka k oplocení na sloupky ocelové s betonovými patkami, 2000x2000 mm, výplň z pletiva drátěného včetně kování a montáže</t>
  </si>
  <si>
    <t>-221623453</t>
  </si>
  <si>
    <t>348121221</t>
  </si>
  <si>
    <t>Osazení podhrabových desek dl přes 2 do 3 m na ocelové plotové sloupky</t>
  </si>
  <si>
    <t>-1177578473</t>
  </si>
  <si>
    <t>https://podminky.urs.cz/item/CS_URS_2021_02/348121221</t>
  </si>
  <si>
    <t>59233119.R2</t>
  </si>
  <si>
    <t>deska plotová betonová 2500x50x290mm</t>
  </si>
  <si>
    <t>1429727192</t>
  </si>
  <si>
    <t>348171146</t>
  </si>
  <si>
    <t>Montáž oplocení z dílců kovových panelových svařovaných, na ocelové profilované sloupky, výšky přes 1,5 do 2,0 m</t>
  </si>
  <si>
    <t>518633839</t>
  </si>
  <si>
    <t>https://podminky.urs.cz/item/CS_URS_2021_02/348171146</t>
  </si>
  <si>
    <t>55342412</t>
  </si>
  <si>
    <t>plotový panel svařovaný v 1,5-2,0m š do 2,5m průměru drátu 5mm oka 55x200mm s horizontálním prolisem povrchová úprava PZ komaxit</t>
  </si>
  <si>
    <t>1729919042</t>
  </si>
  <si>
    <t>50*0,4 'Přepočtené koeficientem množství</t>
  </si>
  <si>
    <t>348172214.R</t>
  </si>
  <si>
    <t>Vjezdová brána posuvná dvoukřídlová 6300x2000 mm po kolejnici, povrch žárový zinek, včetně montáže (kompletní stavební připravenost), elektrického pohonu a vytrubnění včetně silového kabelu</t>
  </si>
  <si>
    <t>-185756717</t>
  </si>
  <si>
    <t>5</t>
  </si>
  <si>
    <t>Komunikace pozemní</t>
  </si>
  <si>
    <t>Úprava dopravního značení dle projektové dokumentace</t>
  </si>
  <si>
    <t>724154482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</si>
  <si>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</si>
  <si>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</si>
  <si>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1798907072</t>
  </si>
  <si>
    <t>https://podminky.urs.cz/item/CS_URS_2021_02/561121111</t>
  </si>
  <si>
    <t>564861111</t>
  </si>
  <si>
    <t>Podklad ze štěrkodrti ŠD s rozprostřením a zhutněním plochy přes 100 m2, po zhutnění tl. 200 mm</t>
  </si>
  <si>
    <t>1245910669</t>
  </si>
  <si>
    <t>https://podminky.urs.cz/item/CS_URS_2022_01/564861111</t>
  </si>
  <si>
    <t>567122111</t>
  </si>
  <si>
    <t>Podklad ze směsi stmelené cementem SC C 8/10 (KSC I) tl 120 mm</t>
  </si>
  <si>
    <t>323677951</t>
  </si>
  <si>
    <t>https://podminky.urs.cz/item/CS_URS_2022_01/567122111</t>
  </si>
  <si>
    <t>567132111</t>
  </si>
  <si>
    <t>Podklad ze směsi stmelené cementem SC bez dilatačních spár, s rozprostřením a zhutněním SC C 8/10 (KSC I), po zhutnění tl. 160 mm</t>
  </si>
  <si>
    <t>-1955940657</t>
  </si>
  <si>
    <t>https://podminky.urs.cz/item/CS_URS_2022_01/567132111</t>
  </si>
  <si>
    <t>573211111</t>
  </si>
  <si>
    <t>Postřik živičný spojovací z asfaltu v množství 0,60 kg/m2</t>
  </si>
  <si>
    <t>-1799317812</t>
  </si>
  <si>
    <t>https://podminky.urs.cz/item/CS_URS_2022_01/573211111</t>
  </si>
  <si>
    <t>60</t>
  </si>
  <si>
    <t>577134211</t>
  </si>
  <si>
    <t>Asfaltový beton vrstva obrusná ACO 11 (ABS) tř. II tl 40 mm š do 3 m z nemodifikovaného asfaltu</t>
  </si>
  <si>
    <t>1715221397</t>
  </si>
  <si>
    <t>https://podminky.urs.cz/item/CS_URS_2022_01/577134211</t>
  </si>
  <si>
    <t>577155132</t>
  </si>
  <si>
    <t>Asfaltový beton vrstva ložní ACL 16 (ABH) tl 60 mm š do 3 m z modifikovaného asfaltu</t>
  </si>
  <si>
    <t>-1853789638</t>
  </si>
  <si>
    <t>https://podminky.urs.cz/item/CS_URS_2022_01/577155132</t>
  </si>
  <si>
    <t>58343911</t>
  </si>
  <si>
    <t>kamenivo drcené hrubé frakce 11/22</t>
  </si>
  <si>
    <t>1773607609</t>
  </si>
  <si>
    <t>158,52*0,27 "přepočet z m3 na t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</si>
  <si>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</si>
  <si>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</si>
  <si>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103473047</t>
  </si>
  <si>
    <t>https://podminky.urs.cz/item/CS_URS_2021_02/561121112</t>
  </si>
  <si>
    <t>58343959</t>
  </si>
  <si>
    <t>kamenivo drcené hrubé frakce 32/63</t>
  </si>
  <si>
    <t>-1632417362</t>
  </si>
  <si>
    <t>158,52*0,36 "přepočet z m3 na t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</si>
  <si>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</si>
  <si>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</si>
  <si>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859754833</t>
  </si>
  <si>
    <t>https://podminky.urs.cz/item/CS_URS_2022_01/596211110</t>
  </si>
  <si>
    <t>59245018</t>
  </si>
  <si>
    <t>dlažba tvar obdélník betonová 200x100x60mm přírodní</t>
  </si>
  <si>
    <t>-1268637836</t>
  </si>
  <si>
    <t>129,52*1,01 "koeficint množství</t>
  </si>
  <si>
    <t>-2,11*1,01 "dlažba pro nevidomé</t>
  </si>
  <si>
    <t>59245019</t>
  </si>
  <si>
    <t>dlažba tvar obdélník betonová pro nevidomé 200x100x60mm přírodní</t>
  </si>
  <si>
    <t>1108071919</t>
  </si>
  <si>
    <t>2,11*1,01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</si>
  <si>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</si>
  <si>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</si>
  <si>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-934296138</t>
  </si>
  <si>
    <t>https://podminky.urs.cz/item/CS_URS_2022_01/596211210</t>
  </si>
  <si>
    <t>59245020</t>
  </si>
  <si>
    <t>dlažba tvar obdélník betonová 200x100x80mm přírodní</t>
  </si>
  <si>
    <t>-1156927142</t>
  </si>
  <si>
    <t>29*1,01 "koeficint množství</t>
  </si>
  <si>
    <t>Ostatní konstrukce a práce, bourání</t>
  </si>
  <si>
    <t>916131112</t>
  </si>
  <si>
    <t>Osazení silničního obrubníku betonového se zřízením lože, s vyplněním a zatřením spár cementovou maltou ležatého bez boční opěry, do lože z betonu prostého</t>
  </si>
  <si>
    <t>-545479618</t>
  </si>
  <si>
    <t>https://podminky.urs.cz/item/CS_URS_2021_02/916131112</t>
  </si>
  <si>
    <t>59218001</t>
  </si>
  <si>
    <t>krajník betonový silniční 500x250x80mm</t>
  </si>
  <si>
    <t>-1260796449</t>
  </si>
  <si>
    <t>38,0*1,02 "ztrátné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</si>
  <si>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</si>
  <si>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</si>
  <si>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1518159218</t>
  </si>
  <si>
    <t>https://podminky.urs.cz/item/CS_URS_2021_02/916131213</t>
  </si>
  <si>
    <t>59217031</t>
  </si>
  <si>
    <t>obrubník betonový silniční 1000x150x250mm</t>
  </si>
  <si>
    <t>1174491826</t>
  </si>
  <si>
    <t>92,3 * 1,01 "ztrátné</t>
  </si>
  <si>
    <t>59217032</t>
  </si>
  <si>
    <t>obrubník betonový silniční 1000x150x150mm</t>
  </si>
  <si>
    <t>846357143</t>
  </si>
  <si>
    <t>38,0*1,01</t>
  </si>
  <si>
    <t>59217030</t>
  </si>
  <si>
    <t>obrubník betonový silniční přechodový 1000x150x150-250mm</t>
  </si>
  <si>
    <t>-367934521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</si>
  <si>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</si>
  <si>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</si>
  <si>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1494152082</t>
  </si>
  <si>
    <t>https://podminky.urs.cz/item/CS_URS_2021_02/916231113</t>
  </si>
  <si>
    <t>59217017</t>
  </si>
  <si>
    <t>obrubník betonový chodníkový 1000x100x250mm</t>
  </si>
  <si>
    <t>-1352230212</t>
  </si>
  <si>
    <t>135,2* 1,01 "ztrátné</t>
  </si>
  <si>
    <t>919726121</t>
  </si>
  <si>
    <t>Geotextilie netkaná pro ochranu, separaci nebo filtraci měrná hmotnost do 200 g/m2</t>
  </si>
  <si>
    <t>721270219</t>
  </si>
  <si>
    <t>https://podminky.urs.cz/item/CS_URS_2021_02/919726121</t>
  </si>
  <si>
    <t>966072811.R</t>
  </si>
  <si>
    <t>Demontáž a rozebrání oplocení z dílců na ocelové sloupky, výšky přes 1 do 2 m včetně vybourání plotových sloupků</t>
  </si>
  <si>
    <t>443809043</t>
  </si>
  <si>
    <t>966073811</t>
  </si>
  <si>
    <t>Rozebrání vrat a vrátek k oplocení plochy jednotlivě přes 2 do 6 m2</t>
  </si>
  <si>
    <t>-1601869353</t>
  </si>
  <si>
    <t>https://podminky.urs.cz/item/CS_URS_2021_02/966073811</t>
  </si>
  <si>
    <t>9.R2</t>
  </si>
  <si>
    <t>polymerbetonový žlab pro zatížení D400 300x300 mm s litinovou mříží, bez spádu, včetně příslušenství (např. koncovky, napojení na kanalizaci), D+M</t>
  </si>
  <si>
    <t>-531639910</t>
  </si>
  <si>
    <t>9.R</t>
  </si>
  <si>
    <t>Drobné bourací práce dle projektové dokumentace jinde v rozpočtu neuvedené</t>
  </si>
  <si>
    <t>-2118352181</t>
  </si>
  <si>
    <t>-930230448</t>
  </si>
  <si>
    <t>https://podminky.urs.cz/item/CS_URS_2021_02/997221551</t>
  </si>
  <si>
    <t>24</t>
  </si>
  <si>
    <t>1535817143</t>
  </si>
  <si>
    <t>https://podminky.urs.cz/item/CS_URS_2021_02/997221559</t>
  </si>
  <si>
    <t>72,829*14</t>
  </si>
  <si>
    <t>997221873</t>
  </si>
  <si>
    <t>-308940649</t>
  </si>
  <si>
    <t>https://podminky.urs.cz/item/CS_URS_2021_02/997221873</t>
  </si>
  <si>
    <t>998223011</t>
  </si>
  <si>
    <t>Přesun hmot pro pozemní komunikace s krytem dlážděným dopravní vzdálenost do 200 m jakékoliv délky objektu</t>
  </si>
  <si>
    <t>1766688731</t>
  </si>
  <si>
    <t>https://podminky.urs.cz/item/CS_URS_2021_02/998223011</t>
  </si>
  <si>
    <t>03 - Vzduchotechnika</t>
  </si>
  <si>
    <t>1.01</t>
  </si>
  <si>
    <t>Vzduchotechnické zař. č. 01: Vzduchotechnická rekuperační jednotka s deskovým výměníkem pro zpětné získávání tepla. Pracovní bod 3000m3/h, 400Pa: účinnost rek. dle EN308 min. 88,6%; Splňuje Ecodesign 2018; SFPv faktor (čisté filtry) 2.26 kW(m3/s); vodní ohřev 4,8 kW při spádu 70/50°C; Hladina akustického výkonu do okolí max. 56 dB(A); Hladiny akustického výkonu na jednotlivých hrdlech jednotky: sání odvod - 65 dB(A), výtlak přívod - 77 dB(A), sání přívod - 66 dB(A), výtlak odvod - 81 dB(A); rozměry š x v d - 1265 x 1200 x 2482; hmotnost 539 kg; vč. komunikačního protokolu pro možnost připojení do nadřazeného řídícího systému</t>
  </si>
  <si>
    <t>1.02</t>
  </si>
  <si>
    <t>Vzduchotechnické zař. č. 02: Vzduchotechnická rekuperační jednotka s deskovým výměníkem pro zpětné získávání tepla. Pracovní bod 1400m3/h, 300Pa: účinnost rek. dle EN308 min. 87,8%; Splňuje Ecodesign 2018; SFPv faktor (čisté filtry) 2.68 kW(m3/s); vodní ohřev 3,9 kW při spádu 70/50°C; Hladina akustického výkonu do okolí max. 55 dB(A); Hladiny akustického výkonu na jednotlivých hrdlech jednotky: sání odvod - 54 dB(A), výtlak přívod - 72 dB(A), sání přívod - 54 dB(A), výtlak odvod - 74 dB(A); rozměry š x v d - 775 x 1319 x 2000; hmotnost 268 kg; vč. komunikačního protokolu pro možnost připojení do nadřazeného řídícího systému</t>
  </si>
  <si>
    <t>1.03</t>
  </si>
  <si>
    <t>Vzduchotechnické zař. č. 03: Kompaktní systém pro odtah spalin vozů obsahující: Odtahový radiální ventilátor R160 - N29; Q=1000 m3/h; max. tlak 2850Pa; rychlost 21 m/s; hmotnost 28 kg; (P=1,5 kW), 230/400V,3-fáze, 50 Hz se stojanem; 1ks odsávací jednotka pro vysokopoložené výfuky vč. koncovky a hadice 160 mm délka 2m; 1ks 7,5m kolejnice, 1ks konzole pro kolejnici; motorový spouštěč dálkový 25-4,0 A pro ventilátor R160 - N29/1,5 kW; komunikační protokol pro možnost připojení do nadřazeného systému vč. potrubního propojení mezi kolejnicovým systémem a odtahovým ventilátorem a výfukové hlavice nad střechou objektu v exteriéru</t>
  </si>
  <si>
    <t>1.04</t>
  </si>
  <si>
    <t>Tlumič hluku - zař.č.1 výfuk - Útlum 15 dB(A) tl. Ztráta max. 9 Pa; Rozměry - 1000x500x400</t>
  </si>
  <si>
    <t>1.05</t>
  </si>
  <si>
    <t>Tlumič hluku - zař.č.1 přívod - Útlum 19 dB(A) tl. Ztráta max. 31 Pa; Rozměry - 1000x500x400</t>
  </si>
  <si>
    <t>1.06</t>
  </si>
  <si>
    <t>Tlumič hluku - zař.č.2 výfuk - Útlum 10 dB(A) tl. Ztráta max. 3 Pa; Rozměry - ø 315x500</t>
  </si>
  <si>
    <t>1.07</t>
  </si>
  <si>
    <t>Tlumič hluku - zař.č.2 přívod - Útlum 27 dB(A) tl. Ztráta max. 0 Pa; Rozměry - ø 315x1000</t>
  </si>
  <si>
    <t>1.08</t>
  </si>
  <si>
    <t>Pružná čtyřhranná manžeta pro vzduchotechnickou jednotku - 1000 x 400</t>
  </si>
  <si>
    <t>1.09</t>
  </si>
  <si>
    <t>Pružná čtyřhranná manžeta pro vzduchotechnickou jednotku - ø 315</t>
  </si>
  <si>
    <t>1.10</t>
  </si>
  <si>
    <t>Regulační klapka - Regulátor konstatního průtoku vzduchu - regulační rozsah 30-250 m3/h; max. povolený hluk. 45 dB(A); ø80-160</t>
  </si>
  <si>
    <t>1.11</t>
  </si>
  <si>
    <t>Uzavírací klapka 4-hranná - Uzavírací klapka vč. servopohonu 24V; a x b - 1000 x 400</t>
  </si>
  <si>
    <t>1.12</t>
  </si>
  <si>
    <t>Uzavírací klapka vč. servopohonu 24V; ø 315</t>
  </si>
  <si>
    <t>1.13</t>
  </si>
  <si>
    <t>Talířový ventil pro přívod nebo odvod vzduchu - ø140 a ø160</t>
  </si>
  <si>
    <t>1.14</t>
  </si>
  <si>
    <t>Nastavitelná čtyřhranná vyústka pro přívod nebo odvod vzduchu - 425 x 125</t>
  </si>
  <si>
    <t>1.15</t>
  </si>
  <si>
    <t>Nastavitelná čtyřhranná vyústka pro přívod nebo odvod vzduchu - 630 x 160</t>
  </si>
  <si>
    <t>1.16</t>
  </si>
  <si>
    <t>Nastavitelná čtyřhranná vyústka pro přívod nebo odvod vzduchu - 625 x 225</t>
  </si>
  <si>
    <t>1.17</t>
  </si>
  <si>
    <t>Nastavitelná čtyřhranná vyústka na kruhové potrubí - 625 x 225</t>
  </si>
  <si>
    <t>1.18</t>
  </si>
  <si>
    <t>Čtyřhranná protidešťová žaluzie pro sání vzduchu - 2500 x 400</t>
  </si>
  <si>
    <t>1.19</t>
  </si>
  <si>
    <t>Čtyřhranná protidešťová žaluzie pro výfuk vzduchu 1000 m3/h</t>
  </si>
  <si>
    <t>1.20</t>
  </si>
  <si>
    <t>Čtyřhranná výfuková hlavice pro 4500 m3/h; 800x1200 mm</t>
  </si>
  <si>
    <t>1.21</t>
  </si>
  <si>
    <t>Hranaté potrubí - čtyřhranný potrubní systém sk.I., čtyřhranné pozinkované potrubí - Obdélníkový vzduchotechnický systém z vyztužených trub a tvarových kusů. Třída těsnosti C ( ATC 3 ) při správné montáži. V souladu s normami ČSN EN 1505, ČSN EN 1507. Výměra a kalkulace dle DIN 18379. Délka hrany max. 1500 mm, vč. 30 % tvarovek</t>
  </si>
  <si>
    <t>1.22</t>
  </si>
  <si>
    <t>Těsný potrubní systém s dvoubřitým těsněním, třída těsnosti D, ø80, vč. 30% tvarovek</t>
  </si>
  <si>
    <t>1.23</t>
  </si>
  <si>
    <t>Těsný potrubní systém s dvoubřitým těsněním, třída těsnosti D, ø100, vč. 30% tvarovek</t>
  </si>
  <si>
    <t>1.24</t>
  </si>
  <si>
    <t>Těsný potrubní systém s dvoubřitým těsněním, třída těsnosti D, ø125, vč. 30% tvarovek</t>
  </si>
  <si>
    <t>1.25</t>
  </si>
  <si>
    <t>1.26</t>
  </si>
  <si>
    <t>Těsný potrubní systém s dvoubřitým těsněním, třída těsnosti D, ø140, vč. 30% tvarovek</t>
  </si>
  <si>
    <t>1.27</t>
  </si>
  <si>
    <t>Těsný potrubní systém s dvoubřitým těsněním, třída těsnosti D, ø150, vč. 30% tvarovek</t>
  </si>
  <si>
    <t>1.28</t>
  </si>
  <si>
    <t>Těsný potrubní systém s dvoubřitým těsněním, třída těsnosti D, ø180, vč. 30% tvarovek</t>
  </si>
  <si>
    <t>1.29</t>
  </si>
  <si>
    <t>Těsný potrubní systém s dvoubřitým těsněním, třída těsnosti D, ø200, vč. 30% tvarovek</t>
  </si>
  <si>
    <t>1.30</t>
  </si>
  <si>
    <t>Těsný potrubní systém s dvoubřitým těsněním, třída těsnosti D, ø224, vč. 30% tvarovek</t>
  </si>
  <si>
    <t>1.31</t>
  </si>
  <si>
    <t>Těsný potrubní systém s dvoubřitým těsněním, třída těsnosti D, ø280, vč. 30% tvarovek</t>
  </si>
  <si>
    <t>1.32</t>
  </si>
  <si>
    <t>Těsný potrubní systém s dvoubřitým těsněním, třída těsnosti D, ø315, vč. 30% tvarovek</t>
  </si>
  <si>
    <t>1.33</t>
  </si>
  <si>
    <t>Těsný potrubní systém s dvoubřitým těsněním, třída těsnosti D, ø355, vč. 30% tvarovek</t>
  </si>
  <si>
    <t>1.34</t>
  </si>
  <si>
    <t>Tepelná izolace z minerální vaty tloušťky 80 mm</t>
  </si>
  <si>
    <t>68</t>
  </si>
  <si>
    <t>1.35</t>
  </si>
  <si>
    <t>Tepelná izolace z minerální vaty tloušťky 60 mm</t>
  </si>
  <si>
    <t>1.36</t>
  </si>
  <si>
    <t>Připojení elektro ESI, připojení pro: ventilátory, elektro ohřívače, servopohony (230V / 3x 400V)</t>
  </si>
  <si>
    <t>1.37</t>
  </si>
  <si>
    <t>Připojení elektro ESL, slaboproud - autonomní regulace / ovládání nadřazeným uživatelem / čidla CO2 + vlhkost + kouř</t>
  </si>
  <si>
    <t>1.38</t>
  </si>
  <si>
    <t>Připojení ZTI (K), připojení na odvod kondenzátu od rekuperátorů VZT jednotek</t>
  </si>
  <si>
    <t>1.39</t>
  </si>
  <si>
    <t>Kotevní materiál, rozsah dle rozvodů na půdorysech</t>
  </si>
  <si>
    <t>78</t>
  </si>
  <si>
    <t>1.40</t>
  </si>
  <si>
    <t>Montážní / demontážní práce, rozsah se upřesní dle situace na stavbě</t>
  </si>
  <si>
    <t>1.41</t>
  </si>
  <si>
    <t>Uvedení zařízení do provozu</t>
  </si>
  <si>
    <t>1.42</t>
  </si>
  <si>
    <t>Zaregulování + zkoušky / měření</t>
  </si>
  <si>
    <t>1.43</t>
  </si>
  <si>
    <t>Zaškolení obsluhy</t>
  </si>
  <si>
    <t>04 - Chlazení</t>
  </si>
  <si>
    <t>Multisplit systém chlazení - venkovní jednotka; Qchl=5,2 kW; Qvyt=6,8 kW; U=230 V; jištění 12 A; P= 1,45 kW</t>
  </si>
  <si>
    <t>Vnitřní nástěnná jednotka; Qchl=2,5 kW</t>
  </si>
  <si>
    <t>Dálkové infra ovladače</t>
  </si>
  <si>
    <t>Izolované chladivové potrubí 6,35/9,5 mm vč. chladiva ; vč. prokabelování mezi každou vnitřní a venkovní jednotkou 4-žilovým kabelem</t>
  </si>
  <si>
    <t>Nosná konzole pro venkovní jednotku vč. dalšího kotevního materiálu</t>
  </si>
  <si>
    <t>Kotevní systém pro vnitřní jednotky</t>
  </si>
  <si>
    <t>Kotevní materiál pro chladivové rozvody vč. prokabelování</t>
  </si>
  <si>
    <t>Potrubí / hadice pro odvod kondenzátu DN20</t>
  </si>
  <si>
    <t>Doprava</t>
  </si>
  <si>
    <t>Provedení komplexních zkoušek vč. zaregulování a protokolu</t>
  </si>
  <si>
    <t>Předávací dokumentace</t>
  </si>
  <si>
    <t>Spojovací a těsnící materiál</t>
  </si>
  <si>
    <t>Montáž chlazení</t>
  </si>
  <si>
    <t>Stavební práce (prostupy, dozdění, výmalba)</t>
  </si>
  <si>
    <t>Připojení elektro + uvedení do provozu</t>
  </si>
  <si>
    <t>05 - Vytápění</t>
  </si>
  <si>
    <t xml:space="preserve"> Bílina</t>
  </si>
  <si>
    <t>22802258</t>
  </si>
  <si>
    <t>DRAKISA s.r.o.</t>
  </si>
  <si>
    <t>Krajovský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</si>
  <si>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</si>
  <si>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</si>
  <si>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</si>
  <si>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</si>
  <si>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</si>
  <si>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</si>
  <si>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Ostatní - Ostatní</t>
  </si>
  <si>
    <t>713463132</t>
  </si>
  <si>
    <t>Montáž izolace tepelné potrubí a ohybů tvarovkami nebo deskami potrubními pouzdry bez povrchové úpravy (izolační materiál ve specifikaci) přilepenými v příčných a podélných spojích izolace potrubí jednovrstvá, tloušťky izolace přes 25 do 50 mm</t>
  </si>
  <si>
    <t>-965784506</t>
  </si>
  <si>
    <t>https://podminky.urs.cz/item/CS_URS_2022_01/713463132</t>
  </si>
  <si>
    <t>32+35+30+15+10</t>
  </si>
  <si>
    <t>63154533</t>
  </si>
  <si>
    <t>pouzdro izolační potrubní z minerální vlny s Al fólií max. 250/100°C 42/30mm</t>
  </si>
  <si>
    <t>-167508688</t>
  </si>
  <si>
    <t>63154006</t>
  </si>
  <si>
    <t>pouzdro izolační potrubní z minerální vlny s Al fólií max. 250/100°C 35/20mm</t>
  </si>
  <si>
    <t>1344562335</t>
  </si>
  <si>
    <t>63154005</t>
  </si>
  <si>
    <t>pouzdro izolační potrubní z minerální vlny s Al fólií max. 250/100°C 28/20mm</t>
  </si>
  <si>
    <t>551775009</t>
  </si>
  <si>
    <t>63154003</t>
  </si>
  <si>
    <t>pouzdro izolační potrubní z minerální vlny s Al fólií max. 250/100°C 18/20mm</t>
  </si>
  <si>
    <t>-645848192</t>
  </si>
  <si>
    <t>63154002</t>
  </si>
  <si>
    <t>pouzdro izolační potrubní z minerální vlny s Al fólií max. 250/100°C 15/20mm</t>
  </si>
  <si>
    <t>-2069533714</t>
  </si>
  <si>
    <t>727</t>
  </si>
  <si>
    <t>Zdravotechnika - požární ochrana</t>
  </si>
  <si>
    <t>727111346</t>
  </si>
  <si>
    <t>Protipožární trubní ucpávky kovové potrubí včetně dodatečné izolace prostup stěnou tloušťky 150 mm požární odolnost EI 180 D 54</t>
  </si>
  <si>
    <t>CS ÚRS 2020 01</t>
  </si>
  <si>
    <t>847197302</t>
  </si>
  <si>
    <t>731</t>
  </si>
  <si>
    <t>Ústřední vytápění - kotelny</t>
  </si>
  <si>
    <t>731130107 R</t>
  </si>
  <si>
    <t>Tlakově nezávislá předávací stanice vstup 105/60°C, 0,6 MPa, výstup 1x20kW 70/50, 1x25 kW 70/50, 1x65 kW ohřev TUV
 dodávka včetně expanzní nádoby, MaR a tepelné izolace</t>
  </si>
  <si>
    <t>soubor</t>
  </si>
  <si>
    <t>2011599024</t>
  </si>
  <si>
    <t>732</t>
  </si>
  <si>
    <t>Ústřední vytápění - strojovny</t>
  </si>
  <si>
    <t>732231101</t>
  </si>
  <si>
    <t>Akumulační nádrže topné vody bez teplosměnného výměníku PN 0,3 MPa / t = 90°C objem nádrže 500 l</t>
  </si>
  <si>
    <t>-1214372347</t>
  </si>
  <si>
    <t>https://podminky.urs.cz/item/CS_URS_2022_01/732231101</t>
  </si>
  <si>
    <t>733</t>
  </si>
  <si>
    <t>Ústřední vytápění - rozvodné potrubí</t>
  </si>
  <si>
    <t>733122207</t>
  </si>
  <si>
    <t>Potrubí z trubek ocelových hladkých spojovaných lisováním z uhlíkové oceli tenkostěnné PP opláštění PN 16, T= +110°C Ø 42/1,5</t>
  </si>
  <si>
    <t>-755179086</t>
  </si>
  <si>
    <t>https://podminky.urs.cz/item/CS_URS_2022_01/733122207</t>
  </si>
  <si>
    <t>733190108</t>
  </si>
  <si>
    <t>Zkoušky těsnosti potrubí, manžety prostupové z trubek ocelových zkoušky těsnosti potrubí (za provozu) z trubek ocelových závitových DN 40 do 50</t>
  </si>
  <si>
    <t>346298146</t>
  </si>
  <si>
    <t>https://podminky.urs.cz/item/CS_URS_2022_01/733190108</t>
  </si>
  <si>
    <t>733223301</t>
  </si>
  <si>
    <t>Potrubí z trubek měděných tvrdých spojovaných lisováním PN 16, T= +110°C Ø 15/1</t>
  </si>
  <si>
    <t>-1960153345</t>
  </si>
  <si>
    <t>https://podminky.urs.cz/item/CS_URS_2022_01/733223301</t>
  </si>
  <si>
    <t>733223302</t>
  </si>
  <si>
    <t>Potrubí z trubek měděných tvrdých spojovaných lisováním PN 16, T= +110°C Ø 18/1</t>
  </si>
  <si>
    <t>-864496972</t>
  </si>
  <si>
    <t>https://podminky.urs.cz/item/CS_URS_2022_01/733223302</t>
  </si>
  <si>
    <t>733223303</t>
  </si>
  <si>
    <t>Potrubí z trubek měděných tvrdých spojovaných lisováním PN 16, T= +110°C Ø 22/1</t>
  </si>
  <si>
    <t>-507872205</t>
  </si>
  <si>
    <t>https://podminky.urs.cz/item/CS_URS_2022_01/733223303</t>
  </si>
  <si>
    <t>733223304</t>
  </si>
  <si>
    <t>Potrubí z trubek měděných tvrdých spojovaných lisováním PN 16, T= +110°C Ø 28/1,5</t>
  </si>
  <si>
    <t>1972284549</t>
  </si>
  <si>
    <t>https://podminky.urs.cz/item/CS_URS_2022_01/733223304</t>
  </si>
  <si>
    <t>733223305</t>
  </si>
  <si>
    <t>Potrubí z trubek měděných tvrdých spojovaných lisováním PN 16, T= +110°C Ø 35/1,5</t>
  </si>
  <si>
    <t>112116461</t>
  </si>
  <si>
    <t>https://podminky.urs.cz/item/CS_URS_2022_01/733223305</t>
  </si>
  <si>
    <t>733291101</t>
  </si>
  <si>
    <t>Zkoušky těsnosti potrubí z trubek měděných Ø do 35/1,5</t>
  </si>
  <si>
    <t>-1141386586</t>
  </si>
  <si>
    <t>https://podminky.urs.cz/item/CS_URS_2022_01/733291101</t>
  </si>
  <si>
    <t>204+170+10+58+8</t>
  </si>
  <si>
    <t>998733102</t>
  </si>
  <si>
    <t>Přesun hmot pro rozvody potrubí stanovený z hmotnosti přesunovaného materiálu vodorovná dopravní vzdálenost do 50 m v objektech výšky přes 6 do 12 m</t>
  </si>
  <si>
    <t>537231701</t>
  </si>
  <si>
    <t>https://podminky.urs.cz/item/CS_URS_2022_01/998733102</t>
  </si>
  <si>
    <t>734</t>
  </si>
  <si>
    <t>Ústřední vytápění - armatury</t>
  </si>
  <si>
    <t>734211127</t>
  </si>
  <si>
    <t>Ventily odvzdušňovací závitové automatické se zpětnou klapkou PN 14 do 120°C G 1/2</t>
  </si>
  <si>
    <t>1087933657</t>
  </si>
  <si>
    <t>https://podminky.urs.cz/item/CS_URS_2022_01/734211127</t>
  </si>
  <si>
    <t>734220101</t>
  </si>
  <si>
    <t>Ventily regulační závitové vyvažovací přímé PN 20 do 100°C G 3/4</t>
  </si>
  <si>
    <t>185209237</t>
  </si>
  <si>
    <t>https://podminky.urs.cz/item/CS_URS_2022_01/734220101</t>
  </si>
  <si>
    <t>734221682</t>
  </si>
  <si>
    <t>Ventily regulační závitové hlavice termostatické, pro ovládání ventilů PN 10 do 110°C kapalinové otopných těles VK</t>
  </si>
  <si>
    <t>-1911507631</t>
  </si>
  <si>
    <t>https://podminky.urs.cz/item/CS_URS_2022_01/734221682</t>
  </si>
  <si>
    <t>734261406</t>
  </si>
  <si>
    <t>Šroubení připojovací armatury radiátorů VK PN 10 do 110°C, regulační uzavíratelné přímé G 1/2 x 18</t>
  </si>
  <si>
    <t>1834120451</t>
  </si>
  <si>
    <t>https://podminky.urs.cz/item/CS_URS_2022_01/734261406</t>
  </si>
  <si>
    <t>bez vypouštění</t>
  </si>
  <si>
    <t>s vypouštěním</t>
  </si>
  <si>
    <t>734292713</t>
  </si>
  <si>
    <t>Ostatní armatury kulové kohouty PN 42 do 185°C přímé vnitřní závit G 1/2</t>
  </si>
  <si>
    <t>1075201392</t>
  </si>
  <si>
    <t>https://podminky.urs.cz/item/CS_URS_2022_01/734292713</t>
  </si>
  <si>
    <t>734292714</t>
  </si>
  <si>
    <t>Ostatní armatury kulové kohouty PN 42 do 185°C přímé vnitřní závit G 3/4</t>
  </si>
  <si>
    <t>1022851386</t>
  </si>
  <si>
    <t>https://podminky.urs.cz/item/CS_URS_2022_01/734292714</t>
  </si>
  <si>
    <t>734292715</t>
  </si>
  <si>
    <t>Ostatní armatury kulové kohouty PN 42 do 185°C přímé vnitřní závit G 1</t>
  </si>
  <si>
    <t>-1361600148</t>
  </si>
  <si>
    <t>https://podminky.urs.cz/item/CS_URS_2022_01/734292715</t>
  </si>
  <si>
    <t>734292716</t>
  </si>
  <si>
    <t>Ostatní armatury kulové kohouty PN 42 do 185°C přímé vnitřní závit G 1 1/4</t>
  </si>
  <si>
    <t>1722240476</t>
  </si>
  <si>
    <t>https://podminky.urs.cz/item/CS_URS_2022_01/734292716</t>
  </si>
  <si>
    <t>734292727</t>
  </si>
  <si>
    <t>Ostatní armatury kulové kohouty PN 42 do 185°C přímé vnitřní závit s vypouštěním G 6/4</t>
  </si>
  <si>
    <t>1126645715</t>
  </si>
  <si>
    <t>https://podminky.urs.cz/item/CS_URS_2022_01/734292727</t>
  </si>
  <si>
    <t>735</t>
  </si>
  <si>
    <t>Ústřední vytápění - otopná tělesa</t>
  </si>
  <si>
    <t>735152156</t>
  </si>
  <si>
    <t>Otopná tělesa panelová VK jednodesková PN 1,0 MPa, T do 110°C bez přídavné přestupní plochy výšky tělesa 500 mm stavební délky / výkonu 900 mm / 463 W</t>
  </si>
  <si>
    <t>-2012877426</t>
  </si>
  <si>
    <t>https://podminky.urs.cz/item/CS_URS_2022_01/735152156</t>
  </si>
  <si>
    <t>735152160</t>
  </si>
  <si>
    <t>Otopná tělesa panelová VK jednodesková PN 1,0 MPa, T do 110°C bez přídavné přestupní plochy výšky tělesa 500 mm stavební délky / výkonu 1400 mm / 720 W</t>
  </si>
  <si>
    <t>-1249263497</t>
  </si>
  <si>
    <t>https://podminky.urs.cz/item/CS_URS_2022_01/735152160</t>
  </si>
  <si>
    <t>735152459</t>
  </si>
  <si>
    <t>Otopná tělesa panelová VK dvoudesková PN 1,0 MPa, T do 110°C s jednou přídavnou přestupní plochou výšky tělesa 500 mm stavební délky / výkonu 1200 mm / 1340 W</t>
  </si>
  <si>
    <t>-287454542</t>
  </si>
  <si>
    <t>https://podminky.urs.cz/item/CS_URS_2022_01/735152459</t>
  </si>
  <si>
    <t>735152460</t>
  </si>
  <si>
    <t>Otopná tělesa panelová VK dvoudesková PN 1,0 MPa, T do 110°C s jednou přídavnou přestupní plochou výšky tělesa 500 mm stavební délky / výkonu 1400 mm / 1564 W</t>
  </si>
  <si>
    <t>-1459255667</t>
  </si>
  <si>
    <t>https://podminky.urs.cz/item/CS_URS_2022_01/735152460</t>
  </si>
  <si>
    <t>735152560</t>
  </si>
  <si>
    <t>Otopná tělesa panelová VK dvoudesková PN 1,0 MPa, T do 110°C se dvěma přídavnými přestupními plochami výšky tělesa 500 mm stavební délky / výkonu 1400 mm / 2033 W</t>
  </si>
  <si>
    <t>-836861716</t>
  </si>
  <si>
    <t>https://podminky.urs.cz/item/CS_URS_2022_01/735152560</t>
  </si>
  <si>
    <t>735152595</t>
  </si>
  <si>
    <t>Otopná tělesa panelová VK dvoudesková PN 1,0 MPa, T do 110°C se dvěma přídavnými přestupními plochami výšky tělesa 900 mm stavební délky / výkonu 800 mm / 1850 W</t>
  </si>
  <si>
    <t>785270373</t>
  </si>
  <si>
    <t>https://podminky.urs.cz/item/CS_URS_2022_01/735152595</t>
  </si>
  <si>
    <t>735152601</t>
  </si>
  <si>
    <t>Otopná tělesa panelová VK dvoudesková PN 1,0 MPa, T do 110°C se dvěma přídavnými přestupními plochami výšky tělesa 900 mm stavební délky / výkonu 1600 mm / 3701 W</t>
  </si>
  <si>
    <t>-243713379</t>
  </si>
  <si>
    <t>https://podminky.urs.cz/item/CS_URS_2022_01/735152601</t>
  </si>
  <si>
    <t>735164273R</t>
  </si>
  <si>
    <t>Těleso koraline LKE LKE1800918Y10</t>
  </si>
  <si>
    <t>504656920</t>
  </si>
  <si>
    <t>998735102</t>
  </si>
  <si>
    <t>Přesun hmot pro otopná tělesa stanovený z hmotnosti přesunovaného materiálu vodorovná dopravní vzdálenost do 50 m v objektech výšky přes 6 do 12 m</t>
  </si>
  <si>
    <t>790667218</t>
  </si>
  <si>
    <t>https://podminky.urs.cz/item/CS_URS_2022_01/998735102</t>
  </si>
  <si>
    <t>Ostatní</t>
  </si>
  <si>
    <t>Zaregulování soustavy,topná zkouška</t>
  </si>
  <si>
    <t>sou</t>
  </si>
  <si>
    <t>512</t>
  </si>
  <si>
    <t>231230821</t>
  </si>
  <si>
    <t>Napojení dopouštění vody do systému do 5bm</t>
  </si>
  <si>
    <t>-1698607460</t>
  </si>
  <si>
    <t>Stavební pomocné práce</t>
  </si>
  <si>
    <t>1165751540</t>
  </si>
  <si>
    <t>06 - Vodovod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</si>
  <si>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</si>
  <si>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</si>
  <si>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</si>
  <si>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722</t>
  </si>
  <si>
    <t>Zdravotechnika - vnitřní vodovod</t>
  </si>
  <si>
    <t>722174022</t>
  </si>
  <si>
    <t>Potrubí z plastových trubek z polypropylenu PPR svařovaných polyfúzně PN 20 (SDR 6) D 20 x 3,4</t>
  </si>
  <si>
    <t>-49932880</t>
  </si>
  <si>
    <t>https://podminky.urs.cz/item/CS_URS_2022_01/722174022</t>
  </si>
  <si>
    <t>722174023</t>
  </si>
  <si>
    <t>Potrubí z plastových trubek z polypropylenu PPR svařovaných polyfúzně PN 20 (SDR 6) D 25 x 4,2</t>
  </si>
  <si>
    <t>-1152910675</t>
  </si>
  <si>
    <t>https://podminky.urs.cz/item/CS_URS_2022_01/722174023</t>
  </si>
  <si>
    <t>722174024</t>
  </si>
  <si>
    <t>Potrubí z plastových trubek z polypropylenu PPR svařovaných polyfúzně PN 20 (SDR 6) D 32 x 5,4</t>
  </si>
  <si>
    <t>-1310765605</t>
  </si>
  <si>
    <t>https://podminky.urs.cz/item/CS_URS_2022_01/722174024</t>
  </si>
  <si>
    <t>722174025</t>
  </si>
  <si>
    <t>Potrubí z plastových trubek z polypropylenu PPR svařovaných polyfúzně PN 20 (SDR 6) D 40 x 6,7</t>
  </si>
  <si>
    <t>-954611439</t>
  </si>
  <si>
    <t>https://podminky.urs.cz/item/CS_URS_2022_01/722174025</t>
  </si>
  <si>
    <t>722174026</t>
  </si>
  <si>
    <t>Potrubí z plastových trubek z polypropylenu PPR svařovaných polyfúzně PN 20 (SDR 6) D 50 x 8,3</t>
  </si>
  <si>
    <t>-99138549</t>
  </si>
  <si>
    <t>https://podminky.urs.cz/item/CS_URS_2022_01/722174026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</si>
  <si>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</si>
  <si>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</si>
  <si>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-1702609748</t>
  </si>
  <si>
    <t>https://podminky.urs.cz/item/CS_URS_2022_01/722181221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</si>
  <si>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</si>
  <si>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</si>
  <si>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-1673014782</t>
  </si>
  <si>
    <t>https://podminky.urs.cz/item/CS_URS_2022_01/722181241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</si>
  <si>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</si>
  <si>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</si>
  <si>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2048654028</t>
  </si>
  <si>
    <t>https://podminky.urs.cz/item/CS_URS_2022_01/722181242</t>
  </si>
  <si>
    <t>35+10+16+46+52</t>
  </si>
  <si>
    <t>722181243</t>
  </si>
  <si>
    <t>Ochrana potrubí termoizolačními trubicemi z pěnového polyetylenu PE přilepenými v příčných a podélných spojích, tloušťky izolace přes 13 do 20 mm, vnitřního průměru izolace DN přes 45 do 63 mm</t>
  </si>
  <si>
    <t>2082939951</t>
  </si>
  <si>
    <t>https://podminky.urs.cz/item/CS_URS_2022_01/722181243</t>
  </si>
  <si>
    <t>722190401</t>
  </si>
  <si>
    <t>Zřízení přípojek na potrubí vyvedení a upevnění výpustek do DN 25</t>
  </si>
  <si>
    <t>-963787952</t>
  </si>
  <si>
    <t>https://podminky.urs.cz/item/CS_URS_2022_01/722190401</t>
  </si>
  <si>
    <t>722231204</t>
  </si>
  <si>
    <t>Armatury se dvěma závity ventily redukční tlakové mosazné bez manometru PN 6 do 25 °C G 5/4"</t>
  </si>
  <si>
    <t>-1063667052</t>
  </si>
  <si>
    <t>https://podminky.urs.cz/item/CS_URS_2022_01/722231204</t>
  </si>
  <si>
    <t>722232046</t>
  </si>
  <si>
    <t>Armatury se dvěma závity kulové kohouty PN 42 do 185 °C přímé vnitřní závit G 5/4"</t>
  </si>
  <si>
    <t>1797991324</t>
  </si>
  <si>
    <t>https://podminky.urs.cz/item/CS_URS_2022_01/722232046</t>
  </si>
  <si>
    <t>722232048</t>
  </si>
  <si>
    <t>Armatury se dvěma závity kulové kohouty PN 42 do 185 °C přímé vnitřní závit G 2"</t>
  </si>
  <si>
    <t>1161851819</t>
  </si>
  <si>
    <t>https://podminky.urs.cz/item/CS_URS_2022_01/722232048</t>
  </si>
  <si>
    <t>722232049 R</t>
  </si>
  <si>
    <t>Kohout 3/4" nezámrzný Kemper</t>
  </si>
  <si>
    <t>CS ÚRS 2020 02</t>
  </si>
  <si>
    <t>870739460</t>
  </si>
  <si>
    <t>722234266</t>
  </si>
  <si>
    <t>Armatury se dvěma závity filtry mosazný PN 20 do 80 °C G 5/4"</t>
  </si>
  <si>
    <t>1694530542</t>
  </si>
  <si>
    <t>https://podminky.urs.cz/item/CS_URS_2022_01/722234266</t>
  </si>
  <si>
    <t>722290226</t>
  </si>
  <si>
    <t>Zkoušky, proplach a desinfekce vodovodního potrubí zkoušky těsnosti vodovodního potrubí závitového do DN 50</t>
  </si>
  <si>
    <t>316763815</t>
  </si>
  <si>
    <t>https://podminky.urs.cz/item/CS_URS_2022_01/722290226</t>
  </si>
  <si>
    <t>722290234</t>
  </si>
  <si>
    <t>Zkoušky, proplach a desinfekce vodovodního potrubí proplach a desinfekce vodovodního potrubí do DN 80</t>
  </si>
  <si>
    <t>147308241</t>
  </si>
  <si>
    <t>https://podminky.urs.cz/item/CS_URS_2022_01/722290234</t>
  </si>
  <si>
    <t>998722102</t>
  </si>
  <si>
    <t>Přesun hmot pro vnitřní vodovod stanovený z hmotnosti přesunovaného materiálu vodorovná dopravní vzdálenost do 50 m v objektech výšky přes 6 do 12 m</t>
  </si>
  <si>
    <t>1575867974</t>
  </si>
  <si>
    <t>https://podminky.urs.cz/item/CS_URS_2022_01/998722102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</si>
  <si>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</si>
  <si>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</si>
  <si>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</si>
  <si>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</si>
  <si>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-739092932</t>
  </si>
  <si>
    <t>https://podminky.urs.cz/item/CS_URS_2022_01/725112022</t>
  </si>
  <si>
    <t>725121511</t>
  </si>
  <si>
    <t>Pisoárové záchodky keramické bez splachovací nádrže urinál odsávací, přívod vody vnitřní vodorovný</t>
  </si>
  <si>
    <t>-89371816</t>
  </si>
  <si>
    <t>https://podminky.urs.cz/item/CS_URS_2022_01/725121511</t>
  </si>
  <si>
    <t>725211604</t>
  </si>
  <si>
    <t>Umyvadla keramická bílá bez výtokových armatur připevněná na stěnu šrouby bez sloupu nebo krytu na sifon, šířka umyvadla 650 mm</t>
  </si>
  <si>
    <t>-523689345</t>
  </si>
  <si>
    <t>https://podminky.urs.cz/item/CS_URS_2022_01/725211604</t>
  </si>
  <si>
    <t>725211646</t>
  </si>
  <si>
    <t>Umyvadla keramická bílá bez výtokových armatur připevněná na stěnu šrouby do nábytku, šířka umyvadla 800 mm</t>
  </si>
  <si>
    <t>449679940</t>
  </si>
  <si>
    <t>https://podminky.urs.cz/item/CS_URS_2022_01/725211646</t>
  </si>
  <si>
    <t>725311121</t>
  </si>
  <si>
    <t>Dřezy bez výtokových armatur jednoduché se zápachovou uzávěrkou nerezové s odkapávací plochou 560x480 mm a miskou</t>
  </si>
  <si>
    <t>868904500</t>
  </si>
  <si>
    <t>https://podminky.urs.cz/item/CS_URS_2022_01/725311121</t>
  </si>
  <si>
    <t>725311131</t>
  </si>
  <si>
    <t>Dřezy bez výtokových armatur dvojité se zápachovou uzávěrkou nerezové nástavné 900x600 mm</t>
  </si>
  <si>
    <t>-2132866807</t>
  </si>
  <si>
    <t>https://podminky.urs.cz/item/CS_URS_2022_01/725311131</t>
  </si>
  <si>
    <t>725331111</t>
  </si>
  <si>
    <t>Výlevky bez výtokových armatur a splachovací nádrže keramické se sklopnou plastovou mřížkou 425 mm</t>
  </si>
  <si>
    <t>-808974999</t>
  </si>
  <si>
    <t>https://podminky.urs.cz/item/CS_URS_2022_01/725331111</t>
  </si>
  <si>
    <t>725813111</t>
  </si>
  <si>
    <t>Ventily rohové bez připojovací trubičky nebo flexi hadičky G 1/2"</t>
  </si>
  <si>
    <t>422740124</t>
  </si>
  <si>
    <t>https://podminky.urs.cz/item/CS_URS_2022_01/725813111</t>
  </si>
  <si>
    <t>725821315</t>
  </si>
  <si>
    <t>Baterie dřezové nástěnné pákové s otáčivým plochým ústím a délkou ramínka 200 mm</t>
  </si>
  <si>
    <t>1871240831</t>
  </si>
  <si>
    <t>https://podminky.urs.cz/item/CS_URS_2022_01/725821315</t>
  </si>
  <si>
    <t>725821325</t>
  </si>
  <si>
    <t>Baterie dřezové stojánkové pákové s otáčivým ústím a délkou ramínka 220 mm</t>
  </si>
  <si>
    <t>-1409130782</t>
  </si>
  <si>
    <t>https://podminky.urs.cz/item/CS_URS_2022_01/725821325</t>
  </si>
  <si>
    <t>725822613</t>
  </si>
  <si>
    <t>Baterie umyvadlové stojánkové pákové s výpustí</t>
  </si>
  <si>
    <t>-338501321</t>
  </si>
  <si>
    <t>https://podminky.urs.cz/item/CS_URS_2022_01/725822613</t>
  </si>
  <si>
    <t>725841332</t>
  </si>
  <si>
    <t>Baterie sprchové podomítkové (zápustné) s přepínačem a pohyblivým držákem</t>
  </si>
  <si>
    <t>775711339</t>
  </si>
  <si>
    <t>https://podminky.urs.cz/item/CS_URS_2022_01/725841332</t>
  </si>
  <si>
    <t>998725102</t>
  </si>
  <si>
    <t>Přesun hmot pro zařizovací předměty stanovený z hmotnosti přesunovaného materiálu vodorovná dopravní vzdálenost do 50 m v objektech výšky přes 6 do 12 m</t>
  </si>
  <si>
    <t>1655466793</t>
  </si>
  <si>
    <t>https://podminky.urs.cz/item/CS_URS_2022_01/998725102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</si>
  <si>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</si>
  <si>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</si>
  <si>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</si>
  <si>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</si>
  <si>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507976943</t>
  </si>
  <si>
    <t>https://podminky.urs.cz/item/CS_URS_2022_01/726111031</t>
  </si>
  <si>
    <t>998726112</t>
  </si>
  <si>
    <t>Přesun hmot pro instalační prefabrikáty stanovený z hmotnosti přesunovaného materiálu vodorovná dopravní vzdálenost do 50 m v objektech výšky přes 6 m do 12 m</t>
  </si>
  <si>
    <t>650457939</t>
  </si>
  <si>
    <t>https://podminky.urs.cz/item/CS_URS_2022_01/998726112</t>
  </si>
  <si>
    <t>727111146</t>
  </si>
  <si>
    <t>Protipožární trubní ucpávky předizolované kovové potrubí prostup stěnou tloušťky 150 mm požární odolnost EI 180 D 54</t>
  </si>
  <si>
    <t>1017118634</t>
  </si>
  <si>
    <t>Stavební přípomoci</t>
  </si>
  <si>
    <t>1990597964</t>
  </si>
  <si>
    <t>Pomocné ocelové konstrukce pro vedení potrubí</t>
  </si>
  <si>
    <t>1476162126</t>
  </si>
  <si>
    <t>-211565501</t>
  </si>
  <si>
    <t>07 - Vnitřní kanalizace</t>
  </si>
  <si>
    <t xml:space="preserve">    721 - Zdravotechnika - vnitřní kanalizace</t>
  </si>
  <si>
    <t>721</t>
  </si>
  <si>
    <t>Zdravotechnika - vnitřní kanalizace</t>
  </si>
  <si>
    <t>721173315</t>
  </si>
  <si>
    <t>Potrubí z trub PVC SN4 dešťové DN 110</t>
  </si>
  <si>
    <t>688469453</t>
  </si>
  <si>
    <t>https://podminky.urs.cz/item/CS_URS_2022_01/721173315</t>
  </si>
  <si>
    <t>721173317</t>
  </si>
  <si>
    <t>Potrubí z trub PVC SN4 dešťové DN 160</t>
  </si>
  <si>
    <t>279270178</t>
  </si>
  <si>
    <t>https://podminky.urs.cz/item/CS_URS_2022_01/721173317</t>
  </si>
  <si>
    <t>721173401</t>
  </si>
  <si>
    <t>Potrubí z trub PVC SN4 svodné (ležaté) DN 110</t>
  </si>
  <si>
    <t>-818857723</t>
  </si>
  <si>
    <t>https://podminky.urs.cz/item/CS_URS_2022_01/721173401</t>
  </si>
  <si>
    <t>721173402</t>
  </si>
  <si>
    <t>Potrubí z trub PVC SN4 svodné (ležaté) DN 125</t>
  </si>
  <si>
    <t>-73404516</t>
  </si>
  <si>
    <t>https://podminky.urs.cz/item/CS_URS_2022_01/721173402</t>
  </si>
  <si>
    <t>721173403</t>
  </si>
  <si>
    <t>Potrubí z trub PVC SN4 svodné (ležaté) DN 160</t>
  </si>
  <si>
    <t>-950875053</t>
  </si>
  <si>
    <t>https://podminky.urs.cz/item/CS_URS_2022_01/721173403</t>
  </si>
  <si>
    <t>721173404</t>
  </si>
  <si>
    <t>Potrubí z trub PVC SN4 svodné (ležaté) DN 200</t>
  </si>
  <si>
    <t>-979055809</t>
  </si>
  <si>
    <t>https://podminky.urs.cz/item/CS_URS_2022_01/721173404</t>
  </si>
  <si>
    <t>721174042</t>
  </si>
  <si>
    <t>Potrubí z trub polypropylenových připojovací DN 40</t>
  </si>
  <si>
    <t>1137217652</t>
  </si>
  <si>
    <t>https://podminky.urs.cz/item/CS_URS_2022_01/721174042</t>
  </si>
  <si>
    <t>721174043</t>
  </si>
  <si>
    <t>Potrubí z trub polypropylenových připojovací DN 50</t>
  </si>
  <si>
    <t>654303508</t>
  </si>
  <si>
    <t>https://podminky.urs.cz/item/CS_URS_2022_01/721174043</t>
  </si>
  <si>
    <t>721174044</t>
  </si>
  <si>
    <t>Potrubí z trub polypropylenových připojovací DN 75</t>
  </si>
  <si>
    <t>202898166</t>
  </si>
  <si>
    <t>https://podminky.urs.cz/item/CS_URS_2022_01/721174044</t>
  </si>
  <si>
    <t>721174045</t>
  </si>
  <si>
    <t>Potrubí z trub polypropylenových připojovací DN 110</t>
  </si>
  <si>
    <t>-1049167231</t>
  </si>
  <si>
    <t>https://podminky.urs.cz/item/CS_URS_2022_01/721174045</t>
  </si>
  <si>
    <t>721194104</t>
  </si>
  <si>
    <t>Vyměření přípojek na potrubí vyvedení a upevnění odpadních výpustek DN 40</t>
  </si>
  <si>
    <t>467348398</t>
  </si>
  <si>
    <t>https://podminky.urs.cz/item/CS_URS_2022_01/721194104</t>
  </si>
  <si>
    <t>721194105</t>
  </si>
  <si>
    <t>Vyměření přípojek na potrubí vyvedení a upevnění odpadních výpustek DN 50</t>
  </si>
  <si>
    <t>657913064</t>
  </si>
  <si>
    <t>https://podminky.urs.cz/item/CS_URS_2022_01/721194105</t>
  </si>
  <si>
    <t>721194109</t>
  </si>
  <si>
    <t>Vyměření přípojek na potrubí vyvedení a upevnění odpadních výpustek DN 110</t>
  </si>
  <si>
    <t>-1766092338</t>
  </si>
  <si>
    <t>https://podminky.urs.cz/item/CS_URS_2022_01/721194109</t>
  </si>
  <si>
    <t>721211404</t>
  </si>
  <si>
    <t>Podlahové vpusti s vodorovným odtokem DN 50/75 s přepadovou trubkou</t>
  </si>
  <si>
    <t>-1916497967</t>
  </si>
  <si>
    <t>https://podminky.urs.cz/item/CS_URS_2022_01/721211404</t>
  </si>
  <si>
    <t>721233112 R</t>
  </si>
  <si>
    <t>Střešní vtoky (vpusti) polypropylenové (PP) pro ploché střechy s odtokem svislým DN 110 s elektrickým ohřevem</t>
  </si>
  <si>
    <t>1117006263</t>
  </si>
  <si>
    <t>721273153</t>
  </si>
  <si>
    <t>Ventilační hlavice z polypropylenu (PP) DN 110</t>
  </si>
  <si>
    <t>841848447</t>
  </si>
  <si>
    <t>https://podminky.urs.cz/item/CS_URS_2022_01/721273153</t>
  </si>
  <si>
    <t>721290112</t>
  </si>
  <si>
    <t>Zkouška těsnosti kanalizace v objektech vodou DN 150 nebo DN 200</t>
  </si>
  <si>
    <t>-1574076135</t>
  </si>
  <si>
    <t>https://podminky.urs.cz/item/CS_URS_2022_01/721290112</t>
  </si>
  <si>
    <t>230+35</t>
  </si>
  <si>
    <t>998721102</t>
  </si>
  <si>
    <t>Přesun hmot pro vnitřní kanalizace stanovený z hmotnosti přesunovaného materiálu vodorovná dopravní vzdálenost do 50 m v objektech výšky přes 6 do 12 m</t>
  </si>
  <si>
    <t>-847892626</t>
  </si>
  <si>
    <t>https://podminky.urs.cz/item/CS_URS_2022_01/998721102</t>
  </si>
  <si>
    <t>28615651</t>
  </si>
  <si>
    <t>čistící kus kanalizační PP DN 110</t>
  </si>
  <si>
    <t>1932028364</t>
  </si>
  <si>
    <t>28611944</t>
  </si>
  <si>
    <t>čistící kus kanalizační PVC DN 110</t>
  </si>
  <si>
    <t>-1623113911</t>
  </si>
  <si>
    <t>721.R</t>
  </si>
  <si>
    <t>polymerbetonový žlab pro zatížení D400 150x200 mm s litinovou mříží a spádovaným dnem, včetně příslušenství (např. koncovky, napojení na kanalizaci), D+M</t>
  </si>
  <si>
    <t>994566712</t>
  </si>
  <si>
    <t>3*3,7</t>
  </si>
  <si>
    <t>kotvící materiál</t>
  </si>
  <si>
    <t>1088106152</t>
  </si>
  <si>
    <t>Stavební výpomoce</t>
  </si>
  <si>
    <t>-1454694390</t>
  </si>
  <si>
    <t>odlučovač ropných látek (objem odloučených látek 45l, vstup 2xDN110 - pro příklad ACO COALISATOR P NS 1,5)</t>
  </si>
  <si>
    <t>790047751</t>
  </si>
  <si>
    <t>08 - Stlačený vzduch</t>
  </si>
  <si>
    <t>Stroje - Stroje-ostatní</t>
  </si>
  <si>
    <t>722140102</t>
  </si>
  <si>
    <t>Potrubí z ocelových trubek z ušlechtilé oceli (nerez) spojované lisováním Ø 18/1</t>
  </si>
  <si>
    <t>-1349889260</t>
  </si>
  <si>
    <t>https://podminky.urs.cz/item/CS_URS_2022_01/722140102</t>
  </si>
  <si>
    <t>722140105</t>
  </si>
  <si>
    <t>Potrubí z ocelových trubek z ušlechtilé oceli (nerez) spojované lisováním Ø 35/1,5</t>
  </si>
  <si>
    <t>-2006884491</t>
  </si>
  <si>
    <t>https://podminky.urs.cz/item/CS_URS_2022_01/722140105</t>
  </si>
  <si>
    <t>722232153R</t>
  </si>
  <si>
    <t>Armatury se dvěma závity kulové kohouty PN 42 do 185 °C plnoprůtokové vnitřní závit těžká řada G 1/2- nerezové</t>
  </si>
  <si>
    <t>-727789396</t>
  </si>
  <si>
    <t>722232155 R</t>
  </si>
  <si>
    <t>Armatury se dvěma závity kulové kohouty PN 42 do 185 °C plnoprůtokové vnitřní závit těžká řada G 1 nerezové</t>
  </si>
  <si>
    <t>-144677205</t>
  </si>
  <si>
    <t>Stroje</t>
  </si>
  <si>
    <t>Stroje-ostatní</t>
  </si>
  <si>
    <t>Kompresor šroubový se vzdušníkem a sušičkou dod.a mont. 560l/min, 7,5 bar, vzdušník 200 l</t>
  </si>
  <si>
    <t>-1576088471</t>
  </si>
  <si>
    <t>Separátor oleje z kondenzátu dod. a mont.</t>
  </si>
  <si>
    <t>2078374084</t>
  </si>
  <si>
    <t>-1646388410</t>
  </si>
  <si>
    <t>Kompresor vysokotlaký třístupňový 200-300 bar dod. a mont. 315l/min, kvalita filtrace dle DIN 3188 EN 12021 CGA E</t>
  </si>
  <si>
    <t>3183489</t>
  </si>
  <si>
    <t>Plnící panel vysokotlaký pro 4ks lahví dod. a mont. 2x230bar, 2x300 bar</t>
  </si>
  <si>
    <t>16750980</t>
  </si>
  <si>
    <t>Hadice pryžová tlaková dod. a mont.</t>
  </si>
  <si>
    <t>1012911446</t>
  </si>
  <si>
    <t>Objímky,konzole</t>
  </si>
  <si>
    <t>-1275826957</t>
  </si>
  <si>
    <t>Tlakové zkoušky</t>
  </si>
  <si>
    <t>434603373</t>
  </si>
  <si>
    <t>Výchozí revize tlakových nádob</t>
  </si>
  <si>
    <t>-296602431</t>
  </si>
  <si>
    <t>Provozní zkoušky</t>
  </si>
  <si>
    <t>-1362495551</t>
  </si>
  <si>
    <t>09 - Vodovodní přípojka</t>
  </si>
  <si>
    <t xml:space="preserve">    8 - Trubní vedení</t>
  </si>
  <si>
    <t>121112003</t>
  </si>
  <si>
    <t>Sejmutí ornice ručně při souvislé ploše, tl. vrstvy do 200 mm</t>
  </si>
  <si>
    <t>-1343133483</t>
  </si>
  <si>
    <t>https://podminky.urs.cz/item/CS_URS_2022_01/121112003</t>
  </si>
  <si>
    <t>132251103</t>
  </si>
  <si>
    <t>Hloubení nezapažených rýh šířky do 800 mm strojně s urovnáním dna do předepsaného profilu a spádu v hornině třídy těžitelnosti I skupiny 3 přes 50 do 100 m3</t>
  </si>
  <si>
    <t>798185912</t>
  </si>
  <si>
    <t>https://podminky.urs.cz/item/CS_URS_2022_01/132251103</t>
  </si>
  <si>
    <t>94+9</t>
  </si>
  <si>
    <t>132254103</t>
  </si>
  <si>
    <t>Hloubení zapažených rýh šířky do 800 mm strojně s urovnáním dna do předepsaného profilu a spádu v hornině třídy těžitelnosti I skupiny 3 přes 50 do 100 m3</t>
  </si>
  <si>
    <t>-1483747335</t>
  </si>
  <si>
    <t>https://podminky.urs.cz/item/CS_URS_2022_01/132254103</t>
  </si>
  <si>
    <t>132254203</t>
  </si>
  <si>
    <t>Hloubení zapažených rýh šířky přes 800 do 2 000 mm strojně s urovnáním dna do předepsaného profilu a spádu v hornině třídy těžitelnosti I skupiny 3 přes 50 do 100 m3</t>
  </si>
  <si>
    <t>-32244621</t>
  </si>
  <si>
    <t>https://podminky.urs.cz/item/CS_URS_2022_01/132254203</t>
  </si>
  <si>
    <t>151102101</t>
  </si>
  <si>
    <t>Zřízení pažení a rozepření stěn rýh při překopech inženýrských sítí plochy do 20 m2 pro jakoukoliv mezerovitost příložné, hloubky do 2 m</t>
  </si>
  <si>
    <t>584986278</t>
  </si>
  <si>
    <t>https://podminky.urs.cz/item/CS_URS_2022_01/151102101</t>
  </si>
  <si>
    <t>151102111</t>
  </si>
  <si>
    <t>Odstranění pažení a rozepření stěn rýh při překopech inženýrských sítí plochy do 20 m2 s uložením materiálu na vzdálenost do 3 m od kraje výkopu příložné, hloubky do 2 m</t>
  </si>
  <si>
    <t>-1401968302</t>
  </si>
  <si>
    <t>https://podminky.urs.cz/item/CS_URS_2022_01/151102111</t>
  </si>
  <si>
    <t>1076171945</t>
  </si>
  <si>
    <t>https://podminky.urs.cz/item/CS_URS_2022_01/162751117</t>
  </si>
  <si>
    <t>167151101</t>
  </si>
  <si>
    <t>Nakládání, skládání a překládání neulehlého výkopku nebo sypaniny strojně nakládání, množství do 100 m3, z horniny třídy těžitelnosti I, skupiny 1 až 3</t>
  </si>
  <si>
    <t>-1459400845</t>
  </si>
  <si>
    <t>https://podminky.urs.cz/item/CS_URS_2022_01/167151101</t>
  </si>
  <si>
    <t>167151121</t>
  </si>
  <si>
    <t>Nakládání, skládání a překládání neulehlého výkopku nebo sypaniny strojně skládání nebo překládání, z hornin třídy těžitelnosti I, skupiny 1 až 3</t>
  </si>
  <si>
    <t>249831049</t>
  </si>
  <si>
    <t>https://podminky.urs.cz/item/CS_URS_2022_01/167151121</t>
  </si>
  <si>
    <t>171201221</t>
  </si>
  <si>
    <t>Poplatek za uložení stavebního odpadu na skládce (skládkovné) zeminy a kamení zatříděného do Katalogu odpadů pod kódem 17 05 04</t>
  </si>
  <si>
    <t>1589344966</t>
  </si>
  <si>
    <t>https://podminky.urs.cz/item/CS_URS_2022_01/171201221</t>
  </si>
  <si>
    <t>171251201</t>
  </si>
  <si>
    <t>Uložení sypaniny na skládky nebo meziskládky bez hutnění s upravením uložené sypaniny do předepsaného tvaru</t>
  </si>
  <si>
    <t>451506436</t>
  </si>
  <si>
    <t>https://podminky.urs.cz/item/CS_URS_2022_01/171251201</t>
  </si>
  <si>
    <t>174151101</t>
  </si>
  <si>
    <t>Zásyp sypaninou z jakékoliv horniny strojně s uložením výkopku ve vrstvách se zhutněním jam, šachet, rýh nebo kolem objektů v těchto vykopávkách</t>
  </si>
  <si>
    <t>-642196371</t>
  </si>
  <si>
    <t>https://podminky.urs.cz/item/CS_URS_2022_01/174151101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</si>
  <si>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</si>
  <si>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</si>
  <si>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-1883475936</t>
  </si>
  <si>
    <t>https://podminky.urs.cz/item/CS_URS_2022_01/175111101</t>
  </si>
  <si>
    <t>58331200</t>
  </si>
  <si>
    <t>štěrkopísek netříděný</t>
  </si>
  <si>
    <t>-1876084067</t>
  </si>
  <si>
    <t>32*2 "Přepočtené koeficientem množství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</si>
  <si>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</si>
  <si>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</si>
  <si>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-2094291929</t>
  </si>
  <si>
    <t>https://podminky.urs.cz/item/CS_URS_2022_01/175111109</t>
  </si>
  <si>
    <t>181311103</t>
  </si>
  <si>
    <t>Rozprostření a urovnání ornice v rovině nebo ve svahu sklonu do 1:5 ručně při souvislé ploše, tl. vrstvy do 200 mm</t>
  </si>
  <si>
    <t>-1731935580</t>
  </si>
  <si>
    <t>https://podminky.urs.cz/item/CS_URS_2022_01/181311103</t>
  </si>
  <si>
    <t>272313711</t>
  </si>
  <si>
    <t>Základy z betonu prostého klenby z betonu kamenem neprokládaného tř. C 20/25</t>
  </si>
  <si>
    <t>1310195378</t>
  </si>
  <si>
    <t>https://podminky.urs.cz/item/CS_URS_2022_01/272313711</t>
  </si>
  <si>
    <t>272362021</t>
  </si>
  <si>
    <t>Výztuž základů kleneb ze svařovaných sítí z drátů typu KARI</t>
  </si>
  <si>
    <t>1156724892</t>
  </si>
  <si>
    <t>https://podminky.urs.cz/item/CS_URS_2022_01/272362021</t>
  </si>
  <si>
    <t>Trubní vedení</t>
  </si>
  <si>
    <t>871181211</t>
  </si>
  <si>
    <t>Montáž vodovodního potrubí z plastů v otevřeném výkopu z polyetylenu PE 100 svařovaných elektrotvarovkou SDR 11/PN16 D 50 x 4,6 mm</t>
  </si>
  <si>
    <t>428575244</t>
  </si>
  <si>
    <t>https://podminky.urs.cz/item/CS_URS_2022_01/871181211</t>
  </si>
  <si>
    <t>28613172</t>
  </si>
  <si>
    <t>trubka vodovodní PE100 SDR11 se signalizační vrstvou 50x4,6mm</t>
  </si>
  <si>
    <t>367199104</t>
  </si>
  <si>
    <t>80*1,015 "Přepočtené koeficientem množství</t>
  </si>
  <si>
    <t>28653054</t>
  </si>
  <si>
    <t>elektrokoleno 90° PE 100 D 50mm</t>
  </si>
  <si>
    <t>424612048</t>
  </si>
  <si>
    <t>1*1,015 "Přepočtené koeficientem množství</t>
  </si>
  <si>
    <t>879181111</t>
  </si>
  <si>
    <t>Montáž napojení vodovodní přípojky v otevřeném výkopu DN 40</t>
  </si>
  <si>
    <t>-1570969286</t>
  </si>
  <si>
    <t>https://podminky.urs.cz/item/CS_URS_2022_01/879181111</t>
  </si>
  <si>
    <t>891183111</t>
  </si>
  <si>
    <t>Montáž vodovodních armatur na potrubí ventilů hlavních pro přípojky DN 40</t>
  </si>
  <si>
    <t>1706262259</t>
  </si>
  <si>
    <t>42271414</t>
  </si>
  <si>
    <t>pás navrtávací z tvárné litiny DN 100, pro litinové a ocelové potrubí, se závitovým výstupem 1",5/4",6/4",2"</t>
  </si>
  <si>
    <t>2068423407</t>
  </si>
  <si>
    <t>892233122</t>
  </si>
  <si>
    <t>Proplach a dezinfekce vodovodního potrubí DN od 40 do 70</t>
  </si>
  <si>
    <t>-391525549</t>
  </si>
  <si>
    <t>https://podminky.urs.cz/item/CS_URS_2022_01/892233122</t>
  </si>
  <si>
    <t>892241111</t>
  </si>
  <si>
    <t>Tlakové zkoušky vodou na potrubí DN do 80</t>
  </si>
  <si>
    <t>640366932</t>
  </si>
  <si>
    <t>https://podminky.urs.cz/item/CS_URS_2022_01/892241111</t>
  </si>
  <si>
    <t>892372111</t>
  </si>
  <si>
    <t>Tlakové zkoušky vodou zabezpečení konců potrubí při tlakových zkouškách DN do 300</t>
  </si>
  <si>
    <t>994373730</t>
  </si>
  <si>
    <t>https://podminky.urs.cz/item/CS_URS_2022_01/892372111</t>
  </si>
  <si>
    <t>899721111</t>
  </si>
  <si>
    <t>Signalizační vodič na potrubí DN do 150 mm</t>
  </si>
  <si>
    <t>783410306</t>
  </si>
  <si>
    <t>https://podminky.urs.cz/item/CS_URS_2022_01/899721111</t>
  </si>
  <si>
    <t>899722112</t>
  </si>
  <si>
    <t>Krytí potrubí z plastů výstražnou fólií z PVC šířky 25 cm</t>
  </si>
  <si>
    <t>854778838</t>
  </si>
  <si>
    <t>https://podminky.urs.cz/item/CS_URS_2022_01/899722112</t>
  </si>
  <si>
    <t>722230105</t>
  </si>
  <si>
    <t>Armatury se dvěma závity ventily přímé G 6/4"</t>
  </si>
  <si>
    <t>-872219529</t>
  </si>
  <si>
    <t>https://podminky.urs.cz/item/CS_URS_2022_01/722230105</t>
  </si>
  <si>
    <t>722230115</t>
  </si>
  <si>
    <t>Armatury se dvěma závity ventily přímé s odvodňovacím ventilem G 6/4"</t>
  </si>
  <si>
    <t>-1197605278</t>
  </si>
  <si>
    <t>https://podminky.urs.cz/item/CS_URS_2022_01/722230115</t>
  </si>
  <si>
    <t>722231076</t>
  </si>
  <si>
    <t>Armatury se dvěma závity ventily zpětné mosazné PN 10 do 110°C G 6/4"</t>
  </si>
  <si>
    <t>128506624</t>
  </si>
  <si>
    <t>https://podminky.urs.cz/item/CS_URS_2022_01/722231076</t>
  </si>
  <si>
    <t>Přechod PE 50/6/4"</t>
  </si>
  <si>
    <t>1169425730</t>
  </si>
  <si>
    <t>Vodoměrná šachta plastová dod. a montáž</t>
  </si>
  <si>
    <t>997249015</t>
  </si>
  <si>
    <t>10 - Horkovodní přípojka</t>
  </si>
  <si>
    <t>D1 - ostatní</t>
  </si>
  <si>
    <t>D2 - Kontrola a zkoušky</t>
  </si>
  <si>
    <t>D1</t>
  </si>
  <si>
    <t>ostatní</t>
  </si>
  <si>
    <t>Pol8</t>
  </si>
  <si>
    <t>DN40 Gumová průchodka d125</t>
  </si>
  <si>
    <t>-170723135</t>
  </si>
  <si>
    <t>Pol9</t>
  </si>
  <si>
    <t>DN40 Spoj potrubí DN40/125</t>
  </si>
  <si>
    <t>414633390</t>
  </si>
  <si>
    <t>Pol10</t>
  </si>
  <si>
    <t>Dilatační polštáře</t>
  </si>
  <si>
    <t>-1719089428</t>
  </si>
  <si>
    <t>Pol11</t>
  </si>
  <si>
    <t>Výstražná folie zelená</t>
  </si>
  <si>
    <t>877216609</t>
  </si>
  <si>
    <t>Pol12</t>
  </si>
  <si>
    <t>DN40 Koncová manžeta - DN40/125</t>
  </si>
  <si>
    <t>2106386137</t>
  </si>
  <si>
    <t>Pol13</t>
  </si>
  <si>
    <t>Úprava systému detekce netěsností návrh řešení viz. dodavatel PIP</t>
  </si>
  <si>
    <t>362395139</t>
  </si>
  <si>
    <t>Pol14</t>
  </si>
  <si>
    <t>Ostatní materiál</t>
  </si>
  <si>
    <t>1483606849</t>
  </si>
  <si>
    <t>D2</t>
  </si>
  <si>
    <t>Kontrola a zkoušky</t>
  </si>
  <si>
    <t>Pol17</t>
  </si>
  <si>
    <t>Kontrola svarů prozářením rentgen v rozsahu 100%</t>
  </si>
  <si>
    <t>764551344</t>
  </si>
  <si>
    <t>Pol18</t>
  </si>
  <si>
    <t>Kontrola svarů vizuální v rozsahu 100%</t>
  </si>
  <si>
    <t>386277517</t>
  </si>
  <si>
    <t>Pol19</t>
  </si>
  <si>
    <t>Kontrola svarů prozářením ultrazvuk v rozsahu cca 50%</t>
  </si>
  <si>
    <t>253322834</t>
  </si>
  <si>
    <t>Pol20</t>
  </si>
  <si>
    <t>Propláchnutí nové soustavy</t>
  </si>
  <si>
    <t>-548346883</t>
  </si>
  <si>
    <t>Pol21</t>
  </si>
  <si>
    <t>Tlakové zkoušky pevnosti a těsnosti provozním médiem</t>
  </si>
  <si>
    <t>-433816366</t>
  </si>
  <si>
    <t>Pol22</t>
  </si>
  <si>
    <t>Reflektometrické zkoušky alarm systému</t>
  </si>
  <si>
    <t>-1510210865</t>
  </si>
  <si>
    <t>Pol23</t>
  </si>
  <si>
    <t>Vypracování pevnostního výpočtu dodavatelem potrubí pro montážní firmu</t>
  </si>
  <si>
    <t>-2094372944</t>
  </si>
  <si>
    <t>Pol24</t>
  </si>
  <si>
    <t>Vypracování kladečského plánu dodavatelem potrubí pro montážní firmu</t>
  </si>
  <si>
    <t>1476085389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</si>
  <si>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</si>
  <si>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</si>
  <si>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157344158</t>
  </si>
  <si>
    <t>https://podminky.urs.cz/item/CS_URS_2022_01/113106023</t>
  </si>
  <si>
    <t>113106052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</si>
  <si>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ze živice</t>
  </si>
  <si>
    <t>-61525820</t>
  </si>
  <si>
    <t>https://podminky.urs.cz/item/CS_URS_2022_01/113106052</t>
  </si>
  <si>
    <t>-1058530271</t>
  </si>
  <si>
    <t>-1188899615</t>
  </si>
  <si>
    <t>175+20</t>
  </si>
  <si>
    <t>1223541662</t>
  </si>
  <si>
    <t>449482010</t>
  </si>
  <si>
    <t>-1184170332</t>
  </si>
  <si>
    <t>1795238605</t>
  </si>
  <si>
    <t>696844020</t>
  </si>
  <si>
    <t>2122071697</t>
  </si>
  <si>
    <t>-85637214</t>
  </si>
  <si>
    <t>-425675442</t>
  </si>
  <si>
    <t>-1921390678</t>
  </si>
  <si>
    <t>27+8</t>
  </si>
  <si>
    <t>-1693602552</t>
  </si>
  <si>
    <t>-976421994</t>
  </si>
  <si>
    <t>68*2 "Přepočtené koeficientem množství</t>
  </si>
  <si>
    <t>-2023514058</t>
  </si>
  <si>
    <t>314039321</t>
  </si>
  <si>
    <t>D1N1IIIPII</t>
  </si>
  <si>
    <t>Silnice II. a III. třídy, sběrné a obslužné místní komunikace, odstavné a parkovací plochy: Vozovka netuhá N návrhová úroveň porušení D1 třída dopravního zatížení III typ podloží PII ACO 11 tl. 40 mm; ACL 16 tl. 60 mm; ACP 16 tl. 50 mm; PS 0,7 kg/m2; MZK tl. 170 mm; ŠD tl. 150 mm</t>
  </si>
  <si>
    <t>-600998705</t>
  </si>
  <si>
    <t>D2D1VPII</t>
  </si>
  <si>
    <t>Obslužné místní a nemotoristické komunikace,odstavné a parkovací plochy,dočasné a účelové komunikace: Vozovka dlážděná D návrhová úroveň porušení D2 třída dopravního zatížení V typ podloží PII dlažba tl. 80 mm; lože tl. 40 mm; ŠD tl. 150 mm; ŠD tl. 150 mm</t>
  </si>
  <si>
    <t>-508456907</t>
  </si>
  <si>
    <t>866181004</t>
  </si>
  <si>
    <t>Montáž potrubí z trub ocelových předizolovaných DN 40, vnějšího průměru D 125 mm</t>
  </si>
  <si>
    <t>1554466482</t>
  </si>
  <si>
    <t>https://podminky.urs.cz/item/CS_URS_2022_01/866181004</t>
  </si>
  <si>
    <t>310</t>
  </si>
  <si>
    <t>55271110</t>
  </si>
  <si>
    <t>potrubí horkovodní ocelové předizolované kompaktní systém DN 40/125 izolace tl 36mm</t>
  </si>
  <si>
    <t>948537571</t>
  </si>
  <si>
    <t>867181003</t>
  </si>
  <si>
    <t>Spojky předizolovaného potrubí DN 40, vnějšího průměru D 125 mm</t>
  </si>
  <si>
    <t>-50107228</t>
  </si>
  <si>
    <t>https://podminky.urs.cz/item/CS_URS_2022_01/867181003</t>
  </si>
  <si>
    <t>12+2+2+2+2</t>
  </si>
  <si>
    <t>867211005.R</t>
  </si>
  <si>
    <t>dodávka spojek, kolen potrubí předizolovaného ocelového DN 40 vnějšího průměru D 125 mm</t>
  </si>
  <si>
    <t>130356342</t>
  </si>
  <si>
    <t>11 - Přípojka splaškové kanalizace</t>
  </si>
  <si>
    <t>-1114353061</t>
  </si>
  <si>
    <t>-520921799</t>
  </si>
  <si>
    <t>305426096</t>
  </si>
  <si>
    <t>-1971968037</t>
  </si>
  <si>
    <t>-987141736</t>
  </si>
  <si>
    <t>1494372246</t>
  </si>
  <si>
    <t>-902475307</t>
  </si>
  <si>
    <t>-246652013</t>
  </si>
  <si>
    <t>1077096621</t>
  </si>
  <si>
    <t>-1937887543</t>
  </si>
  <si>
    <t>-1009189979</t>
  </si>
  <si>
    <t>-1185453824</t>
  </si>
  <si>
    <t>23*2 "Přepočtené koeficientem množství</t>
  </si>
  <si>
    <t>124292572</t>
  </si>
  <si>
    <t>-21963849</t>
  </si>
  <si>
    <t>837375121</t>
  </si>
  <si>
    <t>Výsek a montáž kameninové odbočné tvarovky na kameninovém potrubí DN 300</t>
  </si>
  <si>
    <t>-446913493</t>
  </si>
  <si>
    <t>https://podminky.urs.cz/item/CS_URS_2022_01/837375121</t>
  </si>
  <si>
    <t>871350410</t>
  </si>
  <si>
    <t>Montáž kanalizačního potrubí z plastů z polypropylenu PP korugovaného nebo žebrovaného SN 10 DN 200</t>
  </si>
  <si>
    <t>1358464433</t>
  </si>
  <si>
    <t>https://podminky.urs.cz/item/CS_URS_2022_01/871350410</t>
  </si>
  <si>
    <t>28617044</t>
  </si>
  <si>
    <t>trubka kanalizační PP korugovaná DN 200x6000mm SN10</t>
  </si>
  <si>
    <t>-288570806</t>
  </si>
  <si>
    <t>36*1,015 "Přepočtené koeficientem množství</t>
  </si>
  <si>
    <t>877350410</t>
  </si>
  <si>
    <t>Montáž tvarovek na kanalizačním plastovém potrubí z polypropylenu PP korugovaného nebo žebrovaného kolen DN 200</t>
  </si>
  <si>
    <t>-315675024</t>
  </si>
  <si>
    <t>https://podminky.urs.cz/item/CS_URS_2022_01/877350410</t>
  </si>
  <si>
    <t>28617330</t>
  </si>
  <si>
    <t>koleno kanalizace PP KG DN 200x30°</t>
  </si>
  <si>
    <t>-1183270357</t>
  </si>
  <si>
    <t>892351111</t>
  </si>
  <si>
    <t>Tlakové zkoušky vodou na potrubí DN 150 nebo 200</t>
  </si>
  <si>
    <t>-752578293</t>
  </si>
  <si>
    <t>https://podminky.urs.cz/item/CS_URS_2022_01/892351111</t>
  </si>
  <si>
    <t>349089748</t>
  </si>
  <si>
    <t>894812315</t>
  </si>
  <si>
    <t>Revizní a čistící šachta z polypropylenu PP pro hladké trouby DN 600 šachtové dno (DN šachty / DN trubního vedení) DN 600/200 průtočné</t>
  </si>
  <si>
    <t>-1135206555</t>
  </si>
  <si>
    <t>https://podminky.urs.cz/item/CS_URS_2022_01/894812315</t>
  </si>
  <si>
    <t>894812332</t>
  </si>
  <si>
    <t>Revizní a čistící šachta z polypropylenu PP pro hladké trouby DN 600 roura šachtová korugovaná, světlé hloubky 2 000 mm</t>
  </si>
  <si>
    <t>891934622</t>
  </si>
  <si>
    <t>https://podminky.urs.cz/item/CS_URS_2022_01/894812332</t>
  </si>
  <si>
    <t>894812339</t>
  </si>
  <si>
    <t>Revizní a čistící šachta z polypropylenu PP pro hladké trouby DN 600 Příplatek k cenám 2331 - 2334 za uříznutí šachtové roury</t>
  </si>
  <si>
    <t>-268194276</t>
  </si>
  <si>
    <t>https://podminky.urs.cz/item/CS_URS_2022_01/894812339</t>
  </si>
  <si>
    <t>894812376</t>
  </si>
  <si>
    <t>Revizní a čistící šachta z polypropylenu PP pro hladké trouby DN 600 poklop (mříž) litinový pro třídu zatížení D400 s betonovým prstencem</t>
  </si>
  <si>
    <t>-516007965</t>
  </si>
  <si>
    <t>https://podminky.urs.cz/item/CS_URS_2022_01/894812376</t>
  </si>
  <si>
    <t>12 - Přípojka dešťové kanalizace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</si>
  <si>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</si>
  <si>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</si>
  <si>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</si>
  <si>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</si>
  <si>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</si>
  <si>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</si>
  <si>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</si>
  <si>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1499717884</t>
  </si>
  <si>
    <t>975564851</t>
  </si>
  <si>
    <t>45+16+16+205+48</t>
  </si>
  <si>
    <t>1328301365</t>
  </si>
  <si>
    <t>7424372</t>
  </si>
  <si>
    <t>421645181</t>
  </si>
  <si>
    <t>1708791639</t>
  </si>
  <si>
    <t>375337103</t>
  </si>
  <si>
    <t>432977692</t>
  </si>
  <si>
    <t>-1460303433</t>
  </si>
  <si>
    <t>-1051387305</t>
  </si>
  <si>
    <t>-481697132</t>
  </si>
  <si>
    <t>1331936816</t>
  </si>
  <si>
    <t>14*2 "Přepočtené koeficientem množství</t>
  </si>
  <si>
    <t>58343872</t>
  </si>
  <si>
    <t>kamenivo drcené hrubé frakce 8/16</t>
  </si>
  <si>
    <t>1434710718</t>
  </si>
  <si>
    <t>-165857869</t>
  </si>
  <si>
    <t>1459090558</t>
  </si>
  <si>
    <t>211971110</t>
  </si>
  <si>
    <t>Zřízení opláštění výplně z geotextilie odvodňovacích žeber nebo trativodů v rýze nebo zářezu se stěnami šikmými o sklonu do 1:2</t>
  </si>
  <si>
    <t>971142791</t>
  </si>
  <si>
    <t>https://podminky.urs.cz/item/CS_URS_2022_01/211971110</t>
  </si>
  <si>
    <t>69311037</t>
  </si>
  <si>
    <t>geotextilie tkaná separační, filtrační, výztužná PP pevnost v tahu 45kN/m</t>
  </si>
  <si>
    <t>-53826580</t>
  </si>
  <si>
    <t>386130104</t>
  </si>
  <si>
    <t>Montáž odlučovačů ropných látek polyetylenových, průtoku 10 l/s</t>
  </si>
  <si>
    <t>595513228</t>
  </si>
  <si>
    <t>https://podminky.urs.cz/item/CS_URS_2022_01/386130104</t>
  </si>
  <si>
    <t>56241536</t>
  </si>
  <si>
    <t>odlučovač ropných látek plastový  (PE) průtok 10L/s objem jímky 1080L provedení základní</t>
  </si>
  <si>
    <t>-162610987</t>
  </si>
  <si>
    <t>1261215065</t>
  </si>
  <si>
    <t>12+36</t>
  </si>
  <si>
    <t>1553900128</t>
  </si>
  <si>
    <t>12*1,015 "Přepočtené koeficientem množství</t>
  </si>
  <si>
    <t>28617043</t>
  </si>
  <si>
    <t>trubka kanalizační PP korugovaná DN 150x6000mm SN10</t>
  </si>
  <si>
    <t>-549680502</t>
  </si>
  <si>
    <t>877310410</t>
  </si>
  <si>
    <t>Montáž tvarovek na kanalizačním plastovém potrubí z polypropylenu PP korugovaného nebo žebrovaného kolen DN 150</t>
  </si>
  <si>
    <t>-687658365</t>
  </si>
  <si>
    <t>https://podminky.urs.cz/item/CS_URS_2022_01/877310410</t>
  </si>
  <si>
    <t>28617320</t>
  </si>
  <si>
    <t>koleno kanalizace PP KG DN 160x15°</t>
  </si>
  <si>
    <t>1557195070</t>
  </si>
  <si>
    <t>28617329</t>
  </si>
  <si>
    <t>koleno kanalizace PP KG DN 160x30°</t>
  </si>
  <si>
    <t>-91240341</t>
  </si>
  <si>
    <t>28617338</t>
  </si>
  <si>
    <t>koleno kanalizace PP KG DN 160x45°</t>
  </si>
  <si>
    <t>1897524770</t>
  </si>
  <si>
    <t>232618458</t>
  </si>
  <si>
    <t>-81353813</t>
  </si>
  <si>
    <t>28612224</t>
  </si>
  <si>
    <t>odbočka kanalizační plastová PVC KG DN 250x160/45° SN12/16</t>
  </si>
  <si>
    <t>-970867470</t>
  </si>
  <si>
    <t>28617339</t>
  </si>
  <si>
    <t>koleno kanalizace PP KG DN 200x45°</t>
  </si>
  <si>
    <t>-139517572</t>
  </si>
  <si>
    <t>-1227258153</t>
  </si>
  <si>
    <t>-1457086842</t>
  </si>
  <si>
    <t>894812311</t>
  </si>
  <si>
    <t>Revizní a čistící šachta z polypropylenu PP pro hladké trouby DN 600 šachtové dno (DN šachty / DN trubního vedení) DN 600/160 průtočné</t>
  </si>
  <si>
    <t>-1634623525</t>
  </si>
  <si>
    <t>https://podminky.urs.cz/item/CS_URS_2022_01/894812311</t>
  </si>
  <si>
    <t>-56966477</t>
  </si>
  <si>
    <t>-1431496304</t>
  </si>
  <si>
    <t>288621348</t>
  </si>
  <si>
    <t>895972124</t>
  </si>
  <si>
    <t>Zasakovací boxy z polypropylenu PP s možností revize a čištění pro vsakování deštových vod v dvouřadové galerii o celkovém objemu přes 10 m3 do 50 m3</t>
  </si>
  <si>
    <t>1454034863</t>
  </si>
  <si>
    <t>895972132R</t>
  </si>
  <si>
    <t>Dodávka a montáž retenční nádrže včetně teskopického poklopu 10m3</t>
  </si>
  <si>
    <t>-1358460560</t>
  </si>
  <si>
    <t>VRN</t>
  </si>
  <si>
    <t>VRN1</t>
  </si>
  <si>
    <t>Průzkumné, geodetické a projektové práce</t>
  </si>
  <si>
    <t>012002000</t>
  </si>
  <si>
    <t>Geodetické práce-zaměření,vytyčení stávajících sítí</t>
  </si>
  <si>
    <t>1024</t>
  </si>
  <si>
    <t>724377542</t>
  </si>
  <si>
    <t>VRN2</t>
  </si>
  <si>
    <t>Příprava staveniště</t>
  </si>
  <si>
    <t>020001000</t>
  </si>
  <si>
    <t>-912137075</t>
  </si>
  <si>
    <t>VRN3</t>
  </si>
  <si>
    <t>Zařízení staveniště</t>
  </si>
  <si>
    <t>030001000</t>
  </si>
  <si>
    <t>-83258551</t>
  </si>
  <si>
    <t>VRN4</t>
  </si>
  <si>
    <t>Inženýrská činnost</t>
  </si>
  <si>
    <t>040001000</t>
  </si>
  <si>
    <t>Inženýrská činnost-vypracováníprojektové dokumentace skutečně provedených prací</t>
  </si>
  <si>
    <t>-1961875902</t>
  </si>
  <si>
    <t>VRN7</t>
  </si>
  <si>
    <t>Provozní vlivy</t>
  </si>
  <si>
    <t>070001000</t>
  </si>
  <si>
    <t>Provozní vlivy- oplocení staveniště</t>
  </si>
  <si>
    <t>1397285010</t>
  </si>
  <si>
    <t>VRN9</t>
  </si>
  <si>
    <t>Ostatní náklady</t>
  </si>
  <si>
    <t>090001000</t>
  </si>
  <si>
    <t>…</t>
  </si>
  <si>
    <t>-1445136347</t>
  </si>
  <si>
    <t>https://podminky.urs.cz/item/CS_URS_2021_02/090001000</t>
  </si>
  <si>
    <t>13 - Zařízení silnoproudé elektrotechniky</t>
  </si>
  <si>
    <t>Drakisa s.r.o.</t>
  </si>
  <si>
    <t>David Lipčák</t>
  </si>
  <si>
    <t>1/2 části soupisu prací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</si>
  <si>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</si>
  <si>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</si>
  <si>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</si>
  <si>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</si>
  <si>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611341121</t>
  </si>
  <si>
    <t>Omítka sádrová nebo vápenosádrová vnitřních ploch nanášená ručně jednovrstvá, tloušťky do 10 mm hladká vodorovných konstrukcí stropů rovných</t>
  </si>
  <si>
    <t>472511940</t>
  </si>
  <si>
    <t>https://podminky.urs.cz/item/CS_URS_2022_01/611341121</t>
  </si>
  <si>
    <t>Poznámka k položce:
uchycení kabelů</t>
  </si>
  <si>
    <t>612341121</t>
  </si>
  <si>
    <t>Omítka sádrová nebo vápenosádrová vnitřních ploch nanášená ručně jednovrstvá, tloušťky do 10 mm hladká svislých konstrukcí stěn</t>
  </si>
  <si>
    <t>1518387595</t>
  </si>
  <si>
    <t>https://podminky.urs.cz/item/CS_URS_2022_01/612341121</t>
  </si>
  <si>
    <t>58541250</t>
  </si>
  <si>
    <t>sádra bílá</t>
  </si>
  <si>
    <t>-746078634</t>
  </si>
  <si>
    <t>Poznámka k položce:
elektrikářská</t>
  </si>
  <si>
    <t>59610001</t>
  </si>
  <si>
    <t>cihla pálená plná do P15 290x140x65mm</t>
  </si>
  <si>
    <t>-1754035967</t>
  </si>
  <si>
    <t>Poznámka k položce:
pro zemní práce</t>
  </si>
  <si>
    <t>914511111</t>
  </si>
  <si>
    <t>Montáž sloupku dopravních značek délky do 3,5 m do betonového základu</t>
  </si>
  <si>
    <t>754234300</t>
  </si>
  <si>
    <t>https://podminky.urs.cz/item/CS_URS_2022_01/914511111</t>
  </si>
  <si>
    <t>40445225</t>
  </si>
  <si>
    <t>sloupek pro dopravní značku Zn D 60mm v 3,5m</t>
  </si>
  <si>
    <t>-628147998</t>
  </si>
  <si>
    <t>941311111</t>
  </si>
  <si>
    <t>Montáž lešení řadového modulového lehkého pracovního s podlahami s provozním zatížením tř. 3 do 200 kg/m2 šířky tř. SW06 přes 0,6 do 0,9 m, výšky do 10 m</t>
  </si>
  <si>
    <t>-948477471</t>
  </si>
  <si>
    <t>https://podminky.urs.cz/item/CS_URS_2022_01/941311111</t>
  </si>
  <si>
    <t>380"1NP"</t>
  </si>
  <si>
    <t>183"2NP"</t>
  </si>
  <si>
    <t>941311811</t>
  </si>
  <si>
    <t>Demontáž lešení řadového modulového lehkého pracovního s podlahami s provozním zatížením tř. 3 do 200 kg/m2 šířky SW06 přes 0,6 do 0,9 m, výšky do 10 m</t>
  </si>
  <si>
    <t>-198397968</t>
  </si>
  <si>
    <t>https://podminky.urs.cz/item/CS_URS_2022_01/941311811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</si>
  <si>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</si>
  <si>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</si>
  <si>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</si>
  <si>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</si>
  <si>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-1892649865</t>
  </si>
  <si>
    <t>https://podminky.urs.cz/item/CS_URS_2022_01/741110061</t>
  </si>
  <si>
    <t>34571152</t>
  </si>
  <si>
    <t>trubka elektroinstalační ohebná z PH, D 16/21,2mm</t>
  </si>
  <si>
    <t>-2110765751</t>
  </si>
  <si>
    <t>741110301</t>
  </si>
  <si>
    <t>Montáž trubek ochranných s nasunutím nebo našroubováním do krabic plastových tuhých, uložených pevně, vnitřní Ø do 40 mm</t>
  </si>
  <si>
    <t>-2026934641</t>
  </si>
  <si>
    <t>https://podminky.urs.cz/item/CS_URS_2022_01/741110301</t>
  </si>
  <si>
    <t>Poznámka k položce:
prostupy, hlavní přívod</t>
  </si>
  <si>
    <t>34571095</t>
  </si>
  <si>
    <t>trubka elektroinstalační tuhá z PVC D 36,6/40 mm, délka 3m</t>
  </si>
  <si>
    <t>-768936624</t>
  </si>
  <si>
    <t>741112001</t>
  </si>
  <si>
    <t>Montáž krabic elektroinstalačních bez napojení na trubky a lišty, demontáže a montáže víčka a přístroje protahovacích nebo odbočných zapuštěných plastových kruhových</t>
  </si>
  <si>
    <t>-1110487012</t>
  </si>
  <si>
    <t>https://podminky.urs.cz/item/CS_URS_2022_01/741112001</t>
  </si>
  <si>
    <t>34571458</t>
  </si>
  <si>
    <t>krabice pod omítku PVC odbočná kruhová D 100mm s víčkem</t>
  </si>
  <si>
    <t>-1125869696</t>
  </si>
  <si>
    <t>741112041</t>
  </si>
  <si>
    <t>Montáž krabic elektroinstalačních bez napojení na trubky a lišty, demontáže a montáže víčka a přístroje protahovacích nebo odbočných nástěnných kovových čtyřhranných, vel. 96x96 mm</t>
  </si>
  <si>
    <t>1504307291</t>
  </si>
  <si>
    <t>https://podminky.urs.cz/item/CS_URS_2022_01/741112041</t>
  </si>
  <si>
    <t>34571494</t>
  </si>
  <si>
    <t>krabice v uzavřeném provedení Al s krytím IP 54 čtvercová 100x100mm čtyři vývodky M20</t>
  </si>
  <si>
    <t>-1735818817</t>
  </si>
  <si>
    <t>741112061</t>
  </si>
  <si>
    <t>Montáž krabic elektroinstalačních bez napojení na trubky a lišty, demontáže a montáže víčka a přístroje přístrojových zapuštěných plastových kruhových</t>
  </si>
  <si>
    <t>-2128250168</t>
  </si>
  <si>
    <t>https://podminky.urs.cz/item/CS_URS_2022_01/741112061</t>
  </si>
  <si>
    <t>34571451</t>
  </si>
  <si>
    <t>krabice pod omítku PVC přístrojová kruhová D 70mm hluboká</t>
  </si>
  <si>
    <t>2061783486</t>
  </si>
  <si>
    <t>741120001</t>
  </si>
  <si>
    <t>Montáž vodičů izolovaných měděných bez ukončení uložených pod omítku plných a laněných (např. CY), průřezu žíly 0,35 až 6 mm2</t>
  </si>
  <si>
    <t>1078750489</t>
  </si>
  <si>
    <t>https://podminky.urs.cz/item/CS_URS_2022_01/741120001</t>
  </si>
  <si>
    <t>34141043</t>
  </si>
  <si>
    <t>vodič propojovací jádro Cu plné dvojitá izolace PVC 450/750V (CYY) 1x4mm2</t>
  </si>
  <si>
    <t>-1730910177</t>
  </si>
  <si>
    <t>120*1,1 "Přepočtené koeficientem množství</t>
  </si>
  <si>
    <t>741120005</t>
  </si>
  <si>
    <t>Montáž vodičů izolovaných měděných bez ukončení uložených pod omítku plných a laněných (např. CY), průřezu žíly 25 až 35 mm2</t>
  </si>
  <si>
    <t>1255360137</t>
  </si>
  <si>
    <t>https://podminky.urs.cz/item/CS_URS_2022_01/741120005</t>
  </si>
  <si>
    <t>34141030</t>
  </si>
  <si>
    <t>vodič propojovací flexibilní jádro Cu lanované izolace PVC 450/750V (H07V-K) 1x25mm2</t>
  </si>
  <si>
    <t>48335923</t>
  </si>
  <si>
    <t>20*1,15 "Přepočtené koeficientem množství</t>
  </si>
  <si>
    <t>741122011</t>
  </si>
  <si>
    <t>Montáž kabelů měděných bez ukončení uložených pod omítku plných kulatých (např. CYKY), počtu a průřezu žil 2x1,5 až 2,5 mm2</t>
  </si>
  <si>
    <t>-460527548</t>
  </si>
  <si>
    <t>https://podminky.urs.cz/item/CS_URS_2022_01/741122011</t>
  </si>
  <si>
    <t>34111005</t>
  </si>
  <si>
    <t>kabel instalační jádro Cu plné izolace PVC plášť PVC 450/750V (CYKY) 2x1,5mm2</t>
  </si>
  <si>
    <t>-261476218</t>
  </si>
  <si>
    <t>90*1,15 "Přepočtené koeficientem množství</t>
  </si>
  <si>
    <t>741122015</t>
  </si>
  <si>
    <t>Montáž kabelů měděných bez ukončení uložených pod omítku plných kulatých (např. CYKY), počtu a průřezu žil 3x1,5 mm2</t>
  </si>
  <si>
    <t>-1836895125</t>
  </si>
  <si>
    <t>https://podminky.urs.cz/item/CS_URS_2022_01/741122015</t>
  </si>
  <si>
    <t>741122211</t>
  </si>
  <si>
    <t>Montáž kabelů měděných bez ukončení uložených volně nebo v liště plných kulatých (např. CYKY) počtu a průřezu žil 3x1,5 až 6 mm2</t>
  </si>
  <si>
    <t>-1963993714</t>
  </si>
  <si>
    <t>https://podminky.urs.cz/item/CS_URS_2022_01/741122211</t>
  </si>
  <si>
    <t>100"CYKY 3x1,5"</t>
  </si>
  <si>
    <t>175"CYKY 3x2,5"</t>
  </si>
  <si>
    <t>34111030</t>
  </si>
  <si>
    <t>kabel instalační jádro Cu plné izolace PVC plášť PVC 450/750V (CYKY) 3x1,5mm2</t>
  </si>
  <si>
    <t>708103485</t>
  </si>
  <si>
    <t>725*1,15 "Přepočtené koeficientem množství</t>
  </si>
  <si>
    <t>741122016</t>
  </si>
  <si>
    <t>Montáž kabelů měděných bez ukončení uložených pod omítku plných kulatých (např. CYKY), počtu a průřezu žil 3x2,5 až 6 mm2</t>
  </si>
  <si>
    <t>-1049955769</t>
  </si>
  <si>
    <t>https://podminky.urs.cz/item/CS_URS_2022_01/741122016</t>
  </si>
  <si>
    <t>1100"CYKY 3x2,5"</t>
  </si>
  <si>
    <t>35"CYKY 3x4"</t>
  </si>
  <si>
    <t>34111036</t>
  </si>
  <si>
    <t>kabel instalační jádro Cu plné izolace PVC plášť PVC 450/750V (CYKY) 3x2,5mm2</t>
  </si>
  <si>
    <t>-844611722</t>
  </si>
  <si>
    <t>1275*1,15 "Přepočtené koeficientem množství</t>
  </si>
  <si>
    <t>34111042</t>
  </si>
  <si>
    <t>kabel instalační jádro Cu plné izolace PVC plášť PVC 450/750V (CYKY) 3x4mm2</t>
  </si>
  <si>
    <t>52603473</t>
  </si>
  <si>
    <t>35*1,15 "Přepočtené koeficientem množství</t>
  </si>
  <si>
    <t>741122031</t>
  </si>
  <si>
    <t>Montáž kabelů měděných bez ukončení uložených pod omítku plných kulatých (např. CYKY), počtu a průřezu žil 5x1,5 až 2,5 mm2</t>
  </si>
  <si>
    <t>-1764222593</t>
  </si>
  <si>
    <t>https://podminky.urs.cz/item/CS_URS_2022_01/741122031</t>
  </si>
  <si>
    <t>235"CYKY 5x1,5"</t>
  </si>
  <si>
    <t>115"CYKY 5x2,5"</t>
  </si>
  <si>
    <t>741122231</t>
  </si>
  <si>
    <t>Montáž kabelů měděných bez ukončení uložených volně nebo v liště plných kulatých (např. CYKY) počtu a průřezu žil 5x1,5 až 2,5 mm2</t>
  </si>
  <si>
    <t>1296737562</t>
  </si>
  <si>
    <t>https://podminky.urs.cz/item/CS_URS_2022_01/741122231</t>
  </si>
  <si>
    <t>741122142</t>
  </si>
  <si>
    <t>Montáž kabelů měděných bez ukončení uložených v trubkách zatažených plných kulatých nebo bezhalogenových (např. CYKY) počtu a průřezu žil 5x1,5 až 2,5 mm2</t>
  </si>
  <si>
    <t>1906213591</t>
  </si>
  <si>
    <t>https://podminky.urs.cz/item/CS_URS_2022_01/741122142</t>
  </si>
  <si>
    <t>34111090</t>
  </si>
  <si>
    <t>kabel instalační jádro Cu plné izolace PVC plášť PVC 450/750V (CYKY) 5x1,5mm2</t>
  </si>
  <si>
    <t>-1670221283</t>
  </si>
  <si>
    <t>235*1,15 "Přepočtené koeficientem množství</t>
  </si>
  <si>
    <t>34111094</t>
  </si>
  <si>
    <t>kabel instalační jádro Cu plné izolace PVC plášť PVC 450/750V (CYKY) 5x2,5mm2</t>
  </si>
  <si>
    <t>2007304680</t>
  </si>
  <si>
    <t>415*1,15 "Přepočtené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</si>
  <si>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</si>
  <si>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</si>
  <si>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400160973</t>
  </si>
  <si>
    <t>https://podminky.urs.cz/item/CS_URS_2022_01/741122133</t>
  </si>
  <si>
    <t>Poznámka k položce:
přívod NN</t>
  </si>
  <si>
    <t>34111076</t>
  </si>
  <si>
    <t>kabel instalační jádro Cu plné izolace PVC plášť PVC 450/750V (CYKY) 4x10mm2</t>
  </si>
  <si>
    <t>892865872</t>
  </si>
  <si>
    <t>45*1,1 "Přepočtené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</si>
  <si>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</si>
  <si>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</si>
  <si>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-656102263</t>
  </si>
  <si>
    <t>https://podminky.urs.cz/item/CS_URS_2022_01/741122134</t>
  </si>
  <si>
    <t>Poznámka k položce:
prodloužení kabelu pro VO</t>
  </si>
  <si>
    <t>34111610</t>
  </si>
  <si>
    <t>kabel silový jádro Cu izolace PVC plášť PVC 0,6/1kV (1-CYKY) 4x25mm2</t>
  </si>
  <si>
    <t>1970910830</t>
  </si>
  <si>
    <t>Poznámka k položce:
prodloužení kabelu pro VO
před zahájením ověřit stávjící typ kabelu - nebylo investorem doloženo</t>
  </si>
  <si>
    <t>70*1,1 "Přepočtené koeficientem množství</t>
  </si>
  <si>
    <t>741122232</t>
  </si>
  <si>
    <t>Montáž kabelů měděných bez ukončení uložených volně nebo v liště plných kulatých (např. CYKY) počtu a průřezu žil 5x4 až 6 mm2</t>
  </si>
  <si>
    <t>2033705016</t>
  </si>
  <si>
    <t>https://podminky.urs.cz/item/CS_URS_2022_01/741122232</t>
  </si>
  <si>
    <t>34111098</t>
  </si>
  <si>
    <t>kabel instalační jádro Cu plné izolace PVC plášť PVC 450/750V (CYKY) 5x4mm2</t>
  </si>
  <si>
    <t>82721292</t>
  </si>
  <si>
    <t>55*1,15 "Přepočtené koeficientem množství</t>
  </si>
  <si>
    <t>741122237</t>
  </si>
  <si>
    <t>Montáž kabelů měděných bez ukončení uložených volně nebo v liště plných kulatých (např. CYKY) počtu a průřezu žil 7x1,5 až 2,5 mm2</t>
  </si>
  <si>
    <t>1454118588</t>
  </si>
  <si>
    <t>https://podminky.urs.cz/item/CS_URS_2022_01/741122237</t>
  </si>
  <si>
    <t>34111110</t>
  </si>
  <si>
    <t>kabel instalační jádro Cu plné izolace PVC plášť PVC 450/750V (CYKY) 7x1,5mm2</t>
  </si>
  <si>
    <t>1540241439</t>
  </si>
  <si>
    <t>741124733</t>
  </si>
  <si>
    <t>Montáž kabelů měděných ovládacích bez ukončení uložených pevně stíněných ovládacích s plným jádrem (např. JYTY) počtu a průměru žil 2 až 19x1 mm2</t>
  </si>
  <si>
    <t>1216505155</t>
  </si>
  <si>
    <t>https://podminky.urs.cz/item/CS_URS_2022_01/741124733</t>
  </si>
  <si>
    <t>30"JYTY 7x1"</t>
  </si>
  <si>
    <t>35"JYTY 4x1"</t>
  </si>
  <si>
    <t>34113151</t>
  </si>
  <si>
    <t>kabel ovládací průmyslový stíněný laminovanou Al fólií s příložným Cu drátem jádro Cu plné izolace PVC plášť PVC 250V (JYTY) 7x1,00mm2</t>
  </si>
  <si>
    <t>111787999</t>
  </si>
  <si>
    <t>30*1,15 "Přepočtené koeficientem množství</t>
  </si>
  <si>
    <t>34113150</t>
  </si>
  <si>
    <t>kabel ovládací průmyslový stíněný laminovanou Al fólií s příložným Cu drátem jádro Cu plné izolace PVC plášť PVC 250V (JYTY) 4x1,00mm2</t>
  </si>
  <si>
    <t>-566622601</t>
  </si>
  <si>
    <t>741130001</t>
  </si>
  <si>
    <t>Ukončení vodičů izolovaných s označením a zapojením v rozváděči nebo na přístroji, průřezu žíly do 2,5 mm2</t>
  </si>
  <si>
    <t>-1587893784</t>
  </si>
  <si>
    <t>https://podminky.urs.cz/item/CS_URS_2022_01/741130001</t>
  </si>
  <si>
    <t>741130004</t>
  </si>
  <si>
    <t>Ukončení vodičů izolovaných s označením a zapojením v rozváděči nebo na přístroji, průřezu žíly do 6 mm2</t>
  </si>
  <si>
    <t>25252256</t>
  </si>
  <si>
    <t>https://podminky.urs.cz/item/CS_URS_2022_01/741130004</t>
  </si>
  <si>
    <t>741130007</t>
  </si>
  <si>
    <t>Ukončení vodičů izolovaných s označením a zapojením v rozváděči nebo na přístroji, průřezu žíly do 25 mm2</t>
  </si>
  <si>
    <t>-1882122269</t>
  </si>
  <si>
    <t>https://podminky.urs.cz/item/CS_URS_2022_01/741130007</t>
  </si>
  <si>
    <t>741210104</t>
  </si>
  <si>
    <t>Montáž rozváděčů litinových, hliníkových nebo plastových bez zapojení vodičů sestavy hmotnosti do 500 kg</t>
  </si>
  <si>
    <t>-1971046267</t>
  </si>
  <si>
    <t>https://podminky.urs.cz/item/CS_URS_2022_01/741210104</t>
  </si>
  <si>
    <t>Poznámka k položce:
RH</t>
  </si>
  <si>
    <t>5R</t>
  </si>
  <si>
    <t>Rozvaděč oceloplechový, stojanový, dvoukřídlé dveře, s podstavcem 100 mm. 
Rozměry skříně 1200x400x2000 mm, IP54.
Rozvaděč vystrojený o jistící, ovládací prvky, svorkovnice, lišty atd. dle výrobní dokumentace.</t>
  </si>
  <si>
    <t>-1993290854</t>
  </si>
  <si>
    <t>4R</t>
  </si>
  <si>
    <t>Svorkovnice ekvipotenciální MET (HOP)</t>
  </si>
  <si>
    <t>-1691921539</t>
  </si>
  <si>
    <t>741210121</t>
  </si>
  <si>
    <t>Montáž rozváděčů litinových, hliníkových nebo plastových bez zapojení vodičů skříněk hmotnosti do 10 kg</t>
  </si>
  <si>
    <t>-1076082896</t>
  </si>
  <si>
    <t>https://podminky.urs.cz/item/CS_URS_2022_01/741210121</t>
  </si>
  <si>
    <t>1R</t>
  </si>
  <si>
    <t>proudový chránič, jmenovité napětí 400 V, jmenovitý proud 40 A, zkratová vypínací schopnost 10 kA, krytí IP44, zásuvka 230 V 2× 16 A 3p, zásuvka 400 V 1× 16 A 5p
1× chránič proudový 40/4/003
2× jistič B16/1
1x jistič B16/3</t>
  </si>
  <si>
    <t>1972193676</t>
  </si>
  <si>
    <t>Poznámka k položce:
Zásuvkové skříně</t>
  </si>
  <si>
    <t>741313052</t>
  </si>
  <si>
    <t>Montáž zásuvek domovních se zapojením vodičů šroubové připojení nástěnných do 25 A, provedení 3P + N + PE</t>
  </si>
  <si>
    <t>1294243547</t>
  </si>
  <si>
    <t>https://podminky.urs.cz/item/CS_URS_2022_01/741313052</t>
  </si>
  <si>
    <t>741313083</t>
  </si>
  <si>
    <t>Montáž zásuvek domovních se zapojením vodičů šroubové připojení venkovní nebo mokré, provedení 2P + PE dvojí zapojení pro průběžnou montáž</t>
  </si>
  <si>
    <t>-653019072</t>
  </si>
  <si>
    <t>https://podminky.urs.cz/item/CS_URS_2022_01/741313083</t>
  </si>
  <si>
    <t>34555229</t>
  </si>
  <si>
    <t>zásuvka nástěnná jednonásobná s víčkem, IP44, šroubové svorky</t>
  </si>
  <si>
    <t>-891598981</t>
  </si>
  <si>
    <t>741313085</t>
  </si>
  <si>
    <t>Montáž zásuvek domovních se zapojením vodičů šroubové připojení venkovní nebo mokré, provedení 3P + N + PE</t>
  </si>
  <si>
    <t>-1464658641</t>
  </si>
  <si>
    <t>https://podminky.urs.cz/item/CS_URS_2022_01/741313085</t>
  </si>
  <si>
    <t>3R</t>
  </si>
  <si>
    <t>Zásuvka 400V/16A, IP44</t>
  </si>
  <si>
    <t>-2130949821</t>
  </si>
  <si>
    <t>Poznámka k položce:
kalové čerpadlo</t>
  </si>
  <si>
    <t>741310022</t>
  </si>
  <si>
    <t>Montáž spínačů jedno nebo dvoupólových nástěnných se zapojením vodičů, pro prostředí normální přepínačů, řazení 6-střídavých</t>
  </si>
  <si>
    <t>-698732302</t>
  </si>
  <si>
    <t>https://podminky.urs.cz/item/CS_URS_2022_01/741310022</t>
  </si>
  <si>
    <t>34535552</t>
  </si>
  <si>
    <t>přepínač střídavý, řazení 6</t>
  </si>
  <si>
    <t>1768254743</t>
  </si>
  <si>
    <t>34535710</t>
  </si>
  <si>
    <t>přepínač křížový, řazení 7</t>
  </si>
  <si>
    <t>105977938</t>
  </si>
  <si>
    <t>741310025</t>
  </si>
  <si>
    <t>Montáž spínačů jedno nebo dvoupólových nástěnných se zapojením vodičů, pro prostředí normální přepínačů, řazení 7-křížových</t>
  </si>
  <si>
    <t>1527122687</t>
  </si>
  <si>
    <t>https://podminky.urs.cz/item/CS_URS_2022_01/741310025</t>
  </si>
  <si>
    <t>741310101</t>
  </si>
  <si>
    <t>Montáž spínačů jedno nebo dvoupólových polozapuštěných nebo zapuštěných se zapojením vodičů bezšroubové připojení spínačů, řazení 1-jednopólových</t>
  </si>
  <si>
    <t>-816010887</t>
  </si>
  <si>
    <t>https://podminky.urs.cz/item/CS_URS_2022_01/741310101</t>
  </si>
  <si>
    <t>34535000</t>
  </si>
  <si>
    <t>spínač kompletní, zápustný, jednopólový, řazení 1, šroubové svorky</t>
  </si>
  <si>
    <t>1313568085</t>
  </si>
  <si>
    <t>741310112</t>
  </si>
  <si>
    <t>Montáž spínačů jedno nebo dvoupólových polozapuštěných nebo zapuštěných se zapojením vodičů bezšroubové připojení ovladačů, řazení 1/0-tlačítkových zapínacích</t>
  </si>
  <si>
    <t>2136544066</t>
  </si>
  <si>
    <t>https://podminky.urs.cz/item/CS_URS_2022_01/741310112</t>
  </si>
  <si>
    <t>34539021</t>
  </si>
  <si>
    <t>přístroj ovládače zapínacího, řazení 1/0, 1/0S, 1/0So bezšroubové svorky</t>
  </si>
  <si>
    <t>-42892492</t>
  </si>
  <si>
    <t>741310121</t>
  </si>
  <si>
    <t>Montáž spínačů jedno nebo dvoupólových polozapuštěných nebo zapuštěných se zapojením vodičů bezšroubové připojení přepínačů, řazení 5-sériových</t>
  </si>
  <si>
    <t>387380827</t>
  </si>
  <si>
    <t>https://podminky.urs.cz/item/CS_URS_2022_01/741310121</t>
  </si>
  <si>
    <t>34535002</t>
  </si>
  <si>
    <t>přepínač sériový kompletní, zápustný, řazení 5, šroubové svorky</t>
  </si>
  <si>
    <t>-1320004662</t>
  </si>
  <si>
    <t>741313002</t>
  </si>
  <si>
    <t>Montáž zásuvek domovních se zapojením vodičů bezšroubové připojení polozapuštěných nebo zapuštěných 10/16 A, provedení 2P + PE dvojí zapojení pro průběžnou montáž</t>
  </si>
  <si>
    <t>870394275</t>
  </si>
  <si>
    <t>https://podminky.urs.cz/item/CS_URS_2022_01/741313002</t>
  </si>
  <si>
    <t>34555241</t>
  </si>
  <si>
    <t>přístroj zásuvky zápustné jednonásobné, krytka s clonkami, bezšroubové svorky</t>
  </si>
  <si>
    <t>-1053088868</t>
  </si>
  <si>
    <t>34539063</t>
  </si>
  <si>
    <t>rámeček pětinásobný</t>
  </si>
  <si>
    <t>312507457</t>
  </si>
  <si>
    <t>34539059</t>
  </si>
  <si>
    <t>rámeček jednonásobný</t>
  </si>
  <si>
    <t>-2120414600</t>
  </si>
  <si>
    <t>34539061</t>
  </si>
  <si>
    <t>rámeček trojnásobný</t>
  </si>
  <si>
    <t>351318033</t>
  </si>
  <si>
    <t>34539062</t>
  </si>
  <si>
    <t>rámeček čtyřnásobný</t>
  </si>
  <si>
    <t>988830129</t>
  </si>
  <si>
    <t>34539060</t>
  </si>
  <si>
    <t>rámeček dvojnásobný</t>
  </si>
  <si>
    <t>-223288415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</si>
  <si>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</si>
  <si>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</si>
  <si>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-1722157561</t>
  </si>
  <si>
    <t>https://podminky.urs.cz/item/CS_URS_2022_01/741313012</t>
  </si>
  <si>
    <t>34555204</t>
  </si>
  <si>
    <t>zásuvka zápustná jednonásobná, s optickou přepěťovou ochranou, šroubové svorky</t>
  </si>
  <si>
    <t>-1259024818</t>
  </si>
  <si>
    <t>741320175</t>
  </si>
  <si>
    <t>Montáž jističů se zapojením vodičů třípólových nn do 63 A ve skříni</t>
  </si>
  <si>
    <t>-643129277</t>
  </si>
  <si>
    <t>https://podminky.urs.cz/item/CS_URS_2022_01/741320175</t>
  </si>
  <si>
    <t>Poznámka k položce:
Jistič před elektroměrem</t>
  </si>
  <si>
    <t>10.060.939</t>
  </si>
  <si>
    <t>Jistič 50B/3 PL7</t>
  </si>
  <si>
    <t>-1605980925</t>
  </si>
  <si>
    <t>741372051</t>
  </si>
  <si>
    <t>Montáž svítidel s integrovaným zdrojem LED se zapojením vodičů interiérových přisazených stropních reflektorových bez pohybového čidla</t>
  </si>
  <si>
    <t>1560969699</t>
  </si>
  <si>
    <t>https://podminky.urs.cz/item/CS_URS_2022_01/741372051</t>
  </si>
  <si>
    <t>741372066</t>
  </si>
  <si>
    <t>Montáž svítidel s integrovaným zdrojem LED se zapojením vodičů exteriérových přisazených nástěnných reflektorových bez pohybového čidla</t>
  </si>
  <si>
    <t>-1043497007</t>
  </si>
  <si>
    <t>https://podminky.urs.cz/item/CS_URS_2022_01/741372066</t>
  </si>
  <si>
    <t>Poznámka k položce:
S3i, S6a, S6b</t>
  </si>
  <si>
    <t>741372067</t>
  </si>
  <si>
    <t>Montáž svítidel s integrovaným zdrojem LED se zapojením vodičů exteriérových přisazených nástěnných reflektorových se samostatným nebo integrovaným pohybovým čidlem</t>
  </si>
  <si>
    <t>-1384313802</t>
  </si>
  <si>
    <t>https://podminky.urs.cz/item/CS_URS_2022_01/741372067</t>
  </si>
  <si>
    <t>Poznámka k položce:
S4c</t>
  </si>
  <si>
    <t>741372114</t>
  </si>
  <si>
    <t>Montáž svítidel s integrovaným zdrojem LED se zapojením vodičů interiérových vestavných stěnových orientačních</t>
  </si>
  <si>
    <t>1005825053</t>
  </si>
  <si>
    <t>https://podminky.urs.cz/item/CS_URS_2022_01/741372114</t>
  </si>
  <si>
    <t>Poznámka k položce:
S8, S9</t>
  </si>
  <si>
    <t>6R</t>
  </si>
  <si>
    <t>LED,průmyslové,základna z PC,difuzor čirý PC, široká vyzařovací křivka
1 x LEDLine, 54W, 6960lm, Ra85, 4000K</t>
  </si>
  <si>
    <t>-2043003447</t>
  </si>
  <si>
    <t>Poznámka k položce:
dle výpočtu osvětlení</t>
  </si>
  <si>
    <t>7R</t>
  </si>
  <si>
    <t>LED,průmyslové,základna z PC,difuzor čirý PC, hlubokozářič
1 x LEDLine, 54W, 6960lm, Ra85, 4000K</t>
  </si>
  <si>
    <t>1270576254</t>
  </si>
  <si>
    <t>8R</t>
  </si>
  <si>
    <t>LED panel, UGR&lt;19, hliníkový rámeček, mikroprizmatický kryt, čtverec 600x600mm
1 x LED, 52W, 5800lm, Ra80, 3800K</t>
  </si>
  <si>
    <t>-430730756</t>
  </si>
  <si>
    <t>9R</t>
  </si>
  <si>
    <t>Kruhové přisazené LED svítidlo, mikroprizmatický kryt, Ø 550mm
1 x LED, 40W, 3900lm, Ra80, 4000K</t>
  </si>
  <si>
    <t>-1714962442</t>
  </si>
  <si>
    <t>10R</t>
  </si>
  <si>
    <t>LED panel, UGR&lt;19, hliníkový rámeček, mikroprizmatický kryt, čtverec 600x600mm
1 x LED, 34W, 4100lm, Ra80, 3800K</t>
  </si>
  <si>
    <t>-991628369</t>
  </si>
  <si>
    <t>11R</t>
  </si>
  <si>
    <t>hliníkový rámeček</t>
  </si>
  <si>
    <t>-2001307395</t>
  </si>
  <si>
    <t>12R</t>
  </si>
  <si>
    <t>Přisazené LED svítidlo, opálový PMMA kryt, průměr 480mm IP44
1 x LED, 44W, 4600lm, Ra80, 4000K</t>
  </si>
  <si>
    <t>-1476674814</t>
  </si>
  <si>
    <t>13R</t>
  </si>
  <si>
    <t>LED nouzové svítidlo, přisazené
1 x bod, 3W, 5000K, 3h, IP65</t>
  </si>
  <si>
    <t>941274860</t>
  </si>
  <si>
    <t>14R</t>
  </si>
  <si>
    <t>-1847784295</t>
  </si>
  <si>
    <t>94</t>
  </si>
  <si>
    <t>15R</t>
  </si>
  <si>
    <t>Kruhové přisazené LED svítidlo, plastový kryt, Ø 375mm
6 x LED, 27W, 2700lm, Ra80, 4000K</t>
  </si>
  <si>
    <t>-1005342742</t>
  </si>
  <si>
    <t>16R</t>
  </si>
  <si>
    <t>obdélník,1200mm, přisazené
1 x LED, 33W, 4200lm, Ra80, 4000K</t>
  </si>
  <si>
    <t>702151569</t>
  </si>
  <si>
    <t>Poznámka k položce:
dle výpočtu osvětlení
S4c</t>
  </si>
  <si>
    <t>17R</t>
  </si>
  <si>
    <t>LED reflektor, 50W, IP65, 4500lm, 230V</t>
  </si>
  <si>
    <t>-615556353</t>
  </si>
  <si>
    <t>741410003</t>
  </si>
  <si>
    <t>Montáž uzemňovacího vedení s upevněním, propojením a připojením pomocí svorek na povrchu drátu nebo lana Ø do 10 mm</t>
  </si>
  <si>
    <t>-360906067</t>
  </si>
  <si>
    <t>https://podminky.urs.cz/item/CS_URS_2022_01/741410003</t>
  </si>
  <si>
    <t>741410063</t>
  </si>
  <si>
    <t>Montáž uzemňovacího vedení s upevněním, propojením a připojením pomocí svorek doplňků ochranného pospojování pláště kabelu s konstrukcí</t>
  </si>
  <si>
    <t>-1274774554</t>
  </si>
  <si>
    <t>https://podminky.urs.cz/item/CS_URS_2022_01/741410063</t>
  </si>
  <si>
    <t>741410072</t>
  </si>
  <si>
    <t>Montáž uzemňovacího vedení s upevněním, propojením a připojením pomocí svorek doplňků ostatních konstrukcí vodičem průřezu do 16 mm2, uloženým pevně</t>
  </si>
  <si>
    <t>176407621</t>
  </si>
  <si>
    <t>https://podminky.urs.cz/item/CS_URS_2022_01/741410072</t>
  </si>
  <si>
    <t>741410074</t>
  </si>
  <si>
    <t>Montáž uzemňovacího vedení s upevněním, propojením a připojením pomocí svorek doplňků ostatních konstrukcí pouzdra pro průchod stěnou</t>
  </si>
  <si>
    <t>-1774795289</t>
  </si>
  <si>
    <t>https://podminky.urs.cz/item/CS_URS_2022_01/741410074</t>
  </si>
  <si>
    <t>35442123</t>
  </si>
  <si>
    <t>průchodka kruhových vodičů 8-10 mm do základu a stěny 300-500 mm</t>
  </si>
  <si>
    <t>-1576075169</t>
  </si>
  <si>
    <t>741810003</t>
  </si>
  <si>
    <t>Zkoušky a prohlídky elektrických rozvodů a zařízení celková prohlídka a vyhotovení revizní zprávy pro objem montážních prací přes 500 do 1000 tis. Kč</t>
  </si>
  <si>
    <t>-1035310872</t>
  </si>
  <si>
    <t>https://podminky.urs.cz/item/CS_URS_2022_01/741810003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</si>
  <si>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</si>
  <si>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</si>
  <si>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-1074830149</t>
  </si>
  <si>
    <t>https://podminky.urs.cz/item/CS_URS_2022_01/741810011</t>
  </si>
  <si>
    <t>104</t>
  </si>
  <si>
    <t>741820102</t>
  </si>
  <si>
    <t>Měření osvětlovacího zařízení intenzity osvětlení na pracovišti do 50 svítidel</t>
  </si>
  <si>
    <t>323666186</t>
  </si>
  <si>
    <t>https://podminky.urs.cz/item/CS_URS_2022_01/741820102</t>
  </si>
  <si>
    <t>105</t>
  </si>
  <si>
    <t>741910411</t>
  </si>
  <si>
    <t>Montáž žlabů bez stojiny a výložníků kovových s podpěrkami a příslušenstvím bez víka, šířky do 50 mm</t>
  </si>
  <si>
    <t>1215347285</t>
  </si>
  <si>
    <t>https://podminky.urs.cz/item/CS_URS_2022_01/741910411</t>
  </si>
  <si>
    <t>106</t>
  </si>
  <si>
    <t>741910414</t>
  </si>
  <si>
    <t>Montáž žlabů bez stojiny a výložníků kovových s podpěrkami a příslušenstvím bez víka, šířky do 250 mm</t>
  </si>
  <si>
    <t>-182463026</t>
  </si>
  <si>
    <t>https://podminky.urs.cz/item/CS_URS_2022_01/741910414</t>
  </si>
  <si>
    <t>107</t>
  </si>
  <si>
    <t>34575495R</t>
  </si>
  <si>
    <t>žlab kabelový pozinkovaný 2m/ks 100X200</t>
  </si>
  <si>
    <t>-1509249910</t>
  </si>
  <si>
    <t>108</t>
  </si>
  <si>
    <t>34575491R</t>
  </si>
  <si>
    <t>žlab kabelový pozinkovaný 2m/ks 50X50</t>
  </si>
  <si>
    <t>-280601007</t>
  </si>
  <si>
    <t>109</t>
  </si>
  <si>
    <t>34575521R</t>
  </si>
  <si>
    <t>koleno žlabu pozinkované 90X100X200</t>
  </si>
  <si>
    <t>-826705820</t>
  </si>
  <si>
    <t>110</t>
  </si>
  <si>
    <t>34575517R</t>
  </si>
  <si>
    <t>koleno žlabu pozinkované 90X50X50</t>
  </si>
  <si>
    <t>-1213767940</t>
  </si>
  <si>
    <t>111</t>
  </si>
  <si>
    <t>741910421</t>
  </si>
  <si>
    <t>Montáž žlabů bez stojiny a výložníků kovových s podpěrkami a příslušenstvím uzavření víkem</t>
  </si>
  <si>
    <t>-1281193767</t>
  </si>
  <si>
    <t>https://podminky.urs.cz/item/CS_URS_2022_01/741910421</t>
  </si>
  <si>
    <t>998741101</t>
  </si>
  <si>
    <t>Přesun hmot pro silnoproud stanovený z hmotnosti přesunovaného materiálu vodorovná dopravní vzdálenost do 50 m v objektech výšky do 6 m</t>
  </si>
  <si>
    <t>143723650</t>
  </si>
  <si>
    <t>https://podminky.urs.cz/item/CS_URS_2022_01/998741101</t>
  </si>
  <si>
    <t>998741102</t>
  </si>
  <si>
    <t>Přesun hmot pro silnoproud stanovený z hmotnosti přesunovaného materiálu vodorovná dopravní vzdálenost do 50 m v objektech výšky přes 6 do 12 m</t>
  </si>
  <si>
    <t>-1606462773</t>
  </si>
  <si>
    <t>https://podminky.urs.cz/item/CS_URS_2022_01/998741102</t>
  </si>
  <si>
    <t>Práce a dodávky M</t>
  </si>
  <si>
    <t>21-M</t>
  </si>
  <si>
    <t>Elektromontáže</t>
  </si>
  <si>
    <t>210220101</t>
  </si>
  <si>
    <t>Montáž hromosvodného vedení svodových vodičů s podpěrami, průměru do 10 mm</t>
  </si>
  <si>
    <t>-1262278253</t>
  </si>
  <si>
    <t>https://podminky.urs.cz/item/CS_URS_2021_02/210220101</t>
  </si>
  <si>
    <t>6*8</t>
  </si>
  <si>
    <t>35441836</t>
  </si>
  <si>
    <t>držák ochranného úhelníku do zdiva, FeZn</t>
  </si>
  <si>
    <t>256</t>
  </si>
  <si>
    <t>-1096100234</t>
  </si>
  <si>
    <t>35441700</t>
  </si>
  <si>
    <t>podpěra vedení hromosvodu do zdiva na hmoždinku - 6/50mm, nerez</t>
  </si>
  <si>
    <t>-322343209</t>
  </si>
  <si>
    <t>35442270</t>
  </si>
  <si>
    <t>podpěra vedení na ploché střechy pr. 140 mm,  plastový zámek, výška vedení 100 mm, plast s betonem, 1 kg</t>
  </si>
  <si>
    <t>-1646943597</t>
  </si>
  <si>
    <t>35441996</t>
  </si>
  <si>
    <t>svorka odbočovací a spojovací pro spojování kruhových a páskových vodičů, FeZn</t>
  </si>
  <si>
    <t>1748824920</t>
  </si>
  <si>
    <t>210220231</t>
  </si>
  <si>
    <t>Montáž hromosvodného vedení jímacích tyčí délky do 3 m na stojan</t>
  </si>
  <si>
    <t>-316835558</t>
  </si>
  <si>
    <t>https://podminky.urs.cz/item/CS_URS_2021_02/210220231</t>
  </si>
  <si>
    <t>35441124</t>
  </si>
  <si>
    <t>tyč jímací s rovným koncem 3000mm nerez</t>
  </si>
  <si>
    <t>-623582850</t>
  </si>
  <si>
    <t>35431031</t>
  </si>
  <si>
    <t>svorka uzemnění AlMgSi k jímací tyči, 72 x40 mm</t>
  </si>
  <si>
    <t>-2118770545</t>
  </si>
  <si>
    <t>35442182</t>
  </si>
  <si>
    <t>stojan pro jímací tyč s rovným koncem, FeZn, s plastbetonovými podpěrami, pro jímač do 4000 mm - rozpětí podpěr 700 mm</t>
  </si>
  <si>
    <t>-185239142</t>
  </si>
  <si>
    <t>210220301</t>
  </si>
  <si>
    <t>Montáž hromosvodného vedení svorek se 2 šrouby</t>
  </si>
  <si>
    <t>1919798263</t>
  </si>
  <si>
    <t>https://podminky.urs.cz/item/CS_URS_2022_01/210220301</t>
  </si>
  <si>
    <t>35431000</t>
  </si>
  <si>
    <t>svorka uzemnění FeZn univerzální</t>
  </si>
  <si>
    <t>283375299</t>
  </si>
  <si>
    <t>35431001</t>
  </si>
  <si>
    <t>svorka uzemnění AlMgSi univerzální</t>
  </si>
  <si>
    <t>202447009</t>
  </si>
  <si>
    <t>35431014</t>
  </si>
  <si>
    <t>svorka uzemnění AlMgSi zkušební, 81 mm</t>
  </si>
  <si>
    <t>1428010733</t>
  </si>
  <si>
    <t>35431015</t>
  </si>
  <si>
    <t>svorka uzemnění FeZn zkušební, spoj hromosvod/uzemnění</t>
  </si>
  <si>
    <t>-2059843593</t>
  </si>
  <si>
    <t>35442062</t>
  </si>
  <si>
    <t>pás zemnící 30x4mm FeZn</t>
  </si>
  <si>
    <t>kg</t>
  </si>
  <si>
    <t>-1135411184</t>
  </si>
  <si>
    <t>145"základy objektu"</t>
  </si>
  <si>
    <t>80"výkopy"</t>
  </si>
  <si>
    <t>35441077</t>
  </si>
  <si>
    <t>drát D 8mm AlMgSi</t>
  </si>
  <si>
    <t>1712312007</t>
  </si>
  <si>
    <t>0,135*6*8"m svody"</t>
  </si>
  <si>
    <t>0,135*150"m střecha"</t>
  </si>
  <si>
    <t>35441830</t>
  </si>
  <si>
    <t>úhelník ochranný na ochranu svodu - 1700mm, FeZn</t>
  </si>
  <si>
    <t>-212557829</t>
  </si>
  <si>
    <t>35442115</t>
  </si>
  <si>
    <t>štítek plastový - uzemnění</t>
  </si>
  <si>
    <t>509714104</t>
  </si>
  <si>
    <t>210220304</t>
  </si>
  <si>
    <t>Montáž hromosvodného vedení svorek na konstrukce</t>
  </si>
  <si>
    <t>1831193397</t>
  </si>
  <si>
    <t>https://podminky.urs.cz/item/CS_URS_2022_01/210220304</t>
  </si>
  <si>
    <t>210220372R</t>
  </si>
  <si>
    <t>Montáž ochranných prvků hromosvodného vedení - úhelníků nebo trubek ke konstrukci</t>
  </si>
  <si>
    <t>856373134</t>
  </si>
  <si>
    <t>210220401</t>
  </si>
  <si>
    <t>Montáž hromosvodného vedení ochranných prvků a doplňků štítků k označení svodů</t>
  </si>
  <si>
    <t>-470678813</t>
  </si>
  <si>
    <t>https://podminky.urs.cz/item/CS_URS_2021_02/210220401</t>
  </si>
  <si>
    <t>23537001</t>
  </si>
  <si>
    <t>hmota zalévací</t>
  </si>
  <si>
    <t>-1219094820</t>
  </si>
  <si>
    <t>210950101</t>
  </si>
  <si>
    <t>Ostatní práce při montáži vodičů, šňůr a kabelů označovací štítek na kabel dalším štítkem</t>
  </si>
  <si>
    <t>-740488245</t>
  </si>
  <si>
    <t>35442110</t>
  </si>
  <si>
    <t>štítek plastový - čísla svodů</t>
  </si>
  <si>
    <t>-314053478</t>
  </si>
  <si>
    <t>741410022</t>
  </si>
  <si>
    <t>Montáž uzemňovacího vedení s upevněním, propojením a připojením pomocí svorek v zemi s izolací spojů pásku průřezu do 120 mm2 v průmyslové výstavbě</t>
  </si>
  <si>
    <t>-1876181915</t>
  </si>
  <si>
    <t>https://podminky.urs.cz/item/CS_URS_2022_01/741410022</t>
  </si>
  <si>
    <t>35"základy pro myčku"</t>
  </si>
  <si>
    <t>25"stořár VO"</t>
  </si>
  <si>
    <t>15"ve výkopu pro kabel NN"</t>
  </si>
  <si>
    <t>R0000001</t>
  </si>
  <si>
    <t>Drobné montážní elektroinstalační/zámečnické práce</t>
  </si>
  <si>
    <t>936353952</t>
  </si>
  <si>
    <t>Poznámka k položce:
upevnění výložníků kabelových tras, nosné konstrukce z hutního materiálu</t>
  </si>
  <si>
    <t>R0000002</t>
  </si>
  <si>
    <t>Drobný montážní elektro/hutní materiál</t>
  </si>
  <si>
    <t>-887017380</t>
  </si>
  <si>
    <t>Poznámka k položce:
výložníky, spojovací materiál, profily I, L, U atd.</t>
  </si>
  <si>
    <t>2R</t>
  </si>
  <si>
    <t>Návěstidlo pro signalizaci výjezdu vozidel hasičské záchranné služby vč. montáže
Optická signalizace červená, oranžová, akustická signalizace
230V, E27, IP53, 60kmitů/s, střída kmitů 1:1
obsahuje sestavu návěstidel, elektronický přerušovač a ostatní montážní materiál</t>
  </si>
  <si>
    <t>2134511899</t>
  </si>
  <si>
    <t>18R</t>
  </si>
  <si>
    <t>Ovládací skříň, přepínač 3 polohy, uzamykatelná</t>
  </si>
  <si>
    <t>1698601950</t>
  </si>
  <si>
    <t>Poznámka k položce:
polohy VYP-I-START
poloha I (výstraha), poloha start (poplach) je s návratem do polohy I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</si>
  <si>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</si>
  <si>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</si>
  <si>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</si>
  <si>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</si>
  <si>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-1300625723</t>
  </si>
  <si>
    <t>0,47*0,25*0,5"PS+RE"</t>
  </si>
  <si>
    <t>(0,6*0,4*0,4)*2"sloupky"</t>
  </si>
  <si>
    <t>460171132</t>
  </si>
  <si>
    <t>Hloubení nezapažených kabelových rýh strojně včetně urovnání dna s přemístěním výkopku do vzdálenosti 3 m od okraje jámy nebo s naložením na dopravní prostředek šířky 35 cm hloubky 40 cm v hornině třídy těžitelnosti I skupiny 3</t>
  </si>
  <si>
    <t>-380359668</t>
  </si>
  <si>
    <t>https://podminky.urs.cz/item/CS_URS_2021_02/460171132</t>
  </si>
  <si>
    <t>460391123</t>
  </si>
  <si>
    <t>Zásyp jam ručně s uložením výkopku ve vrstvách a úpravou povrchu s přemístění sypaniny ze vzdálenosti do 10 m se zhutněním z horniny třídy těžitelnosti I skupiny 3</t>
  </si>
  <si>
    <t>-1816469159</t>
  </si>
  <si>
    <t>https://podminky.urs.cz/item/CS_URS_2021_02/460391123</t>
  </si>
  <si>
    <t>460661212</t>
  </si>
  <si>
    <t>Kabelové lože z písku včetně podsypu, zhutnění a urovnání povrchu pro kabely nn zakryté cihlami, šířky přes 15 do 30 cm</t>
  </si>
  <si>
    <t>-131033301</t>
  </si>
  <si>
    <t>https://podminky.urs.cz/item/CS_URS_2021_02/460661212</t>
  </si>
  <si>
    <t>45"NN+MN"</t>
  </si>
  <si>
    <t>0,5"PS+RE"</t>
  </si>
  <si>
    <t>460451142</t>
  </si>
  <si>
    <t>Zásyp kabelových rýh strojně s přemístěním sypaniny ze vzdálenosti do 10 m, s uložením výkopku ve vrstvách včetně zhutnění a urovnání povrchu šířky 35 cm hloubky 40 cm z horniny třídy těžitelnosti I skupiny 3</t>
  </si>
  <si>
    <t>143465130</t>
  </si>
  <si>
    <t>https://podminky.urs.cz/item/CS_URS_2021_02/460451142</t>
  </si>
  <si>
    <t>460242111</t>
  </si>
  <si>
    <t>Provizorní zajištění inženýrských sítí ve výkopech potrubí při křížení s kabelem</t>
  </si>
  <si>
    <t>-1546218295</t>
  </si>
  <si>
    <t>34571351</t>
  </si>
  <si>
    <t>trubka elektroinstalační ohebná dvouplášťová korugovaná (chránička) D 41/50mm, HDPE+LDPE</t>
  </si>
  <si>
    <t>747237185</t>
  </si>
  <si>
    <t>55"NN"</t>
  </si>
  <si>
    <t>25"MN"</t>
  </si>
  <si>
    <t>34571355</t>
  </si>
  <si>
    <t>trubka elektroinstalační ohebná dvouplášťová korugovaná (chránička) D 94/110mm, HDPE+LDPE</t>
  </si>
  <si>
    <t>-1258244036</t>
  </si>
  <si>
    <t>25"NN"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</si>
  <si>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</si>
  <si>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</si>
  <si>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-1875505836</t>
  </si>
  <si>
    <t>https://podminky.urs.cz/item/CS_URS_2021_02/460171322</t>
  </si>
  <si>
    <t>460661116</t>
  </si>
  <si>
    <t>Kabelové lože z písku včetně podsypu, zhutnění a urovnání povrchu pro kabely nn bez zakrytí, šířky přes 100 do 120 cm</t>
  </si>
  <si>
    <t>-234125191</t>
  </si>
  <si>
    <t>https://podminky.urs.cz/item/CS_URS_2021_02/460661116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</si>
  <si>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</si>
  <si>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</si>
  <si>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705347105</t>
  </si>
  <si>
    <t>https://podminky.urs.cz/item/CS_URS_2021_02/460451332</t>
  </si>
  <si>
    <t>460641123</t>
  </si>
  <si>
    <t>Základové konstrukce základ bez bednění do rostlé zeminy z monolitického železobetonu bez výztuže bez zvláštních nároků na prostředí tř. C 16/20</t>
  </si>
  <si>
    <t>1192972962</t>
  </si>
  <si>
    <t>Poznámka k položce:
základy pro návěstidla</t>
  </si>
  <si>
    <t>(0,6*0,4*0,4)*2</t>
  </si>
  <si>
    <t>460791214</t>
  </si>
  <si>
    <t>Montáž trubek ochranných uložených volně do rýhy plastových ohebných, vnitřního průměru přes 90 do 110 mm</t>
  </si>
  <si>
    <t>-1594312921</t>
  </si>
  <si>
    <t>80"NN"</t>
  </si>
  <si>
    <t>460905221</t>
  </si>
  <si>
    <t>Montáž kompaktního plastového pilíře pro rozvod nn v sestavě s dalším pilířem šířky přes 38 do 55 cm (např. SS300, SR322, ER122, RVO)</t>
  </si>
  <si>
    <t>-374052328</t>
  </si>
  <si>
    <t>https://podminky.urs.cz/item/CS_URS_2021_02/460905221</t>
  </si>
  <si>
    <t>1252233</t>
  </si>
  <si>
    <t>EL.ROZVADEC ER212/NCP7P/63A + SP100</t>
  </si>
  <si>
    <t>125764153</t>
  </si>
  <si>
    <t>468111311</t>
  </si>
  <si>
    <t>Frézování drážek pro vodiče ve stěnách z betonu, rozměru do 3x3 cm</t>
  </si>
  <si>
    <t>-804183770</t>
  </si>
  <si>
    <t>https://podminky.urs.cz/item/CS_URS_2021_02/468111311</t>
  </si>
  <si>
    <t>468111312</t>
  </si>
  <si>
    <t>Frézování drážek pro vodiče ve stěnách z betonu, rozměru do 5x5 cm</t>
  </si>
  <si>
    <t>-946143268</t>
  </si>
  <si>
    <t>https://podminky.urs.cz/item/CS_URS_2021_02/468111312</t>
  </si>
  <si>
    <t>468112311</t>
  </si>
  <si>
    <t>Frézování drážek pro vodiče ve stropech nebo klenbách z betonu, rozměru do 3x3 cm</t>
  </si>
  <si>
    <t>-353698185</t>
  </si>
  <si>
    <t>https://podminky.urs.cz/item/CS_URS_2021_02/468112311</t>
  </si>
  <si>
    <t>469972111</t>
  </si>
  <si>
    <t>Odvoz suti a vybouraných hmot odvoz suti a vybouraných hmot do 1 km</t>
  </si>
  <si>
    <t>1994836212</t>
  </si>
  <si>
    <t>469972121</t>
  </si>
  <si>
    <t>Odvoz suti a vybouraných hmot odvoz suti a vybouraných hmot Příplatek k ceně za každý další i započatý 1 km</t>
  </si>
  <si>
    <t>-1244651661</t>
  </si>
  <si>
    <t>4,528*9"km"</t>
  </si>
  <si>
    <t>14 - Zařízení slaboproudé elektrotechniky</t>
  </si>
  <si>
    <t>2/2 část soupisu prací</t>
  </si>
  <si>
    <t xml:space="preserve">    742 - Elektroinstalace - slaboproud</t>
  </si>
  <si>
    <t>1880371389</t>
  </si>
  <si>
    <t>742</t>
  </si>
  <si>
    <t>Elektroinstalace - slaboproud</t>
  </si>
  <si>
    <t>1684960</t>
  </si>
  <si>
    <t>KOAX.KABEL BELDEN 1694A /COAX RG6/U PVC/</t>
  </si>
  <si>
    <t>-1583373979</t>
  </si>
  <si>
    <t>240*1,15 "Přepočtené koeficientem množství</t>
  </si>
  <si>
    <t>34121269</t>
  </si>
  <si>
    <t>kabel datový celkově stíněný Al fólií jádro Cu plné plášť PVC (F/UTP) kategorie 6</t>
  </si>
  <si>
    <t>668700684</t>
  </si>
  <si>
    <t>1387*1,15 "Přepočtené koeficientem množství</t>
  </si>
  <si>
    <t>742110001</t>
  </si>
  <si>
    <t>Montáž trubek elektroinstalačních plastových ohebných uložených pod omítku včetně zasekání</t>
  </si>
  <si>
    <t>139323596</t>
  </si>
  <si>
    <t>https://podminky.urs.cz/item/CS_URS_2021_02/742110001</t>
  </si>
  <si>
    <t>34571064</t>
  </si>
  <si>
    <t>trubka elektroinstalační ohebná z PVC (ČSN) 2329</t>
  </si>
  <si>
    <t>2112927622</t>
  </si>
  <si>
    <t>180*1,15 "Přepočtené koeficientem množství</t>
  </si>
  <si>
    <t>742110013</t>
  </si>
  <si>
    <t>Montáž trubek elektroinstalačních plastových tuhých pro vnitřní rozvody pro optická vlákna</t>
  </si>
  <si>
    <t>936016649</t>
  </si>
  <si>
    <t>https://podminky.urs.cz/item/CS_URS_2022_01/742110013</t>
  </si>
  <si>
    <t>34571350</t>
  </si>
  <si>
    <t>trubka elektroinstalační ohebná dvouplášťová korugovaná (chránička) D 32/40mm, HDPE+LDPE</t>
  </si>
  <si>
    <t>1486471686</t>
  </si>
  <si>
    <t>742110501</t>
  </si>
  <si>
    <t>Montáž krabic elektroinstalačních s víčkem zapuštěných plastových včetně zasekání odbočných kruhových</t>
  </si>
  <si>
    <t>-641957917</t>
  </si>
  <si>
    <t>https://podminky.urs.cz/item/CS_URS_2021_02/742110501</t>
  </si>
  <si>
    <t>-1267821306</t>
  </si>
  <si>
    <t>34571457</t>
  </si>
  <si>
    <t>krabice pod omítku PVC odbočná kruhová D 70mm s víčkem</t>
  </si>
  <si>
    <t>1324223424</t>
  </si>
  <si>
    <t>742110503</t>
  </si>
  <si>
    <t>Montáž krabic elektroinstalačních s víčkem zapuštěných plastových včetně zasekání odbočných univerzálních</t>
  </si>
  <si>
    <t>-275274579</t>
  </si>
  <si>
    <t>https://podminky.urs.cz/item/CS_URS_2021_02/742110503</t>
  </si>
  <si>
    <t>742121001</t>
  </si>
  <si>
    <t>Montáž kabelů sdělovacích pro vnitřní rozvody počtu žil do 15</t>
  </si>
  <si>
    <t>-375494518</t>
  </si>
  <si>
    <t>https://podminky.urs.cz/item/CS_URS_2022_01/742121001</t>
  </si>
  <si>
    <t>Poznámka k položce:
vč. zatažení do trubek</t>
  </si>
  <si>
    <t>34121100</t>
  </si>
  <si>
    <t>kabel sdělovací podélně vodotěsný stíněný laminovanou Al folií jádro Cu plné izolace foam-skin PE plášť PE 150V (TCEPKPFLE) 3x4x0,6mm2</t>
  </si>
  <si>
    <t>1229347404</t>
  </si>
  <si>
    <t>50*1,15 "Přepočtené koeficientem množství</t>
  </si>
  <si>
    <t>742190003</t>
  </si>
  <si>
    <t>Ostatní práce pro trasy vyvazování kabeláže ve žlabech</t>
  </si>
  <si>
    <t>1845395725</t>
  </si>
  <si>
    <t>https://podminky.urs.cz/item/CS_URS_2022_01/742190003</t>
  </si>
  <si>
    <t>742190004</t>
  </si>
  <si>
    <t>Ostatní práce pro trasy požárně těsnící materiál do prostupu</t>
  </si>
  <si>
    <t>638296483</t>
  </si>
  <si>
    <t>https://podminky.urs.cz/item/CS_URS_2022_01/742190004</t>
  </si>
  <si>
    <t>742220001</t>
  </si>
  <si>
    <t>Montáž ústředny PZTS s komunikátorem na PCO a zdrojem do 16 ti zón a 4 podsystémů</t>
  </si>
  <si>
    <t>61005752</t>
  </si>
  <si>
    <t>https://podminky.urs.cz/item/CS_URS_2022_01/742220001</t>
  </si>
  <si>
    <t>Ústředna PZTS do 16ti zón, 4 podsystémů, s komunikací GSM/ethernet</t>
  </si>
  <si>
    <t>1186981104</t>
  </si>
  <si>
    <t>742220031</t>
  </si>
  <si>
    <t>Montáž koncentrátoru nebo expanderu pro PZTS</t>
  </si>
  <si>
    <t>535014190</t>
  </si>
  <si>
    <t>https://podminky.urs.cz/item/CS_URS_2022_01/742220031</t>
  </si>
  <si>
    <t>742220051</t>
  </si>
  <si>
    <t>Montáž krabice pro expander uložené na omítce</t>
  </si>
  <si>
    <t>-1021417410</t>
  </si>
  <si>
    <t>https://podminky.urs.cz/item/CS_URS_2022_01/742220051</t>
  </si>
  <si>
    <t>Rozbočovač sběrnice/koncentrátor vč. instalační krabice</t>
  </si>
  <si>
    <t>1842009978</t>
  </si>
  <si>
    <t>742220141</t>
  </si>
  <si>
    <t>Montáž klávesnice pro dodanou ústřednu</t>
  </si>
  <si>
    <t>-684282360</t>
  </si>
  <si>
    <t>https://podminky.urs.cz/item/CS_URS_2022_01/742220141</t>
  </si>
  <si>
    <t>Klávesnice PZTS</t>
  </si>
  <si>
    <t>-915797433</t>
  </si>
  <si>
    <t>742220161</t>
  </si>
  <si>
    <t>Montáž akumulátoru 12V</t>
  </si>
  <si>
    <t>-1068646821</t>
  </si>
  <si>
    <t>https://podminky.urs.cz/item/CS_URS_2022_01/742220161</t>
  </si>
  <si>
    <t>Bezúdržbový olověný akumulátor 12V 18Ah</t>
  </si>
  <si>
    <t>-1728754251</t>
  </si>
  <si>
    <t>742220232</t>
  </si>
  <si>
    <t>Montáž příslušenství pro PZTS detektor na stěnu nebo na strop</t>
  </si>
  <si>
    <t>1490554488</t>
  </si>
  <si>
    <t>https://podminky.urs.cz/item/CS_URS_2022_01/742220232</t>
  </si>
  <si>
    <t>Sběrnicový detektor rozbití skla</t>
  </si>
  <si>
    <t>-1707525591</t>
  </si>
  <si>
    <t>Sběrnicový detektor pohybu PIR</t>
  </si>
  <si>
    <t>1496543361</t>
  </si>
  <si>
    <t>Sběrnicový kombinovaný detektor kouře a teploty</t>
  </si>
  <si>
    <t>-1595932446</t>
  </si>
  <si>
    <t>742220235</t>
  </si>
  <si>
    <t>Montáž příslušenství pro PZTS magnetický kontakt povrchový</t>
  </si>
  <si>
    <t>1050909338</t>
  </si>
  <si>
    <t>https://podminky.urs.cz/item/CS_URS_2022_01/742220235</t>
  </si>
  <si>
    <t>Sběrnicový magnetický detektor</t>
  </si>
  <si>
    <t>-1261034463</t>
  </si>
  <si>
    <t>742220255</t>
  </si>
  <si>
    <t>Montáž příslušenství pro PZTS siréna vnitřní pro vyhlášení poplachu</t>
  </si>
  <si>
    <t>1864262938</t>
  </si>
  <si>
    <t>https://podminky.urs.cz/item/CS_URS_2022_01/742220255</t>
  </si>
  <si>
    <t>Sběrnicová siréna vnitřní</t>
  </si>
  <si>
    <t>-920590242</t>
  </si>
  <si>
    <t>742220256</t>
  </si>
  <si>
    <t>Montáž příslušenství pro PZTS siréna zálohovaná s majákem a s akumulátorem 1,2 Ah</t>
  </si>
  <si>
    <t>-2110159693</t>
  </si>
  <si>
    <t>https://podminky.urs.cz/item/CS_URS_2022_01/742220256</t>
  </si>
  <si>
    <t>Sběrnicová venkovní siréna vč. kytu a beterie, optická sig.</t>
  </si>
  <si>
    <t>1909867305</t>
  </si>
  <si>
    <t>742220401</t>
  </si>
  <si>
    <t>Nastavení a oživení PZTS programování základních parametrů ústředny</t>
  </si>
  <si>
    <t>993549314</t>
  </si>
  <si>
    <t>https://podminky.urs.cz/item/CS_URS_2022_01/742220401</t>
  </si>
  <si>
    <t>742220402</t>
  </si>
  <si>
    <t>Nastavení a oživení PZTS programování systému na jeden detektor</t>
  </si>
  <si>
    <t>1714234639</t>
  </si>
  <si>
    <t>https://podminky.urs.cz/item/CS_URS_2022_01/742220402</t>
  </si>
  <si>
    <t>742220511</t>
  </si>
  <si>
    <t>Zkoušky a revize PZTS revize výchozí systému PZTS</t>
  </si>
  <si>
    <t>-323719559</t>
  </si>
  <si>
    <t>https://podminky.urs.cz/item/CS_URS_2022_01/742220511</t>
  </si>
  <si>
    <t>742310002</t>
  </si>
  <si>
    <t>Montáž domovního telefonu komunikačního tabla</t>
  </si>
  <si>
    <t>1463960305</t>
  </si>
  <si>
    <t>https://podminky.urs.cz/item/CS_URS_2022_01/742310002</t>
  </si>
  <si>
    <t>742310006</t>
  </si>
  <si>
    <t>Montáž domovního telefonu nástěnného audio/video telefonu</t>
  </si>
  <si>
    <t>2143015560</t>
  </si>
  <si>
    <t>https://podminky.urs.cz/item/CS_URS_2022_01/742310006</t>
  </si>
  <si>
    <t>IP vnitřní 7" dotykový panel pro povrchovou instalaci (bílé provedení)</t>
  </si>
  <si>
    <t>1590125865</t>
  </si>
  <si>
    <t>742320032</t>
  </si>
  <si>
    <t>Montáž elektricky ovládaných zámků ostatní prvky elektrického otvírače 12 V a stavitelnou střelkou</t>
  </si>
  <si>
    <t>315475442</t>
  </si>
  <si>
    <t>https://podminky.urs.cz/item/CS_URS_2022_01/742320032</t>
  </si>
  <si>
    <t>Elektrický zámek 12V nízkoodběrový</t>
  </si>
  <si>
    <t>-589920678</t>
  </si>
  <si>
    <t>Audio panel IP, 3 tlač., kamera, klávesnice, povrchová instalace</t>
  </si>
  <si>
    <t>1740962078</t>
  </si>
  <si>
    <t>Zápustná krabice se stříškou pro 1 modul</t>
  </si>
  <si>
    <t>120801424</t>
  </si>
  <si>
    <t>742330001</t>
  </si>
  <si>
    <t>Montáž strukturované kabeláže rozvaděče nástěnného</t>
  </si>
  <si>
    <t>-1853964248</t>
  </si>
  <si>
    <t>https://podminky.urs.cz/item/CS_URS_2022_01/742330001</t>
  </si>
  <si>
    <t>RACK NÁSTĚNNÝ 19" MIN. 15U</t>
  </si>
  <si>
    <t>1114006912</t>
  </si>
  <si>
    <t>Poznámka k položce:
RACK1</t>
  </si>
  <si>
    <t>RACK NÁSTĚNNÝ 19" MIN. 12U</t>
  </si>
  <si>
    <t>1833958309</t>
  </si>
  <si>
    <t>Poznámka k položce:
RACK2</t>
  </si>
  <si>
    <t>síťový přepínač, řízený, stohovatelný, 24x 100/1000 RJ-45, 2x combo 10 Gbit SFP+, 2x 10 Gbit SFP+</t>
  </si>
  <si>
    <t>-105652249</t>
  </si>
  <si>
    <t>Napájecí panel 19", 8x zásuvka 230V</t>
  </si>
  <si>
    <t>-1699137697</t>
  </si>
  <si>
    <t>19R</t>
  </si>
  <si>
    <t>UPS do racku vel. 2U, 1500VA, 1350W, 230V</t>
  </si>
  <si>
    <t>-1273511724</t>
  </si>
  <si>
    <t>742330011</t>
  </si>
  <si>
    <t>Montáž strukturované kabeláže zařízení do rozvaděče switche, UPS, DVR, server bez nastavení</t>
  </si>
  <si>
    <t>-1844728302</t>
  </si>
  <si>
    <t>https://podminky.urs.cz/item/CS_URS_2022_01/742330011</t>
  </si>
  <si>
    <t>20R</t>
  </si>
  <si>
    <t>Patch panel 19" 24×RJ45 CAT6 STP 1U</t>
  </si>
  <si>
    <t>-1342095517</t>
  </si>
  <si>
    <t>742330022</t>
  </si>
  <si>
    <t>Montáž strukturované kabeláže příslušenství a ostatní práce k rozvaděčům napájecího panelu</t>
  </si>
  <si>
    <t>1419927685</t>
  </si>
  <si>
    <t>https://podminky.urs.cz/item/CS_URS_2022_01/742330022</t>
  </si>
  <si>
    <t>742330023</t>
  </si>
  <si>
    <t>Montáž strukturované kabeláže příslušenství a ostatní práce k rozvaděčům vyvazovacíhoho panelu 1U</t>
  </si>
  <si>
    <t>817663963</t>
  </si>
  <si>
    <t>https://podminky.urs.cz/item/CS_URS_2022_01/742330023</t>
  </si>
  <si>
    <t>742330024</t>
  </si>
  <si>
    <t>Montáž strukturované kabeláže příslušenství a ostatní práce k rozvaděčům patch panelu 24 portů UTP/FTP</t>
  </si>
  <si>
    <t>1464078871</t>
  </si>
  <si>
    <t>https://podminky.urs.cz/item/CS_URS_2022_01/742330024</t>
  </si>
  <si>
    <t>742330041</t>
  </si>
  <si>
    <t>Montáž strukturované kabeláže zásuvek datových pod omítku, do nábytku, do parapetního žlabu nebo podlahové krabice jednozásuvky</t>
  </si>
  <si>
    <t>-2137315905</t>
  </si>
  <si>
    <t>https://podminky.urs.cz/item/CS_URS_2022_01/742330041</t>
  </si>
  <si>
    <t>742330042</t>
  </si>
  <si>
    <t>Montáž strukturované kabeláže zásuvek datových pod omítku, do nábytku, do parapetního žlabu nebo podlahové krabice dvouzásuvky</t>
  </si>
  <si>
    <t>957849457</t>
  </si>
  <si>
    <t>https://podminky.urs.cz/item/CS_URS_2022_01/742330042</t>
  </si>
  <si>
    <t>742330051</t>
  </si>
  <si>
    <t>Montáž strukturované kabeláže zásuvek datových popis portu zásuvky</t>
  </si>
  <si>
    <t>202674891</t>
  </si>
  <si>
    <t>https://podminky.urs.cz/item/CS_URS_2022_01/742330051</t>
  </si>
  <si>
    <t>742330052</t>
  </si>
  <si>
    <t>Montáž strukturované kabeláže zásuvek datových popis portů patchpanelu</t>
  </si>
  <si>
    <t>1996474124</t>
  </si>
  <si>
    <t>https://podminky.urs.cz/item/CS_URS_2022_01/742330052</t>
  </si>
  <si>
    <t>21R</t>
  </si>
  <si>
    <t>Zásuvka 2x RJ45 Cat.6 STP</t>
  </si>
  <si>
    <t>-1267276492</t>
  </si>
  <si>
    <t>22R</t>
  </si>
  <si>
    <t>161309122</t>
  </si>
  <si>
    <t>23R</t>
  </si>
  <si>
    <t>Patch kabel optický duplex LC-LC 09/125 5m</t>
  </si>
  <si>
    <t>1063332672</t>
  </si>
  <si>
    <t>742330102</t>
  </si>
  <si>
    <t>Montáž strukturované kabeláže měření segmentu optického, měření útlumu, 2 okna</t>
  </si>
  <si>
    <t>127856247</t>
  </si>
  <si>
    <t>https://podminky.urs.cz/item/CS_URS_2022_01/742330102</t>
  </si>
  <si>
    <t>742420001</t>
  </si>
  <si>
    <t>Montáž společné televizní antény venkovní televizní antény</t>
  </si>
  <si>
    <t>1585940980</t>
  </si>
  <si>
    <t>https://podminky.urs.cz/item/CS_URS_2022_01/742420001</t>
  </si>
  <si>
    <t>742420021</t>
  </si>
  <si>
    <t>Montáž společné televizní antény antenního stožáru včetně upevňovacího materiálu</t>
  </si>
  <si>
    <t>-1910078567</t>
  </si>
  <si>
    <t>https://podminky.urs.cz/item/CS_URS_2022_01/742420021</t>
  </si>
  <si>
    <t>742420071</t>
  </si>
  <si>
    <t>Montáž společné televizní antény multipřepínače do rozvaděče</t>
  </si>
  <si>
    <t>-2003789179</t>
  </si>
  <si>
    <t>https://podminky.urs.cz/item/CS_URS_2022_01/742420071</t>
  </si>
  <si>
    <t>742420081</t>
  </si>
  <si>
    <t>Montáž společné televizní antény systémového zdroje do rozvaděče</t>
  </si>
  <si>
    <t>1945241100</t>
  </si>
  <si>
    <t>https://podminky.urs.cz/item/CS_URS_2022_01/742420081</t>
  </si>
  <si>
    <t>742420121</t>
  </si>
  <si>
    <t>Montáž společné televizní antény televizní zásuvky koncové nebo průběžné</t>
  </si>
  <si>
    <t>-1474059388</t>
  </si>
  <si>
    <t>https://podminky.urs.cz/item/CS_URS_2022_01/742420121</t>
  </si>
  <si>
    <t>742420201</t>
  </si>
  <si>
    <t>Montáž společné televizní antény nastavení zesilovače dle úrovně na zásuvkách</t>
  </si>
  <si>
    <t>-1537849620</t>
  </si>
  <si>
    <t>https://podminky.urs.cz/item/CS_URS_2022_01/742420201</t>
  </si>
  <si>
    <t>24R</t>
  </si>
  <si>
    <t>Anténní stožár FeZn 2m</t>
  </si>
  <si>
    <t>566898932</t>
  </si>
  <si>
    <t>25R</t>
  </si>
  <si>
    <t>Anténní sestava pro příjem signálu DVB-T2, DVB-C2 A DVB-S2</t>
  </si>
  <si>
    <t>-1693384160</t>
  </si>
  <si>
    <t>26R</t>
  </si>
  <si>
    <t>multiswitch 9/6 DVB-T2, DVB-C2 a DVB-S2
napáječ</t>
  </si>
  <si>
    <t>89207276</t>
  </si>
  <si>
    <t>27R</t>
  </si>
  <si>
    <t>Zásuvka TV-R-SAT</t>
  </si>
  <si>
    <t>-1371752210</t>
  </si>
  <si>
    <t>742123001</t>
  </si>
  <si>
    <t>Montáž přepěťové ochrany pro slaboproudá zařízení</t>
  </si>
  <si>
    <t>1933600174</t>
  </si>
  <si>
    <t>https://podminky.urs.cz/item/CS_URS_2022_01/742123001</t>
  </si>
  <si>
    <t>Poznámka k položce:
Anténa, domovní tel., přívod data</t>
  </si>
  <si>
    <t>35889540</t>
  </si>
  <si>
    <t>svodič přepětí - ochrana 3.stupně odnímatelné provedení, 230 V, signalizace, na DIN lištu</t>
  </si>
  <si>
    <t>1949756663</t>
  </si>
  <si>
    <t>-447486562</t>
  </si>
  <si>
    <t>Poznámka k položce:
koordinovat se silnoproudou částí</t>
  </si>
  <si>
    <t>468112312</t>
  </si>
  <si>
    <t>Frézování drážek pro vodiče ve stropech nebo klenbách z betonu, rozměru do 5x5 cm</t>
  </si>
  <si>
    <t>-1058264585</t>
  </si>
  <si>
    <t>https://podminky.urs.cz/item/CS_URS_2021_02/468112312</t>
  </si>
  <si>
    <t>99 - Vedlejší rozpočtové náklady</t>
  </si>
  <si>
    <t>Geodetické práce</t>
  </si>
  <si>
    <t>1988111524</t>
  </si>
  <si>
    <t>https://podminky.urs.cz/item/CS_URS_2021_02/012002000</t>
  </si>
  <si>
    <t>013254000</t>
  </si>
  <si>
    <t>Dokumentace skutečného provedení stavby</t>
  </si>
  <si>
    <t>-727304128</t>
  </si>
  <si>
    <t>https://podminky.urs.cz/item/CS_URS_2021_02/013254000</t>
  </si>
  <si>
    <t>-1903097098</t>
  </si>
  <si>
    <t>https://podminky.urs.cz/item/CS_URS_2021_02/020001000</t>
  </si>
  <si>
    <t>438614572</t>
  </si>
  <si>
    <t>https://podminky.urs.cz/item/CS_URS_2021_02/030001000</t>
  </si>
  <si>
    <t>033002000</t>
  </si>
  <si>
    <t>Připojení staveniště na inženýrské sítě</t>
  </si>
  <si>
    <t>-1795344350</t>
  </si>
  <si>
    <t>https://podminky.urs.cz/item/CS_URS_2021_02/033002000</t>
  </si>
  <si>
    <t>83289386</t>
  </si>
  <si>
    <t>https://podminky.urs.cz/item/CS_URS_2021_02/040001000</t>
  </si>
  <si>
    <t>045002000</t>
  </si>
  <si>
    <t>Kompletační a koordinační činnost</t>
  </si>
  <si>
    <t>207115624</t>
  </si>
  <si>
    <t>https://podminky.urs.cz/item/CS_URS_2021_02/045002000</t>
  </si>
  <si>
    <t>071002000</t>
  </si>
  <si>
    <t>Provoz investora, třetích osob, oplocení staveniště</t>
  </si>
  <si>
    <t>-2102255981</t>
  </si>
  <si>
    <t>https://podminky.urs.cz/item/CS_URS_2021_02/071002000</t>
  </si>
  <si>
    <t>094002000</t>
  </si>
  <si>
    <t>Ostatní náklady související s výstavbou, např. orientační tabule stavby</t>
  </si>
  <si>
    <t>2047665509</t>
  </si>
  <si>
    <t>https://podminky.urs.cz/item/CS_URS_2021_02/094002000</t>
  </si>
  <si>
    <t>SEZNAM FIGUR</t>
  </si>
  <si>
    <t>Výměra</t>
  </si>
  <si>
    <t xml:space="preserve"> 01</t>
  </si>
  <si>
    <t>Strop</t>
  </si>
  <si>
    <t>253,49</t>
  </si>
  <si>
    <t>Použití figury:</t>
  </si>
  <si>
    <t>Provedení izolace proti zemní vlhkosti natěradly a tmely za studena  na ploše vodorovné V nátěrem penetračním</t>
  </si>
  <si>
    <t>Provedení izolace proti zemní vlhkosti pásy přitavením  NAIP na ploše vodorovné V</t>
  </si>
  <si>
    <t>Provedení izolace proti zemní vlhkosti natěradly a tmely za studena  na ploše svislé S nátěrem penetračním</t>
  </si>
  <si>
    <t>Provedení izolace proti zemní vlhkosti pásy přitavením  NAIP na ploše svislé S</t>
  </si>
  <si>
    <t>F0004</t>
  </si>
  <si>
    <t>Úpravy a kompletace stěn, vnější - Kontaktní zateplovací systémy</t>
  </si>
  <si>
    <t>F0005</t>
  </si>
  <si>
    <t>DEK Vnitřní omítka stěn OM.1004A</t>
  </si>
  <si>
    <t>Výztuž mazanin  ze svařovaných sítí z drátů typu KARI</t>
  </si>
  <si>
    <t>F0007</t>
  </si>
  <si>
    <t>Podlahy - Kompletované - Podlahy na stropě</t>
  </si>
  <si>
    <t>Mazanina tl přes 80 do 120 mm z betonu prostého bez zvýšených nároků na prostředí tř. C 20/25</t>
  </si>
  <si>
    <t>Příplatek k mazanině tl přes 80 do 120 mm za přehlazení povrchu</t>
  </si>
  <si>
    <t>Mazanina tl přes 120 do 240 mm z betonu prostého bez zvýšených nároků na prostředí tř. C 20/25</t>
  </si>
  <si>
    <t>Příplatek k mazanině tl přes 120 do 240 mm za přehlazení povrchu</t>
  </si>
  <si>
    <t>Příplatek k mazaninám za přidání ocelových vláken (drátkobeton) pro objemové vyztužení 30 kg/m3</t>
  </si>
  <si>
    <t>Montáž izolace tepelné podlah volně kladenými rohožemi, pásy, dílci, deskami 1 vrstva</t>
  </si>
  <si>
    <t>Mazanina z betonu  prostého bez zvýšených nároků na prostředí tl. přes 50 do 80 mm tř. C 20/25</t>
  </si>
  <si>
    <t>Příplatek k cenám mazanin  za úpravu povrchu mazaniny přehlazením, mazanina tl. přes 50 do 80 mm</t>
  </si>
  <si>
    <t>100,0</t>
  </si>
  <si>
    <t>P5</t>
  </si>
  <si>
    <t>Skladba P5</t>
  </si>
  <si>
    <t>1,9*11</t>
  </si>
  <si>
    <t>Montáž krytiny ocelových střech ze sendvičových panelů šroubovaných budov v přes 6 do 12 m</t>
  </si>
  <si>
    <t>Zdivo z pórobetonových tvárnic na pero a drážku přes P2 do P4 do 450 kg/m3 na tenkovrstvou maltu tl 250 m</t>
  </si>
  <si>
    <t>Omítka tenkovrstvá silikonsilikátová vnějších ploch  probarvená bez penetrace, zatíraná (škrábaná), tloušťky 2,0 mm stěn</t>
  </si>
  <si>
    <t>Montáž kontaktního zateplení vnějších stěn lepením a mechanickým kotvením polystyrénových desek do betonu a zdiva tl přes 80 do 120 mm</t>
  </si>
  <si>
    <t>Montáž kontaktního zateplení vnějších stěn lepením a mechanickým kotvením polystyrénových desek do betonu a zdiva tl přes 40 do 80 mm</t>
  </si>
  <si>
    <t>Zdivo z pórobetonových tvárnic na pero a drážku do P2 do 450 kg/m3 na tenkovrstvou maltu tl 300 mm</t>
  </si>
  <si>
    <t>Montáž opláštění stěn ocelových kcí ze sendvičových panelů šroubovaných budov v přes 6 do 12 m</t>
  </si>
  <si>
    <t>SDK příčka tl 150 mm profil CW+UW 100 desky 2xDF 12,5 s izolací EI 90 Rw do 59 dB</t>
  </si>
  <si>
    <t>V10</t>
  </si>
  <si>
    <t>Věnec V10</t>
  </si>
  <si>
    <t>V9-(3,64+3,685+10,1)*0,3*0,35</t>
  </si>
  <si>
    <t>V11</t>
  </si>
  <si>
    <t>Věnec V11</t>
  </si>
  <si>
    <t>(10,7+6,465+4,045+7,185+3,62+3,68+2,575+3,175+1,5+1,5)*0,2*0,3</t>
  </si>
  <si>
    <t>(2,205+11,36+1,5+10,745+1,5+3,55+3,55+12,86+4,95+1,965)*0,2*0,3</t>
  </si>
  <si>
    <t>V8</t>
  </si>
  <si>
    <t>Věnec V8</t>
  </si>
  <si>
    <t>(26,255+3,64+10,745+4,99+3,715+3*9+0,4+7,855+16,05)*0,3*0,35</t>
  </si>
  <si>
    <t>(10,1+10,1+10,38+33,495+7,65+7,38)*0,3*0,35</t>
  </si>
  <si>
    <t>V9</t>
  </si>
  <si>
    <t>Věnec V9</t>
  </si>
  <si>
    <t>V8+10,1*0,3*0,35</t>
  </si>
  <si>
    <t xml:space="preserve"> 02</t>
  </si>
  <si>
    <t>Podklad ze štěrkodrtě ŠD plochy přes 100 m2 tl 200 mm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</si>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</sst>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3" TargetMode="External" /><Relationship Id="rId2" Type="http://schemas.openxmlformats.org/officeDocument/2006/relationships/hyperlink" Target="https://podminky.urs.cz/item/CS_URS_2022_01/132251103" TargetMode="External" /><Relationship Id="rId3" Type="http://schemas.openxmlformats.org/officeDocument/2006/relationships/hyperlink" Target="https://podminky.urs.cz/item/CS_URS_2022_01/132254103" TargetMode="External" /><Relationship Id="rId4" Type="http://schemas.openxmlformats.org/officeDocument/2006/relationships/hyperlink" Target="https://podminky.urs.cz/item/CS_URS_2022_01/132254203" TargetMode="External" /><Relationship Id="rId5" Type="http://schemas.openxmlformats.org/officeDocument/2006/relationships/hyperlink" Target="https://podminky.urs.cz/item/CS_URS_2022_01/151102101" TargetMode="External" /><Relationship Id="rId6" Type="http://schemas.openxmlformats.org/officeDocument/2006/relationships/hyperlink" Target="https://podminky.urs.cz/item/CS_URS_2022_01/151102111" TargetMode="External" /><Relationship Id="rId7" Type="http://schemas.openxmlformats.org/officeDocument/2006/relationships/hyperlink" Target="https://podminky.urs.cz/item/CS_URS_2022_01/162751117" TargetMode="External" /><Relationship Id="rId8" Type="http://schemas.openxmlformats.org/officeDocument/2006/relationships/hyperlink" Target="https://podminky.urs.cz/item/CS_URS_2022_01/167151101" TargetMode="External" /><Relationship Id="rId9" Type="http://schemas.openxmlformats.org/officeDocument/2006/relationships/hyperlink" Target="https://podminky.urs.cz/item/CS_URS_2022_01/167151121" TargetMode="External" /><Relationship Id="rId10" Type="http://schemas.openxmlformats.org/officeDocument/2006/relationships/hyperlink" Target="https://podminky.urs.cz/item/CS_URS_2022_01/171201221" TargetMode="External" /><Relationship Id="rId11" Type="http://schemas.openxmlformats.org/officeDocument/2006/relationships/hyperlink" Target="https://podminky.urs.cz/item/CS_URS_2022_01/17125120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5111101" TargetMode="External" /><Relationship Id="rId14" Type="http://schemas.openxmlformats.org/officeDocument/2006/relationships/hyperlink" Target="https://podminky.urs.cz/item/CS_URS_2022_01/175111109" TargetMode="External" /><Relationship Id="rId15" Type="http://schemas.openxmlformats.org/officeDocument/2006/relationships/hyperlink" Target="https://podminky.urs.cz/item/CS_URS_2022_01/181311103" TargetMode="External" /><Relationship Id="rId16" Type="http://schemas.openxmlformats.org/officeDocument/2006/relationships/hyperlink" Target="https://podminky.urs.cz/item/CS_URS_2022_01/272313711" TargetMode="External" /><Relationship Id="rId17" Type="http://schemas.openxmlformats.org/officeDocument/2006/relationships/hyperlink" Target="https://podminky.urs.cz/item/CS_URS_2022_01/272362021" TargetMode="External" /><Relationship Id="rId18" Type="http://schemas.openxmlformats.org/officeDocument/2006/relationships/hyperlink" Target="https://podminky.urs.cz/item/CS_URS_2022_01/871181211" TargetMode="External" /><Relationship Id="rId19" Type="http://schemas.openxmlformats.org/officeDocument/2006/relationships/hyperlink" Target="https://podminky.urs.cz/item/CS_URS_2022_01/879181111" TargetMode="External" /><Relationship Id="rId20" Type="http://schemas.openxmlformats.org/officeDocument/2006/relationships/hyperlink" Target="https://podminky.urs.cz/item/CS_URS_2022_01/892233122" TargetMode="External" /><Relationship Id="rId21" Type="http://schemas.openxmlformats.org/officeDocument/2006/relationships/hyperlink" Target="https://podminky.urs.cz/item/CS_URS_2022_01/892241111" TargetMode="External" /><Relationship Id="rId22" Type="http://schemas.openxmlformats.org/officeDocument/2006/relationships/hyperlink" Target="https://podminky.urs.cz/item/CS_URS_2022_01/892372111" TargetMode="External" /><Relationship Id="rId23" Type="http://schemas.openxmlformats.org/officeDocument/2006/relationships/hyperlink" Target="https://podminky.urs.cz/item/CS_URS_2022_01/899721111" TargetMode="External" /><Relationship Id="rId24" Type="http://schemas.openxmlformats.org/officeDocument/2006/relationships/hyperlink" Target="https://podminky.urs.cz/item/CS_URS_2022_01/899722112" TargetMode="External" /><Relationship Id="rId25" Type="http://schemas.openxmlformats.org/officeDocument/2006/relationships/hyperlink" Target="https://podminky.urs.cz/item/CS_URS_2022_01/722230105" TargetMode="External" /><Relationship Id="rId26" Type="http://schemas.openxmlformats.org/officeDocument/2006/relationships/hyperlink" Target="https://podminky.urs.cz/item/CS_URS_2022_01/722230115" TargetMode="External" /><Relationship Id="rId27" Type="http://schemas.openxmlformats.org/officeDocument/2006/relationships/hyperlink" Target="https://podminky.urs.cz/item/CS_URS_2022_01/722231076" TargetMode="External" /><Relationship Id="rId2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023" TargetMode="External" /><Relationship Id="rId2" Type="http://schemas.openxmlformats.org/officeDocument/2006/relationships/hyperlink" Target="https://podminky.urs.cz/item/CS_URS_2022_01/113106052" TargetMode="External" /><Relationship Id="rId3" Type="http://schemas.openxmlformats.org/officeDocument/2006/relationships/hyperlink" Target="https://podminky.urs.cz/item/CS_URS_2022_01/121112003" TargetMode="External" /><Relationship Id="rId4" Type="http://schemas.openxmlformats.org/officeDocument/2006/relationships/hyperlink" Target="https://podminky.urs.cz/item/CS_URS_2022_01/132254103" TargetMode="External" /><Relationship Id="rId5" Type="http://schemas.openxmlformats.org/officeDocument/2006/relationships/hyperlink" Target="https://podminky.urs.cz/item/CS_URS_2022_01/132254203" TargetMode="External" /><Relationship Id="rId6" Type="http://schemas.openxmlformats.org/officeDocument/2006/relationships/hyperlink" Target="https://podminky.urs.cz/item/CS_URS_2022_01/151102101" TargetMode="External" /><Relationship Id="rId7" Type="http://schemas.openxmlformats.org/officeDocument/2006/relationships/hyperlink" Target="https://podminky.urs.cz/item/CS_URS_2022_01/151102111" TargetMode="External" /><Relationship Id="rId8" Type="http://schemas.openxmlformats.org/officeDocument/2006/relationships/hyperlink" Target="https://podminky.urs.cz/item/CS_URS_2022_01/162751117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67151121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1251201" TargetMode="External" /><Relationship Id="rId13" Type="http://schemas.openxmlformats.org/officeDocument/2006/relationships/hyperlink" Target="https://podminky.urs.cz/item/CS_URS_2022_01/174151101" TargetMode="External" /><Relationship Id="rId14" Type="http://schemas.openxmlformats.org/officeDocument/2006/relationships/hyperlink" Target="https://podminky.urs.cz/item/CS_URS_2022_01/175111101" TargetMode="External" /><Relationship Id="rId15" Type="http://schemas.openxmlformats.org/officeDocument/2006/relationships/hyperlink" Target="https://podminky.urs.cz/item/CS_URS_2022_01/175111109" TargetMode="External" /><Relationship Id="rId16" Type="http://schemas.openxmlformats.org/officeDocument/2006/relationships/hyperlink" Target="https://podminky.urs.cz/item/CS_URS_2022_01/181311103" TargetMode="External" /><Relationship Id="rId17" Type="http://schemas.openxmlformats.org/officeDocument/2006/relationships/hyperlink" Target="https://podminky.urs.cz/item/CS_URS_2022_01/866181004" TargetMode="External" /><Relationship Id="rId18" Type="http://schemas.openxmlformats.org/officeDocument/2006/relationships/hyperlink" Target="https://podminky.urs.cz/item/CS_URS_2022_01/867181003" TargetMode="External" /><Relationship Id="rId19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3" TargetMode="External" /><Relationship Id="rId2" Type="http://schemas.openxmlformats.org/officeDocument/2006/relationships/hyperlink" Target="https://podminky.urs.cz/item/CS_URS_2022_01/132254103" TargetMode="External" /><Relationship Id="rId3" Type="http://schemas.openxmlformats.org/officeDocument/2006/relationships/hyperlink" Target="https://podminky.urs.cz/item/CS_URS_2022_01/151102101" TargetMode="External" /><Relationship Id="rId4" Type="http://schemas.openxmlformats.org/officeDocument/2006/relationships/hyperlink" Target="https://podminky.urs.cz/item/CS_URS_2022_01/15110211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01" TargetMode="External" /><Relationship Id="rId7" Type="http://schemas.openxmlformats.org/officeDocument/2006/relationships/hyperlink" Target="https://podminky.urs.cz/item/CS_URS_2022_01/167151121" TargetMode="External" /><Relationship Id="rId8" Type="http://schemas.openxmlformats.org/officeDocument/2006/relationships/hyperlink" Target="https://podminky.urs.cz/item/CS_URS_2022_01/17120122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4151101" TargetMode="External" /><Relationship Id="rId11" Type="http://schemas.openxmlformats.org/officeDocument/2006/relationships/hyperlink" Target="https://podminky.urs.cz/item/CS_URS_2022_01/175111101" TargetMode="External" /><Relationship Id="rId12" Type="http://schemas.openxmlformats.org/officeDocument/2006/relationships/hyperlink" Target="https://podminky.urs.cz/item/CS_URS_2022_01/175111109" TargetMode="External" /><Relationship Id="rId13" Type="http://schemas.openxmlformats.org/officeDocument/2006/relationships/hyperlink" Target="https://podminky.urs.cz/item/CS_URS_2022_01/181311103" TargetMode="External" /><Relationship Id="rId14" Type="http://schemas.openxmlformats.org/officeDocument/2006/relationships/hyperlink" Target="https://podminky.urs.cz/item/CS_URS_2022_01/837375121" TargetMode="External" /><Relationship Id="rId15" Type="http://schemas.openxmlformats.org/officeDocument/2006/relationships/hyperlink" Target="https://podminky.urs.cz/item/CS_URS_2022_01/871350410" TargetMode="External" /><Relationship Id="rId16" Type="http://schemas.openxmlformats.org/officeDocument/2006/relationships/hyperlink" Target="https://podminky.urs.cz/item/CS_URS_2022_01/877350410" TargetMode="External" /><Relationship Id="rId17" Type="http://schemas.openxmlformats.org/officeDocument/2006/relationships/hyperlink" Target="https://podminky.urs.cz/item/CS_URS_2022_01/892351111" TargetMode="External" /><Relationship Id="rId18" Type="http://schemas.openxmlformats.org/officeDocument/2006/relationships/hyperlink" Target="https://podminky.urs.cz/item/CS_URS_2022_01/892372111" TargetMode="External" /><Relationship Id="rId19" Type="http://schemas.openxmlformats.org/officeDocument/2006/relationships/hyperlink" Target="https://podminky.urs.cz/item/CS_URS_2022_01/894812315" TargetMode="External" /><Relationship Id="rId20" Type="http://schemas.openxmlformats.org/officeDocument/2006/relationships/hyperlink" Target="https://podminky.urs.cz/item/CS_URS_2022_01/894812332" TargetMode="External" /><Relationship Id="rId21" Type="http://schemas.openxmlformats.org/officeDocument/2006/relationships/hyperlink" Target="https://podminky.urs.cz/item/CS_URS_2022_01/894812339" TargetMode="External" /><Relationship Id="rId22" Type="http://schemas.openxmlformats.org/officeDocument/2006/relationships/hyperlink" Target="https://podminky.urs.cz/item/CS_URS_2022_01/894812376" TargetMode="External" /><Relationship Id="rId2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3" TargetMode="External" /><Relationship Id="rId2" Type="http://schemas.openxmlformats.org/officeDocument/2006/relationships/hyperlink" Target="https://podminky.urs.cz/item/CS_URS_2022_01/132254103" TargetMode="External" /><Relationship Id="rId3" Type="http://schemas.openxmlformats.org/officeDocument/2006/relationships/hyperlink" Target="https://podminky.urs.cz/item/CS_URS_2022_01/151102101" TargetMode="External" /><Relationship Id="rId4" Type="http://schemas.openxmlformats.org/officeDocument/2006/relationships/hyperlink" Target="https://podminky.urs.cz/item/CS_URS_2022_01/15110211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01" TargetMode="External" /><Relationship Id="rId7" Type="http://schemas.openxmlformats.org/officeDocument/2006/relationships/hyperlink" Target="https://podminky.urs.cz/item/CS_URS_2022_01/167151121" TargetMode="External" /><Relationship Id="rId8" Type="http://schemas.openxmlformats.org/officeDocument/2006/relationships/hyperlink" Target="https://podminky.urs.cz/item/CS_URS_2022_01/17120122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4151101" TargetMode="External" /><Relationship Id="rId11" Type="http://schemas.openxmlformats.org/officeDocument/2006/relationships/hyperlink" Target="https://podminky.urs.cz/item/CS_URS_2022_01/175111101" TargetMode="External" /><Relationship Id="rId12" Type="http://schemas.openxmlformats.org/officeDocument/2006/relationships/hyperlink" Target="https://podminky.urs.cz/item/CS_URS_2022_01/175111109" TargetMode="External" /><Relationship Id="rId13" Type="http://schemas.openxmlformats.org/officeDocument/2006/relationships/hyperlink" Target="https://podminky.urs.cz/item/CS_URS_2022_01/181311103" TargetMode="External" /><Relationship Id="rId14" Type="http://schemas.openxmlformats.org/officeDocument/2006/relationships/hyperlink" Target="https://podminky.urs.cz/item/CS_URS_2022_01/211971110" TargetMode="External" /><Relationship Id="rId15" Type="http://schemas.openxmlformats.org/officeDocument/2006/relationships/hyperlink" Target="https://podminky.urs.cz/item/CS_URS_2022_01/386130104" TargetMode="External" /><Relationship Id="rId16" Type="http://schemas.openxmlformats.org/officeDocument/2006/relationships/hyperlink" Target="https://podminky.urs.cz/item/CS_URS_2022_01/871350410" TargetMode="External" /><Relationship Id="rId17" Type="http://schemas.openxmlformats.org/officeDocument/2006/relationships/hyperlink" Target="https://podminky.urs.cz/item/CS_URS_2022_01/877310410" TargetMode="External" /><Relationship Id="rId18" Type="http://schemas.openxmlformats.org/officeDocument/2006/relationships/hyperlink" Target="https://podminky.urs.cz/item/CS_URS_2022_01/877350410" TargetMode="External" /><Relationship Id="rId19" Type="http://schemas.openxmlformats.org/officeDocument/2006/relationships/hyperlink" Target="https://podminky.urs.cz/item/CS_URS_2022_01/892351111" TargetMode="External" /><Relationship Id="rId20" Type="http://schemas.openxmlformats.org/officeDocument/2006/relationships/hyperlink" Target="https://podminky.urs.cz/item/CS_URS_2022_01/892372111" TargetMode="External" /><Relationship Id="rId21" Type="http://schemas.openxmlformats.org/officeDocument/2006/relationships/hyperlink" Target="https://podminky.urs.cz/item/CS_URS_2022_01/894812311" TargetMode="External" /><Relationship Id="rId22" Type="http://schemas.openxmlformats.org/officeDocument/2006/relationships/hyperlink" Target="https://podminky.urs.cz/item/CS_URS_2022_01/894812332" TargetMode="External" /><Relationship Id="rId23" Type="http://schemas.openxmlformats.org/officeDocument/2006/relationships/hyperlink" Target="https://podminky.urs.cz/item/CS_URS_2022_01/894812339" TargetMode="External" /><Relationship Id="rId24" Type="http://schemas.openxmlformats.org/officeDocument/2006/relationships/hyperlink" Target="https://podminky.urs.cz/item/CS_URS_2022_01/894812376" TargetMode="External" /><Relationship Id="rId25" Type="http://schemas.openxmlformats.org/officeDocument/2006/relationships/hyperlink" Target="https://podminky.urs.cz/item/CS_URS_2021_02/090001000" TargetMode="External" /><Relationship Id="rId2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41121" TargetMode="External" /><Relationship Id="rId2" Type="http://schemas.openxmlformats.org/officeDocument/2006/relationships/hyperlink" Target="https://podminky.urs.cz/item/CS_URS_2022_01/612341121" TargetMode="External" /><Relationship Id="rId3" Type="http://schemas.openxmlformats.org/officeDocument/2006/relationships/hyperlink" Target="https://podminky.urs.cz/item/CS_URS_2022_01/914511111" TargetMode="External" /><Relationship Id="rId4" Type="http://schemas.openxmlformats.org/officeDocument/2006/relationships/hyperlink" Target="https://podminky.urs.cz/item/CS_URS_2022_01/941311111" TargetMode="External" /><Relationship Id="rId5" Type="http://schemas.openxmlformats.org/officeDocument/2006/relationships/hyperlink" Target="https://podminky.urs.cz/item/CS_URS_2022_01/941311811" TargetMode="External" /><Relationship Id="rId6" Type="http://schemas.openxmlformats.org/officeDocument/2006/relationships/hyperlink" Target="https://podminky.urs.cz/item/CS_URS_2022_01/741110061" TargetMode="External" /><Relationship Id="rId7" Type="http://schemas.openxmlformats.org/officeDocument/2006/relationships/hyperlink" Target="https://podminky.urs.cz/item/CS_URS_2022_01/741110301" TargetMode="External" /><Relationship Id="rId8" Type="http://schemas.openxmlformats.org/officeDocument/2006/relationships/hyperlink" Target="https://podminky.urs.cz/item/CS_URS_2022_01/741112001" TargetMode="External" /><Relationship Id="rId9" Type="http://schemas.openxmlformats.org/officeDocument/2006/relationships/hyperlink" Target="https://podminky.urs.cz/item/CS_URS_2022_01/741112041" TargetMode="External" /><Relationship Id="rId10" Type="http://schemas.openxmlformats.org/officeDocument/2006/relationships/hyperlink" Target="https://podminky.urs.cz/item/CS_URS_2022_01/741112061" TargetMode="External" /><Relationship Id="rId11" Type="http://schemas.openxmlformats.org/officeDocument/2006/relationships/hyperlink" Target="https://podminky.urs.cz/item/CS_URS_2022_01/741120001" TargetMode="External" /><Relationship Id="rId12" Type="http://schemas.openxmlformats.org/officeDocument/2006/relationships/hyperlink" Target="https://podminky.urs.cz/item/CS_URS_2022_01/741120005" TargetMode="External" /><Relationship Id="rId13" Type="http://schemas.openxmlformats.org/officeDocument/2006/relationships/hyperlink" Target="https://podminky.urs.cz/item/CS_URS_2022_01/741122011" TargetMode="External" /><Relationship Id="rId14" Type="http://schemas.openxmlformats.org/officeDocument/2006/relationships/hyperlink" Target="https://podminky.urs.cz/item/CS_URS_2022_01/741122015" TargetMode="External" /><Relationship Id="rId15" Type="http://schemas.openxmlformats.org/officeDocument/2006/relationships/hyperlink" Target="https://podminky.urs.cz/item/CS_URS_2022_01/741122211" TargetMode="External" /><Relationship Id="rId16" Type="http://schemas.openxmlformats.org/officeDocument/2006/relationships/hyperlink" Target="https://podminky.urs.cz/item/CS_URS_2022_01/741122016" TargetMode="External" /><Relationship Id="rId17" Type="http://schemas.openxmlformats.org/officeDocument/2006/relationships/hyperlink" Target="https://podminky.urs.cz/item/CS_URS_2022_01/741122031" TargetMode="External" /><Relationship Id="rId18" Type="http://schemas.openxmlformats.org/officeDocument/2006/relationships/hyperlink" Target="https://podminky.urs.cz/item/CS_URS_2022_01/741122231" TargetMode="External" /><Relationship Id="rId19" Type="http://schemas.openxmlformats.org/officeDocument/2006/relationships/hyperlink" Target="https://podminky.urs.cz/item/CS_URS_2022_01/741122142" TargetMode="External" /><Relationship Id="rId20" Type="http://schemas.openxmlformats.org/officeDocument/2006/relationships/hyperlink" Target="https://podminky.urs.cz/item/CS_URS_2022_01/741122133" TargetMode="External" /><Relationship Id="rId21" Type="http://schemas.openxmlformats.org/officeDocument/2006/relationships/hyperlink" Target="https://podminky.urs.cz/item/CS_URS_2022_01/741122134" TargetMode="External" /><Relationship Id="rId22" Type="http://schemas.openxmlformats.org/officeDocument/2006/relationships/hyperlink" Target="https://podminky.urs.cz/item/CS_URS_2022_01/741122232" TargetMode="External" /><Relationship Id="rId23" Type="http://schemas.openxmlformats.org/officeDocument/2006/relationships/hyperlink" Target="https://podminky.urs.cz/item/CS_URS_2022_01/741122237" TargetMode="External" /><Relationship Id="rId24" Type="http://schemas.openxmlformats.org/officeDocument/2006/relationships/hyperlink" Target="https://podminky.urs.cz/item/CS_URS_2022_01/741124733" TargetMode="External" /><Relationship Id="rId25" Type="http://schemas.openxmlformats.org/officeDocument/2006/relationships/hyperlink" Target="https://podminky.urs.cz/item/CS_URS_2022_01/741130001" TargetMode="External" /><Relationship Id="rId26" Type="http://schemas.openxmlformats.org/officeDocument/2006/relationships/hyperlink" Target="https://podminky.urs.cz/item/CS_URS_2022_01/741130004" TargetMode="External" /><Relationship Id="rId27" Type="http://schemas.openxmlformats.org/officeDocument/2006/relationships/hyperlink" Target="https://podminky.urs.cz/item/CS_URS_2022_01/741130007" TargetMode="External" /><Relationship Id="rId28" Type="http://schemas.openxmlformats.org/officeDocument/2006/relationships/hyperlink" Target="https://podminky.urs.cz/item/CS_URS_2022_01/741210104" TargetMode="External" /><Relationship Id="rId29" Type="http://schemas.openxmlformats.org/officeDocument/2006/relationships/hyperlink" Target="https://podminky.urs.cz/item/CS_URS_2022_01/741210121" TargetMode="External" /><Relationship Id="rId30" Type="http://schemas.openxmlformats.org/officeDocument/2006/relationships/hyperlink" Target="https://podminky.urs.cz/item/CS_URS_2022_01/741313052" TargetMode="External" /><Relationship Id="rId31" Type="http://schemas.openxmlformats.org/officeDocument/2006/relationships/hyperlink" Target="https://podminky.urs.cz/item/CS_URS_2022_01/741313083" TargetMode="External" /><Relationship Id="rId32" Type="http://schemas.openxmlformats.org/officeDocument/2006/relationships/hyperlink" Target="https://podminky.urs.cz/item/CS_URS_2022_01/741313085" TargetMode="External" /><Relationship Id="rId33" Type="http://schemas.openxmlformats.org/officeDocument/2006/relationships/hyperlink" Target="https://podminky.urs.cz/item/CS_URS_2022_01/741310022" TargetMode="External" /><Relationship Id="rId34" Type="http://schemas.openxmlformats.org/officeDocument/2006/relationships/hyperlink" Target="https://podminky.urs.cz/item/CS_URS_2022_01/741310025" TargetMode="External" /><Relationship Id="rId35" Type="http://schemas.openxmlformats.org/officeDocument/2006/relationships/hyperlink" Target="https://podminky.urs.cz/item/CS_URS_2022_01/741310101" TargetMode="External" /><Relationship Id="rId36" Type="http://schemas.openxmlformats.org/officeDocument/2006/relationships/hyperlink" Target="https://podminky.urs.cz/item/CS_URS_2022_01/741310112" TargetMode="External" /><Relationship Id="rId37" Type="http://schemas.openxmlformats.org/officeDocument/2006/relationships/hyperlink" Target="https://podminky.urs.cz/item/CS_URS_2022_01/741310121" TargetMode="External" /><Relationship Id="rId38" Type="http://schemas.openxmlformats.org/officeDocument/2006/relationships/hyperlink" Target="https://podminky.urs.cz/item/CS_URS_2022_01/741313002" TargetMode="External" /><Relationship Id="rId39" Type="http://schemas.openxmlformats.org/officeDocument/2006/relationships/hyperlink" Target="https://podminky.urs.cz/item/CS_URS_2022_01/741313012" TargetMode="External" /><Relationship Id="rId40" Type="http://schemas.openxmlformats.org/officeDocument/2006/relationships/hyperlink" Target="https://podminky.urs.cz/item/CS_URS_2022_01/741320175" TargetMode="External" /><Relationship Id="rId41" Type="http://schemas.openxmlformats.org/officeDocument/2006/relationships/hyperlink" Target="https://podminky.urs.cz/item/CS_URS_2022_01/741372051" TargetMode="External" /><Relationship Id="rId42" Type="http://schemas.openxmlformats.org/officeDocument/2006/relationships/hyperlink" Target="https://podminky.urs.cz/item/CS_URS_2022_01/741372066" TargetMode="External" /><Relationship Id="rId43" Type="http://schemas.openxmlformats.org/officeDocument/2006/relationships/hyperlink" Target="https://podminky.urs.cz/item/CS_URS_2022_01/741372067" TargetMode="External" /><Relationship Id="rId44" Type="http://schemas.openxmlformats.org/officeDocument/2006/relationships/hyperlink" Target="https://podminky.urs.cz/item/CS_URS_2022_01/741372114" TargetMode="External" /><Relationship Id="rId45" Type="http://schemas.openxmlformats.org/officeDocument/2006/relationships/hyperlink" Target="https://podminky.urs.cz/item/CS_URS_2022_01/741410003" TargetMode="External" /><Relationship Id="rId46" Type="http://schemas.openxmlformats.org/officeDocument/2006/relationships/hyperlink" Target="https://podminky.urs.cz/item/CS_URS_2022_01/741410063" TargetMode="External" /><Relationship Id="rId47" Type="http://schemas.openxmlformats.org/officeDocument/2006/relationships/hyperlink" Target="https://podminky.urs.cz/item/CS_URS_2022_01/741410072" TargetMode="External" /><Relationship Id="rId48" Type="http://schemas.openxmlformats.org/officeDocument/2006/relationships/hyperlink" Target="https://podminky.urs.cz/item/CS_URS_2022_01/741410074" TargetMode="External" /><Relationship Id="rId49" Type="http://schemas.openxmlformats.org/officeDocument/2006/relationships/hyperlink" Target="https://podminky.urs.cz/item/CS_URS_2022_01/741810003" TargetMode="External" /><Relationship Id="rId50" Type="http://schemas.openxmlformats.org/officeDocument/2006/relationships/hyperlink" Target="https://podminky.urs.cz/item/CS_URS_2022_01/741810011" TargetMode="External" /><Relationship Id="rId51" Type="http://schemas.openxmlformats.org/officeDocument/2006/relationships/hyperlink" Target="https://podminky.urs.cz/item/CS_URS_2022_01/741820102" TargetMode="External" /><Relationship Id="rId52" Type="http://schemas.openxmlformats.org/officeDocument/2006/relationships/hyperlink" Target="https://podminky.urs.cz/item/CS_URS_2022_01/741910411" TargetMode="External" /><Relationship Id="rId53" Type="http://schemas.openxmlformats.org/officeDocument/2006/relationships/hyperlink" Target="https://podminky.urs.cz/item/CS_URS_2022_01/741910414" TargetMode="External" /><Relationship Id="rId54" Type="http://schemas.openxmlformats.org/officeDocument/2006/relationships/hyperlink" Target="https://podminky.urs.cz/item/CS_URS_2022_01/741910421" TargetMode="External" /><Relationship Id="rId55" Type="http://schemas.openxmlformats.org/officeDocument/2006/relationships/hyperlink" Target="https://podminky.urs.cz/item/CS_URS_2022_01/998741101" TargetMode="External" /><Relationship Id="rId56" Type="http://schemas.openxmlformats.org/officeDocument/2006/relationships/hyperlink" Target="https://podminky.urs.cz/item/CS_URS_2022_01/998741102" TargetMode="External" /><Relationship Id="rId57" Type="http://schemas.openxmlformats.org/officeDocument/2006/relationships/hyperlink" Target="https://podminky.urs.cz/item/CS_URS_2021_02/210220101" TargetMode="External" /><Relationship Id="rId58" Type="http://schemas.openxmlformats.org/officeDocument/2006/relationships/hyperlink" Target="https://podminky.urs.cz/item/CS_URS_2021_02/210220231" TargetMode="External" /><Relationship Id="rId59" Type="http://schemas.openxmlformats.org/officeDocument/2006/relationships/hyperlink" Target="https://podminky.urs.cz/item/CS_URS_2022_01/210220301" TargetMode="External" /><Relationship Id="rId60" Type="http://schemas.openxmlformats.org/officeDocument/2006/relationships/hyperlink" Target="https://podminky.urs.cz/item/CS_URS_2022_01/210220304" TargetMode="External" /><Relationship Id="rId61" Type="http://schemas.openxmlformats.org/officeDocument/2006/relationships/hyperlink" Target="https://podminky.urs.cz/item/CS_URS_2021_02/210220401" TargetMode="External" /><Relationship Id="rId62" Type="http://schemas.openxmlformats.org/officeDocument/2006/relationships/hyperlink" Target="https://podminky.urs.cz/item/CS_URS_2022_01/741410022" TargetMode="External" /><Relationship Id="rId63" Type="http://schemas.openxmlformats.org/officeDocument/2006/relationships/hyperlink" Target="https://podminky.urs.cz/item/CS_URS_2021_02/460171132" TargetMode="External" /><Relationship Id="rId64" Type="http://schemas.openxmlformats.org/officeDocument/2006/relationships/hyperlink" Target="https://podminky.urs.cz/item/CS_URS_2021_02/460391123" TargetMode="External" /><Relationship Id="rId65" Type="http://schemas.openxmlformats.org/officeDocument/2006/relationships/hyperlink" Target="https://podminky.urs.cz/item/CS_URS_2021_02/460661212" TargetMode="External" /><Relationship Id="rId66" Type="http://schemas.openxmlformats.org/officeDocument/2006/relationships/hyperlink" Target="https://podminky.urs.cz/item/CS_URS_2021_02/460451142" TargetMode="External" /><Relationship Id="rId67" Type="http://schemas.openxmlformats.org/officeDocument/2006/relationships/hyperlink" Target="https://podminky.urs.cz/item/CS_URS_2021_02/460171322" TargetMode="External" /><Relationship Id="rId68" Type="http://schemas.openxmlformats.org/officeDocument/2006/relationships/hyperlink" Target="https://podminky.urs.cz/item/CS_URS_2021_02/460661116" TargetMode="External" /><Relationship Id="rId69" Type="http://schemas.openxmlformats.org/officeDocument/2006/relationships/hyperlink" Target="https://podminky.urs.cz/item/CS_URS_2021_02/460451332" TargetMode="External" /><Relationship Id="rId70" Type="http://schemas.openxmlformats.org/officeDocument/2006/relationships/hyperlink" Target="https://podminky.urs.cz/item/CS_URS_2021_02/460905221" TargetMode="External" /><Relationship Id="rId71" Type="http://schemas.openxmlformats.org/officeDocument/2006/relationships/hyperlink" Target="https://podminky.urs.cz/item/CS_URS_2021_02/468111311" TargetMode="External" /><Relationship Id="rId72" Type="http://schemas.openxmlformats.org/officeDocument/2006/relationships/hyperlink" Target="https://podminky.urs.cz/item/CS_URS_2021_02/468111312" TargetMode="External" /><Relationship Id="rId73" Type="http://schemas.openxmlformats.org/officeDocument/2006/relationships/hyperlink" Target="https://podminky.urs.cz/item/CS_URS_2021_02/468112311" TargetMode="External" /><Relationship Id="rId7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810003" TargetMode="External" /><Relationship Id="rId2" Type="http://schemas.openxmlformats.org/officeDocument/2006/relationships/hyperlink" Target="https://podminky.urs.cz/item/CS_URS_2021_02/742110001" TargetMode="External" /><Relationship Id="rId3" Type="http://schemas.openxmlformats.org/officeDocument/2006/relationships/hyperlink" Target="https://podminky.urs.cz/item/CS_URS_2022_01/742110013" TargetMode="External" /><Relationship Id="rId4" Type="http://schemas.openxmlformats.org/officeDocument/2006/relationships/hyperlink" Target="https://podminky.urs.cz/item/CS_URS_2021_02/742110501" TargetMode="External" /><Relationship Id="rId5" Type="http://schemas.openxmlformats.org/officeDocument/2006/relationships/hyperlink" Target="https://podminky.urs.cz/item/CS_URS_2021_02/742110503" TargetMode="External" /><Relationship Id="rId6" Type="http://schemas.openxmlformats.org/officeDocument/2006/relationships/hyperlink" Target="https://podminky.urs.cz/item/CS_URS_2022_01/742121001" TargetMode="External" /><Relationship Id="rId7" Type="http://schemas.openxmlformats.org/officeDocument/2006/relationships/hyperlink" Target="https://podminky.urs.cz/item/CS_URS_2022_01/742190003" TargetMode="External" /><Relationship Id="rId8" Type="http://schemas.openxmlformats.org/officeDocument/2006/relationships/hyperlink" Target="https://podminky.urs.cz/item/CS_URS_2022_01/742190004" TargetMode="External" /><Relationship Id="rId9" Type="http://schemas.openxmlformats.org/officeDocument/2006/relationships/hyperlink" Target="https://podminky.urs.cz/item/CS_URS_2022_01/742220001" TargetMode="External" /><Relationship Id="rId10" Type="http://schemas.openxmlformats.org/officeDocument/2006/relationships/hyperlink" Target="https://podminky.urs.cz/item/CS_URS_2022_01/742220031" TargetMode="External" /><Relationship Id="rId11" Type="http://schemas.openxmlformats.org/officeDocument/2006/relationships/hyperlink" Target="https://podminky.urs.cz/item/CS_URS_2022_01/742220051" TargetMode="External" /><Relationship Id="rId12" Type="http://schemas.openxmlformats.org/officeDocument/2006/relationships/hyperlink" Target="https://podminky.urs.cz/item/CS_URS_2022_01/742220141" TargetMode="External" /><Relationship Id="rId13" Type="http://schemas.openxmlformats.org/officeDocument/2006/relationships/hyperlink" Target="https://podminky.urs.cz/item/CS_URS_2022_01/742220161" TargetMode="External" /><Relationship Id="rId14" Type="http://schemas.openxmlformats.org/officeDocument/2006/relationships/hyperlink" Target="https://podminky.urs.cz/item/CS_URS_2022_01/742220232" TargetMode="External" /><Relationship Id="rId15" Type="http://schemas.openxmlformats.org/officeDocument/2006/relationships/hyperlink" Target="https://podminky.urs.cz/item/CS_URS_2022_01/742220235" TargetMode="External" /><Relationship Id="rId16" Type="http://schemas.openxmlformats.org/officeDocument/2006/relationships/hyperlink" Target="https://podminky.urs.cz/item/CS_URS_2022_01/742220255" TargetMode="External" /><Relationship Id="rId17" Type="http://schemas.openxmlformats.org/officeDocument/2006/relationships/hyperlink" Target="https://podminky.urs.cz/item/CS_URS_2022_01/742220256" TargetMode="External" /><Relationship Id="rId18" Type="http://schemas.openxmlformats.org/officeDocument/2006/relationships/hyperlink" Target="https://podminky.urs.cz/item/CS_URS_2022_01/742220401" TargetMode="External" /><Relationship Id="rId19" Type="http://schemas.openxmlformats.org/officeDocument/2006/relationships/hyperlink" Target="https://podminky.urs.cz/item/CS_URS_2022_01/742220402" TargetMode="External" /><Relationship Id="rId20" Type="http://schemas.openxmlformats.org/officeDocument/2006/relationships/hyperlink" Target="https://podminky.urs.cz/item/CS_URS_2022_01/742220511" TargetMode="External" /><Relationship Id="rId21" Type="http://schemas.openxmlformats.org/officeDocument/2006/relationships/hyperlink" Target="https://podminky.urs.cz/item/CS_URS_2022_01/742310002" TargetMode="External" /><Relationship Id="rId22" Type="http://schemas.openxmlformats.org/officeDocument/2006/relationships/hyperlink" Target="https://podminky.urs.cz/item/CS_URS_2022_01/742310006" TargetMode="External" /><Relationship Id="rId23" Type="http://schemas.openxmlformats.org/officeDocument/2006/relationships/hyperlink" Target="https://podminky.urs.cz/item/CS_URS_2022_01/742320032" TargetMode="External" /><Relationship Id="rId24" Type="http://schemas.openxmlformats.org/officeDocument/2006/relationships/hyperlink" Target="https://podminky.urs.cz/item/CS_URS_2022_01/742330001" TargetMode="External" /><Relationship Id="rId25" Type="http://schemas.openxmlformats.org/officeDocument/2006/relationships/hyperlink" Target="https://podminky.urs.cz/item/CS_URS_2022_01/742330011" TargetMode="External" /><Relationship Id="rId26" Type="http://schemas.openxmlformats.org/officeDocument/2006/relationships/hyperlink" Target="https://podminky.urs.cz/item/CS_URS_2022_01/742330022" TargetMode="External" /><Relationship Id="rId27" Type="http://schemas.openxmlformats.org/officeDocument/2006/relationships/hyperlink" Target="https://podminky.urs.cz/item/CS_URS_2022_01/742330023" TargetMode="External" /><Relationship Id="rId28" Type="http://schemas.openxmlformats.org/officeDocument/2006/relationships/hyperlink" Target="https://podminky.urs.cz/item/CS_URS_2022_01/742330024" TargetMode="External" /><Relationship Id="rId29" Type="http://schemas.openxmlformats.org/officeDocument/2006/relationships/hyperlink" Target="https://podminky.urs.cz/item/CS_URS_2022_01/742330041" TargetMode="External" /><Relationship Id="rId30" Type="http://schemas.openxmlformats.org/officeDocument/2006/relationships/hyperlink" Target="https://podminky.urs.cz/item/CS_URS_2022_01/742330042" TargetMode="External" /><Relationship Id="rId31" Type="http://schemas.openxmlformats.org/officeDocument/2006/relationships/hyperlink" Target="https://podminky.urs.cz/item/CS_URS_2022_01/742330051" TargetMode="External" /><Relationship Id="rId32" Type="http://schemas.openxmlformats.org/officeDocument/2006/relationships/hyperlink" Target="https://podminky.urs.cz/item/CS_URS_2022_01/742330052" TargetMode="External" /><Relationship Id="rId33" Type="http://schemas.openxmlformats.org/officeDocument/2006/relationships/hyperlink" Target="https://podminky.urs.cz/item/CS_URS_2022_01/742330102" TargetMode="External" /><Relationship Id="rId34" Type="http://schemas.openxmlformats.org/officeDocument/2006/relationships/hyperlink" Target="https://podminky.urs.cz/item/CS_URS_2022_01/742420001" TargetMode="External" /><Relationship Id="rId35" Type="http://schemas.openxmlformats.org/officeDocument/2006/relationships/hyperlink" Target="https://podminky.urs.cz/item/CS_URS_2022_01/742420021" TargetMode="External" /><Relationship Id="rId36" Type="http://schemas.openxmlformats.org/officeDocument/2006/relationships/hyperlink" Target="https://podminky.urs.cz/item/CS_URS_2022_01/742420071" TargetMode="External" /><Relationship Id="rId37" Type="http://schemas.openxmlformats.org/officeDocument/2006/relationships/hyperlink" Target="https://podminky.urs.cz/item/CS_URS_2022_01/742420081" TargetMode="External" /><Relationship Id="rId38" Type="http://schemas.openxmlformats.org/officeDocument/2006/relationships/hyperlink" Target="https://podminky.urs.cz/item/CS_URS_2022_01/742420121" TargetMode="External" /><Relationship Id="rId39" Type="http://schemas.openxmlformats.org/officeDocument/2006/relationships/hyperlink" Target="https://podminky.urs.cz/item/CS_URS_2022_01/742420201" TargetMode="External" /><Relationship Id="rId40" Type="http://schemas.openxmlformats.org/officeDocument/2006/relationships/hyperlink" Target="https://podminky.urs.cz/item/CS_URS_2022_01/742123001" TargetMode="External" /><Relationship Id="rId41" Type="http://schemas.openxmlformats.org/officeDocument/2006/relationships/hyperlink" Target="https://podminky.urs.cz/item/CS_URS_2021_02/468111312" TargetMode="External" /><Relationship Id="rId42" Type="http://schemas.openxmlformats.org/officeDocument/2006/relationships/hyperlink" Target="https://podminky.urs.cz/item/CS_URS_2021_02/468112312" TargetMode="External" /><Relationship Id="rId4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002000" TargetMode="External" /><Relationship Id="rId2" Type="http://schemas.openxmlformats.org/officeDocument/2006/relationships/hyperlink" Target="https://podminky.urs.cz/item/CS_URS_2021_02/013254000" TargetMode="External" /><Relationship Id="rId3" Type="http://schemas.openxmlformats.org/officeDocument/2006/relationships/hyperlink" Target="https://podminky.urs.cz/item/CS_URS_2021_02/020001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hyperlink" Target="https://podminky.urs.cz/item/CS_URS_2021_02/033002000" TargetMode="External" /><Relationship Id="rId6" Type="http://schemas.openxmlformats.org/officeDocument/2006/relationships/hyperlink" Target="https://podminky.urs.cz/item/CS_URS_2021_02/040001000" TargetMode="External" /><Relationship Id="rId7" Type="http://schemas.openxmlformats.org/officeDocument/2006/relationships/hyperlink" Target="https://podminky.urs.cz/item/CS_URS_2021_02/045002000" TargetMode="External" /><Relationship Id="rId8" Type="http://schemas.openxmlformats.org/officeDocument/2006/relationships/hyperlink" Target="https://podminky.urs.cz/item/CS_URS_2021_02/071002000" TargetMode="External" /><Relationship Id="rId9" Type="http://schemas.openxmlformats.org/officeDocument/2006/relationships/hyperlink" Target="https://podminky.urs.cz/item/CS_URS_2021_02/094002000" TargetMode="External" /><Relationship Id="rId10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11101" TargetMode="External" /><Relationship Id="rId2" Type="http://schemas.openxmlformats.org/officeDocument/2006/relationships/hyperlink" Target="https://podminky.urs.cz/item/CS_URS_2021_01/113107336" TargetMode="External" /><Relationship Id="rId3" Type="http://schemas.openxmlformats.org/officeDocument/2006/relationships/hyperlink" Target="https://podminky.urs.cz/item/CS_URS_2021_02/121151123" TargetMode="External" /><Relationship Id="rId4" Type="http://schemas.openxmlformats.org/officeDocument/2006/relationships/hyperlink" Target="https://podminky.urs.cz/item/CS_URS_2021_01/131251204" TargetMode="External" /><Relationship Id="rId5" Type="http://schemas.openxmlformats.org/officeDocument/2006/relationships/hyperlink" Target="https://podminky.urs.cz/item/CS_URS_2021_01/132251102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2751119" TargetMode="External" /><Relationship Id="rId8" Type="http://schemas.openxmlformats.org/officeDocument/2006/relationships/hyperlink" Target="https://podminky.urs.cz/item/CS_URS_2021_02/171151103" TargetMode="External" /><Relationship Id="rId9" Type="http://schemas.openxmlformats.org/officeDocument/2006/relationships/hyperlink" Target="https://podminky.urs.cz/item/CS_URS_2021_02/171152501" TargetMode="External" /><Relationship Id="rId10" Type="http://schemas.openxmlformats.org/officeDocument/2006/relationships/hyperlink" Target="https://podminky.urs.cz/item/CS_URS_2021_02/171201231" TargetMode="External" /><Relationship Id="rId11" Type="http://schemas.openxmlformats.org/officeDocument/2006/relationships/hyperlink" Target="https://podminky.urs.cz/item/CS_URS_2022_01/273321611" TargetMode="External" /><Relationship Id="rId12" Type="http://schemas.openxmlformats.org/officeDocument/2006/relationships/hyperlink" Target="https://podminky.urs.cz/item/CS_URS_2022_01/273351121" TargetMode="External" /><Relationship Id="rId13" Type="http://schemas.openxmlformats.org/officeDocument/2006/relationships/hyperlink" Target="https://podminky.urs.cz/item/CS_URS_2022_01/273351122" TargetMode="External" /><Relationship Id="rId14" Type="http://schemas.openxmlformats.org/officeDocument/2006/relationships/hyperlink" Target="https://podminky.urs.cz/item/CS_URS_2022_01/273362021" TargetMode="External" /><Relationship Id="rId15" Type="http://schemas.openxmlformats.org/officeDocument/2006/relationships/hyperlink" Target="https://podminky.urs.cz/item/CS_URS_2022_01/274321611" TargetMode="External" /><Relationship Id="rId16" Type="http://schemas.openxmlformats.org/officeDocument/2006/relationships/hyperlink" Target="https://podminky.urs.cz/item/CS_URS_2022_01/274351121" TargetMode="External" /><Relationship Id="rId17" Type="http://schemas.openxmlformats.org/officeDocument/2006/relationships/hyperlink" Target="https://podminky.urs.cz/item/CS_URS_2022_01/274351122" TargetMode="External" /><Relationship Id="rId18" Type="http://schemas.openxmlformats.org/officeDocument/2006/relationships/hyperlink" Target="https://podminky.urs.cz/item/CS_URS_2022_01/274361821" TargetMode="External" /><Relationship Id="rId19" Type="http://schemas.openxmlformats.org/officeDocument/2006/relationships/hyperlink" Target="https://podminky.urs.cz/item/CS_URS_2022_01/275123903" TargetMode="External" /><Relationship Id="rId20" Type="http://schemas.openxmlformats.org/officeDocument/2006/relationships/hyperlink" Target="https://podminky.urs.cz/item/CS_URS_2022_01/311272125" TargetMode="External" /><Relationship Id="rId21" Type="http://schemas.openxmlformats.org/officeDocument/2006/relationships/hyperlink" Target="https://podminky.urs.cz/item/CS_URS_2022_01/311272221" TargetMode="External" /><Relationship Id="rId22" Type="http://schemas.openxmlformats.org/officeDocument/2006/relationships/hyperlink" Target="https://podminky.urs.cz/item/CS_URS_2021_01/317143441" TargetMode="External" /><Relationship Id="rId23" Type="http://schemas.openxmlformats.org/officeDocument/2006/relationships/hyperlink" Target="https://podminky.urs.cz/item/CS_URS_2021_01/317143442" TargetMode="External" /><Relationship Id="rId24" Type="http://schemas.openxmlformats.org/officeDocument/2006/relationships/hyperlink" Target="https://podminky.urs.cz/item/CS_URS_2021_01/317143444" TargetMode="External" /><Relationship Id="rId25" Type="http://schemas.openxmlformats.org/officeDocument/2006/relationships/hyperlink" Target="https://podminky.urs.cz/item/CS_URS_2021_01/317143445" TargetMode="External" /><Relationship Id="rId26" Type="http://schemas.openxmlformats.org/officeDocument/2006/relationships/hyperlink" Target="https://podminky.urs.cz/item/CS_URS_2021_01/317143454" TargetMode="External" /><Relationship Id="rId27" Type="http://schemas.openxmlformats.org/officeDocument/2006/relationships/hyperlink" Target="https://podminky.urs.cz/item/CS_URS_2022_01/331123903" TargetMode="External" /><Relationship Id="rId28" Type="http://schemas.openxmlformats.org/officeDocument/2006/relationships/hyperlink" Target="https://podminky.urs.cz/item/CS_URS_2022_01/342151112" TargetMode="External" /><Relationship Id="rId29" Type="http://schemas.openxmlformats.org/officeDocument/2006/relationships/hyperlink" Target="https://podminky.urs.cz/item/CS_URS_2021_02/346244381" TargetMode="External" /><Relationship Id="rId30" Type="http://schemas.openxmlformats.org/officeDocument/2006/relationships/hyperlink" Target="https://podminky.urs.cz/item/CS_URS_2022_01/411321616" TargetMode="External" /><Relationship Id="rId31" Type="http://schemas.openxmlformats.org/officeDocument/2006/relationships/hyperlink" Target="https://podminky.urs.cz/item/CS_URS_2022_01/411351011" TargetMode="External" /><Relationship Id="rId32" Type="http://schemas.openxmlformats.org/officeDocument/2006/relationships/hyperlink" Target="https://podminky.urs.cz/item/CS_URS_2022_01/411351012" TargetMode="External" /><Relationship Id="rId33" Type="http://schemas.openxmlformats.org/officeDocument/2006/relationships/hyperlink" Target="https://podminky.urs.cz/item/CS_URS_2022_01/411354313" TargetMode="External" /><Relationship Id="rId34" Type="http://schemas.openxmlformats.org/officeDocument/2006/relationships/hyperlink" Target="https://podminky.urs.cz/item/CS_URS_2022_01/411354314" TargetMode="External" /><Relationship Id="rId35" Type="http://schemas.openxmlformats.org/officeDocument/2006/relationships/hyperlink" Target="https://podminky.urs.cz/item/CS_URS_2022_01/411361821" TargetMode="External" /><Relationship Id="rId36" Type="http://schemas.openxmlformats.org/officeDocument/2006/relationships/hyperlink" Target="https://podminky.urs.cz/item/CS_URS_2022_01/413123902" TargetMode="External" /><Relationship Id="rId37" Type="http://schemas.openxmlformats.org/officeDocument/2006/relationships/hyperlink" Target="https://podminky.urs.cz/item/CS_URS_2022_01/417321515" TargetMode="External" /><Relationship Id="rId38" Type="http://schemas.openxmlformats.org/officeDocument/2006/relationships/hyperlink" Target="https://podminky.urs.cz/item/CS_URS_2022_01/417351115" TargetMode="External" /><Relationship Id="rId39" Type="http://schemas.openxmlformats.org/officeDocument/2006/relationships/hyperlink" Target="https://podminky.urs.cz/item/CS_URS_2022_01/417351116" TargetMode="External" /><Relationship Id="rId40" Type="http://schemas.openxmlformats.org/officeDocument/2006/relationships/hyperlink" Target="https://podminky.urs.cz/item/CS_URS_2022_01/417361821" TargetMode="External" /><Relationship Id="rId41" Type="http://schemas.openxmlformats.org/officeDocument/2006/relationships/hyperlink" Target="https://podminky.urs.cz/item/CS_URS_2021_01/431123902" TargetMode="External" /><Relationship Id="rId42" Type="http://schemas.openxmlformats.org/officeDocument/2006/relationships/hyperlink" Target="https://podminky.urs.cz/item/CS_URS_2021_01/435123902" TargetMode="External" /><Relationship Id="rId43" Type="http://schemas.openxmlformats.org/officeDocument/2006/relationships/hyperlink" Target="https://podminky.urs.cz/item/CS_URS_2022_01/444151112" TargetMode="External" /><Relationship Id="rId44" Type="http://schemas.openxmlformats.org/officeDocument/2006/relationships/hyperlink" Target="https://podminky.urs.cz/item/CS_URS_2022_01/611321341" TargetMode="External" /><Relationship Id="rId45" Type="http://schemas.openxmlformats.org/officeDocument/2006/relationships/hyperlink" Target="https://podminky.urs.cz/item/CS_URS_2022_01/612321321" TargetMode="External" /><Relationship Id="rId46" Type="http://schemas.openxmlformats.org/officeDocument/2006/relationships/hyperlink" Target="https://podminky.urs.cz/item/CS_URS_2022_01/612321341" TargetMode="External" /><Relationship Id="rId47" Type="http://schemas.openxmlformats.org/officeDocument/2006/relationships/hyperlink" Target="https://podminky.urs.cz/item/CS_URS_2022_01/622143004" TargetMode="External" /><Relationship Id="rId48" Type="http://schemas.openxmlformats.org/officeDocument/2006/relationships/hyperlink" Target="https://podminky.urs.cz/item/CS_URS_2022_01/622211011" TargetMode="External" /><Relationship Id="rId49" Type="http://schemas.openxmlformats.org/officeDocument/2006/relationships/hyperlink" Target="https://podminky.urs.cz/item/CS_URS_2022_01/622211021" TargetMode="External" /><Relationship Id="rId50" Type="http://schemas.openxmlformats.org/officeDocument/2006/relationships/hyperlink" Target="https://podminky.urs.cz/item/CS_URS_2022_01/622211031" TargetMode="External" /><Relationship Id="rId51" Type="http://schemas.openxmlformats.org/officeDocument/2006/relationships/hyperlink" Target="https://podminky.urs.cz/item/CS_URS_2022_01/622251101" TargetMode="External" /><Relationship Id="rId52" Type="http://schemas.openxmlformats.org/officeDocument/2006/relationships/hyperlink" Target="https://podminky.urs.cz/item/CS_URS_2022_01/622252001" TargetMode="External" /><Relationship Id="rId53" Type="http://schemas.openxmlformats.org/officeDocument/2006/relationships/hyperlink" Target="https://podminky.urs.cz/item/CS_URS_2022_01/622252002" TargetMode="External" /><Relationship Id="rId54" Type="http://schemas.openxmlformats.org/officeDocument/2006/relationships/hyperlink" Target="https://podminky.urs.cz/item/CS_URS_2022_01/622541022" TargetMode="External" /><Relationship Id="rId55" Type="http://schemas.openxmlformats.org/officeDocument/2006/relationships/hyperlink" Target="https://podminky.urs.cz/item/CS_URS_2022_01/631311115" TargetMode="External" /><Relationship Id="rId56" Type="http://schemas.openxmlformats.org/officeDocument/2006/relationships/hyperlink" Target="https://podminky.urs.cz/item/CS_URS_2022_01/631311125" TargetMode="External" /><Relationship Id="rId57" Type="http://schemas.openxmlformats.org/officeDocument/2006/relationships/hyperlink" Target="https://podminky.urs.cz/item/CS_URS_2022_01/631311135" TargetMode="External" /><Relationship Id="rId58" Type="http://schemas.openxmlformats.org/officeDocument/2006/relationships/hyperlink" Target="https://podminky.urs.cz/item/CS_URS_2022_01/631319011" TargetMode="External" /><Relationship Id="rId59" Type="http://schemas.openxmlformats.org/officeDocument/2006/relationships/hyperlink" Target="https://podminky.urs.cz/item/CS_URS_2022_01/631319012" TargetMode="External" /><Relationship Id="rId60" Type="http://schemas.openxmlformats.org/officeDocument/2006/relationships/hyperlink" Target="https://podminky.urs.cz/item/CS_URS_2022_01/631319013" TargetMode="External" /><Relationship Id="rId61" Type="http://schemas.openxmlformats.org/officeDocument/2006/relationships/hyperlink" Target="https://podminky.urs.cz/item/CS_URS_2022_01/631319204" TargetMode="External" /><Relationship Id="rId62" Type="http://schemas.openxmlformats.org/officeDocument/2006/relationships/hyperlink" Target="https://podminky.urs.cz/item/CS_URS_2022_01/631362021" TargetMode="External" /><Relationship Id="rId63" Type="http://schemas.openxmlformats.org/officeDocument/2006/relationships/hyperlink" Target="https://podminky.urs.cz/item/CS_URS_2022_01/634112126" TargetMode="External" /><Relationship Id="rId64" Type="http://schemas.openxmlformats.org/officeDocument/2006/relationships/hyperlink" Target="https://podminky.urs.cz/item/CS_URS_2021_01/997221551" TargetMode="External" /><Relationship Id="rId65" Type="http://schemas.openxmlformats.org/officeDocument/2006/relationships/hyperlink" Target="https://podminky.urs.cz/item/CS_URS_2021_01/997221559" TargetMode="External" /><Relationship Id="rId66" Type="http://schemas.openxmlformats.org/officeDocument/2006/relationships/hyperlink" Target="https://podminky.urs.cz/item/CS_URS_2021_01/997221862" TargetMode="External" /><Relationship Id="rId67" Type="http://schemas.openxmlformats.org/officeDocument/2006/relationships/hyperlink" Target="https://podminky.urs.cz/item/CS_URS_2022_01/998011001" TargetMode="External" /><Relationship Id="rId68" Type="http://schemas.openxmlformats.org/officeDocument/2006/relationships/hyperlink" Target="https://podminky.urs.cz/item/CS_URS_2022_01/711111001" TargetMode="External" /><Relationship Id="rId69" Type="http://schemas.openxmlformats.org/officeDocument/2006/relationships/hyperlink" Target="https://podminky.urs.cz/item/CS_URS_2022_01/711112001" TargetMode="External" /><Relationship Id="rId70" Type="http://schemas.openxmlformats.org/officeDocument/2006/relationships/hyperlink" Target="https://podminky.urs.cz/item/CS_URS_2022_01/711141559" TargetMode="External" /><Relationship Id="rId71" Type="http://schemas.openxmlformats.org/officeDocument/2006/relationships/hyperlink" Target="https://podminky.urs.cz/item/CS_URS_2022_01/711142559" TargetMode="External" /><Relationship Id="rId72" Type="http://schemas.openxmlformats.org/officeDocument/2006/relationships/hyperlink" Target="https://podminky.urs.cz/item/CS_URS_2022_01/711142559" TargetMode="External" /><Relationship Id="rId73" Type="http://schemas.openxmlformats.org/officeDocument/2006/relationships/hyperlink" Target="https://podminky.urs.cz/item/CS_URS_2022_01/711161273" TargetMode="External" /><Relationship Id="rId74" Type="http://schemas.openxmlformats.org/officeDocument/2006/relationships/hyperlink" Target="https://podminky.urs.cz/item/CS_URS_2022_01/998711101" TargetMode="External" /><Relationship Id="rId75" Type="http://schemas.openxmlformats.org/officeDocument/2006/relationships/hyperlink" Target="https://podminky.urs.cz/item/CS_URS_2022_01/713121111" TargetMode="External" /><Relationship Id="rId76" Type="http://schemas.openxmlformats.org/officeDocument/2006/relationships/hyperlink" Target="https://podminky.urs.cz/item/CS_URS_2022_01/713121121" TargetMode="External" /><Relationship Id="rId77" Type="http://schemas.openxmlformats.org/officeDocument/2006/relationships/hyperlink" Target="https://podminky.urs.cz/item/CS_URS_2022_01/713121121" TargetMode="External" /><Relationship Id="rId78" Type="http://schemas.openxmlformats.org/officeDocument/2006/relationships/hyperlink" Target="https://podminky.urs.cz/item/CS_URS_2022_01/713191133" TargetMode="External" /><Relationship Id="rId79" Type="http://schemas.openxmlformats.org/officeDocument/2006/relationships/hyperlink" Target="https://podminky.urs.cz/item/CS_URS_2022_01/713191133" TargetMode="External" /><Relationship Id="rId80" Type="http://schemas.openxmlformats.org/officeDocument/2006/relationships/hyperlink" Target="https://podminky.urs.cz/item/CS_URS_2022_01/998713101" TargetMode="External" /><Relationship Id="rId81" Type="http://schemas.openxmlformats.org/officeDocument/2006/relationships/hyperlink" Target="https://podminky.urs.cz/item/CS_URS_2022_01/998714101" TargetMode="External" /><Relationship Id="rId82" Type="http://schemas.openxmlformats.org/officeDocument/2006/relationships/hyperlink" Target="https://podminky.urs.cz/item/CS_URS_2022_01/762621120.R1" TargetMode="External" /><Relationship Id="rId83" Type="http://schemas.openxmlformats.org/officeDocument/2006/relationships/hyperlink" Target="https://podminky.urs.cz/item/CS_URS_2022_01/998762101" TargetMode="External" /><Relationship Id="rId84" Type="http://schemas.openxmlformats.org/officeDocument/2006/relationships/hyperlink" Target="https://podminky.urs.cz/item/CS_URS_2022_01/763111426" TargetMode="External" /><Relationship Id="rId85" Type="http://schemas.openxmlformats.org/officeDocument/2006/relationships/hyperlink" Target="https://podminky.urs.cz/item/CS_URS_2022_01/763135002" TargetMode="External" /><Relationship Id="rId86" Type="http://schemas.openxmlformats.org/officeDocument/2006/relationships/hyperlink" Target="https://podminky.urs.cz/item/CS_URS_2021_01/763411111" TargetMode="External" /><Relationship Id="rId87" Type="http://schemas.openxmlformats.org/officeDocument/2006/relationships/hyperlink" Target="https://podminky.urs.cz/item/CS_URS_2021_01/763411121" TargetMode="External" /><Relationship Id="rId88" Type="http://schemas.openxmlformats.org/officeDocument/2006/relationships/hyperlink" Target="https://podminky.urs.cz/item/CS_URS_2022_01/998763301" TargetMode="External" /><Relationship Id="rId89" Type="http://schemas.openxmlformats.org/officeDocument/2006/relationships/hyperlink" Target="https://podminky.urs.cz/item/CS_URS_2022_01/764224405" TargetMode="External" /><Relationship Id="rId90" Type="http://schemas.openxmlformats.org/officeDocument/2006/relationships/hyperlink" Target="https://podminky.urs.cz/item/CS_URS_2022_01/998764101" TargetMode="External" /><Relationship Id="rId91" Type="http://schemas.openxmlformats.org/officeDocument/2006/relationships/hyperlink" Target="https://podminky.urs.cz/item/CS_URS_2022_01/998766101" TargetMode="External" /><Relationship Id="rId92" Type="http://schemas.openxmlformats.org/officeDocument/2006/relationships/hyperlink" Target="https://podminky.urs.cz/item/CS_URS_2022_01/767651111" TargetMode="External" /><Relationship Id="rId93" Type="http://schemas.openxmlformats.org/officeDocument/2006/relationships/hyperlink" Target="https://podminky.urs.cz/item/CS_URS_2021_02/767651114" TargetMode="External" /><Relationship Id="rId94" Type="http://schemas.openxmlformats.org/officeDocument/2006/relationships/hyperlink" Target="https://podminky.urs.cz/item/CS_URS_2022_01/998767101" TargetMode="External" /><Relationship Id="rId95" Type="http://schemas.openxmlformats.org/officeDocument/2006/relationships/hyperlink" Target="https://podminky.urs.cz/item/CS_URS_2022_01/771111011" TargetMode="External" /><Relationship Id="rId96" Type="http://schemas.openxmlformats.org/officeDocument/2006/relationships/hyperlink" Target="https://podminky.urs.cz/item/CS_URS_2022_01/771121011" TargetMode="External" /><Relationship Id="rId97" Type="http://schemas.openxmlformats.org/officeDocument/2006/relationships/hyperlink" Target="https://podminky.urs.cz/item/CS_URS_2022_01/771474112" TargetMode="External" /><Relationship Id="rId98" Type="http://schemas.openxmlformats.org/officeDocument/2006/relationships/hyperlink" Target="https://podminky.urs.cz/item/CS_URS_2022_01/771574112" TargetMode="External" /><Relationship Id="rId99" Type="http://schemas.openxmlformats.org/officeDocument/2006/relationships/hyperlink" Target="https://podminky.urs.cz/item/CS_URS_2022_01/998771101" TargetMode="External" /><Relationship Id="rId100" Type="http://schemas.openxmlformats.org/officeDocument/2006/relationships/hyperlink" Target="https://podminky.urs.cz/item/CS_URS_2022_01/777131101" TargetMode="External" /><Relationship Id="rId101" Type="http://schemas.openxmlformats.org/officeDocument/2006/relationships/hyperlink" Target="https://podminky.urs.cz/item/CS_URS_2022_01/777612101" TargetMode="External" /><Relationship Id="rId102" Type="http://schemas.openxmlformats.org/officeDocument/2006/relationships/hyperlink" Target="https://podminky.urs.cz/item/CS_URS_2022_01/998777101" TargetMode="External" /><Relationship Id="rId103" Type="http://schemas.openxmlformats.org/officeDocument/2006/relationships/hyperlink" Target="https://podminky.urs.cz/item/CS_URS_2022_01/781121011" TargetMode="External" /><Relationship Id="rId104" Type="http://schemas.openxmlformats.org/officeDocument/2006/relationships/hyperlink" Target="https://podminky.urs.cz/item/CS_URS_2022_01/781131112" TargetMode="External" /><Relationship Id="rId105" Type="http://schemas.openxmlformats.org/officeDocument/2006/relationships/hyperlink" Target="https://podminky.urs.cz/item/CS_URS_2022_01/781131232" TargetMode="External" /><Relationship Id="rId106" Type="http://schemas.openxmlformats.org/officeDocument/2006/relationships/hyperlink" Target="https://podminky.urs.cz/item/CS_URS_2022_01/781474112" TargetMode="External" /><Relationship Id="rId107" Type="http://schemas.openxmlformats.org/officeDocument/2006/relationships/hyperlink" Target="https://podminky.urs.cz/item/CS_URS_2022_01/781477114" TargetMode="External" /><Relationship Id="rId108" Type="http://schemas.openxmlformats.org/officeDocument/2006/relationships/hyperlink" Target="https://podminky.urs.cz/item/CS_URS_2022_01/781494111" TargetMode="External" /><Relationship Id="rId109" Type="http://schemas.openxmlformats.org/officeDocument/2006/relationships/hyperlink" Target="https://podminky.urs.cz/item/CS_URS_2022_01/781495115" TargetMode="External" /><Relationship Id="rId110" Type="http://schemas.openxmlformats.org/officeDocument/2006/relationships/hyperlink" Target="https://podminky.urs.cz/item/CS_URS_2021_01/998781101" TargetMode="External" /><Relationship Id="rId111" Type="http://schemas.openxmlformats.org/officeDocument/2006/relationships/hyperlink" Target="https://podminky.urs.cz/item/CS_URS_2022_01/784181121" TargetMode="External" /><Relationship Id="rId112" Type="http://schemas.openxmlformats.org/officeDocument/2006/relationships/hyperlink" Target="https://podminky.urs.cz/item/CS_URS_2022_01/784221101" TargetMode="External" /><Relationship Id="rId1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11101" TargetMode="External" /><Relationship Id="rId2" Type="http://schemas.openxmlformats.org/officeDocument/2006/relationships/hyperlink" Target="https://podminky.urs.cz/item/CS_URS_2021_02/113106593" TargetMode="External" /><Relationship Id="rId3" Type="http://schemas.openxmlformats.org/officeDocument/2006/relationships/hyperlink" Target="https://podminky.urs.cz/item/CS_URS_2021_02/113107211" TargetMode="External" /><Relationship Id="rId4" Type="http://schemas.openxmlformats.org/officeDocument/2006/relationships/hyperlink" Target="https://podminky.urs.cz/item/CS_URS_2021_02/113107222" TargetMode="External" /><Relationship Id="rId5" Type="http://schemas.openxmlformats.org/officeDocument/2006/relationships/hyperlink" Target="https://podminky.urs.cz/item/CS_URS_2022_01/113201111" TargetMode="External" /><Relationship Id="rId6" Type="http://schemas.openxmlformats.org/officeDocument/2006/relationships/hyperlink" Target="https://podminky.urs.cz/item/CS_URS_2021_02/113201112" TargetMode="External" /><Relationship Id="rId7" Type="http://schemas.openxmlformats.org/officeDocument/2006/relationships/hyperlink" Target="https://podminky.urs.cz/item/CS_URS_2021_02/113311121" TargetMode="External" /><Relationship Id="rId8" Type="http://schemas.openxmlformats.org/officeDocument/2006/relationships/hyperlink" Target="https://podminky.urs.cz/item/CS_URS_2022_01/119005151" TargetMode="External" /><Relationship Id="rId9" Type="http://schemas.openxmlformats.org/officeDocument/2006/relationships/hyperlink" Target="https://podminky.urs.cz/item/CS_URS_2021_02/121151123" TargetMode="External" /><Relationship Id="rId10" Type="http://schemas.openxmlformats.org/officeDocument/2006/relationships/hyperlink" Target="https://podminky.urs.cz/item/CS_URS_2021_02/122251405" TargetMode="External" /><Relationship Id="rId11" Type="http://schemas.openxmlformats.org/officeDocument/2006/relationships/hyperlink" Target="https://podminky.urs.cz/item/CS_URS_2021_02/162751117" TargetMode="External" /><Relationship Id="rId12" Type="http://schemas.openxmlformats.org/officeDocument/2006/relationships/hyperlink" Target="https://podminky.urs.cz/item/CS_URS_2021_02/162751119" TargetMode="External" /><Relationship Id="rId13" Type="http://schemas.openxmlformats.org/officeDocument/2006/relationships/hyperlink" Target="https://podminky.urs.cz/item/CS_URS_2021_02/171151103" TargetMode="External" /><Relationship Id="rId14" Type="http://schemas.openxmlformats.org/officeDocument/2006/relationships/hyperlink" Target="https://podminky.urs.cz/item/CS_URS_2021_02/171152501" TargetMode="External" /><Relationship Id="rId15" Type="http://schemas.openxmlformats.org/officeDocument/2006/relationships/hyperlink" Target="https://podminky.urs.cz/item/CS_URS_2021_02/171201231" TargetMode="External" /><Relationship Id="rId16" Type="http://schemas.openxmlformats.org/officeDocument/2006/relationships/hyperlink" Target="https://podminky.urs.cz/item/CS_URS_2021_02/184215112" TargetMode="External" /><Relationship Id="rId17" Type="http://schemas.openxmlformats.org/officeDocument/2006/relationships/hyperlink" Target="https://podminky.urs.cz/item/CS_URS_2021_02/184911421" TargetMode="External" /><Relationship Id="rId18" Type="http://schemas.openxmlformats.org/officeDocument/2006/relationships/hyperlink" Target="https://podminky.urs.cz/item/CS_URS_2021_02/348121221" TargetMode="External" /><Relationship Id="rId19" Type="http://schemas.openxmlformats.org/officeDocument/2006/relationships/hyperlink" Target="https://podminky.urs.cz/item/CS_URS_2021_02/348171146" TargetMode="External" /><Relationship Id="rId20" Type="http://schemas.openxmlformats.org/officeDocument/2006/relationships/hyperlink" Target="https://podminky.urs.cz/item/CS_URS_2021_02/561121111" TargetMode="External" /><Relationship Id="rId21" Type="http://schemas.openxmlformats.org/officeDocument/2006/relationships/hyperlink" Target="https://podminky.urs.cz/item/CS_URS_2022_01/564861111" TargetMode="External" /><Relationship Id="rId22" Type="http://schemas.openxmlformats.org/officeDocument/2006/relationships/hyperlink" Target="https://podminky.urs.cz/item/CS_URS_2022_01/567122111" TargetMode="External" /><Relationship Id="rId23" Type="http://schemas.openxmlformats.org/officeDocument/2006/relationships/hyperlink" Target="https://podminky.urs.cz/item/CS_URS_2022_01/567132111" TargetMode="External" /><Relationship Id="rId24" Type="http://schemas.openxmlformats.org/officeDocument/2006/relationships/hyperlink" Target="https://podminky.urs.cz/item/CS_URS_2022_01/573211111" TargetMode="External" /><Relationship Id="rId25" Type="http://schemas.openxmlformats.org/officeDocument/2006/relationships/hyperlink" Target="https://podminky.urs.cz/item/CS_URS_2022_01/577134211" TargetMode="External" /><Relationship Id="rId26" Type="http://schemas.openxmlformats.org/officeDocument/2006/relationships/hyperlink" Target="https://podminky.urs.cz/item/CS_URS_2022_01/577155132" TargetMode="External" /><Relationship Id="rId27" Type="http://schemas.openxmlformats.org/officeDocument/2006/relationships/hyperlink" Target="https://podminky.urs.cz/item/CS_URS_2021_02/561121112" TargetMode="External" /><Relationship Id="rId28" Type="http://schemas.openxmlformats.org/officeDocument/2006/relationships/hyperlink" Target="https://podminky.urs.cz/item/CS_URS_2022_01/596211110" TargetMode="External" /><Relationship Id="rId29" Type="http://schemas.openxmlformats.org/officeDocument/2006/relationships/hyperlink" Target="https://podminky.urs.cz/item/CS_URS_2022_01/596211210" TargetMode="External" /><Relationship Id="rId30" Type="http://schemas.openxmlformats.org/officeDocument/2006/relationships/hyperlink" Target="https://podminky.urs.cz/item/CS_URS_2021_02/916131112" TargetMode="External" /><Relationship Id="rId31" Type="http://schemas.openxmlformats.org/officeDocument/2006/relationships/hyperlink" Target="https://podminky.urs.cz/item/CS_URS_2021_02/916131213" TargetMode="External" /><Relationship Id="rId32" Type="http://schemas.openxmlformats.org/officeDocument/2006/relationships/hyperlink" Target="https://podminky.urs.cz/item/CS_URS_2021_02/916231113" TargetMode="External" /><Relationship Id="rId33" Type="http://schemas.openxmlformats.org/officeDocument/2006/relationships/hyperlink" Target="https://podminky.urs.cz/item/CS_URS_2021_02/919726121" TargetMode="External" /><Relationship Id="rId34" Type="http://schemas.openxmlformats.org/officeDocument/2006/relationships/hyperlink" Target="https://podminky.urs.cz/item/CS_URS_2021_02/966073811" TargetMode="External" /><Relationship Id="rId35" Type="http://schemas.openxmlformats.org/officeDocument/2006/relationships/hyperlink" Target="https://podminky.urs.cz/item/CS_URS_2021_02/997221551" TargetMode="External" /><Relationship Id="rId36" Type="http://schemas.openxmlformats.org/officeDocument/2006/relationships/hyperlink" Target="https://podminky.urs.cz/item/CS_URS_2021_02/997221559" TargetMode="External" /><Relationship Id="rId37" Type="http://schemas.openxmlformats.org/officeDocument/2006/relationships/hyperlink" Target="https://podminky.urs.cz/item/CS_URS_2021_02/997221873" TargetMode="External" /><Relationship Id="rId38" Type="http://schemas.openxmlformats.org/officeDocument/2006/relationships/hyperlink" Target="https://podminky.urs.cz/item/CS_URS_2021_02/99822301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13463132" TargetMode="External" /><Relationship Id="rId2" Type="http://schemas.openxmlformats.org/officeDocument/2006/relationships/hyperlink" Target="https://podminky.urs.cz/item/CS_URS_2022_01/732231101" TargetMode="External" /><Relationship Id="rId3" Type="http://schemas.openxmlformats.org/officeDocument/2006/relationships/hyperlink" Target="https://podminky.urs.cz/item/CS_URS_2022_01/733122207" TargetMode="External" /><Relationship Id="rId4" Type="http://schemas.openxmlformats.org/officeDocument/2006/relationships/hyperlink" Target="https://podminky.urs.cz/item/CS_URS_2022_01/733190108" TargetMode="External" /><Relationship Id="rId5" Type="http://schemas.openxmlformats.org/officeDocument/2006/relationships/hyperlink" Target="https://podminky.urs.cz/item/CS_URS_2022_01/733223301" TargetMode="External" /><Relationship Id="rId6" Type="http://schemas.openxmlformats.org/officeDocument/2006/relationships/hyperlink" Target="https://podminky.urs.cz/item/CS_URS_2022_01/733223302" TargetMode="External" /><Relationship Id="rId7" Type="http://schemas.openxmlformats.org/officeDocument/2006/relationships/hyperlink" Target="https://podminky.urs.cz/item/CS_URS_2022_01/733223303" TargetMode="External" /><Relationship Id="rId8" Type="http://schemas.openxmlformats.org/officeDocument/2006/relationships/hyperlink" Target="https://podminky.urs.cz/item/CS_URS_2022_01/733223304" TargetMode="External" /><Relationship Id="rId9" Type="http://schemas.openxmlformats.org/officeDocument/2006/relationships/hyperlink" Target="https://podminky.urs.cz/item/CS_URS_2022_01/733223305" TargetMode="External" /><Relationship Id="rId10" Type="http://schemas.openxmlformats.org/officeDocument/2006/relationships/hyperlink" Target="https://podminky.urs.cz/item/CS_URS_2022_01/733291101" TargetMode="External" /><Relationship Id="rId11" Type="http://schemas.openxmlformats.org/officeDocument/2006/relationships/hyperlink" Target="https://podminky.urs.cz/item/CS_URS_2022_01/998733102" TargetMode="External" /><Relationship Id="rId12" Type="http://schemas.openxmlformats.org/officeDocument/2006/relationships/hyperlink" Target="https://podminky.urs.cz/item/CS_URS_2022_01/734211127" TargetMode="External" /><Relationship Id="rId13" Type="http://schemas.openxmlformats.org/officeDocument/2006/relationships/hyperlink" Target="https://podminky.urs.cz/item/CS_URS_2022_01/734220101" TargetMode="External" /><Relationship Id="rId14" Type="http://schemas.openxmlformats.org/officeDocument/2006/relationships/hyperlink" Target="https://podminky.urs.cz/item/CS_URS_2022_01/734221682" TargetMode="External" /><Relationship Id="rId15" Type="http://schemas.openxmlformats.org/officeDocument/2006/relationships/hyperlink" Target="https://podminky.urs.cz/item/CS_URS_2022_01/734261406" TargetMode="External" /><Relationship Id="rId16" Type="http://schemas.openxmlformats.org/officeDocument/2006/relationships/hyperlink" Target="https://podminky.urs.cz/item/CS_URS_2022_01/734292713" TargetMode="External" /><Relationship Id="rId17" Type="http://schemas.openxmlformats.org/officeDocument/2006/relationships/hyperlink" Target="https://podminky.urs.cz/item/CS_URS_2022_01/734292714" TargetMode="External" /><Relationship Id="rId18" Type="http://schemas.openxmlformats.org/officeDocument/2006/relationships/hyperlink" Target="https://podminky.urs.cz/item/CS_URS_2022_01/734292715" TargetMode="External" /><Relationship Id="rId19" Type="http://schemas.openxmlformats.org/officeDocument/2006/relationships/hyperlink" Target="https://podminky.urs.cz/item/CS_URS_2022_01/734292716" TargetMode="External" /><Relationship Id="rId20" Type="http://schemas.openxmlformats.org/officeDocument/2006/relationships/hyperlink" Target="https://podminky.urs.cz/item/CS_URS_2022_01/734292727" TargetMode="External" /><Relationship Id="rId21" Type="http://schemas.openxmlformats.org/officeDocument/2006/relationships/hyperlink" Target="https://podminky.urs.cz/item/CS_URS_2022_01/735152156" TargetMode="External" /><Relationship Id="rId22" Type="http://schemas.openxmlformats.org/officeDocument/2006/relationships/hyperlink" Target="https://podminky.urs.cz/item/CS_URS_2022_01/735152160" TargetMode="External" /><Relationship Id="rId23" Type="http://schemas.openxmlformats.org/officeDocument/2006/relationships/hyperlink" Target="https://podminky.urs.cz/item/CS_URS_2022_01/735152459" TargetMode="External" /><Relationship Id="rId24" Type="http://schemas.openxmlformats.org/officeDocument/2006/relationships/hyperlink" Target="https://podminky.urs.cz/item/CS_URS_2022_01/735152460" TargetMode="External" /><Relationship Id="rId25" Type="http://schemas.openxmlformats.org/officeDocument/2006/relationships/hyperlink" Target="https://podminky.urs.cz/item/CS_URS_2022_01/735152560" TargetMode="External" /><Relationship Id="rId26" Type="http://schemas.openxmlformats.org/officeDocument/2006/relationships/hyperlink" Target="https://podminky.urs.cz/item/CS_URS_2022_01/735152595" TargetMode="External" /><Relationship Id="rId27" Type="http://schemas.openxmlformats.org/officeDocument/2006/relationships/hyperlink" Target="https://podminky.urs.cz/item/CS_URS_2022_01/735152601" TargetMode="External" /><Relationship Id="rId28" Type="http://schemas.openxmlformats.org/officeDocument/2006/relationships/hyperlink" Target="https://podminky.urs.cz/item/CS_URS_2022_01/998735102" TargetMode="External" /><Relationship Id="rId2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2174022" TargetMode="External" /><Relationship Id="rId2" Type="http://schemas.openxmlformats.org/officeDocument/2006/relationships/hyperlink" Target="https://podminky.urs.cz/item/CS_URS_2022_01/722174023" TargetMode="External" /><Relationship Id="rId3" Type="http://schemas.openxmlformats.org/officeDocument/2006/relationships/hyperlink" Target="https://podminky.urs.cz/item/CS_URS_2022_01/722174024" TargetMode="External" /><Relationship Id="rId4" Type="http://schemas.openxmlformats.org/officeDocument/2006/relationships/hyperlink" Target="https://podminky.urs.cz/item/CS_URS_2022_01/722174025" TargetMode="External" /><Relationship Id="rId5" Type="http://schemas.openxmlformats.org/officeDocument/2006/relationships/hyperlink" Target="https://podminky.urs.cz/item/CS_URS_2022_01/722174026" TargetMode="External" /><Relationship Id="rId6" Type="http://schemas.openxmlformats.org/officeDocument/2006/relationships/hyperlink" Target="https://podminky.urs.cz/item/CS_URS_2022_01/722181221" TargetMode="External" /><Relationship Id="rId7" Type="http://schemas.openxmlformats.org/officeDocument/2006/relationships/hyperlink" Target="https://podminky.urs.cz/item/CS_URS_2022_01/722181241" TargetMode="External" /><Relationship Id="rId8" Type="http://schemas.openxmlformats.org/officeDocument/2006/relationships/hyperlink" Target="https://podminky.urs.cz/item/CS_URS_2022_01/722181242" TargetMode="External" /><Relationship Id="rId9" Type="http://schemas.openxmlformats.org/officeDocument/2006/relationships/hyperlink" Target="https://podminky.urs.cz/item/CS_URS_2022_01/722181243" TargetMode="External" /><Relationship Id="rId10" Type="http://schemas.openxmlformats.org/officeDocument/2006/relationships/hyperlink" Target="https://podminky.urs.cz/item/CS_URS_2022_01/722190401" TargetMode="External" /><Relationship Id="rId11" Type="http://schemas.openxmlformats.org/officeDocument/2006/relationships/hyperlink" Target="https://podminky.urs.cz/item/CS_URS_2022_01/722231204" TargetMode="External" /><Relationship Id="rId12" Type="http://schemas.openxmlformats.org/officeDocument/2006/relationships/hyperlink" Target="https://podminky.urs.cz/item/CS_URS_2022_01/722232046" TargetMode="External" /><Relationship Id="rId13" Type="http://schemas.openxmlformats.org/officeDocument/2006/relationships/hyperlink" Target="https://podminky.urs.cz/item/CS_URS_2022_01/722232048" TargetMode="External" /><Relationship Id="rId14" Type="http://schemas.openxmlformats.org/officeDocument/2006/relationships/hyperlink" Target="https://podminky.urs.cz/item/CS_URS_2022_01/722234266" TargetMode="External" /><Relationship Id="rId15" Type="http://schemas.openxmlformats.org/officeDocument/2006/relationships/hyperlink" Target="https://podminky.urs.cz/item/CS_URS_2022_01/722290226" TargetMode="External" /><Relationship Id="rId16" Type="http://schemas.openxmlformats.org/officeDocument/2006/relationships/hyperlink" Target="https://podminky.urs.cz/item/CS_URS_2022_01/722290234" TargetMode="External" /><Relationship Id="rId17" Type="http://schemas.openxmlformats.org/officeDocument/2006/relationships/hyperlink" Target="https://podminky.urs.cz/item/CS_URS_2022_01/998722102" TargetMode="External" /><Relationship Id="rId18" Type="http://schemas.openxmlformats.org/officeDocument/2006/relationships/hyperlink" Target="https://podminky.urs.cz/item/CS_URS_2022_01/725112022" TargetMode="External" /><Relationship Id="rId19" Type="http://schemas.openxmlformats.org/officeDocument/2006/relationships/hyperlink" Target="https://podminky.urs.cz/item/CS_URS_2022_01/725121511" TargetMode="External" /><Relationship Id="rId20" Type="http://schemas.openxmlformats.org/officeDocument/2006/relationships/hyperlink" Target="https://podminky.urs.cz/item/CS_URS_2022_01/725211604" TargetMode="External" /><Relationship Id="rId21" Type="http://schemas.openxmlformats.org/officeDocument/2006/relationships/hyperlink" Target="https://podminky.urs.cz/item/CS_URS_2022_01/725211646" TargetMode="External" /><Relationship Id="rId22" Type="http://schemas.openxmlformats.org/officeDocument/2006/relationships/hyperlink" Target="https://podminky.urs.cz/item/CS_URS_2022_01/725311121" TargetMode="External" /><Relationship Id="rId23" Type="http://schemas.openxmlformats.org/officeDocument/2006/relationships/hyperlink" Target="https://podminky.urs.cz/item/CS_URS_2022_01/725311131" TargetMode="External" /><Relationship Id="rId24" Type="http://schemas.openxmlformats.org/officeDocument/2006/relationships/hyperlink" Target="https://podminky.urs.cz/item/CS_URS_2022_01/725331111" TargetMode="External" /><Relationship Id="rId25" Type="http://schemas.openxmlformats.org/officeDocument/2006/relationships/hyperlink" Target="https://podminky.urs.cz/item/CS_URS_2022_01/725813111" TargetMode="External" /><Relationship Id="rId26" Type="http://schemas.openxmlformats.org/officeDocument/2006/relationships/hyperlink" Target="https://podminky.urs.cz/item/CS_URS_2022_01/725821315" TargetMode="External" /><Relationship Id="rId27" Type="http://schemas.openxmlformats.org/officeDocument/2006/relationships/hyperlink" Target="https://podminky.urs.cz/item/CS_URS_2022_01/725821325" TargetMode="External" /><Relationship Id="rId28" Type="http://schemas.openxmlformats.org/officeDocument/2006/relationships/hyperlink" Target="https://podminky.urs.cz/item/CS_URS_2022_01/725822613" TargetMode="External" /><Relationship Id="rId29" Type="http://schemas.openxmlformats.org/officeDocument/2006/relationships/hyperlink" Target="https://podminky.urs.cz/item/CS_URS_2022_01/725841332" TargetMode="External" /><Relationship Id="rId30" Type="http://schemas.openxmlformats.org/officeDocument/2006/relationships/hyperlink" Target="https://podminky.urs.cz/item/CS_URS_2022_01/998725102" TargetMode="External" /><Relationship Id="rId31" Type="http://schemas.openxmlformats.org/officeDocument/2006/relationships/hyperlink" Target="https://podminky.urs.cz/item/CS_URS_2022_01/726111031" TargetMode="External" /><Relationship Id="rId32" Type="http://schemas.openxmlformats.org/officeDocument/2006/relationships/hyperlink" Target="https://podminky.urs.cz/item/CS_URS_2022_01/998726112" TargetMode="External" /><Relationship Id="rId3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73315" TargetMode="External" /><Relationship Id="rId2" Type="http://schemas.openxmlformats.org/officeDocument/2006/relationships/hyperlink" Target="https://podminky.urs.cz/item/CS_URS_2022_01/721173317" TargetMode="External" /><Relationship Id="rId3" Type="http://schemas.openxmlformats.org/officeDocument/2006/relationships/hyperlink" Target="https://podminky.urs.cz/item/CS_URS_2022_01/721173401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42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4" TargetMode="External" /><Relationship Id="rId10" Type="http://schemas.openxmlformats.org/officeDocument/2006/relationships/hyperlink" Target="https://podminky.urs.cz/item/CS_URS_2022_01/721174045" TargetMode="External" /><Relationship Id="rId11" Type="http://schemas.openxmlformats.org/officeDocument/2006/relationships/hyperlink" Target="https://podminky.urs.cz/item/CS_URS_2022_01/721194104" TargetMode="External" /><Relationship Id="rId12" Type="http://schemas.openxmlformats.org/officeDocument/2006/relationships/hyperlink" Target="https://podminky.urs.cz/item/CS_URS_2022_01/721194105" TargetMode="External" /><Relationship Id="rId13" Type="http://schemas.openxmlformats.org/officeDocument/2006/relationships/hyperlink" Target="https://podminky.urs.cz/item/CS_URS_2022_01/721194109" TargetMode="External" /><Relationship Id="rId14" Type="http://schemas.openxmlformats.org/officeDocument/2006/relationships/hyperlink" Target="https://podminky.urs.cz/item/CS_URS_2022_01/721211404" TargetMode="External" /><Relationship Id="rId15" Type="http://schemas.openxmlformats.org/officeDocument/2006/relationships/hyperlink" Target="https://podminky.urs.cz/item/CS_URS_2022_01/721273153" TargetMode="External" /><Relationship Id="rId16" Type="http://schemas.openxmlformats.org/officeDocument/2006/relationships/hyperlink" Target="https://podminky.urs.cz/item/CS_URS_2022_01/721290112" TargetMode="External" /><Relationship Id="rId17" Type="http://schemas.openxmlformats.org/officeDocument/2006/relationships/hyperlink" Target="https://podminky.urs.cz/item/CS_URS_2022_01/998721102" TargetMode="External" /><Relationship Id="rId1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2140102" TargetMode="External" /><Relationship Id="rId2" Type="http://schemas.openxmlformats.org/officeDocument/2006/relationships/hyperlink" Target="https://podminky.urs.cz/item/CS_URS_2022_01/722140105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3"/>
      <c r="AQ5" s="23"/>
      <c r="AR5" s="21"/>
      <c r="BE5" s="35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3"/>
      <c r="AQ6" s="23"/>
      <c r="AR6" s="21"/>
      <c r="BE6" s="35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5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5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1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51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5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1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51"/>
      <c r="BS13" s="18" t="s">
        <v>6</v>
      </c>
    </row>
    <row r="14" spans="2:71" ht="12.75">
      <c r="B14" s="22"/>
      <c r="C14" s="23"/>
      <c r="D14" s="23"/>
      <c r="E14" s="356" t="s">
        <v>31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5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1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51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51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1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51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35</v>
      </c>
      <c r="AO20" s="23"/>
      <c r="AP20" s="23"/>
      <c r="AQ20" s="23"/>
      <c r="AR20" s="21"/>
      <c r="BE20" s="35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1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1"/>
    </row>
    <row r="23" spans="2:57" s="1" customFormat="1" ht="47.25" customHeight="1">
      <c r="B23" s="22"/>
      <c r="C23" s="23"/>
      <c r="D23" s="23"/>
      <c r="E23" s="358" t="s">
        <v>39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3"/>
      <c r="AP23" s="23"/>
      <c r="AQ23" s="23"/>
      <c r="AR23" s="21"/>
      <c r="BE23" s="35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1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9">
        <f>ROUND(AG54,2)</f>
        <v>0</v>
      </c>
      <c r="AL26" s="360"/>
      <c r="AM26" s="360"/>
      <c r="AN26" s="360"/>
      <c r="AO26" s="360"/>
      <c r="AP26" s="37"/>
      <c r="AQ26" s="37"/>
      <c r="AR26" s="40"/>
      <c r="BE26" s="35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1" t="s">
        <v>41</v>
      </c>
      <c r="M28" s="361"/>
      <c r="N28" s="361"/>
      <c r="O28" s="361"/>
      <c r="P28" s="361"/>
      <c r="Q28" s="37"/>
      <c r="R28" s="37"/>
      <c r="S28" s="37"/>
      <c r="T28" s="37"/>
      <c r="U28" s="37"/>
      <c r="V28" s="37"/>
      <c r="W28" s="361" t="s">
        <v>42</v>
      </c>
      <c r="X28" s="361"/>
      <c r="Y28" s="361"/>
      <c r="Z28" s="361"/>
      <c r="AA28" s="361"/>
      <c r="AB28" s="361"/>
      <c r="AC28" s="361"/>
      <c r="AD28" s="361"/>
      <c r="AE28" s="361"/>
      <c r="AF28" s="37"/>
      <c r="AG28" s="37"/>
      <c r="AH28" s="37"/>
      <c r="AI28" s="37"/>
      <c r="AJ28" s="37"/>
      <c r="AK28" s="361" t="s">
        <v>43</v>
      </c>
      <c r="AL28" s="361"/>
      <c r="AM28" s="361"/>
      <c r="AN28" s="361"/>
      <c r="AO28" s="361"/>
      <c r="AP28" s="37"/>
      <c r="AQ28" s="37"/>
      <c r="AR28" s="40"/>
      <c r="BE28" s="351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64">
        <v>0.21</v>
      </c>
      <c r="M29" s="363"/>
      <c r="N29" s="363"/>
      <c r="O29" s="363"/>
      <c r="P29" s="363"/>
      <c r="Q29" s="42"/>
      <c r="R29" s="42"/>
      <c r="S29" s="42"/>
      <c r="T29" s="42"/>
      <c r="U29" s="42"/>
      <c r="V29" s="42"/>
      <c r="W29" s="362">
        <f>ROUND(AZ54,2)</f>
        <v>0</v>
      </c>
      <c r="X29" s="363"/>
      <c r="Y29" s="363"/>
      <c r="Z29" s="363"/>
      <c r="AA29" s="363"/>
      <c r="AB29" s="363"/>
      <c r="AC29" s="363"/>
      <c r="AD29" s="363"/>
      <c r="AE29" s="363"/>
      <c r="AF29" s="42"/>
      <c r="AG29" s="42"/>
      <c r="AH29" s="42"/>
      <c r="AI29" s="42"/>
      <c r="AJ29" s="42"/>
      <c r="AK29" s="362">
        <f>ROUND(AV54,2)</f>
        <v>0</v>
      </c>
      <c r="AL29" s="363"/>
      <c r="AM29" s="363"/>
      <c r="AN29" s="363"/>
      <c r="AO29" s="363"/>
      <c r="AP29" s="42"/>
      <c r="AQ29" s="42"/>
      <c r="AR29" s="43"/>
      <c r="BE29" s="352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64">
        <v>0.15</v>
      </c>
      <c r="M30" s="363"/>
      <c r="N30" s="363"/>
      <c r="O30" s="363"/>
      <c r="P30" s="363"/>
      <c r="Q30" s="42"/>
      <c r="R30" s="42"/>
      <c r="S30" s="42"/>
      <c r="T30" s="42"/>
      <c r="U30" s="42"/>
      <c r="V30" s="42"/>
      <c r="W30" s="362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2"/>
      <c r="AG30" s="42"/>
      <c r="AH30" s="42"/>
      <c r="AI30" s="42"/>
      <c r="AJ30" s="42"/>
      <c r="AK30" s="362">
        <f>ROUND(AW54,2)</f>
        <v>0</v>
      </c>
      <c r="AL30" s="363"/>
      <c r="AM30" s="363"/>
      <c r="AN30" s="363"/>
      <c r="AO30" s="363"/>
      <c r="AP30" s="42"/>
      <c r="AQ30" s="42"/>
      <c r="AR30" s="43"/>
      <c r="BE30" s="352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64">
        <v>0.21</v>
      </c>
      <c r="M31" s="363"/>
      <c r="N31" s="363"/>
      <c r="O31" s="363"/>
      <c r="P31" s="363"/>
      <c r="Q31" s="42"/>
      <c r="R31" s="42"/>
      <c r="S31" s="42"/>
      <c r="T31" s="42"/>
      <c r="U31" s="42"/>
      <c r="V31" s="42"/>
      <c r="W31" s="362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2"/>
      <c r="AG31" s="42"/>
      <c r="AH31" s="42"/>
      <c r="AI31" s="42"/>
      <c r="AJ31" s="42"/>
      <c r="AK31" s="362">
        <v>0</v>
      </c>
      <c r="AL31" s="363"/>
      <c r="AM31" s="363"/>
      <c r="AN31" s="363"/>
      <c r="AO31" s="363"/>
      <c r="AP31" s="42"/>
      <c r="AQ31" s="42"/>
      <c r="AR31" s="43"/>
      <c r="BE31" s="352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64">
        <v>0.15</v>
      </c>
      <c r="M32" s="363"/>
      <c r="N32" s="363"/>
      <c r="O32" s="363"/>
      <c r="P32" s="363"/>
      <c r="Q32" s="42"/>
      <c r="R32" s="42"/>
      <c r="S32" s="42"/>
      <c r="T32" s="42"/>
      <c r="U32" s="42"/>
      <c r="V32" s="42"/>
      <c r="W32" s="362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2"/>
      <c r="AG32" s="42"/>
      <c r="AH32" s="42"/>
      <c r="AI32" s="42"/>
      <c r="AJ32" s="42"/>
      <c r="AK32" s="362">
        <v>0</v>
      </c>
      <c r="AL32" s="363"/>
      <c r="AM32" s="363"/>
      <c r="AN32" s="363"/>
      <c r="AO32" s="363"/>
      <c r="AP32" s="42"/>
      <c r="AQ32" s="42"/>
      <c r="AR32" s="43"/>
      <c r="BE32" s="352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64">
        <v>0</v>
      </c>
      <c r="M33" s="363"/>
      <c r="N33" s="363"/>
      <c r="O33" s="363"/>
      <c r="P33" s="363"/>
      <c r="Q33" s="42"/>
      <c r="R33" s="42"/>
      <c r="S33" s="42"/>
      <c r="T33" s="42"/>
      <c r="U33" s="42"/>
      <c r="V33" s="42"/>
      <c r="W33" s="362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2"/>
      <c r="AG33" s="42"/>
      <c r="AH33" s="42"/>
      <c r="AI33" s="42"/>
      <c r="AJ33" s="42"/>
      <c r="AK33" s="362">
        <v>0</v>
      </c>
      <c r="AL33" s="363"/>
      <c r="AM33" s="363"/>
      <c r="AN33" s="363"/>
      <c r="AO33" s="36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68" t="s">
        <v>52</v>
      </c>
      <c r="Y35" s="366"/>
      <c r="Z35" s="366"/>
      <c r="AA35" s="366"/>
      <c r="AB35" s="366"/>
      <c r="AC35" s="46"/>
      <c r="AD35" s="46"/>
      <c r="AE35" s="46"/>
      <c r="AF35" s="46"/>
      <c r="AG35" s="46"/>
      <c r="AH35" s="46"/>
      <c r="AI35" s="46"/>
      <c r="AJ35" s="46"/>
      <c r="AK35" s="365">
        <f>SUM(AK26:AK33)</f>
        <v>0</v>
      </c>
      <c r="AL35" s="366"/>
      <c r="AM35" s="366"/>
      <c r="AN35" s="366"/>
      <c r="AO35" s="36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2021/08d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7" t="str">
        <f>K6</f>
        <v>Hasičská zbrojnice Bílina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Bílina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73" t="str">
        <f>IF(AN8="","",AN8)</f>
        <v>9. 6. 2022</v>
      </c>
      <c r="AN47" s="37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Bílina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74" t="str">
        <f>IF(E17="","",E17)</f>
        <v>REMIUMA s.r.o.</v>
      </c>
      <c r="AN49" s="375"/>
      <c r="AO49" s="375"/>
      <c r="AP49" s="375"/>
      <c r="AQ49" s="37"/>
      <c r="AR49" s="40"/>
      <c r="AS49" s="376" t="s">
        <v>54</v>
      </c>
      <c r="AT49" s="37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74" t="str">
        <f>IF(E20="","",E20)</f>
        <v>REMIUMA s.r.o.</v>
      </c>
      <c r="AN50" s="375"/>
      <c r="AO50" s="375"/>
      <c r="AP50" s="375"/>
      <c r="AQ50" s="37"/>
      <c r="AR50" s="40"/>
      <c r="AS50" s="378"/>
      <c r="AT50" s="37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80"/>
      <c r="AT51" s="38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3" t="s">
        <v>55</v>
      </c>
      <c r="D52" s="344"/>
      <c r="E52" s="344"/>
      <c r="F52" s="344"/>
      <c r="G52" s="344"/>
      <c r="H52" s="67"/>
      <c r="I52" s="346" t="s">
        <v>56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72" t="s">
        <v>57</v>
      </c>
      <c r="AH52" s="344"/>
      <c r="AI52" s="344"/>
      <c r="AJ52" s="344"/>
      <c r="AK52" s="344"/>
      <c r="AL52" s="344"/>
      <c r="AM52" s="344"/>
      <c r="AN52" s="346" t="s">
        <v>58</v>
      </c>
      <c r="AO52" s="344"/>
      <c r="AP52" s="344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9">
        <f>ROUND(SUM(AG55:AG69),2)</f>
        <v>0</v>
      </c>
      <c r="AH54" s="349"/>
      <c r="AI54" s="349"/>
      <c r="AJ54" s="349"/>
      <c r="AK54" s="349"/>
      <c r="AL54" s="349"/>
      <c r="AM54" s="349"/>
      <c r="AN54" s="382">
        <f aca="true" t="shared" si="0" ref="AN54:AN69">SUM(AG54,AT54)</f>
        <v>0</v>
      </c>
      <c r="AO54" s="382"/>
      <c r="AP54" s="382"/>
      <c r="AQ54" s="79" t="s">
        <v>19</v>
      </c>
      <c r="AR54" s="80"/>
      <c r="AS54" s="81">
        <f>ROUND(SUM(AS55:AS69),2)</f>
        <v>0</v>
      </c>
      <c r="AT54" s="82">
        <f aca="true" t="shared" si="1" ref="AT54:AT69">ROUND(SUM(AV54:AW54),2)</f>
        <v>0</v>
      </c>
      <c r="AU54" s="83">
        <f>ROUND(SUM(AU55:AU69),5)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ROUND(SUM(AZ55:AZ69),2)</f>
        <v>0</v>
      </c>
      <c r="BA54" s="82">
        <f>ROUND(SUM(BA55:BA69),2)</f>
        <v>0</v>
      </c>
      <c r="BB54" s="82">
        <f>ROUND(SUM(BB55:BB69),2)</f>
        <v>0</v>
      </c>
      <c r="BC54" s="82">
        <f>ROUND(SUM(BC55:BC69),2)</f>
        <v>0</v>
      </c>
      <c r="BD54" s="84">
        <f>ROUND(SUM(BD55:BD69),2)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345" t="s">
        <v>79</v>
      </c>
      <c r="E55" s="345"/>
      <c r="F55" s="345"/>
      <c r="G55" s="345"/>
      <c r="H55" s="345"/>
      <c r="I55" s="90"/>
      <c r="J55" s="345" t="s">
        <v>80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70">
        <f>'01 - Stavební práce'!J30</f>
        <v>0</v>
      </c>
      <c r="AH55" s="371"/>
      <c r="AI55" s="371"/>
      <c r="AJ55" s="371"/>
      <c r="AK55" s="371"/>
      <c r="AL55" s="371"/>
      <c r="AM55" s="371"/>
      <c r="AN55" s="370">
        <f t="shared" si="0"/>
        <v>0</v>
      </c>
      <c r="AO55" s="371"/>
      <c r="AP55" s="371"/>
      <c r="AQ55" s="91" t="s">
        <v>81</v>
      </c>
      <c r="AR55" s="92"/>
      <c r="AS55" s="93">
        <v>0</v>
      </c>
      <c r="AT55" s="94">
        <f t="shared" si="1"/>
        <v>0</v>
      </c>
      <c r="AU55" s="95">
        <f>'01 - Stavební práce'!P100</f>
        <v>0</v>
      </c>
      <c r="AV55" s="94">
        <f>'01 - Stavební práce'!J33</f>
        <v>0</v>
      </c>
      <c r="AW55" s="94">
        <f>'01 - Stavební práce'!J34</f>
        <v>0</v>
      </c>
      <c r="AX55" s="94">
        <f>'01 - Stavební práce'!J35</f>
        <v>0</v>
      </c>
      <c r="AY55" s="94">
        <f>'01 - Stavební práce'!J36</f>
        <v>0</v>
      </c>
      <c r="AZ55" s="94">
        <f>'01 - Stavební práce'!F33</f>
        <v>0</v>
      </c>
      <c r="BA55" s="94">
        <f>'01 - Stavební práce'!F34</f>
        <v>0</v>
      </c>
      <c r="BB55" s="94">
        <f>'01 - Stavební práce'!F35</f>
        <v>0</v>
      </c>
      <c r="BC55" s="94">
        <f>'01 - Stavební práce'!F36</f>
        <v>0</v>
      </c>
      <c r="BD55" s="96">
        <f>'01 - Stavební práce'!F37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91" s="7" customFormat="1" ht="16.5" customHeight="1">
      <c r="A56" s="87" t="s">
        <v>78</v>
      </c>
      <c r="B56" s="88"/>
      <c r="C56" s="89"/>
      <c r="D56" s="345" t="s">
        <v>85</v>
      </c>
      <c r="E56" s="345"/>
      <c r="F56" s="345"/>
      <c r="G56" s="345"/>
      <c r="H56" s="345"/>
      <c r="I56" s="90"/>
      <c r="J56" s="345" t="s">
        <v>86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70">
        <f>'02 - Zpevněné plochy'!J30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91" t="s">
        <v>81</v>
      </c>
      <c r="AR56" s="92"/>
      <c r="AS56" s="93">
        <v>0</v>
      </c>
      <c r="AT56" s="94">
        <f t="shared" si="1"/>
        <v>0</v>
      </c>
      <c r="AU56" s="95">
        <f>'02 - Zpevněné plochy'!P86</f>
        <v>0</v>
      </c>
      <c r="AV56" s="94">
        <f>'02 - Zpevněné plochy'!J33</f>
        <v>0</v>
      </c>
      <c r="AW56" s="94">
        <f>'02 - Zpevněné plochy'!J34</f>
        <v>0</v>
      </c>
      <c r="AX56" s="94">
        <f>'02 - Zpevněné plochy'!J35</f>
        <v>0</v>
      </c>
      <c r="AY56" s="94">
        <f>'02 - Zpevněné plochy'!J36</f>
        <v>0</v>
      </c>
      <c r="AZ56" s="94">
        <f>'02 - Zpevněné plochy'!F33</f>
        <v>0</v>
      </c>
      <c r="BA56" s="94">
        <f>'02 - Zpevněné plochy'!F34</f>
        <v>0</v>
      </c>
      <c r="BB56" s="94">
        <f>'02 - Zpevněné plochy'!F35</f>
        <v>0</v>
      </c>
      <c r="BC56" s="94">
        <f>'02 - Zpevněné plochy'!F36</f>
        <v>0</v>
      </c>
      <c r="BD56" s="96">
        <f>'02 - Zpevněné plochy'!F37</f>
        <v>0</v>
      </c>
      <c r="BT56" s="97" t="s">
        <v>82</v>
      </c>
      <c r="BV56" s="97" t="s">
        <v>76</v>
      </c>
      <c r="BW56" s="97" t="s">
        <v>87</v>
      </c>
      <c r="BX56" s="97" t="s">
        <v>5</v>
      </c>
      <c r="CL56" s="97" t="s">
        <v>19</v>
      </c>
      <c r="CM56" s="97" t="s">
        <v>84</v>
      </c>
    </row>
    <row r="57" spans="1:91" s="7" customFormat="1" ht="16.5" customHeight="1">
      <c r="A57" s="87" t="s">
        <v>78</v>
      </c>
      <c r="B57" s="88"/>
      <c r="C57" s="89"/>
      <c r="D57" s="345" t="s">
        <v>88</v>
      </c>
      <c r="E57" s="345"/>
      <c r="F57" s="345"/>
      <c r="G57" s="345"/>
      <c r="H57" s="345"/>
      <c r="I57" s="90"/>
      <c r="J57" s="345" t="s">
        <v>89</v>
      </c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70">
        <f>'03 - Vzduchotechnika'!J30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91" t="s">
        <v>81</v>
      </c>
      <c r="AR57" s="92"/>
      <c r="AS57" s="93">
        <v>0</v>
      </c>
      <c r="AT57" s="94">
        <f t="shared" si="1"/>
        <v>0</v>
      </c>
      <c r="AU57" s="95">
        <f>'03 - Vzduchotechnika'!P79</f>
        <v>0</v>
      </c>
      <c r="AV57" s="94">
        <f>'03 - Vzduchotechnika'!J33</f>
        <v>0</v>
      </c>
      <c r="AW57" s="94">
        <f>'03 - Vzduchotechnika'!J34</f>
        <v>0</v>
      </c>
      <c r="AX57" s="94">
        <f>'03 - Vzduchotechnika'!J35</f>
        <v>0</v>
      </c>
      <c r="AY57" s="94">
        <f>'03 - Vzduchotechnika'!J36</f>
        <v>0</v>
      </c>
      <c r="AZ57" s="94">
        <f>'03 - Vzduchotechnika'!F33</f>
        <v>0</v>
      </c>
      <c r="BA57" s="94">
        <f>'03 - Vzduchotechnika'!F34</f>
        <v>0</v>
      </c>
      <c r="BB57" s="94">
        <f>'03 - Vzduchotechnika'!F35</f>
        <v>0</v>
      </c>
      <c r="BC57" s="94">
        <f>'03 - Vzduchotechnika'!F36</f>
        <v>0</v>
      </c>
      <c r="BD57" s="96">
        <f>'03 - Vzduchotechnika'!F37</f>
        <v>0</v>
      </c>
      <c r="BT57" s="97" t="s">
        <v>82</v>
      </c>
      <c r="BV57" s="97" t="s">
        <v>76</v>
      </c>
      <c r="BW57" s="97" t="s">
        <v>90</v>
      </c>
      <c r="BX57" s="97" t="s">
        <v>5</v>
      </c>
      <c r="CL57" s="97" t="s">
        <v>19</v>
      </c>
      <c r="CM57" s="97" t="s">
        <v>84</v>
      </c>
    </row>
    <row r="58" spans="1:91" s="7" customFormat="1" ht="16.5" customHeight="1">
      <c r="A58" s="87" t="s">
        <v>78</v>
      </c>
      <c r="B58" s="88"/>
      <c r="C58" s="89"/>
      <c r="D58" s="345" t="s">
        <v>91</v>
      </c>
      <c r="E58" s="345"/>
      <c r="F58" s="345"/>
      <c r="G58" s="345"/>
      <c r="H58" s="345"/>
      <c r="I58" s="90"/>
      <c r="J58" s="345" t="s">
        <v>92</v>
      </c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70">
        <f>'04 - Chlazení'!J30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91" t="s">
        <v>81</v>
      </c>
      <c r="AR58" s="92"/>
      <c r="AS58" s="93">
        <v>0</v>
      </c>
      <c r="AT58" s="94">
        <f t="shared" si="1"/>
        <v>0</v>
      </c>
      <c r="AU58" s="95">
        <f>'04 - Chlazení'!P79</f>
        <v>0</v>
      </c>
      <c r="AV58" s="94">
        <f>'04 - Chlazení'!J33</f>
        <v>0</v>
      </c>
      <c r="AW58" s="94">
        <f>'04 - Chlazení'!J34</f>
        <v>0</v>
      </c>
      <c r="AX58" s="94">
        <f>'04 - Chlazení'!J35</f>
        <v>0</v>
      </c>
      <c r="AY58" s="94">
        <f>'04 - Chlazení'!J36</f>
        <v>0</v>
      </c>
      <c r="AZ58" s="94">
        <f>'04 - Chlazení'!F33</f>
        <v>0</v>
      </c>
      <c r="BA58" s="94">
        <f>'04 - Chlazení'!F34</f>
        <v>0</v>
      </c>
      <c r="BB58" s="94">
        <f>'04 - Chlazení'!F35</f>
        <v>0</v>
      </c>
      <c r="BC58" s="94">
        <f>'04 - Chlazení'!F36</f>
        <v>0</v>
      </c>
      <c r="BD58" s="96">
        <f>'04 - Chlazení'!F37</f>
        <v>0</v>
      </c>
      <c r="BT58" s="97" t="s">
        <v>82</v>
      </c>
      <c r="BV58" s="97" t="s">
        <v>76</v>
      </c>
      <c r="BW58" s="97" t="s">
        <v>93</v>
      </c>
      <c r="BX58" s="97" t="s">
        <v>5</v>
      </c>
      <c r="CL58" s="97" t="s">
        <v>19</v>
      </c>
      <c r="CM58" s="97" t="s">
        <v>84</v>
      </c>
    </row>
    <row r="59" spans="1:91" s="7" customFormat="1" ht="16.5" customHeight="1">
      <c r="A59" s="87" t="s">
        <v>78</v>
      </c>
      <c r="B59" s="88"/>
      <c r="C59" s="89"/>
      <c r="D59" s="345" t="s">
        <v>94</v>
      </c>
      <c r="E59" s="345"/>
      <c r="F59" s="345"/>
      <c r="G59" s="345"/>
      <c r="H59" s="345"/>
      <c r="I59" s="90"/>
      <c r="J59" s="345" t="s">
        <v>95</v>
      </c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70">
        <f>'05 - Vytápění'!J30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91" t="s">
        <v>81</v>
      </c>
      <c r="AR59" s="92"/>
      <c r="AS59" s="93">
        <v>0</v>
      </c>
      <c r="AT59" s="94">
        <f t="shared" si="1"/>
        <v>0</v>
      </c>
      <c r="AU59" s="95">
        <f>'05 - Vytápění'!P88</f>
        <v>0</v>
      </c>
      <c r="AV59" s="94">
        <f>'05 - Vytápění'!J33</f>
        <v>0</v>
      </c>
      <c r="AW59" s="94">
        <f>'05 - Vytápění'!J34</f>
        <v>0</v>
      </c>
      <c r="AX59" s="94">
        <f>'05 - Vytápění'!J35</f>
        <v>0</v>
      </c>
      <c r="AY59" s="94">
        <f>'05 - Vytápění'!J36</f>
        <v>0</v>
      </c>
      <c r="AZ59" s="94">
        <f>'05 - Vytápění'!F33</f>
        <v>0</v>
      </c>
      <c r="BA59" s="94">
        <f>'05 - Vytápění'!F34</f>
        <v>0</v>
      </c>
      <c r="BB59" s="94">
        <f>'05 - Vytápění'!F35</f>
        <v>0</v>
      </c>
      <c r="BC59" s="94">
        <f>'05 - Vytápění'!F36</f>
        <v>0</v>
      </c>
      <c r="BD59" s="96">
        <f>'05 - Vytápění'!F37</f>
        <v>0</v>
      </c>
      <c r="BT59" s="97" t="s">
        <v>82</v>
      </c>
      <c r="BV59" s="97" t="s">
        <v>76</v>
      </c>
      <c r="BW59" s="97" t="s">
        <v>96</v>
      </c>
      <c r="BX59" s="97" t="s">
        <v>5</v>
      </c>
      <c r="CL59" s="97" t="s">
        <v>19</v>
      </c>
      <c r="CM59" s="97" t="s">
        <v>84</v>
      </c>
    </row>
    <row r="60" spans="1:91" s="7" customFormat="1" ht="16.5" customHeight="1">
      <c r="A60" s="87" t="s">
        <v>78</v>
      </c>
      <c r="B60" s="88"/>
      <c r="C60" s="89"/>
      <c r="D60" s="345" t="s">
        <v>97</v>
      </c>
      <c r="E60" s="345"/>
      <c r="F60" s="345"/>
      <c r="G60" s="345"/>
      <c r="H60" s="345"/>
      <c r="I60" s="90"/>
      <c r="J60" s="345" t="s">
        <v>98</v>
      </c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70">
        <f>'06 - Vodovod'!J30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91" t="s">
        <v>81</v>
      </c>
      <c r="AR60" s="92"/>
      <c r="AS60" s="93">
        <v>0</v>
      </c>
      <c r="AT60" s="94">
        <f t="shared" si="1"/>
        <v>0</v>
      </c>
      <c r="AU60" s="95">
        <f>'06 - Vodovod'!P85</f>
        <v>0</v>
      </c>
      <c r="AV60" s="94">
        <f>'06 - Vodovod'!J33</f>
        <v>0</v>
      </c>
      <c r="AW60" s="94">
        <f>'06 - Vodovod'!J34</f>
        <v>0</v>
      </c>
      <c r="AX60" s="94">
        <f>'06 - Vodovod'!J35</f>
        <v>0</v>
      </c>
      <c r="AY60" s="94">
        <f>'06 - Vodovod'!J36</f>
        <v>0</v>
      </c>
      <c r="AZ60" s="94">
        <f>'06 - Vodovod'!F33</f>
        <v>0</v>
      </c>
      <c r="BA60" s="94">
        <f>'06 - Vodovod'!F34</f>
        <v>0</v>
      </c>
      <c r="BB60" s="94">
        <f>'06 - Vodovod'!F35</f>
        <v>0</v>
      </c>
      <c r="BC60" s="94">
        <f>'06 - Vodovod'!F36</f>
        <v>0</v>
      </c>
      <c r="BD60" s="96">
        <f>'06 - Vodovod'!F37</f>
        <v>0</v>
      </c>
      <c r="BT60" s="97" t="s">
        <v>82</v>
      </c>
      <c r="BV60" s="97" t="s">
        <v>76</v>
      </c>
      <c r="BW60" s="97" t="s">
        <v>99</v>
      </c>
      <c r="BX60" s="97" t="s">
        <v>5</v>
      </c>
      <c r="CL60" s="97" t="s">
        <v>19</v>
      </c>
      <c r="CM60" s="97" t="s">
        <v>84</v>
      </c>
    </row>
    <row r="61" spans="1:91" s="7" customFormat="1" ht="16.5" customHeight="1">
      <c r="A61" s="87" t="s">
        <v>78</v>
      </c>
      <c r="B61" s="88"/>
      <c r="C61" s="89"/>
      <c r="D61" s="345" t="s">
        <v>100</v>
      </c>
      <c r="E61" s="345"/>
      <c r="F61" s="345"/>
      <c r="G61" s="345"/>
      <c r="H61" s="345"/>
      <c r="I61" s="90"/>
      <c r="J61" s="345" t="s">
        <v>101</v>
      </c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70">
        <f>'07 - Vnitřní kanalizace'!J30</f>
        <v>0</v>
      </c>
      <c r="AH61" s="371"/>
      <c r="AI61" s="371"/>
      <c r="AJ61" s="371"/>
      <c r="AK61" s="371"/>
      <c r="AL61" s="371"/>
      <c r="AM61" s="371"/>
      <c r="AN61" s="370">
        <f t="shared" si="0"/>
        <v>0</v>
      </c>
      <c r="AO61" s="371"/>
      <c r="AP61" s="371"/>
      <c r="AQ61" s="91" t="s">
        <v>81</v>
      </c>
      <c r="AR61" s="92"/>
      <c r="AS61" s="93">
        <v>0</v>
      </c>
      <c r="AT61" s="94">
        <f t="shared" si="1"/>
        <v>0</v>
      </c>
      <c r="AU61" s="95">
        <f>'07 - Vnitřní kanalizace'!P82</f>
        <v>0</v>
      </c>
      <c r="AV61" s="94">
        <f>'07 - Vnitřní kanalizace'!J33</f>
        <v>0</v>
      </c>
      <c r="AW61" s="94">
        <f>'07 - Vnitřní kanalizace'!J34</f>
        <v>0</v>
      </c>
      <c r="AX61" s="94">
        <f>'07 - Vnitřní kanalizace'!J35</f>
        <v>0</v>
      </c>
      <c r="AY61" s="94">
        <f>'07 - Vnitřní kanalizace'!J36</f>
        <v>0</v>
      </c>
      <c r="AZ61" s="94">
        <f>'07 - Vnitřní kanalizace'!F33</f>
        <v>0</v>
      </c>
      <c r="BA61" s="94">
        <f>'07 - Vnitřní kanalizace'!F34</f>
        <v>0</v>
      </c>
      <c r="BB61" s="94">
        <f>'07 - Vnitřní kanalizace'!F35</f>
        <v>0</v>
      </c>
      <c r="BC61" s="94">
        <f>'07 - Vnitřní kanalizace'!F36</f>
        <v>0</v>
      </c>
      <c r="BD61" s="96">
        <f>'07 - Vnitřní kanalizace'!F37</f>
        <v>0</v>
      </c>
      <c r="BT61" s="97" t="s">
        <v>82</v>
      </c>
      <c r="BV61" s="97" t="s">
        <v>76</v>
      </c>
      <c r="BW61" s="97" t="s">
        <v>102</v>
      </c>
      <c r="BX61" s="97" t="s">
        <v>5</v>
      </c>
      <c r="CL61" s="97" t="s">
        <v>19</v>
      </c>
      <c r="CM61" s="97" t="s">
        <v>84</v>
      </c>
    </row>
    <row r="62" spans="1:91" s="7" customFormat="1" ht="16.5" customHeight="1">
      <c r="A62" s="87" t="s">
        <v>78</v>
      </c>
      <c r="B62" s="88"/>
      <c r="C62" s="89"/>
      <c r="D62" s="345" t="s">
        <v>103</v>
      </c>
      <c r="E62" s="345"/>
      <c r="F62" s="345"/>
      <c r="G62" s="345"/>
      <c r="H62" s="345"/>
      <c r="I62" s="90"/>
      <c r="J62" s="345" t="s">
        <v>104</v>
      </c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70">
        <f>'08 - Stlačený vzduch'!J30</f>
        <v>0</v>
      </c>
      <c r="AH62" s="371"/>
      <c r="AI62" s="371"/>
      <c r="AJ62" s="371"/>
      <c r="AK62" s="371"/>
      <c r="AL62" s="371"/>
      <c r="AM62" s="371"/>
      <c r="AN62" s="370">
        <f t="shared" si="0"/>
        <v>0</v>
      </c>
      <c r="AO62" s="371"/>
      <c r="AP62" s="371"/>
      <c r="AQ62" s="91" t="s">
        <v>81</v>
      </c>
      <c r="AR62" s="92"/>
      <c r="AS62" s="93">
        <v>0</v>
      </c>
      <c r="AT62" s="94">
        <f t="shared" si="1"/>
        <v>0</v>
      </c>
      <c r="AU62" s="95">
        <f>'08 - Stlačený vzduch'!P82</f>
        <v>0</v>
      </c>
      <c r="AV62" s="94">
        <f>'08 - Stlačený vzduch'!J33</f>
        <v>0</v>
      </c>
      <c r="AW62" s="94">
        <f>'08 - Stlačený vzduch'!J34</f>
        <v>0</v>
      </c>
      <c r="AX62" s="94">
        <f>'08 - Stlačený vzduch'!J35</f>
        <v>0</v>
      </c>
      <c r="AY62" s="94">
        <f>'08 - Stlačený vzduch'!J36</f>
        <v>0</v>
      </c>
      <c r="AZ62" s="94">
        <f>'08 - Stlačený vzduch'!F33</f>
        <v>0</v>
      </c>
      <c r="BA62" s="94">
        <f>'08 - Stlačený vzduch'!F34</f>
        <v>0</v>
      </c>
      <c r="BB62" s="94">
        <f>'08 - Stlačený vzduch'!F35</f>
        <v>0</v>
      </c>
      <c r="BC62" s="94">
        <f>'08 - Stlačený vzduch'!F36</f>
        <v>0</v>
      </c>
      <c r="BD62" s="96">
        <f>'08 - Stlačený vzduch'!F37</f>
        <v>0</v>
      </c>
      <c r="BT62" s="97" t="s">
        <v>82</v>
      </c>
      <c r="BV62" s="97" t="s">
        <v>76</v>
      </c>
      <c r="BW62" s="97" t="s">
        <v>105</v>
      </c>
      <c r="BX62" s="97" t="s">
        <v>5</v>
      </c>
      <c r="CL62" s="97" t="s">
        <v>19</v>
      </c>
      <c r="CM62" s="97" t="s">
        <v>84</v>
      </c>
    </row>
    <row r="63" spans="1:91" s="7" customFormat="1" ht="16.5" customHeight="1">
      <c r="A63" s="87" t="s">
        <v>78</v>
      </c>
      <c r="B63" s="88"/>
      <c r="C63" s="89"/>
      <c r="D63" s="345" t="s">
        <v>106</v>
      </c>
      <c r="E63" s="345"/>
      <c r="F63" s="345"/>
      <c r="G63" s="345"/>
      <c r="H63" s="345"/>
      <c r="I63" s="90"/>
      <c r="J63" s="345" t="s">
        <v>107</v>
      </c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70">
        <f>'09 - Vodovodní přípojka'!J30</f>
        <v>0</v>
      </c>
      <c r="AH63" s="371"/>
      <c r="AI63" s="371"/>
      <c r="AJ63" s="371"/>
      <c r="AK63" s="371"/>
      <c r="AL63" s="371"/>
      <c r="AM63" s="371"/>
      <c r="AN63" s="370">
        <f t="shared" si="0"/>
        <v>0</v>
      </c>
      <c r="AO63" s="371"/>
      <c r="AP63" s="371"/>
      <c r="AQ63" s="91" t="s">
        <v>81</v>
      </c>
      <c r="AR63" s="92"/>
      <c r="AS63" s="93">
        <v>0</v>
      </c>
      <c r="AT63" s="94">
        <f t="shared" si="1"/>
        <v>0</v>
      </c>
      <c r="AU63" s="95">
        <f>'09 - Vodovodní přípojka'!P86</f>
        <v>0</v>
      </c>
      <c r="AV63" s="94">
        <f>'09 - Vodovodní přípojka'!J33</f>
        <v>0</v>
      </c>
      <c r="AW63" s="94">
        <f>'09 - Vodovodní přípojka'!J34</f>
        <v>0</v>
      </c>
      <c r="AX63" s="94">
        <f>'09 - Vodovodní přípojka'!J35</f>
        <v>0</v>
      </c>
      <c r="AY63" s="94">
        <f>'09 - Vodovodní přípojka'!J36</f>
        <v>0</v>
      </c>
      <c r="AZ63" s="94">
        <f>'09 - Vodovodní přípojka'!F33</f>
        <v>0</v>
      </c>
      <c r="BA63" s="94">
        <f>'09 - Vodovodní přípojka'!F34</f>
        <v>0</v>
      </c>
      <c r="BB63" s="94">
        <f>'09 - Vodovodní přípojka'!F35</f>
        <v>0</v>
      </c>
      <c r="BC63" s="94">
        <f>'09 - Vodovodní přípojka'!F36</f>
        <v>0</v>
      </c>
      <c r="BD63" s="96">
        <f>'09 - Vodovodní přípojka'!F37</f>
        <v>0</v>
      </c>
      <c r="BT63" s="97" t="s">
        <v>82</v>
      </c>
      <c r="BV63" s="97" t="s">
        <v>76</v>
      </c>
      <c r="BW63" s="97" t="s">
        <v>108</v>
      </c>
      <c r="BX63" s="97" t="s">
        <v>5</v>
      </c>
      <c r="CL63" s="97" t="s">
        <v>19</v>
      </c>
      <c r="CM63" s="97" t="s">
        <v>84</v>
      </c>
    </row>
    <row r="64" spans="1:91" s="7" customFormat="1" ht="16.5" customHeight="1">
      <c r="A64" s="87" t="s">
        <v>78</v>
      </c>
      <c r="B64" s="88"/>
      <c r="C64" s="89"/>
      <c r="D64" s="345" t="s">
        <v>109</v>
      </c>
      <c r="E64" s="345"/>
      <c r="F64" s="345"/>
      <c r="G64" s="345"/>
      <c r="H64" s="345"/>
      <c r="I64" s="90"/>
      <c r="J64" s="345" t="s">
        <v>110</v>
      </c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70">
        <f>'10 - Horkovodní přípojka'!J30</f>
        <v>0</v>
      </c>
      <c r="AH64" s="371"/>
      <c r="AI64" s="371"/>
      <c r="AJ64" s="371"/>
      <c r="AK64" s="371"/>
      <c r="AL64" s="371"/>
      <c r="AM64" s="371"/>
      <c r="AN64" s="370">
        <f t="shared" si="0"/>
        <v>0</v>
      </c>
      <c r="AO64" s="371"/>
      <c r="AP64" s="371"/>
      <c r="AQ64" s="91" t="s">
        <v>81</v>
      </c>
      <c r="AR64" s="92"/>
      <c r="AS64" s="93">
        <v>0</v>
      </c>
      <c r="AT64" s="94">
        <f t="shared" si="1"/>
        <v>0</v>
      </c>
      <c r="AU64" s="95">
        <f>'10 - Horkovodní přípojka'!P85</f>
        <v>0</v>
      </c>
      <c r="AV64" s="94">
        <f>'10 - Horkovodní přípojka'!J33</f>
        <v>0</v>
      </c>
      <c r="AW64" s="94">
        <f>'10 - Horkovodní přípojka'!J34</f>
        <v>0</v>
      </c>
      <c r="AX64" s="94">
        <f>'10 - Horkovodní přípojka'!J35</f>
        <v>0</v>
      </c>
      <c r="AY64" s="94">
        <f>'10 - Horkovodní přípojka'!J36</f>
        <v>0</v>
      </c>
      <c r="AZ64" s="94">
        <f>'10 - Horkovodní přípojka'!F33</f>
        <v>0</v>
      </c>
      <c r="BA64" s="94">
        <f>'10 - Horkovodní přípojka'!F34</f>
        <v>0</v>
      </c>
      <c r="BB64" s="94">
        <f>'10 - Horkovodní přípojka'!F35</f>
        <v>0</v>
      </c>
      <c r="BC64" s="94">
        <f>'10 - Horkovodní přípojka'!F36</f>
        <v>0</v>
      </c>
      <c r="BD64" s="96">
        <f>'10 - Horkovodní přípojka'!F37</f>
        <v>0</v>
      </c>
      <c r="BT64" s="97" t="s">
        <v>82</v>
      </c>
      <c r="BV64" s="97" t="s">
        <v>76</v>
      </c>
      <c r="BW64" s="97" t="s">
        <v>111</v>
      </c>
      <c r="BX64" s="97" t="s">
        <v>5</v>
      </c>
      <c r="CL64" s="97" t="s">
        <v>19</v>
      </c>
      <c r="CM64" s="97" t="s">
        <v>84</v>
      </c>
    </row>
    <row r="65" spans="1:91" s="7" customFormat="1" ht="16.5" customHeight="1">
      <c r="A65" s="87" t="s">
        <v>78</v>
      </c>
      <c r="B65" s="88"/>
      <c r="C65" s="89"/>
      <c r="D65" s="345" t="s">
        <v>112</v>
      </c>
      <c r="E65" s="345"/>
      <c r="F65" s="345"/>
      <c r="G65" s="345"/>
      <c r="H65" s="345"/>
      <c r="I65" s="90"/>
      <c r="J65" s="345" t="s">
        <v>113</v>
      </c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70">
        <f>'11 - Přípojka splaškové k...'!J30</f>
        <v>0</v>
      </c>
      <c r="AH65" s="371"/>
      <c r="AI65" s="371"/>
      <c r="AJ65" s="371"/>
      <c r="AK65" s="371"/>
      <c r="AL65" s="371"/>
      <c r="AM65" s="371"/>
      <c r="AN65" s="370">
        <f t="shared" si="0"/>
        <v>0</v>
      </c>
      <c r="AO65" s="371"/>
      <c r="AP65" s="371"/>
      <c r="AQ65" s="91" t="s">
        <v>81</v>
      </c>
      <c r="AR65" s="92"/>
      <c r="AS65" s="93">
        <v>0</v>
      </c>
      <c r="AT65" s="94">
        <f t="shared" si="1"/>
        <v>0</v>
      </c>
      <c r="AU65" s="95">
        <f>'11 - Přípojka splaškové k...'!P82</f>
        <v>0</v>
      </c>
      <c r="AV65" s="94">
        <f>'11 - Přípojka splaškové k...'!J33</f>
        <v>0</v>
      </c>
      <c r="AW65" s="94">
        <f>'11 - Přípojka splaškové k...'!J34</f>
        <v>0</v>
      </c>
      <c r="AX65" s="94">
        <f>'11 - Přípojka splaškové k...'!J35</f>
        <v>0</v>
      </c>
      <c r="AY65" s="94">
        <f>'11 - Přípojka splaškové k...'!J36</f>
        <v>0</v>
      </c>
      <c r="AZ65" s="94">
        <f>'11 - Přípojka splaškové k...'!F33</f>
        <v>0</v>
      </c>
      <c r="BA65" s="94">
        <f>'11 - Přípojka splaškové k...'!F34</f>
        <v>0</v>
      </c>
      <c r="BB65" s="94">
        <f>'11 - Přípojka splaškové k...'!F35</f>
        <v>0</v>
      </c>
      <c r="BC65" s="94">
        <f>'11 - Přípojka splaškové k...'!F36</f>
        <v>0</v>
      </c>
      <c r="BD65" s="96">
        <f>'11 - Přípojka splaškové k...'!F37</f>
        <v>0</v>
      </c>
      <c r="BT65" s="97" t="s">
        <v>82</v>
      </c>
      <c r="BV65" s="97" t="s">
        <v>76</v>
      </c>
      <c r="BW65" s="97" t="s">
        <v>114</v>
      </c>
      <c r="BX65" s="97" t="s">
        <v>5</v>
      </c>
      <c r="CL65" s="97" t="s">
        <v>19</v>
      </c>
      <c r="CM65" s="97" t="s">
        <v>84</v>
      </c>
    </row>
    <row r="66" spans="1:91" s="7" customFormat="1" ht="16.5" customHeight="1">
      <c r="A66" s="87" t="s">
        <v>78</v>
      </c>
      <c r="B66" s="88"/>
      <c r="C66" s="89"/>
      <c r="D66" s="345" t="s">
        <v>115</v>
      </c>
      <c r="E66" s="345"/>
      <c r="F66" s="345"/>
      <c r="G66" s="345"/>
      <c r="H66" s="345"/>
      <c r="I66" s="90"/>
      <c r="J66" s="345" t="s">
        <v>116</v>
      </c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70">
        <f>'12 - Přípojka dešťové kan...'!J30</f>
        <v>0</v>
      </c>
      <c r="AH66" s="371"/>
      <c r="AI66" s="371"/>
      <c r="AJ66" s="371"/>
      <c r="AK66" s="371"/>
      <c r="AL66" s="371"/>
      <c r="AM66" s="371"/>
      <c r="AN66" s="370">
        <f t="shared" si="0"/>
        <v>0</v>
      </c>
      <c r="AO66" s="371"/>
      <c r="AP66" s="371"/>
      <c r="AQ66" s="91" t="s">
        <v>81</v>
      </c>
      <c r="AR66" s="92"/>
      <c r="AS66" s="93">
        <v>0</v>
      </c>
      <c r="AT66" s="94">
        <f t="shared" si="1"/>
        <v>0</v>
      </c>
      <c r="AU66" s="95">
        <f>'12 - Přípojka dešťové kan...'!P91</f>
        <v>0</v>
      </c>
      <c r="AV66" s="94">
        <f>'12 - Přípojka dešťové kan...'!J33</f>
        <v>0</v>
      </c>
      <c r="AW66" s="94">
        <f>'12 - Přípojka dešťové kan...'!J34</f>
        <v>0</v>
      </c>
      <c r="AX66" s="94">
        <f>'12 - Přípojka dešťové kan...'!J35</f>
        <v>0</v>
      </c>
      <c r="AY66" s="94">
        <f>'12 - Přípojka dešťové kan...'!J36</f>
        <v>0</v>
      </c>
      <c r="AZ66" s="94">
        <f>'12 - Přípojka dešťové kan...'!F33</f>
        <v>0</v>
      </c>
      <c r="BA66" s="94">
        <f>'12 - Přípojka dešťové kan...'!F34</f>
        <v>0</v>
      </c>
      <c r="BB66" s="94">
        <f>'12 - Přípojka dešťové kan...'!F35</f>
        <v>0</v>
      </c>
      <c r="BC66" s="94">
        <f>'12 - Přípojka dešťové kan...'!F36</f>
        <v>0</v>
      </c>
      <c r="BD66" s="96">
        <f>'12 - Přípojka dešťové kan...'!F37</f>
        <v>0</v>
      </c>
      <c r="BT66" s="97" t="s">
        <v>82</v>
      </c>
      <c r="BV66" s="97" t="s">
        <v>76</v>
      </c>
      <c r="BW66" s="97" t="s">
        <v>117</v>
      </c>
      <c r="BX66" s="97" t="s">
        <v>5</v>
      </c>
      <c r="CL66" s="97" t="s">
        <v>19</v>
      </c>
      <c r="CM66" s="97" t="s">
        <v>84</v>
      </c>
    </row>
    <row r="67" spans="1:91" s="7" customFormat="1" ht="16.5" customHeight="1">
      <c r="A67" s="87" t="s">
        <v>78</v>
      </c>
      <c r="B67" s="88"/>
      <c r="C67" s="89"/>
      <c r="D67" s="345" t="s">
        <v>118</v>
      </c>
      <c r="E67" s="345"/>
      <c r="F67" s="345"/>
      <c r="G67" s="345"/>
      <c r="H67" s="345"/>
      <c r="I67" s="90"/>
      <c r="J67" s="345" t="s">
        <v>119</v>
      </c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70">
        <f>'13 - Zařízení silnoproudé...'!J30</f>
        <v>0</v>
      </c>
      <c r="AH67" s="371"/>
      <c r="AI67" s="371"/>
      <c r="AJ67" s="371"/>
      <c r="AK67" s="371"/>
      <c r="AL67" s="371"/>
      <c r="AM67" s="371"/>
      <c r="AN67" s="370">
        <f t="shared" si="0"/>
        <v>0</v>
      </c>
      <c r="AO67" s="371"/>
      <c r="AP67" s="371"/>
      <c r="AQ67" s="91" t="s">
        <v>81</v>
      </c>
      <c r="AR67" s="92"/>
      <c r="AS67" s="93">
        <v>0</v>
      </c>
      <c r="AT67" s="94">
        <f t="shared" si="1"/>
        <v>0</v>
      </c>
      <c r="AU67" s="95">
        <f>'13 - Zařízení silnoproudé...'!P87</f>
        <v>0</v>
      </c>
      <c r="AV67" s="94">
        <f>'13 - Zařízení silnoproudé...'!J33</f>
        <v>0</v>
      </c>
      <c r="AW67" s="94">
        <f>'13 - Zařízení silnoproudé...'!J34</f>
        <v>0</v>
      </c>
      <c r="AX67" s="94">
        <f>'13 - Zařízení silnoproudé...'!J35</f>
        <v>0</v>
      </c>
      <c r="AY67" s="94">
        <f>'13 - Zařízení silnoproudé...'!J36</f>
        <v>0</v>
      </c>
      <c r="AZ67" s="94">
        <f>'13 - Zařízení silnoproudé...'!F33</f>
        <v>0</v>
      </c>
      <c r="BA67" s="94">
        <f>'13 - Zařízení silnoproudé...'!F34</f>
        <v>0</v>
      </c>
      <c r="BB67" s="94">
        <f>'13 - Zařízení silnoproudé...'!F35</f>
        <v>0</v>
      </c>
      <c r="BC67" s="94">
        <f>'13 - Zařízení silnoproudé...'!F36</f>
        <v>0</v>
      </c>
      <c r="BD67" s="96">
        <f>'13 - Zařízení silnoproudé...'!F37</f>
        <v>0</v>
      </c>
      <c r="BT67" s="97" t="s">
        <v>82</v>
      </c>
      <c r="BV67" s="97" t="s">
        <v>76</v>
      </c>
      <c r="BW67" s="97" t="s">
        <v>120</v>
      </c>
      <c r="BX67" s="97" t="s">
        <v>5</v>
      </c>
      <c r="CL67" s="97" t="s">
        <v>19</v>
      </c>
      <c r="CM67" s="97" t="s">
        <v>84</v>
      </c>
    </row>
    <row r="68" spans="1:91" s="7" customFormat="1" ht="16.5" customHeight="1">
      <c r="A68" s="87" t="s">
        <v>78</v>
      </c>
      <c r="B68" s="88"/>
      <c r="C68" s="89"/>
      <c r="D68" s="345" t="s">
        <v>121</v>
      </c>
      <c r="E68" s="345"/>
      <c r="F68" s="345"/>
      <c r="G68" s="345"/>
      <c r="H68" s="345"/>
      <c r="I68" s="90"/>
      <c r="J68" s="345" t="s">
        <v>122</v>
      </c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70">
        <f>'14 - Zařízení slaboproudé...'!J30</f>
        <v>0</v>
      </c>
      <c r="AH68" s="371"/>
      <c r="AI68" s="371"/>
      <c r="AJ68" s="371"/>
      <c r="AK68" s="371"/>
      <c r="AL68" s="371"/>
      <c r="AM68" s="371"/>
      <c r="AN68" s="370">
        <f t="shared" si="0"/>
        <v>0</v>
      </c>
      <c r="AO68" s="371"/>
      <c r="AP68" s="371"/>
      <c r="AQ68" s="91" t="s">
        <v>81</v>
      </c>
      <c r="AR68" s="92"/>
      <c r="AS68" s="93">
        <v>0</v>
      </c>
      <c r="AT68" s="94">
        <f t="shared" si="1"/>
        <v>0</v>
      </c>
      <c r="AU68" s="95">
        <f>'14 - Zařízení slaboproudé...'!P84</f>
        <v>0</v>
      </c>
      <c r="AV68" s="94">
        <f>'14 - Zařízení slaboproudé...'!J33</f>
        <v>0</v>
      </c>
      <c r="AW68" s="94">
        <f>'14 - Zařízení slaboproudé...'!J34</f>
        <v>0</v>
      </c>
      <c r="AX68" s="94">
        <f>'14 - Zařízení slaboproudé...'!J35</f>
        <v>0</v>
      </c>
      <c r="AY68" s="94">
        <f>'14 - Zařízení slaboproudé...'!J36</f>
        <v>0</v>
      </c>
      <c r="AZ68" s="94">
        <f>'14 - Zařízení slaboproudé...'!F33</f>
        <v>0</v>
      </c>
      <c r="BA68" s="94">
        <f>'14 - Zařízení slaboproudé...'!F34</f>
        <v>0</v>
      </c>
      <c r="BB68" s="94">
        <f>'14 - Zařízení slaboproudé...'!F35</f>
        <v>0</v>
      </c>
      <c r="BC68" s="94">
        <f>'14 - Zařízení slaboproudé...'!F36</f>
        <v>0</v>
      </c>
      <c r="BD68" s="96">
        <f>'14 - Zařízení slaboproudé...'!F37</f>
        <v>0</v>
      </c>
      <c r="BT68" s="97" t="s">
        <v>82</v>
      </c>
      <c r="BV68" s="97" t="s">
        <v>76</v>
      </c>
      <c r="BW68" s="97" t="s">
        <v>123</v>
      </c>
      <c r="BX68" s="97" t="s">
        <v>5</v>
      </c>
      <c r="CL68" s="97" t="s">
        <v>19</v>
      </c>
      <c r="CM68" s="97" t="s">
        <v>84</v>
      </c>
    </row>
    <row r="69" spans="1:91" s="7" customFormat="1" ht="16.5" customHeight="1">
      <c r="A69" s="87" t="s">
        <v>78</v>
      </c>
      <c r="B69" s="88"/>
      <c r="C69" s="89"/>
      <c r="D69" s="345" t="s">
        <v>124</v>
      </c>
      <c r="E69" s="345"/>
      <c r="F69" s="345"/>
      <c r="G69" s="345"/>
      <c r="H69" s="345"/>
      <c r="I69" s="90"/>
      <c r="J69" s="345" t="s">
        <v>125</v>
      </c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70">
        <f>'99 - Vedlejší rozpočtové ...'!J30</f>
        <v>0</v>
      </c>
      <c r="AH69" s="371"/>
      <c r="AI69" s="371"/>
      <c r="AJ69" s="371"/>
      <c r="AK69" s="371"/>
      <c r="AL69" s="371"/>
      <c r="AM69" s="371"/>
      <c r="AN69" s="370">
        <f t="shared" si="0"/>
        <v>0</v>
      </c>
      <c r="AO69" s="371"/>
      <c r="AP69" s="371"/>
      <c r="AQ69" s="91" t="s">
        <v>81</v>
      </c>
      <c r="AR69" s="92"/>
      <c r="AS69" s="98">
        <v>0</v>
      </c>
      <c r="AT69" s="99">
        <f t="shared" si="1"/>
        <v>0</v>
      </c>
      <c r="AU69" s="100">
        <f>'99 - Vedlejší rozpočtové ...'!P86</f>
        <v>0</v>
      </c>
      <c r="AV69" s="99">
        <f>'99 - Vedlejší rozpočtové ...'!J33</f>
        <v>0</v>
      </c>
      <c r="AW69" s="99">
        <f>'99 - Vedlejší rozpočtové ...'!J34</f>
        <v>0</v>
      </c>
      <c r="AX69" s="99">
        <f>'99 - Vedlejší rozpočtové ...'!J35</f>
        <v>0</v>
      </c>
      <c r="AY69" s="99">
        <f>'99 - Vedlejší rozpočtové ...'!J36</f>
        <v>0</v>
      </c>
      <c r="AZ69" s="99">
        <f>'99 - Vedlejší rozpočtové ...'!F33</f>
        <v>0</v>
      </c>
      <c r="BA69" s="99">
        <f>'99 - Vedlejší rozpočtové ...'!F34</f>
        <v>0</v>
      </c>
      <c r="BB69" s="99">
        <f>'99 - Vedlejší rozpočtové ...'!F35</f>
        <v>0</v>
      </c>
      <c r="BC69" s="99">
        <f>'99 - Vedlejší rozpočtové ...'!F36</f>
        <v>0</v>
      </c>
      <c r="BD69" s="101">
        <f>'99 - Vedlejší rozpočtové ...'!F37</f>
        <v>0</v>
      </c>
      <c r="BT69" s="97" t="s">
        <v>82</v>
      </c>
      <c r="BV69" s="97" t="s">
        <v>76</v>
      </c>
      <c r="BW69" s="97" t="s">
        <v>126</v>
      </c>
      <c r="BX69" s="97" t="s">
        <v>5</v>
      </c>
      <c r="CL69" s="97" t="s">
        <v>19</v>
      </c>
      <c r="CM69" s="97" t="s">
        <v>84</v>
      </c>
    </row>
    <row r="70" spans="1:57" s="2" customFormat="1" ht="30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40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0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</sheetData>
  <sheetProtection algorithmName="SHA-512" hashValue="dTCOk3pwf7qMi4nWJ9JXZnAwpz7Pg4VmiDkOlGn/2xTkz3NGDYSq2+lZtC9vXwetQO52DTprefw1Q7XWdcooKQ==" saltValue="4uLqr4Zlc57Kfz64tVjcwkkQV8ul6dfjv9TqUz4zNl/TGHu1tvKPwWcWrqnYxNlPhEv0k10MdOHc1UuQ3V6kpQ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01 - Stavební práce'!C2" display="/"/>
    <hyperlink ref="A56" location="'02 - Zpevněné plochy'!C2" display="/"/>
    <hyperlink ref="A57" location="'03 - Vzduchotechnika'!C2" display="/"/>
    <hyperlink ref="A58" location="'04 - Chlazení'!C2" display="/"/>
    <hyperlink ref="A59" location="'05 - Vytápění'!C2" display="/"/>
    <hyperlink ref="A60" location="'06 - Vodovod'!C2" display="/"/>
    <hyperlink ref="A61" location="'07 - Vnitřní kanalizace'!C2" display="/"/>
    <hyperlink ref="A62" location="'08 - Stlačený vzduch'!C2" display="/"/>
    <hyperlink ref="A63" location="'09 - Vodovodní přípojka'!C2" display="/"/>
    <hyperlink ref="A64" location="'10 - Horkovodní přípojka'!C2" display="/"/>
    <hyperlink ref="A65" location="'11 - Přípojka splaškové k...'!C2" display="/"/>
    <hyperlink ref="A66" location="'12 - Přípojka dešťové kan...'!C2" display="/"/>
    <hyperlink ref="A67" location="'13 - Zařízení silnoproudé...'!C2" display="/"/>
    <hyperlink ref="A68" location="'14 - Zařízení slaboproudé...'!C2" display="/"/>
    <hyperlink ref="A69" location="'99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1952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ROUND(J86,2)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ROUND((SUM(BE86:BE161)),2)</f>
        <v>0</v>
      </c>
      <c r="G33" s="35"/>
      <c r="H33" s="35"/>
      <c r="I33" s="120">
        <v>0.21</v>
      </c>
      <c r="J33" s="119">
        <f>ROUND(((SUM(BE86:BE161))*I33),2)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ROUND((SUM(BF86:BF161)),2)</f>
        <v>0</v>
      </c>
      <c r="G34" s="35"/>
      <c r="H34" s="35"/>
      <c r="I34" s="120">
        <v>0.15</v>
      </c>
      <c r="J34" s="119">
        <f>ROUND(((SUM(BF86:BF161))*I34),2)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ROUND((SUM(BG86:BG161)),2)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ROUND((SUM(BH86:BH161)),2)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ROUND((SUM(BI86:BI161)),2)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09 - Vodovodní přípojka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190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191</v>
      </c>
      <c r="E62" s="145"/>
      <c r="F62" s="145"/>
      <c r="G62" s="145"/>
      <c r="H62" s="145"/>
      <c r="I62" s="145"/>
      <c r="J62" s="146">
        <f>J125</f>
        <v>0</v>
      </c>
      <c r="K62" s="143"/>
      <c r="L62" s="147"/>
    </row>
    <row r="63" spans="2:12" s="10" customFormat="1" ht="19.9" customHeight="1">
      <c r="B63" s="142"/>
      <c r="C63" s="143"/>
      <c r="D63" s="144" t="s">
        <v>1953</v>
      </c>
      <c r="E63" s="145"/>
      <c r="F63" s="145"/>
      <c r="G63" s="145"/>
      <c r="H63" s="145"/>
      <c r="I63" s="145"/>
      <c r="J63" s="146">
        <f>J130</f>
        <v>0</v>
      </c>
      <c r="K63" s="143"/>
      <c r="L63" s="147"/>
    </row>
    <row r="64" spans="2:12" s="9" customFormat="1" ht="24.95" customHeight="1">
      <c r="B64" s="136"/>
      <c r="C64" s="137"/>
      <c r="D64" s="138" t="s">
        <v>197</v>
      </c>
      <c r="E64" s="139"/>
      <c r="F64" s="139"/>
      <c r="G64" s="139"/>
      <c r="H64" s="139"/>
      <c r="I64" s="139"/>
      <c r="J64" s="140">
        <f>J151</f>
        <v>0</v>
      </c>
      <c r="K64" s="137"/>
      <c r="L64" s="141"/>
    </row>
    <row r="65" spans="2:12" s="10" customFormat="1" ht="19.9" customHeight="1">
      <c r="B65" s="142"/>
      <c r="C65" s="143"/>
      <c r="D65" s="144" t="s">
        <v>1673</v>
      </c>
      <c r="E65" s="145"/>
      <c r="F65" s="145"/>
      <c r="G65" s="145"/>
      <c r="H65" s="145"/>
      <c r="I65" s="145"/>
      <c r="J65" s="146">
        <f>J152</f>
        <v>0</v>
      </c>
      <c r="K65" s="143"/>
      <c r="L65" s="147"/>
    </row>
    <row r="66" spans="2:12" s="9" customFormat="1" ht="24.95" customHeight="1">
      <c r="B66" s="136"/>
      <c r="C66" s="137"/>
      <c r="D66" s="138" t="s">
        <v>1508</v>
      </c>
      <c r="E66" s="139"/>
      <c r="F66" s="139"/>
      <c r="G66" s="139"/>
      <c r="H66" s="139"/>
      <c r="I66" s="139"/>
      <c r="J66" s="140">
        <f>J159</f>
        <v>0</v>
      </c>
      <c r="K66" s="137"/>
      <c r="L66" s="141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210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90" t="str">
        <f>E7</f>
        <v>Hasičská zbrojnice Bílina</v>
      </c>
      <c r="F76" s="391"/>
      <c r="G76" s="391"/>
      <c r="H76" s="391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147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7" t="str">
        <f>E9</f>
        <v>09 - Vodovodní přípojka</v>
      </c>
      <c r="F78" s="392"/>
      <c r="G78" s="392"/>
      <c r="H78" s="392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 xml:space="preserve"> Bílina</v>
      </c>
      <c r="G80" s="37"/>
      <c r="H80" s="37"/>
      <c r="I80" s="30" t="s">
        <v>23</v>
      </c>
      <c r="J80" s="60" t="str">
        <f>IF(J12="","",J12)</f>
        <v>9. 6. 2022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Město Bílina</v>
      </c>
      <c r="G82" s="37"/>
      <c r="H82" s="37"/>
      <c r="I82" s="30" t="s">
        <v>32</v>
      </c>
      <c r="J82" s="33" t="str">
        <f>E21</f>
        <v>DRAKISA s.r.o.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37</v>
      </c>
      <c r="J83" s="33" t="str">
        <f>E24</f>
        <v>Krajovský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211</v>
      </c>
      <c r="D85" s="151" t="s">
        <v>59</v>
      </c>
      <c r="E85" s="151" t="s">
        <v>55</v>
      </c>
      <c r="F85" s="151" t="s">
        <v>56</v>
      </c>
      <c r="G85" s="151" t="s">
        <v>212</v>
      </c>
      <c r="H85" s="151" t="s">
        <v>213</v>
      </c>
      <c r="I85" s="151" t="s">
        <v>214</v>
      </c>
      <c r="J85" s="151" t="s">
        <v>187</v>
      </c>
      <c r="K85" s="152" t="s">
        <v>215</v>
      </c>
      <c r="L85" s="153"/>
      <c r="M85" s="69" t="s">
        <v>19</v>
      </c>
      <c r="N85" s="70" t="s">
        <v>44</v>
      </c>
      <c r="O85" s="70" t="s">
        <v>216</v>
      </c>
      <c r="P85" s="70" t="s">
        <v>217</v>
      </c>
      <c r="Q85" s="70" t="s">
        <v>218</v>
      </c>
      <c r="R85" s="70" t="s">
        <v>219</v>
      </c>
      <c r="S85" s="70" t="s">
        <v>220</v>
      </c>
      <c r="T85" s="71" t="s">
        <v>221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222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P87+P151+P159</f>
        <v>0</v>
      </c>
      <c r="Q86" s="73"/>
      <c r="R86" s="156">
        <f>R87+R151+R159</f>
        <v>65.30265639999999</v>
      </c>
      <c r="S86" s="73"/>
      <c r="T86" s="157">
        <f>T87+T151+T159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73</v>
      </c>
      <c r="AU86" s="18" t="s">
        <v>188</v>
      </c>
      <c r="BK86" s="158">
        <f>BK87+BK151+BK159</f>
        <v>0</v>
      </c>
    </row>
    <row r="87" spans="2:63" s="12" customFormat="1" ht="25.9" customHeight="1">
      <c r="B87" s="159"/>
      <c r="C87" s="160"/>
      <c r="D87" s="161" t="s">
        <v>73</v>
      </c>
      <c r="E87" s="162" t="s">
        <v>223</v>
      </c>
      <c r="F87" s="162" t="s">
        <v>224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P88+P125+P130</f>
        <v>0</v>
      </c>
      <c r="Q87" s="167"/>
      <c r="R87" s="168">
        <f>R88+R125+R130</f>
        <v>65.29911639999999</v>
      </c>
      <c r="S87" s="167"/>
      <c r="T87" s="169">
        <f>T88+T125+T130</f>
        <v>0</v>
      </c>
      <c r="AR87" s="170" t="s">
        <v>82</v>
      </c>
      <c r="AT87" s="171" t="s">
        <v>73</v>
      </c>
      <c r="AU87" s="171" t="s">
        <v>74</v>
      </c>
      <c r="AY87" s="170" t="s">
        <v>225</v>
      </c>
      <c r="BK87" s="172">
        <f>BK88+BK125+BK130</f>
        <v>0</v>
      </c>
    </row>
    <row r="88" spans="2:63" s="12" customFormat="1" ht="22.9" customHeight="1">
      <c r="B88" s="159"/>
      <c r="C88" s="160"/>
      <c r="D88" s="161" t="s">
        <v>73</v>
      </c>
      <c r="E88" s="173" t="s">
        <v>82</v>
      </c>
      <c r="F88" s="173" t="s">
        <v>226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SUM(P89:P124)</f>
        <v>0</v>
      </c>
      <c r="Q88" s="167"/>
      <c r="R88" s="168">
        <f>SUM(R89:R124)</f>
        <v>64.24</v>
      </c>
      <c r="S88" s="167"/>
      <c r="T88" s="169">
        <f>SUM(T89:T124)</f>
        <v>0</v>
      </c>
      <c r="AR88" s="170" t="s">
        <v>82</v>
      </c>
      <c r="AT88" s="171" t="s">
        <v>73</v>
      </c>
      <c r="AU88" s="171" t="s">
        <v>82</v>
      </c>
      <c r="AY88" s="170" t="s">
        <v>225</v>
      </c>
      <c r="BK88" s="172">
        <f>SUM(BK89:BK124)</f>
        <v>0</v>
      </c>
    </row>
    <row r="89" spans="1:65" s="2" customFormat="1" ht="24.2" customHeight="1">
      <c r="A89" s="35"/>
      <c r="B89" s="36"/>
      <c r="C89" s="175" t="s">
        <v>82</v>
      </c>
      <c r="D89" s="175" t="s">
        <v>227</v>
      </c>
      <c r="E89" s="176" t="s">
        <v>1954</v>
      </c>
      <c r="F89" s="177" t="s">
        <v>1955</v>
      </c>
      <c r="G89" s="178" t="s">
        <v>129</v>
      </c>
      <c r="H89" s="179">
        <v>80</v>
      </c>
      <c r="I89" s="180"/>
      <c r="J89" s="181">
        <f>ROUND(I89*H89,2)</f>
        <v>0</v>
      </c>
      <c r="K89" s="177" t="s">
        <v>292</v>
      </c>
      <c r="L89" s="40"/>
      <c r="M89" s="182" t="s">
        <v>19</v>
      </c>
      <c r="N89" s="183" t="s">
        <v>45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231</v>
      </c>
      <c r="AT89" s="186" t="s">
        <v>227</v>
      </c>
      <c r="AU89" s="186" t="s">
        <v>84</v>
      </c>
      <c r="AY89" s="18" t="s">
        <v>225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82</v>
      </c>
      <c r="BK89" s="187">
        <f>ROUND(I89*H89,2)</f>
        <v>0</v>
      </c>
      <c r="BL89" s="18" t="s">
        <v>231</v>
      </c>
      <c r="BM89" s="186" t="s">
        <v>1956</v>
      </c>
    </row>
    <row r="90" spans="1:47" s="2" customFormat="1" ht="11.25">
      <c r="A90" s="35"/>
      <c r="B90" s="36"/>
      <c r="C90" s="37"/>
      <c r="D90" s="188" t="s">
        <v>233</v>
      </c>
      <c r="E90" s="37"/>
      <c r="F90" s="189" t="s">
        <v>1957</v>
      </c>
      <c r="G90" s="37"/>
      <c r="H90" s="37"/>
      <c r="I90" s="190"/>
      <c r="J90" s="37"/>
      <c r="K90" s="37"/>
      <c r="L90" s="40"/>
      <c r="M90" s="191"/>
      <c r="N90" s="192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233</v>
      </c>
      <c r="AU90" s="18" t="s">
        <v>84</v>
      </c>
    </row>
    <row r="91" spans="1:65" s="2" customFormat="1" ht="44.25" customHeight="1">
      <c r="A91" s="35"/>
      <c r="B91" s="36"/>
      <c r="C91" s="175" t="s">
        <v>84</v>
      </c>
      <c r="D91" s="175" t="s">
        <v>227</v>
      </c>
      <c r="E91" s="176" t="s">
        <v>1958</v>
      </c>
      <c r="F91" s="177" t="s">
        <v>1959</v>
      </c>
      <c r="G91" s="178" t="s">
        <v>138</v>
      </c>
      <c r="H91" s="179">
        <v>103</v>
      </c>
      <c r="I91" s="180"/>
      <c r="J91" s="181">
        <f>ROUND(I91*H91,2)</f>
        <v>0</v>
      </c>
      <c r="K91" s="177" t="s">
        <v>292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231</v>
      </c>
      <c r="BM91" s="186" t="s">
        <v>1960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1961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2:51" s="13" customFormat="1" ht="11.25">
      <c r="B93" s="193"/>
      <c r="C93" s="194"/>
      <c r="D93" s="195" t="s">
        <v>249</v>
      </c>
      <c r="E93" s="196" t="s">
        <v>19</v>
      </c>
      <c r="F93" s="197" t="s">
        <v>1962</v>
      </c>
      <c r="G93" s="194"/>
      <c r="H93" s="198">
        <v>103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249</v>
      </c>
      <c r="AU93" s="204" t="s">
        <v>84</v>
      </c>
      <c r="AV93" s="13" t="s">
        <v>84</v>
      </c>
      <c r="AW93" s="13" t="s">
        <v>36</v>
      </c>
      <c r="AX93" s="13" t="s">
        <v>74</v>
      </c>
      <c r="AY93" s="204" t="s">
        <v>225</v>
      </c>
    </row>
    <row r="94" spans="2:51" s="14" customFormat="1" ht="11.25">
      <c r="B94" s="205"/>
      <c r="C94" s="206"/>
      <c r="D94" s="195" t="s">
        <v>249</v>
      </c>
      <c r="E94" s="207" t="s">
        <v>19</v>
      </c>
      <c r="F94" s="208" t="s">
        <v>261</v>
      </c>
      <c r="G94" s="206"/>
      <c r="H94" s="209">
        <v>103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249</v>
      </c>
      <c r="AU94" s="215" t="s">
        <v>84</v>
      </c>
      <c r="AV94" s="14" t="s">
        <v>231</v>
      </c>
      <c r="AW94" s="14" t="s">
        <v>36</v>
      </c>
      <c r="AX94" s="14" t="s">
        <v>82</v>
      </c>
      <c r="AY94" s="215" t="s">
        <v>225</v>
      </c>
    </row>
    <row r="95" spans="1:65" s="2" customFormat="1" ht="44.25" customHeight="1">
      <c r="A95" s="35"/>
      <c r="B95" s="36"/>
      <c r="C95" s="175" t="s">
        <v>131</v>
      </c>
      <c r="D95" s="175" t="s">
        <v>227</v>
      </c>
      <c r="E95" s="176" t="s">
        <v>1963</v>
      </c>
      <c r="F95" s="177" t="s">
        <v>1964</v>
      </c>
      <c r="G95" s="178" t="s">
        <v>138</v>
      </c>
      <c r="H95" s="179">
        <v>103</v>
      </c>
      <c r="I95" s="180"/>
      <c r="J95" s="181">
        <f>ROUND(I95*H95,2)</f>
        <v>0</v>
      </c>
      <c r="K95" s="177" t="s">
        <v>292</v>
      </c>
      <c r="L95" s="40"/>
      <c r="M95" s="182" t="s">
        <v>19</v>
      </c>
      <c r="N95" s="183" t="s">
        <v>45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84</v>
      </c>
      <c r="AY95" s="18" t="s">
        <v>225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82</v>
      </c>
      <c r="BK95" s="187">
        <f>ROUND(I95*H95,2)</f>
        <v>0</v>
      </c>
      <c r="BL95" s="18" t="s">
        <v>231</v>
      </c>
      <c r="BM95" s="186" t="s">
        <v>1965</v>
      </c>
    </row>
    <row r="96" spans="1:47" s="2" customFormat="1" ht="11.25">
      <c r="A96" s="35"/>
      <c r="B96" s="36"/>
      <c r="C96" s="37"/>
      <c r="D96" s="188" t="s">
        <v>233</v>
      </c>
      <c r="E96" s="37"/>
      <c r="F96" s="189" t="s">
        <v>1966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233</v>
      </c>
      <c r="AU96" s="18" t="s">
        <v>84</v>
      </c>
    </row>
    <row r="97" spans="2:51" s="13" customFormat="1" ht="11.25">
      <c r="B97" s="193"/>
      <c r="C97" s="194"/>
      <c r="D97" s="195" t="s">
        <v>249</v>
      </c>
      <c r="E97" s="196" t="s">
        <v>19</v>
      </c>
      <c r="F97" s="197" t="s">
        <v>1962</v>
      </c>
      <c r="G97" s="194"/>
      <c r="H97" s="198">
        <v>103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249</v>
      </c>
      <c r="AU97" s="204" t="s">
        <v>84</v>
      </c>
      <c r="AV97" s="13" t="s">
        <v>84</v>
      </c>
      <c r="AW97" s="13" t="s">
        <v>36</v>
      </c>
      <c r="AX97" s="13" t="s">
        <v>74</v>
      </c>
      <c r="AY97" s="204" t="s">
        <v>225</v>
      </c>
    </row>
    <row r="98" spans="2:51" s="14" customFormat="1" ht="11.25">
      <c r="B98" s="205"/>
      <c r="C98" s="206"/>
      <c r="D98" s="195" t="s">
        <v>249</v>
      </c>
      <c r="E98" s="207" t="s">
        <v>19</v>
      </c>
      <c r="F98" s="208" t="s">
        <v>261</v>
      </c>
      <c r="G98" s="206"/>
      <c r="H98" s="209">
        <v>103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249</v>
      </c>
      <c r="AU98" s="215" t="s">
        <v>84</v>
      </c>
      <c r="AV98" s="14" t="s">
        <v>231</v>
      </c>
      <c r="AW98" s="14" t="s">
        <v>36</v>
      </c>
      <c r="AX98" s="14" t="s">
        <v>82</v>
      </c>
      <c r="AY98" s="215" t="s">
        <v>225</v>
      </c>
    </row>
    <row r="99" spans="1:65" s="2" customFormat="1" ht="49.15" customHeight="1">
      <c r="A99" s="35"/>
      <c r="B99" s="36"/>
      <c r="C99" s="175" t="s">
        <v>231</v>
      </c>
      <c r="D99" s="175" t="s">
        <v>227</v>
      </c>
      <c r="E99" s="176" t="s">
        <v>1967</v>
      </c>
      <c r="F99" s="177" t="s">
        <v>1968</v>
      </c>
      <c r="G99" s="178" t="s">
        <v>138</v>
      </c>
      <c r="H99" s="179">
        <v>20</v>
      </c>
      <c r="I99" s="180"/>
      <c r="J99" s="181">
        <f>ROUND(I99*H99,2)</f>
        <v>0</v>
      </c>
      <c r="K99" s="177" t="s">
        <v>292</v>
      </c>
      <c r="L99" s="40"/>
      <c r="M99" s="182" t="s">
        <v>19</v>
      </c>
      <c r="N99" s="183" t="s">
        <v>45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231</v>
      </c>
      <c r="AT99" s="186" t="s">
        <v>227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231</v>
      </c>
      <c r="BM99" s="186" t="s">
        <v>1969</v>
      </c>
    </row>
    <row r="100" spans="1:47" s="2" customFormat="1" ht="11.25">
      <c r="A100" s="35"/>
      <c r="B100" s="36"/>
      <c r="C100" s="37"/>
      <c r="D100" s="188" t="s">
        <v>233</v>
      </c>
      <c r="E100" s="37"/>
      <c r="F100" s="189" t="s">
        <v>1970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233</v>
      </c>
      <c r="AU100" s="18" t="s">
        <v>84</v>
      </c>
    </row>
    <row r="101" spans="1:65" s="2" customFormat="1" ht="44.25" customHeight="1">
      <c r="A101" s="35"/>
      <c r="B101" s="36"/>
      <c r="C101" s="175" t="s">
        <v>1265</v>
      </c>
      <c r="D101" s="175" t="s">
        <v>227</v>
      </c>
      <c r="E101" s="176" t="s">
        <v>1971</v>
      </c>
      <c r="F101" s="177" t="s">
        <v>1972</v>
      </c>
      <c r="G101" s="178" t="s">
        <v>129</v>
      </c>
      <c r="H101" s="179">
        <v>80</v>
      </c>
      <c r="I101" s="180"/>
      <c r="J101" s="181">
        <f>ROUND(I101*H101,2)</f>
        <v>0</v>
      </c>
      <c r="K101" s="177" t="s">
        <v>292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0.003</v>
      </c>
      <c r="R101" s="184">
        <f>Q101*H101</f>
        <v>0.24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231</v>
      </c>
      <c r="BM101" s="186" t="s">
        <v>1973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1974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49.15" customHeight="1">
      <c r="A103" s="35"/>
      <c r="B103" s="36"/>
      <c r="C103" s="175" t="s">
        <v>255</v>
      </c>
      <c r="D103" s="175" t="s">
        <v>227</v>
      </c>
      <c r="E103" s="176" t="s">
        <v>1975</v>
      </c>
      <c r="F103" s="177" t="s">
        <v>1976</v>
      </c>
      <c r="G103" s="178" t="s">
        <v>129</v>
      </c>
      <c r="H103" s="179">
        <v>80</v>
      </c>
      <c r="I103" s="180"/>
      <c r="J103" s="181">
        <f>ROUND(I103*H103,2)</f>
        <v>0</v>
      </c>
      <c r="K103" s="177" t="s">
        <v>292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231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231</v>
      </c>
      <c r="BM103" s="186" t="s">
        <v>1977</v>
      </c>
    </row>
    <row r="104" spans="1:47" s="2" customFormat="1" ht="11.25">
      <c r="A104" s="35"/>
      <c r="B104" s="36"/>
      <c r="C104" s="37"/>
      <c r="D104" s="188" t="s">
        <v>233</v>
      </c>
      <c r="E104" s="37"/>
      <c r="F104" s="189" t="s">
        <v>1978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233</v>
      </c>
      <c r="AU104" s="18" t="s">
        <v>84</v>
      </c>
    </row>
    <row r="105" spans="1:65" s="2" customFormat="1" ht="62.65" customHeight="1">
      <c r="A105" s="35"/>
      <c r="B105" s="36"/>
      <c r="C105" s="175" t="s">
        <v>262</v>
      </c>
      <c r="D105" s="175" t="s">
        <v>227</v>
      </c>
      <c r="E105" s="176" t="s">
        <v>256</v>
      </c>
      <c r="F105" s="177" t="s">
        <v>257</v>
      </c>
      <c r="G105" s="178" t="s">
        <v>138</v>
      </c>
      <c r="H105" s="179">
        <v>30</v>
      </c>
      <c r="I105" s="180"/>
      <c r="J105" s="181">
        <f>ROUND(I105*H105,2)</f>
        <v>0</v>
      </c>
      <c r="K105" s="177" t="s">
        <v>292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231</v>
      </c>
      <c r="BM105" s="186" t="s">
        <v>1979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1980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44.25" customHeight="1">
      <c r="A107" s="35"/>
      <c r="B107" s="36"/>
      <c r="C107" s="175" t="s">
        <v>268</v>
      </c>
      <c r="D107" s="175" t="s">
        <v>227</v>
      </c>
      <c r="E107" s="176" t="s">
        <v>1981</v>
      </c>
      <c r="F107" s="177" t="s">
        <v>1982</v>
      </c>
      <c r="G107" s="178" t="s">
        <v>138</v>
      </c>
      <c r="H107" s="179">
        <v>30</v>
      </c>
      <c r="I107" s="180"/>
      <c r="J107" s="181">
        <f>ROUND(I107*H107,2)</f>
        <v>0</v>
      </c>
      <c r="K107" s="177" t="s">
        <v>292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231</v>
      </c>
      <c r="BM107" s="186" t="s">
        <v>1983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1984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44.25" customHeight="1">
      <c r="A109" s="35"/>
      <c r="B109" s="36"/>
      <c r="C109" s="175" t="s">
        <v>273</v>
      </c>
      <c r="D109" s="175" t="s">
        <v>227</v>
      </c>
      <c r="E109" s="176" t="s">
        <v>1985</v>
      </c>
      <c r="F109" s="177" t="s">
        <v>1986</v>
      </c>
      <c r="G109" s="178" t="s">
        <v>138</v>
      </c>
      <c r="H109" s="179">
        <v>30</v>
      </c>
      <c r="I109" s="180"/>
      <c r="J109" s="181">
        <f>ROUND(I109*H109,2)</f>
        <v>0</v>
      </c>
      <c r="K109" s="177" t="s">
        <v>292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1987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1988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1:65" s="2" customFormat="1" ht="44.25" customHeight="1">
      <c r="A111" s="35"/>
      <c r="B111" s="36"/>
      <c r="C111" s="175" t="s">
        <v>109</v>
      </c>
      <c r="D111" s="175" t="s">
        <v>227</v>
      </c>
      <c r="E111" s="176" t="s">
        <v>1989</v>
      </c>
      <c r="F111" s="177" t="s">
        <v>1990</v>
      </c>
      <c r="G111" s="178" t="s">
        <v>285</v>
      </c>
      <c r="H111" s="179">
        <v>60</v>
      </c>
      <c r="I111" s="180"/>
      <c r="J111" s="181">
        <f>ROUND(I111*H111,2)</f>
        <v>0</v>
      </c>
      <c r="K111" s="177" t="s">
        <v>292</v>
      </c>
      <c r="L111" s="40"/>
      <c r="M111" s="182" t="s">
        <v>19</v>
      </c>
      <c r="N111" s="183" t="s">
        <v>45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231</v>
      </c>
      <c r="AT111" s="186" t="s">
        <v>227</v>
      </c>
      <c r="AU111" s="186" t="s">
        <v>84</v>
      </c>
      <c r="AY111" s="18" t="s">
        <v>225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82</v>
      </c>
      <c r="BK111" s="187">
        <f>ROUND(I111*H111,2)</f>
        <v>0</v>
      </c>
      <c r="BL111" s="18" t="s">
        <v>231</v>
      </c>
      <c r="BM111" s="186" t="s">
        <v>1991</v>
      </c>
    </row>
    <row r="112" spans="1:47" s="2" customFormat="1" ht="11.25">
      <c r="A112" s="35"/>
      <c r="B112" s="36"/>
      <c r="C112" s="37"/>
      <c r="D112" s="188" t="s">
        <v>233</v>
      </c>
      <c r="E112" s="37"/>
      <c r="F112" s="189" t="s">
        <v>1992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233</v>
      </c>
      <c r="AU112" s="18" t="s">
        <v>84</v>
      </c>
    </row>
    <row r="113" spans="1:65" s="2" customFormat="1" ht="37.9" customHeight="1">
      <c r="A113" s="35"/>
      <c r="B113" s="36"/>
      <c r="C113" s="175" t="s">
        <v>112</v>
      </c>
      <c r="D113" s="175" t="s">
        <v>227</v>
      </c>
      <c r="E113" s="176" t="s">
        <v>1993</v>
      </c>
      <c r="F113" s="177" t="s">
        <v>1994</v>
      </c>
      <c r="G113" s="178" t="s">
        <v>138</v>
      </c>
      <c r="H113" s="179">
        <v>30</v>
      </c>
      <c r="I113" s="180"/>
      <c r="J113" s="181">
        <f>ROUND(I113*H113,2)</f>
        <v>0</v>
      </c>
      <c r="K113" s="177" t="s">
        <v>292</v>
      </c>
      <c r="L113" s="40"/>
      <c r="M113" s="182" t="s">
        <v>19</v>
      </c>
      <c r="N113" s="183" t="s">
        <v>45</v>
      </c>
      <c r="O113" s="65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231</v>
      </c>
      <c r="AT113" s="186" t="s">
        <v>227</v>
      </c>
      <c r="AU113" s="186" t="s">
        <v>84</v>
      </c>
      <c r="AY113" s="18" t="s">
        <v>225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82</v>
      </c>
      <c r="BK113" s="187">
        <f>ROUND(I113*H113,2)</f>
        <v>0</v>
      </c>
      <c r="BL113" s="18" t="s">
        <v>231</v>
      </c>
      <c r="BM113" s="186" t="s">
        <v>1995</v>
      </c>
    </row>
    <row r="114" spans="1:47" s="2" customFormat="1" ht="11.25">
      <c r="A114" s="35"/>
      <c r="B114" s="36"/>
      <c r="C114" s="37"/>
      <c r="D114" s="188" t="s">
        <v>233</v>
      </c>
      <c r="E114" s="37"/>
      <c r="F114" s="189" t="s">
        <v>1996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233</v>
      </c>
      <c r="AU114" s="18" t="s">
        <v>84</v>
      </c>
    </row>
    <row r="115" spans="1:65" s="2" customFormat="1" ht="44.25" customHeight="1">
      <c r="A115" s="35"/>
      <c r="B115" s="36"/>
      <c r="C115" s="175" t="s">
        <v>115</v>
      </c>
      <c r="D115" s="175" t="s">
        <v>227</v>
      </c>
      <c r="E115" s="176" t="s">
        <v>1997</v>
      </c>
      <c r="F115" s="177" t="s">
        <v>1998</v>
      </c>
      <c r="G115" s="178" t="s">
        <v>138</v>
      </c>
      <c r="H115" s="179">
        <v>77</v>
      </c>
      <c r="I115" s="180"/>
      <c r="J115" s="181">
        <f>ROUND(I115*H115,2)</f>
        <v>0</v>
      </c>
      <c r="K115" s="177" t="s">
        <v>292</v>
      </c>
      <c r="L115" s="40"/>
      <c r="M115" s="182" t="s">
        <v>19</v>
      </c>
      <c r="N115" s="183" t="s">
        <v>45</v>
      </c>
      <c r="O115" s="65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231</v>
      </c>
      <c r="AT115" s="186" t="s">
        <v>227</v>
      </c>
      <c r="AU115" s="186" t="s">
        <v>84</v>
      </c>
      <c r="AY115" s="18" t="s">
        <v>225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82</v>
      </c>
      <c r="BK115" s="187">
        <f>ROUND(I115*H115,2)</f>
        <v>0</v>
      </c>
      <c r="BL115" s="18" t="s">
        <v>231</v>
      </c>
      <c r="BM115" s="186" t="s">
        <v>1999</v>
      </c>
    </row>
    <row r="116" spans="1:47" s="2" customFormat="1" ht="11.25">
      <c r="A116" s="35"/>
      <c r="B116" s="36"/>
      <c r="C116" s="37"/>
      <c r="D116" s="188" t="s">
        <v>233</v>
      </c>
      <c r="E116" s="37"/>
      <c r="F116" s="189" t="s">
        <v>2000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233</v>
      </c>
      <c r="AU116" s="18" t="s">
        <v>84</v>
      </c>
    </row>
    <row r="117" spans="1:65" s="2" customFormat="1" ht="66.75" customHeight="1">
      <c r="A117" s="35"/>
      <c r="B117" s="36"/>
      <c r="C117" s="175" t="s">
        <v>118</v>
      </c>
      <c r="D117" s="175" t="s">
        <v>227</v>
      </c>
      <c r="E117" s="176" t="s">
        <v>2001</v>
      </c>
      <c r="F117" s="177" t="s">
        <v>2002</v>
      </c>
      <c r="G117" s="178" t="s">
        <v>138</v>
      </c>
      <c r="H117" s="179">
        <v>32</v>
      </c>
      <c r="I117" s="180"/>
      <c r="J117" s="181">
        <f>ROUND(I117*H117,2)</f>
        <v>0</v>
      </c>
      <c r="K117" s="177" t="s">
        <v>292</v>
      </c>
      <c r="L117" s="40"/>
      <c r="M117" s="182" t="s">
        <v>19</v>
      </c>
      <c r="N117" s="183" t="s">
        <v>45</v>
      </c>
      <c r="O117" s="65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231</v>
      </c>
      <c r="AT117" s="186" t="s">
        <v>227</v>
      </c>
      <c r="AU117" s="186" t="s">
        <v>84</v>
      </c>
      <c r="AY117" s="18" t="s">
        <v>225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82</v>
      </c>
      <c r="BK117" s="187">
        <f>ROUND(I117*H117,2)</f>
        <v>0</v>
      </c>
      <c r="BL117" s="18" t="s">
        <v>231</v>
      </c>
      <c r="BM117" s="186" t="s">
        <v>2003</v>
      </c>
    </row>
    <row r="118" spans="1:47" s="2" customFormat="1" ht="11.25">
      <c r="A118" s="35"/>
      <c r="B118" s="36"/>
      <c r="C118" s="37"/>
      <c r="D118" s="188" t="s">
        <v>233</v>
      </c>
      <c r="E118" s="37"/>
      <c r="F118" s="189" t="s">
        <v>2004</v>
      </c>
      <c r="G118" s="37"/>
      <c r="H118" s="37"/>
      <c r="I118" s="190"/>
      <c r="J118" s="37"/>
      <c r="K118" s="37"/>
      <c r="L118" s="40"/>
      <c r="M118" s="191"/>
      <c r="N118" s="192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233</v>
      </c>
      <c r="AU118" s="18" t="s">
        <v>84</v>
      </c>
    </row>
    <row r="119" spans="1:65" s="2" customFormat="1" ht="16.5" customHeight="1">
      <c r="A119" s="35"/>
      <c r="B119" s="36"/>
      <c r="C119" s="216" t="s">
        <v>121</v>
      </c>
      <c r="D119" s="216" t="s">
        <v>336</v>
      </c>
      <c r="E119" s="217" t="s">
        <v>2005</v>
      </c>
      <c r="F119" s="218" t="s">
        <v>2006</v>
      </c>
      <c r="G119" s="219" t="s">
        <v>285</v>
      </c>
      <c r="H119" s="220">
        <v>64</v>
      </c>
      <c r="I119" s="221"/>
      <c r="J119" s="222">
        <f>ROUND(I119*H119,2)</f>
        <v>0</v>
      </c>
      <c r="K119" s="218" t="s">
        <v>292</v>
      </c>
      <c r="L119" s="223"/>
      <c r="M119" s="224" t="s">
        <v>19</v>
      </c>
      <c r="N119" s="225" t="s">
        <v>45</v>
      </c>
      <c r="O119" s="65"/>
      <c r="P119" s="184">
        <f>O119*H119</f>
        <v>0</v>
      </c>
      <c r="Q119" s="184">
        <v>1</v>
      </c>
      <c r="R119" s="184">
        <f>Q119*H119</f>
        <v>64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268</v>
      </c>
      <c r="AT119" s="186" t="s">
        <v>336</v>
      </c>
      <c r="AU119" s="186" t="s">
        <v>84</v>
      </c>
      <c r="AY119" s="18" t="s">
        <v>225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82</v>
      </c>
      <c r="BK119" s="187">
        <f>ROUND(I119*H119,2)</f>
        <v>0</v>
      </c>
      <c r="BL119" s="18" t="s">
        <v>231</v>
      </c>
      <c r="BM119" s="186" t="s">
        <v>2007</v>
      </c>
    </row>
    <row r="120" spans="2:51" s="13" customFormat="1" ht="11.25">
      <c r="B120" s="193"/>
      <c r="C120" s="194"/>
      <c r="D120" s="195" t="s">
        <v>249</v>
      </c>
      <c r="E120" s="196" t="s">
        <v>19</v>
      </c>
      <c r="F120" s="197" t="s">
        <v>2008</v>
      </c>
      <c r="G120" s="194"/>
      <c r="H120" s="198">
        <v>64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249</v>
      </c>
      <c r="AU120" s="204" t="s">
        <v>84</v>
      </c>
      <c r="AV120" s="13" t="s">
        <v>84</v>
      </c>
      <c r="AW120" s="13" t="s">
        <v>36</v>
      </c>
      <c r="AX120" s="13" t="s">
        <v>82</v>
      </c>
      <c r="AY120" s="204" t="s">
        <v>225</v>
      </c>
    </row>
    <row r="121" spans="1:65" s="2" customFormat="1" ht="66.75" customHeight="1">
      <c r="A121" s="35"/>
      <c r="B121" s="36"/>
      <c r="C121" s="175" t="s">
        <v>8</v>
      </c>
      <c r="D121" s="175" t="s">
        <v>227</v>
      </c>
      <c r="E121" s="176" t="s">
        <v>2009</v>
      </c>
      <c r="F121" s="177" t="s">
        <v>2010</v>
      </c>
      <c r="G121" s="178" t="s">
        <v>138</v>
      </c>
      <c r="H121" s="179">
        <v>32</v>
      </c>
      <c r="I121" s="180"/>
      <c r="J121" s="181">
        <f>ROUND(I121*H121,2)</f>
        <v>0</v>
      </c>
      <c r="K121" s="177" t="s">
        <v>292</v>
      </c>
      <c r="L121" s="40"/>
      <c r="M121" s="182" t="s">
        <v>19</v>
      </c>
      <c r="N121" s="183" t="s">
        <v>45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231</v>
      </c>
      <c r="AT121" s="186" t="s">
        <v>227</v>
      </c>
      <c r="AU121" s="186" t="s">
        <v>84</v>
      </c>
      <c r="AY121" s="18" t="s">
        <v>225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82</v>
      </c>
      <c r="BK121" s="187">
        <f>ROUND(I121*H121,2)</f>
        <v>0</v>
      </c>
      <c r="BL121" s="18" t="s">
        <v>231</v>
      </c>
      <c r="BM121" s="186" t="s">
        <v>2011</v>
      </c>
    </row>
    <row r="122" spans="1:47" s="2" customFormat="1" ht="11.25">
      <c r="A122" s="35"/>
      <c r="B122" s="36"/>
      <c r="C122" s="37"/>
      <c r="D122" s="188" t="s">
        <v>233</v>
      </c>
      <c r="E122" s="37"/>
      <c r="F122" s="189" t="s">
        <v>2012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233</v>
      </c>
      <c r="AU122" s="18" t="s">
        <v>84</v>
      </c>
    </row>
    <row r="123" spans="1:65" s="2" customFormat="1" ht="37.9" customHeight="1">
      <c r="A123" s="35"/>
      <c r="B123" s="36"/>
      <c r="C123" s="175" t="s">
        <v>295</v>
      </c>
      <c r="D123" s="175" t="s">
        <v>227</v>
      </c>
      <c r="E123" s="176" t="s">
        <v>2013</v>
      </c>
      <c r="F123" s="177" t="s">
        <v>2014</v>
      </c>
      <c r="G123" s="178" t="s">
        <v>129</v>
      </c>
      <c r="H123" s="179">
        <v>80</v>
      </c>
      <c r="I123" s="180"/>
      <c r="J123" s="181">
        <f>ROUND(I123*H123,2)</f>
        <v>0</v>
      </c>
      <c r="K123" s="177" t="s">
        <v>292</v>
      </c>
      <c r="L123" s="40"/>
      <c r="M123" s="182" t="s">
        <v>19</v>
      </c>
      <c r="N123" s="183" t="s">
        <v>45</v>
      </c>
      <c r="O123" s="65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231</v>
      </c>
      <c r="AT123" s="186" t="s">
        <v>227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231</v>
      </c>
      <c r="BM123" s="186" t="s">
        <v>2015</v>
      </c>
    </row>
    <row r="124" spans="1:47" s="2" customFormat="1" ht="11.25">
      <c r="A124" s="35"/>
      <c r="B124" s="36"/>
      <c r="C124" s="37"/>
      <c r="D124" s="188" t="s">
        <v>233</v>
      </c>
      <c r="E124" s="37"/>
      <c r="F124" s="189" t="s">
        <v>2016</v>
      </c>
      <c r="G124" s="37"/>
      <c r="H124" s="37"/>
      <c r="I124" s="190"/>
      <c r="J124" s="37"/>
      <c r="K124" s="37"/>
      <c r="L124" s="40"/>
      <c r="M124" s="191"/>
      <c r="N124" s="192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233</v>
      </c>
      <c r="AU124" s="18" t="s">
        <v>84</v>
      </c>
    </row>
    <row r="125" spans="2:63" s="12" customFormat="1" ht="22.9" customHeight="1">
      <c r="B125" s="159"/>
      <c r="C125" s="160"/>
      <c r="D125" s="161" t="s">
        <v>73</v>
      </c>
      <c r="E125" s="173" t="s">
        <v>84</v>
      </c>
      <c r="F125" s="173" t="s">
        <v>289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SUM(P126:P129)</f>
        <v>0</v>
      </c>
      <c r="Q125" s="167"/>
      <c r="R125" s="168">
        <f>SUM(R126:R129)</f>
        <v>0.5216294</v>
      </c>
      <c r="S125" s="167"/>
      <c r="T125" s="169">
        <f>SUM(T126:T129)</f>
        <v>0</v>
      </c>
      <c r="AR125" s="170" t="s">
        <v>82</v>
      </c>
      <c r="AT125" s="171" t="s">
        <v>73</v>
      </c>
      <c r="AU125" s="171" t="s">
        <v>82</v>
      </c>
      <c r="AY125" s="170" t="s">
        <v>225</v>
      </c>
      <c r="BK125" s="172">
        <f>SUM(BK126:BK129)</f>
        <v>0</v>
      </c>
    </row>
    <row r="126" spans="1:65" s="2" customFormat="1" ht="24.2" customHeight="1">
      <c r="A126" s="35"/>
      <c r="B126" s="36"/>
      <c r="C126" s="175" t="s">
        <v>300</v>
      </c>
      <c r="D126" s="175" t="s">
        <v>227</v>
      </c>
      <c r="E126" s="176" t="s">
        <v>2017</v>
      </c>
      <c r="F126" s="177" t="s">
        <v>2018</v>
      </c>
      <c r="G126" s="178" t="s">
        <v>138</v>
      </c>
      <c r="H126" s="179">
        <v>0.2</v>
      </c>
      <c r="I126" s="180"/>
      <c r="J126" s="181">
        <f>ROUND(I126*H126,2)</f>
        <v>0</v>
      </c>
      <c r="K126" s="177" t="s">
        <v>292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2.50187</v>
      </c>
      <c r="R126" s="184">
        <f>Q126*H126</f>
        <v>0.500374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231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231</v>
      </c>
      <c r="BM126" s="186" t="s">
        <v>2019</v>
      </c>
    </row>
    <row r="127" spans="1:47" s="2" customFormat="1" ht="11.25">
      <c r="A127" s="35"/>
      <c r="B127" s="36"/>
      <c r="C127" s="37"/>
      <c r="D127" s="188" t="s">
        <v>233</v>
      </c>
      <c r="E127" s="37"/>
      <c r="F127" s="189" t="s">
        <v>2020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233</v>
      </c>
      <c r="AU127" s="18" t="s">
        <v>84</v>
      </c>
    </row>
    <row r="128" spans="1:65" s="2" customFormat="1" ht="24.2" customHeight="1">
      <c r="A128" s="35"/>
      <c r="B128" s="36"/>
      <c r="C128" s="175" t="s">
        <v>314</v>
      </c>
      <c r="D128" s="175" t="s">
        <v>227</v>
      </c>
      <c r="E128" s="176" t="s">
        <v>2021</v>
      </c>
      <c r="F128" s="177" t="s">
        <v>2022</v>
      </c>
      <c r="G128" s="178" t="s">
        <v>285</v>
      </c>
      <c r="H128" s="179">
        <v>0.02</v>
      </c>
      <c r="I128" s="180"/>
      <c r="J128" s="181">
        <f>ROUND(I128*H128,2)</f>
        <v>0</v>
      </c>
      <c r="K128" s="177" t="s">
        <v>292</v>
      </c>
      <c r="L128" s="40"/>
      <c r="M128" s="182" t="s">
        <v>19</v>
      </c>
      <c r="N128" s="183" t="s">
        <v>45</v>
      </c>
      <c r="O128" s="65"/>
      <c r="P128" s="184">
        <f>O128*H128</f>
        <v>0</v>
      </c>
      <c r="Q128" s="184">
        <v>1.06277</v>
      </c>
      <c r="R128" s="184">
        <f>Q128*H128</f>
        <v>0.0212554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231</v>
      </c>
      <c r="AT128" s="186" t="s">
        <v>227</v>
      </c>
      <c r="AU128" s="186" t="s">
        <v>84</v>
      </c>
      <c r="AY128" s="18" t="s">
        <v>225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82</v>
      </c>
      <c r="BK128" s="187">
        <f>ROUND(I128*H128,2)</f>
        <v>0</v>
      </c>
      <c r="BL128" s="18" t="s">
        <v>231</v>
      </c>
      <c r="BM128" s="186" t="s">
        <v>2023</v>
      </c>
    </row>
    <row r="129" spans="1:47" s="2" customFormat="1" ht="11.25">
      <c r="A129" s="35"/>
      <c r="B129" s="36"/>
      <c r="C129" s="37"/>
      <c r="D129" s="188" t="s">
        <v>233</v>
      </c>
      <c r="E129" s="37"/>
      <c r="F129" s="189" t="s">
        <v>2024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233</v>
      </c>
      <c r="AU129" s="18" t="s">
        <v>84</v>
      </c>
    </row>
    <row r="130" spans="2:63" s="12" customFormat="1" ht="22.9" customHeight="1">
      <c r="B130" s="159"/>
      <c r="C130" s="160"/>
      <c r="D130" s="161" t="s">
        <v>73</v>
      </c>
      <c r="E130" s="173" t="s">
        <v>268</v>
      </c>
      <c r="F130" s="173" t="s">
        <v>2025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SUM(P131:P150)</f>
        <v>0</v>
      </c>
      <c r="Q130" s="167"/>
      <c r="R130" s="168">
        <f>SUM(R131:R150)</f>
        <v>0.537487</v>
      </c>
      <c r="S130" s="167"/>
      <c r="T130" s="169">
        <f>SUM(T131:T150)</f>
        <v>0</v>
      </c>
      <c r="AR130" s="170" t="s">
        <v>82</v>
      </c>
      <c r="AT130" s="171" t="s">
        <v>73</v>
      </c>
      <c r="AU130" s="171" t="s">
        <v>82</v>
      </c>
      <c r="AY130" s="170" t="s">
        <v>225</v>
      </c>
      <c r="BK130" s="172">
        <f>SUM(BK131:BK150)</f>
        <v>0</v>
      </c>
    </row>
    <row r="131" spans="1:65" s="2" customFormat="1" ht="37.9" customHeight="1">
      <c r="A131" s="35"/>
      <c r="B131" s="36"/>
      <c r="C131" s="175" t="s">
        <v>319</v>
      </c>
      <c r="D131" s="175" t="s">
        <v>227</v>
      </c>
      <c r="E131" s="176" t="s">
        <v>2026</v>
      </c>
      <c r="F131" s="177" t="s">
        <v>2027</v>
      </c>
      <c r="G131" s="178" t="s">
        <v>554</v>
      </c>
      <c r="H131" s="179">
        <v>80</v>
      </c>
      <c r="I131" s="180"/>
      <c r="J131" s="181">
        <f>ROUND(I131*H131,2)</f>
        <v>0</v>
      </c>
      <c r="K131" s="177" t="s">
        <v>292</v>
      </c>
      <c r="L131" s="40"/>
      <c r="M131" s="182" t="s">
        <v>19</v>
      </c>
      <c r="N131" s="183" t="s">
        <v>45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231</v>
      </c>
      <c r="AT131" s="186" t="s">
        <v>227</v>
      </c>
      <c r="AU131" s="186" t="s">
        <v>84</v>
      </c>
      <c r="AY131" s="18" t="s">
        <v>225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82</v>
      </c>
      <c r="BK131" s="187">
        <f>ROUND(I131*H131,2)</f>
        <v>0</v>
      </c>
      <c r="BL131" s="18" t="s">
        <v>231</v>
      </c>
      <c r="BM131" s="186" t="s">
        <v>2028</v>
      </c>
    </row>
    <row r="132" spans="1:47" s="2" customFormat="1" ht="11.25">
      <c r="A132" s="35"/>
      <c r="B132" s="36"/>
      <c r="C132" s="37"/>
      <c r="D132" s="188" t="s">
        <v>233</v>
      </c>
      <c r="E132" s="37"/>
      <c r="F132" s="189" t="s">
        <v>2029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</v>
      </c>
      <c r="AU132" s="18" t="s">
        <v>84</v>
      </c>
    </row>
    <row r="133" spans="1:65" s="2" customFormat="1" ht="24.2" customHeight="1">
      <c r="A133" s="35"/>
      <c r="B133" s="36"/>
      <c r="C133" s="216" t="s">
        <v>1238</v>
      </c>
      <c r="D133" s="216" t="s">
        <v>336</v>
      </c>
      <c r="E133" s="217" t="s">
        <v>2030</v>
      </c>
      <c r="F133" s="218" t="s">
        <v>2031</v>
      </c>
      <c r="G133" s="219" t="s">
        <v>554</v>
      </c>
      <c r="H133" s="220">
        <v>81.2</v>
      </c>
      <c r="I133" s="221"/>
      <c r="J133" s="222">
        <f>ROUND(I133*H133,2)</f>
        <v>0</v>
      </c>
      <c r="K133" s="218" t="s">
        <v>292</v>
      </c>
      <c r="L133" s="223"/>
      <c r="M133" s="224" t="s">
        <v>19</v>
      </c>
      <c r="N133" s="225" t="s">
        <v>45</v>
      </c>
      <c r="O133" s="65"/>
      <c r="P133" s="184">
        <f>O133*H133</f>
        <v>0</v>
      </c>
      <c r="Q133" s="184">
        <v>0.00067</v>
      </c>
      <c r="R133" s="184">
        <f>Q133*H133</f>
        <v>0.054404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268</v>
      </c>
      <c r="AT133" s="186" t="s">
        <v>336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231</v>
      </c>
      <c r="BM133" s="186" t="s">
        <v>2032</v>
      </c>
    </row>
    <row r="134" spans="2:51" s="13" customFormat="1" ht="11.25">
      <c r="B134" s="193"/>
      <c r="C134" s="194"/>
      <c r="D134" s="195" t="s">
        <v>249</v>
      </c>
      <c r="E134" s="196" t="s">
        <v>19</v>
      </c>
      <c r="F134" s="197" t="s">
        <v>2033</v>
      </c>
      <c r="G134" s="194"/>
      <c r="H134" s="198">
        <v>81.2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249</v>
      </c>
      <c r="AU134" s="204" t="s">
        <v>84</v>
      </c>
      <c r="AV134" s="13" t="s">
        <v>84</v>
      </c>
      <c r="AW134" s="13" t="s">
        <v>36</v>
      </c>
      <c r="AX134" s="13" t="s">
        <v>82</v>
      </c>
      <c r="AY134" s="204" t="s">
        <v>225</v>
      </c>
    </row>
    <row r="135" spans="1:65" s="2" customFormat="1" ht="16.5" customHeight="1">
      <c r="A135" s="35"/>
      <c r="B135" s="36"/>
      <c r="C135" s="216" t="s">
        <v>7</v>
      </c>
      <c r="D135" s="216" t="s">
        <v>336</v>
      </c>
      <c r="E135" s="217" t="s">
        <v>2034</v>
      </c>
      <c r="F135" s="218" t="s">
        <v>2035</v>
      </c>
      <c r="G135" s="219" t="s">
        <v>332</v>
      </c>
      <c r="H135" s="220">
        <v>1.015</v>
      </c>
      <c r="I135" s="221"/>
      <c r="J135" s="222">
        <f>ROUND(I135*H135,2)</f>
        <v>0</v>
      </c>
      <c r="K135" s="218" t="s">
        <v>292</v>
      </c>
      <c r="L135" s="223"/>
      <c r="M135" s="224" t="s">
        <v>19</v>
      </c>
      <c r="N135" s="225" t="s">
        <v>45</v>
      </c>
      <c r="O135" s="65"/>
      <c r="P135" s="184">
        <f>O135*H135</f>
        <v>0</v>
      </c>
      <c r="Q135" s="184">
        <v>0.0002</v>
      </c>
      <c r="R135" s="184">
        <f>Q135*H135</f>
        <v>0.000203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268</v>
      </c>
      <c r="AT135" s="186" t="s">
        <v>336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231</v>
      </c>
      <c r="BM135" s="186" t="s">
        <v>2036</v>
      </c>
    </row>
    <row r="136" spans="2:51" s="13" customFormat="1" ht="11.25">
      <c r="B136" s="193"/>
      <c r="C136" s="194"/>
      <c r="D136" s="195" t="s">
        <v>249</v>
      </c>
      <c r="E136" s="196" t="s">
        <v>19</v>
      </c>
      <c r="F136" s="197" t="s">
        <v>2037</v>
      </c>
      <c r="G136" s="194"/>
      <c r="H136" s="198">
        <v>1.015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249</v>
      </c>
      <c r="AU136" s="204" t="s">
        <v>84</v>
      </c>
      <c r="AV136" s="13" t="s">
        <v>84</v>
      </c>
      <c r="AW136" s="13" t="s">
        <v>36</v>
      </c>
      <c r="AX136" s="13" t="s">
        <v>82</v>
      </c>
      <c r="AY136" s="204" t="s">
        <v>225</v>
      </c>
    </row>
    <row r="137" spans="1:65" s="2" customFormat="1" ht="24.2" customHeight="1">
      <c r="A137" s="35"/>
      <c r="B137" s="36"/>
      <c r="C137" s="175" t="s">
        <v>305</v>
      </c>
      <c r="D137" s="175" t="s">
        <v>227</v>
      </c>
      <c r="E137" s="176" t="s">
        <v>2038</v>
      </c>
      <c r="F137" s="177" t="s">
        <v>2039</v>
      </c>
      <c r="G137" s="178" t="s">
        <v>332</v>
      </c>
      <c r="H137" s="179">
        <v>1</v>
      </c>
      <c r="I137" s="180"/>
      <c r="J137" s="181">
        <f>ROUND(I137*H137,2)</f>
        <v>0</v>
      </c>
      <c r="K137" s="177" t="s">
        <v>292</v>
      </c>
      <c r="L137" s="40"/>
      <c r="M137" s="182" t="s">
        <v>19</v>
      </c>
      <c r="N137" s="183" t="s">
        <v>45</v>
      </c>
      <c r="O137" s="65"/>
      <c r="P137" s="184">
        <f>O137*H137</f>
        <v>0</v>
      </c>
      <c r="Q137" s="184">
        <v>0.00067</v>
      </c>
      <c r="R137" s="184">
        <f>Q137*H137</f>
        <v>0.00067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231</v>
      </c>
      <c r="AT137" s="186" t="s">
        <v>227</v>
      </c>
      <c r="AU137" s="186" t="s">
        <v>84</v>
      </c>
      <c r="AY137" s="18" t="s">
        <v>225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82</v>
      </c>
      <c r="BK137" s="187">
        <f>ROUND(I137*H137,2)</f>
        <v>0</v>
      </c>
      <c r="BL137" s="18" t="s">
        <v>231</v>
      </c>
      <c r="BM137" s="186" t="s">
        <v>2040</v>
      </c>
    </row>
    <row r="138" spans="1:47" s="2" customFormat="1" ht="11.25">
      <c r="A138" s="35"/>
      <c r="B138" s="36"/>
      <c r="C138" s="37"/>
      <c r="D138" s="188" t="s">
        <v>233</v>
      </c>
      <c r="E138" s="37"/>
      <c r="F138" s="189" t="s">
        <v>2041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233</v>
      </c>
      <c r="AU138" s="18" t="s">
        <v>84</v>
      </c>
    </row>
    <row r="139" spans="1:65" s="2" customFormat="1" ht="24.2" customHeight="1">
      <c r="A139" s="35"/>
      <c r="B139" s="36"/>
      <c r="C139" s="175" t="s">
        <v>324</v>
      </c>
      <c r="D139" s="175" t="s">
        <v>227</v>
      </c>
      <c r="E139" s="176" t="s">
        <v>2042</v>
      </c>
      <c r="F139" s="177" t="s">
        <v>2043</v>
      </c>
      <c r="G139" s="178" t="s">
        <v>332</v>
      </c>
      <c r="H139" s="179">
        <v>7</v>
      </c>
      <c r="I139" s="180"/>
      <c r="J139" s="181">
        <f>ROUND(I139*H139,2)</f>
        <v>0</v>
      </c>
      <c r="K139" s="177" t="s">
        <v>1533</v>
      </c>
      <c r="L139" s="40"/>
      <c r="M139" s="182" t="s">
        <v>19</v>
      </c>
      <c r="N139" s="183" t="s">
        <v>45</v>
      </c>
      <c r="O139" s="65"/>
      <c r="P139" s="184">
        <f>O139*H139</f>
        <v>0</v>
      </c>
      <c r="Q139" s="184">
        <v>2E-05</v>
      </c>
      <c r="R139" s="184">
        <f>Q139*H139</f>
        <v>0.00014000000000000001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231</v>
      </c>
      <c r="AT139" s="186" t="s">
        <v>227</v>
      </c>
      <c r="AU139" s="186" t="s">
        <v>84</v>
      </c>
      <c r="AY139" s="18" t="s">
        <v>225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82</v>
      </c>
      <c r="BK139" s="187">
        <f>ROUND(I139*H139,2)</f>
        <v>0</v>
      </c>
      <c r="BL139" s="18" t="s">
        <v>231</v>
      </c>
      <c r="BM139" s="186" t="s">
        <v>2044</v>
      </c>
    </row>
    <row r="140" spans="1:65" s="2" customFormat="1" ht="33" customHeight="1">
      <c r="A140" s="35"/>
      <c r="B140" s="36"/>
      <c r="C140" s="216" t="s">
        <v>1382</v>
      </c>
      <c r="D140" s="216" t="s">
        <v>336</v>
      </c>
      <c r="E140" s="217" t="s">
        <v>2045</v>
      </c>
      <c r="F140" s="218" t="s">
        <v>2046</v>
      </c>
      <c r="G140" s="219" t="s">
        <v>332</v>
      </c>
      <c r="H140" s="220">
        <v>1</v>
      </c>
      <c r="I140" s="221"/>
      <c r="J140" s="222">
        <f>ROUND(I140*H140,2)</f>
        <v>0</v>
      </c>
      <c r="K140" s="218" t="s">
        <v>292</v>
      </c>
      <c r="L140" s="223"/>
      <c r="M140" s="224" t="s">
        <v>19</v>
      </c>
      <c r="N140" s="225" t="s">
        <v>45</v>
      </c>
      <c r="O140" s="65"/>
      <c r="P140" s="184">
        <f>O140*H140</f>
        <v>0</v>
      </c>
      <c r="Q140" s="184">
        <v>0.0019</v>
      </c>
      <c r="R140" s="184">
        <f>Q140*H140</f>
        <v>0.0019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268</v>
      </c>
      <c r="AT140" s="186" t="s">
        <v>336</v>
      </c>
      <c r="AU140" s="186" t="s">
        <v>84</v>
      </c>
      <c r="AY140" s="18" t="s">
        <v>225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82</v>
      </c>
      <c r="BK140" s="187">
        <f>ROUND(I140*H140,2)</f>
        <v>0</v>
      </c>
      <c r="BL140" s="18" t="s">
        <v>231</v>
      </c>
      <c r="BM140" s="186" t="s">
        <v>2047</v>
      </c>
    </row>
    <row r="141" spans="1:65" s="2" customFormat="1" ht="24.2" customHeight="1">
      <c r="A141" s="35"/>
      <c r="B141" s="36"/>
      <c r="C141" s="175" t="s">
        <v>427</v>
      </c>
      <c r="D141" s="175" t="s">
        <v>227</v>
      </c>
      <c r="E141" s="176" t="s">
        <v>2048</v>
      </c>
      <c r="F141" s="177" t="s">
        <v>2049</v>
      </c>
      <c r="G141" s="178" t="s">
        <v>554</v>
      </c>
      <c r="H141" s="179">
        <v>80</v>
      </c>
      <c r="I141" s="180"/>
      <c r="J141" s="181">
        <f>ROUND(I141*H141,2)</f>
        <v>0</v>
      </c>
      <c r="K141" s="177" t="s">
        <v>292</v>
      </c>
      <c r="L141" s="40"/>
      <c r="M141" s="182" t="s">
        <v>19</v>
      </c>
      <c r="N141" s="183" t="s">
        <v>45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231</v>
      </c>
      <c r="AT141" s="186" t="s">
        <v>227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231</v>
      </c>
      <c r="BM141" s="186" t="s">
        <v>2050</v>
      </c>
    </row>
    <row r="142" spans="1:47" s="2" customFormat="1" ht="11.25">
      <c r="A142" s="35"/>
      <c r="B142" s="36"/>
      <c r="C142" s="37"/>
      <c r="D142" s="188" t="s">
        <v>233</v>
      </c>
      <c r="E142" s="37"/>
      <c r="F142" s="189" t="s">
        <v>2051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</v>
      </c>
      <c r="AU142" s="18" t="s">
        <v>84</v>
      </c>
    </row>
    <row r="143" spans="1:65" s="2" customFormat="1" ht="16.5" customHeight="1">
      <c r="A143" s="35"/>
      <c r="B143" s="36"/>
      <c r="C143" s="175" t="s">
        <v>434</v>
      </c>
      <c r="D143" s="175" t="s">
        <v>227</v>
      </c>
      <c r="E143" s="176" t="s">
        <v>2052</v>
      </c>
      <c r="F143" s="177" t="s">
        <v>2053</v>
      </c>
      <c r="G143" s="178" t="s">
        <v>554</v>
      </c>
      <c r="H143" s="179">
        <v>80</v>
      </c>
      <c r="I143" s="180"/>
      <c r="J143" s="181">
        <f>ROUND(I143*H143,2)</f>
        <v>0</v>
      </c>
      <c r="K143" s="177" t="s">
        <v>292</v>
      </c>
      <c r="L143" s="40"/>
      <c r="M143" s="182" t="s">
        <v>19</v>
      </c>
      <c r="N143" s="183" t="s">
        <v>45</v>
      </c>
      <c r="O143" s="65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231</v>
      </c>
      <c r="AT143" s="186" t="s">
        <v>227</v>
      </c>
      <c r="AU143" s="186" t="s">
        <v>84</v>
      </c>
      <c r="AY143" s="18" t="s">
        <v>225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82</v>
      </c>
      <c r="BK143" s="187">
        <f>ROUND(I143*H143,2)</f>
        <v>0</v>
      </c>
      <c r="BL143" s="18" t="s">
        <v>231</v>
      </c>
      <c r="BM143" s="186" t="s">
        <v>2054</v>
      </c>
    </row>
    <row r="144" spans="1:47" s="2" customFormat="1" ht="11.25">
      <c r="A144" s="35"/>
      <c r="B144" s="36"/>
      <c r="C144" s="37"/>
      <c r="D144" s="188" t="s">
        <v>233</v>
      </c>
      <c r="E144" s="37"/>
      <c r="F144" s="189" t="s">
        <v>2055</v>
      </c>
      <c r="G144" s="37"/>
      <c r="H144" s="37"/>
      <c r="I144" s="190"/>
      <c r="J144" s="37"/>
      <c r="K144" s="37"/>
      <c r="L144" s="40"/>
      <c r="M144" s="191"/>
      <c r="N144" s="192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233</v>
      </c>
      <c r="AU144" s="18" t="s">
        <v>84</v>
      </c>
    </row>
    <row r="145" spans="1:65" s="2" customFormat="1" ht="24.2" customHeight="1">
      <c r="A145" s="35"/>
      <c r="B145" s="36"/>
      <c r="C145" s="175" t="s">
        <v>440</v>
      </c>
      <c r="D145" s="175" t="s">
        <v>227</v>
      </c>
      <c r="E145" s="176" t="s">
        <v>2056</v>
      </c>
      <c r="F145" s="177" t="s">
        <v>2057</v>
      </c>
      <c r="G145" s="178" t="s">
        <v>332</v>
      </c>
      <c r="H145" s="179">
        <v>1</v>
      </c>
      <c r="I145" s="180"/>
      <c r="J145" s="181">
        <f>ROUND(I145*H145,2)</f>
        <v>0</v>
      </c>
      <c r="K145" s="177" t="s">
        <v>292</v>
      </c>
      <c r="L145" s="40"/>
      <c r="M145" s="182" t="s">
        <v>19</v>
      </c>
      <c r="N145" s="183" t="s">
        <v>45</v>
      </c>
      <c r="O145" s="65"/>
      <c r="P145" s="184">
        <f>O145*H145</f>
        <v>0</v>
      </c>
      <c r="Q145" s="184">
        <v>0.45937</v>
      </c>
      <c r="R145" s="184">
        <f>Q145*H145</f>
        <v>0.45937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231</v>
      </c>
      <c r="AT145" s="186" t="s">
        <v>227</v>
      </c>
      <c r="AU145" s="186" t="s">
        <v>84</v>
      </c>
      <c r="AY145" s="18" t="s">
        <v>225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82</v>
      </c>
      <c r="BK145" s="187">
        <f>ROUND(I145*H145,2)</f>
        <v>0</v>
      </c>
      <c r="BL145" s="18" t="s">
        <v>231</v>
      </c>
      <c r="BM145" s="186" t="s">
        <v>2058</v>
      </c>
    </row>
    <row r="146" spans="1:47" s="2" customFormat="1" ht="11.25">
      <c r="A146" s="35"/>
      <c r="B146" s="36"/>
      <c r="C146" s="37"/>
      <c r="D146" s="188" t="s">
        <v>233</v>
      </c>
      <c r="E146" s="37"/>
      <c r="F146" s="189" t="s">
        <v>2059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233</v>
      </c>
      <c r="AU146" s="18" t="s">
        <v>84</v>
      </c>
    </row>
    <row r="147" spans="1:65" s="2" customFormat="1" ht="16.5" customHeight="1">
      <c r="A147" s="35"/>
      <c r="B147" s="36"/>
      <c r="C147" s="175" t="s">
        <v>445</v>
      </c>
      <c r="D147" s="175" t="s">
        <v>227</v>
      </c>
      <c r="E147" s="176" t="s">
        <v>2060</v>
      </c>
      <c r="F147" s="177" t="s">
        <v>2061</v>
      </c>
      <c r="G147" s="178" t="s">
        <v>554</v>
      </c>
      <c r="H147" s="179">
        <v>80</v>
      </c>
      <c r="I147" s="180"/>
      <c r="J147" s="181">
        <f>ROUND(I147*H147,2)</f>
        <v>0</v>
      </c>
      <c r="K147" s="177" t="s">
        <v>292</v>
      </c>
      <c r="L147" s="40"/>
      <c r="M147" s="182" t="s">
        <v>19</v>
      </c>
      <c r="N147" s="183" t="s">
        <v>45</v>
      </c>
      <c r="O147" s="65"/>
      <c r="P147" s="184">
        <f>O147*H147</f>
        <v>0</v>
      </c>
      <c r="Q147" s="184">
        <v>0.00019</v>
      </c>
      <c r="R147" s="184">
        <f>Q147*H147</f>
        <v>0.015200000000000002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231</v>
      </c>
      <c r="AT147" s="186" t="s">
        <v>227</v>
      </c>
      <c r="AU147" s="186" t="s">
        <v>84</v>
      </c>
      <c r="AY147" s="18" t="s">
        <v>225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8" t="s">
        <v>82</v>
      </c>
      <c r="BK147" s="187">
        <f>ROUND(I147*H147,2)</f>
        <v>0</v>
      </c>
      <c r="BL147" s="18" t="s">
        <v>231</v>
      </c>
      <c r="BM147" s="186" t="s">
        <v>2062</v>
      </c>
    </row>
    <row r="148" spans="1:47" s="2" customFormat="1" ht="11.25">
      <c r="A148" s="35"/>
      <c r="B148" s="36"/>
      <c r="C148" s="37"/>
      <c r="D148" s="188" t="s">
        <v>233</v>
      </c>
      <c r="E148" s="37"/>
      <c r="F148" s="189" t="s">
        <v>2063</v>
      </c>
      <c r="G148" s="37"/>
      <c r="H148" s="37"/>
      <c r="I148" s="190"/>
      <c r="J148" s="37"/>
      <c r="K148" s="37"/>
      <c r="L148" s="40"/>
      <c r="M148" s="191"/>
      <c r="N148" s="192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</v>
      </c>
      <c r="AU148" s="18" t="s">
        <v>84</v>
      </c>
    </row>
    <row r="149" spans="1:65" s="2" customFormat="1" ht="21.75" customHeight="1">
      <c r="A149" s="35"/>
      <c r="B149" s="36"/>
      <c r="C149" s="175" t="s">
        <v>450</v>
      </c>
      <c r="D149" s="175" t="s">
        <v>227</v>
      </c>
      <c r="E149" s="176" t="s">
        <v>2064</v>
      </c>
      <c r="F149" s="177" t="s">
        <v>2065</v>
      </c>
      <c r="G149" s="178" t="s">
        <v>554</v>
      </c>
      <c r="H149" s="179">
        <v>80</v>
      </c>
      <c r="I149" s="180"/>
      <c r="J149" s="181">
        <f>ROUND(I149*H149,2)</f>
        <v>0</v>
      </c>
      <c r="K149" s="177" t="s">
        <v>292</v>
      </c>
      <c r="L149" s="40"/>
      <c r="M149" s="182" t="s">
        <v>19</v>
      </c>
      <c r="N149" s="183" t="s">
        <v>45</v>
      </c>
      <c r="O149" s="65"/>
      <c r="P149" s="184">
        <f>O149*H149</f>
        <v>0</v>
      </c>
      <c r="Q149" s="184">
        <v>7E-05</v>
      </c>
      <c r="R149" s="184">
        <f>Q149*H149</f>
        <v>0.005599999999999999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231</v>
      </c>
      <c r="AT149" s="186" t="s">
        <v>227</v>
      </c>
      <c r="AU149" s="186" t="s">
        <v>84</v>
      </c>
      <c r="AY149" s="18" t="s">
        <v>225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8" t="s">
        <v>82</v>
      </c>
      <c r="BK149" s="187">
        <f>ROUND(I149*H149,2)</f>
        <v>0</v>
      </c>
      <c r="BL149" s="18" t="s">
        <v>231</v>
      </c>
      <c r="BM149" s="186" t="s">
        <v>2066</v>
      </c>
    </row>
    <row r="150" spans="1:47" s="2" customFormat="1" ht="11.25">
      <c r="A150" s="35"/>
      <c r="B150" s="36"/>
      <c r="C150" s="37"/>
      <c r="D150" s="188" t="s">
        <v>233</v>
      </c>
      <c r="E150" s="37"/>
      <c r="F150" s="189" t="s">
        <v>2067</v>
      </c>
      <c r="G150" s="37"/>
      <c r="H150" s="37"/>
      <c r="I150" s="190"/>
      <c r="J150" s="37"/>
      <c r="K150" s="37"/>
      <c r="L150" s="40"/>
      <c r="M150" s="191"/>
      <c r="N150" s="192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233</v>
      </c>
      <c r="AU150" s="18" t="s">
        <v>84</v>
      </c>
    </row>
    <row r="151" spans="2:63" s="12" customFormat="1" ht="25.9" customHeight="1">
      <c r="B151" s="159"/>
      <c r="C151" s="160"/>
      <c r="D151" s="161" t="s">
        <v>73</v>
      </c>
      <c r="E151" s="162" t="s">
        <v>708</v>
      </c>
      <c r="F151" s="162" t="s">
        <v>709</v>
      </c>
      <c r="G151" s="160"/>
      <c r="H151" s="160"/>
      <c r="I151" s="163"/>
      <c r="J151" s="164">
        <f>BK151</f>
        <v>0</v>
      </c>
      <c r="K151" s="160"/>
      <c r="L151" s="165"/>
      <c r="M151" s="166"/>
      <c r="N151" s="167"/>
      <c r="O151" s="167"/>
      <c r="P151" s="168">
        <f>P152</f>
        <v>0</v>
      </c>
      <c r="Q151" s="167"/>
      <c r="R151" s="168">
        <f>R152</f>
        <v>0.00354</v>
      </c>
      <c r="S151" s="167"/>
      <c r="T151" s="169">
        <f>T152</f>
        <v>0</v>
      </c>
      <c r="AR151" s="170" t="s">
        <v>84</v>
      </c>
      <c r="AT151" s="171" t="s">
        <v>73</v>
      </c>
      <c r="AU151" s="171" t="s">
        <v>74</v>
      </c>
      <c r="AY151" s="170" t="s">
        <v>225</v>
      </c>
      <c r="BK151" s="172">
        <f>BK152</f>
        <v>0</v>
      </c>
    </row>
    <row r="152" spans="2:63" s="12" customFormat="1" ht="22.9" customHeight="1">
      <c r="B152" s="159"/>
      <c r="C152" s="160"/>
      <c r="D152" s="161" t="s">
        <v>73</v>
      </c>
      <c r="E152" s="173" t="s">
        <v>1676</v>
      </c>
      <c r="F152" s="173" t="s">
        <v>1677</v>
      </c>
      <c r="G152" s="160"/>
      <c r="H152" s="160"/>
      <c r="I152" s="163"/>
      <c r="J152" s="174">
        <f>BK152</f>
        <v>0</v>
      </c>
      <c r="K152" s="160"/>
      <c r="L152" s="165"/>
      <c r="M152" s="166"/>
      <c r="N152" s="167"/>
      <c r="O152" s="167"/>
      <c r="P152" s="168">
        <f>SUM(P153:P158)</f>
        <v>0</v>
      </c>
      <c r="Q152" s="167"/>
      <c r="R152" s="168">
        <f>SUM(R153:R158)</f>
        <v>0.00354</v>
      </c>
      <c r="S152" s="167"/>
      <c r="T152" s="169">
        <f>SUM(T153:T158)</f>
        <v>0</v>
      </c>
      <c r="AR152" s="170" t="s">
        <v>84</v>
      </c>
      <c r="AT152" s="171" t="s">
        <v>73</v>
      </c>
      <c r="AU152" s="171" t="s">
        <v>82</v>
      </c>
      <c r="AY152" s="170" t="s">
        <v>225</v>
      </c>
      <c r="BK152" s="172">
        <f>SUM(BK153:BK158)</f>
        <v>0</v>
      </c>
    </row>
    <row r="153" spans="1:65" s="2" customFormat="1" ht="16.5" customHeight="1">
      <c r="A153" s="35"/>
      <c r="B153" s="36"/>
      <c r="C153" s="175" t="s">
        <v>455</v>
      </c>
      <c r="D153" s="175" t="s">
        <v>227</v>
      </c>
      <c r="E153" s="176" t="s">
        <v>2068</v>
      </c>
      <c r="F153" s="177" t="s">
        <v>2069</v>
      </c>
      <c r="G153" s="178" t="s">
        <v>332</v>
      </c>
      <c r="H153" s="179">
        <v>1</v>
      </c>
      <c r="I153" s="180"/>
      <c r="J153" s="181">
        <f>ROUND(I153*H153,2)</f>
        <v>0</v>
      </c>
      <c r="K153" s="177" t="s">
        <v>292</v>
      </c>
      <c r="L153" s="40"/>
      <c r="M153" s="182" t="s">
        <v>19</v>
      </c>
      <c r="N153" s="183" t="s">
        <v>45</v>
      </c>
      <c r="O153" s="65"/>
      <c r="P153" s="184">
        <f>O153*H153</f>
        <v>0</v>
      </c>
      <c r="Q153" s="184">
        <v>0.00152</v>
      </c>
      <c r="R153" s="184">
        <f>Q153*H153</f>
        <v>0.00152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295</v>
      </c>
      <c r="AT153" s="186" t="s">
        <v>227</v>
      </c>
      <c r="AU153" s="186" t="s">
        <v>84</v>
      </c>
      <c r="AY153" s="18" t="s">
        <v>225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82</v>
      </c>
      <c r="BK153" s="187">
        <f>ROUND(I153*H153,2)</f>
        <v>0</v>
      </c>
      <c r="BL153" s="18" t="s">
        <v>295</v>
      </c>
      <c r="BM153" s="186" t="s">
        <v>2070</v>
      </c>
    </row>
    <row r="154" spans="1:47" s="2" customFormat="1" ht="11.25">
      <c r="A154" s="35"/>
      <c r="B154" s="36"/>
      <c r="C154" s="37"/>
      <c r="D154" s="188" t="s">
        <v>233</v>
      </c>
      <c r="E154" s="37"/>
      <c r="F154" s="189" t="s">
        <v>2071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</v>
      </c>
      <c r="AU154" s="18" t="s">
        <v>84</v>
      </c>
    </row>
    <row r="155" spans="1:65" s="2" customFormat="1" ht="24.2" customHeight="1">
      <c r="A155" s="35"/>
      <c r="B155" s="36"/>
      <c r="C155" s="175" t="s">
        <v>712</v>
      </c>
      <c r="D155" s="175" t="s">
        <v>227</v>
      </c>
      <c r="E155" s="176" t="s">
        <v>2072</v>
      </c>
      <c r="F155" s="177" t="s">
        <v>2073</v>
      </c>
      <c r="G155" s="178" t="s">
        <v>332</v>
      </c>
      <c r="H155" s="179">
        <v>1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0.00152</v>
      </c>
      <c r="R155" s="184">
        <f>Q155*H155</f>
        <v>0.00152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295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295</v>
      </c>
      <c r="BM155" s="186" t="s">
        <v>2074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2075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1:65" s="2" customFormat="1" ht="24.2" customHeight="1">
      <c r="A157" s="35"/>
      <c r="B157" s="36"/>
      <c r="C157" s="175" t="s">
        <v>721</v>
      </c>
      <c r="D157" s="175" t="s">
        <v>227</v>
      </c>
      <c r="E157" s="176" t="s">
        <v>2076</v>
      </c>
      <c r="F157" s="177" t="s">
        <v>2077</v>
      </c>
      <c r="G157" s="178" t="s">
        <v>332</v>
      </c>
      <c r="H157" s="179">
        <v>1</v>
      </c>
      <c r="I157" s="180"/>
      <c r="J157" s="181">
        <f>ROUND(I157*H157,2)</f>
        <v>0</v>
      </c>
      <c r="K157" s="177" t="s">
        <v>292</v>
      </c>
      <c r="L157" s="40"/>
      <c r="M157" s="182" t="s">
        <v>19</v>
      </c>
      <c r="N157" s="183" t="s">
        <v>45</v>
      </c>
      <c r="O157" s="65"/>
      <c r="P157" s="184">
        <f>O157*H157</f>
        <v>0</v>
      </c>
      <c r="Q157" s="184">
        <v>0.0005</v>
      </c>
      <c r="R157" s="184">
        <f>Q157*H157</f>
        <v>0.0005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295</v>
      </c>
      <c r="AT157" s="186" t="s">
        <v>227</v>
      </c>
      <c r="AU157" s="186" t="s">
        <v>84</v>
      </c>
      <c r="AY157" s="18" t="s">
        <v>225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82</v>
      </c>
      <c r="BK157" s="187">
        <f>ROUND(I157*H157,2)</f>
        <v>0</v>
      </c>
      <c r="BL157" s="18" t="s">
        <v>295</v>
      </c>
      <c r="BM157" s="186" t="s">
        <v>2078</v>
      </c>
    </row>
    <row r="158" spans="1:47" s="2" customFormat="1" ht="11.25">
      <c r="A158" s="35"/>
      <c r="B158" s="36"/>
      <c r="C158" s="37"/>
      <c r="D158" s="188" t="s">
        <v>233</v>
      </c>
      <c r="E158" s="37"/>
      <c r="F158" s="189" t="s">
        <v>2079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233</v>
      </c>
      <c r="AU158" s="18" t="s">
        <v>84</v>
      </c>
    </row>
    <row r="159" spans="2:63" s="12" customFormat="1" ht="25.9" customHeight="1">
      <c r="B159" s="159"/>
      <c r="C159" s="160"/>
      <c r="D159" s="161" t="s">
        <v>73</v>
      </c>
      <c r="E159" s="162" t="s">
        <v>1663</v>
      </c>
      <c r="F159" s="162" t="s">
        <v>1663</v>
      </c>
      <c r="G159" s="160"/>
      <c r="H159" s="160"/>
      <c r="I159" s="163"/>
      <c r="J159" s="164">
        <f>BK159</f>
        <v>0</v>
      </c>
      <c r="K159" s="160"/>
      <c r="L159" s="165"/>
      <c r="M159" s="166"/>
      <c r="N159" s="167"/>
      <c r="O159" s="167"/>
      <c r="P159" s="168">
        <f>SUM(P160:P161)</f>
        <v>0</v>
      </c>
      <c r="Q159" s="167"/>
      <c r="R159" s="168">
        <f>SUM(R160:R161)</f>
        <v>0</v>
      </c>
      <c r="S159" s="167"/>
      <c r="T159" s="169">
        <f>SUM(T160:T161)</f>
        <v>0</v>
      </c>
      <c r="AR159" s="170" t="s">
        <v>231</v>
      </c>
      <c r="AT159" s="171" t="s">
        <v>73</v>
      </c>
      <c r="AU159" s="171" t="s">
        <v>74</v>
      </c>
      <c r="AY159" s="170" t="s">
        <v>225</v>
      </c>
      <c r="BK159" s="172">
        <f>SUM(BK160:BK161)</f>
        <v>0</v>
      </c>
    </row>
    <row r="160" spans="1:65" s="2" customFormat="1" ht="16.5" customHeight="1">
      <c r="A160" s="35"/>
      <c r="B160" s="36"/>
      <c r="C160" s="175" t="s">
        <v>717</v>
      </c>
      <c r="D160" s="175" t="s">
        <v>227</v>
      </c>
      <c r="E160" s="176" t="s">
        <v>79</v>
      </c>
      <c r="F160" s="177" t="s">
        <v>2080</v>
      </c>
      <c r="G160" s="178" t="s">
        <v>975</v>
      </c>
      <c r="H160" s="179">
        <v>3</v>
      </c>
      <c r="I160" s="180"/>
      <c r="J160" s="181">
        <f>ROUND(I160*H160,2)</f>
        <v>0</v>
      </c>
      <c r="K160" s="177" t="s">
        <v>19</v>
      </c>
      <c r="L160" s="40"/>
      <c r="M160" s="182" t="s">
        <v>19</v>
      </c>
      <c r="N160" s="183" t="s">
        <v>45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1666</v>
      </c>
      <c r="AT160" s="186" t="s">
        <v>227</v>
      </c>
      <c r="AU160" s="186" t="s">
        <v>82</v>
      </c>
      <c r="AY160" s="18" t="s">
        <v>225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82</v>
      </c>
      <c r="BK160" s="187">
        <f>ROUND(I160*H160,2)</f>
        <v>0</v>
      </c>
      <c r="BL160" s="18" t="s">
        <v>1666</v>
      </c>
      <c r="BM160" s="186" t="s">
        <v>2081</v>
      </c>
    </row>
    <row r="161" spans="1:65" s="2" customFormat="1" ht="16.5" customHeight="1">
      <c r="A161" s="35"/>
      <c r="B161" s="36"/>
      <c r="C161" s="175" t="s">
        <v>736</v>
      </c>
      <c r="D161" s="175" t="s">
        <v>227</v>
      </c>
      <c r="E161" s="176" t="s">
        <v>85</v>
      </c>
      <c r="F161" s="177" t="s">
        <v>2082</v>
      </c>
      <c r="G161" s="178" t="s">
        <v>1665</v>
      </c>
      <c r="H161" s="179">
        <v>1</v>
      </c>
      <c r="I161" s="180"/>
      <c r="J161" s="181">
        <f>ROUND(I161*H161,2)</f>
        <v>0</v>
      </c>
      <c r="K161" s="177" t="s">
        <v>19</v>
      </c>
      <c r="L161" s="40"/>
      <c r="M161" s="244" t="s">
        <v>19</v>
      </c>
      <c r="N161" s="245" t="s">
        <v>45</v>
      </c>
      <c r="O161" s="24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1666</v>
      </c>
      <c r="AT161" s="186" t="s">
        <v>227</v>
      </c>
      <c r="AU161" s="186" t="s">
        <v>82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1666</v>
      </c>
      <c r="BM161" s="186" t="s">
        <v>2083</v>
      </c>
    </row>
    <row r="162" spans="1:31" s="2" customFormat="1" ht="6.95" customHeight="1">
      <c r="A162" s="35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9JwnY3CrHrGOMT3v9HkEZIc09jj2Lq6S8aZrkwD5Bh31DcoYVyTTBy/Vxe8Z00U7iElfQG60rkvK/ytTJkyg9w==" saltValue="9lIJGtbDSgpzSgm2IPwjLvxH8D9Z78+KdizBTIRICafYf99hpdQnYK2/q1PhLV0DfISUp5hCEMZ4gfHUfoJRLQ==" spinCount="100000" sheet="1" objects="1" scenarios="1" formatColumns="0" formatRows="0" autoFilter="0"/>
  <autoFilter ref="C85:K16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12003"/>
    <hyperlink ref="F92" r:id="rId2" display="https://podminky.urs.cz/item/CS_URS_2022_01/132251103"/>
    <hyperlink ref="F96" r:id="rId3" display="https://podminky.urs.cz/item/CS_URS_2022_01/132254103"/>
    <hyperlink ref="F100" r:id="rId4" display="https://podminky.urs.cz/item/CS_URS_2022_01/132254203"/>
    <hyperlink ref="F102" r:id="rId5" display="https://podminky.urs.cz/item/CS_URS_2022_01/151102101"/>
    <hyperlink ref="F104" r:id="rId6" display="https://podminky.urs.cz/item/CS_URS_2022_01/151102111"/>
    <hyperlink ref="F106" r:id="rId7" display="https://podminky.urs.cz/item/CS_URS_2022_01/162751117"/>
    <hyperlink ref="F108" r:id="rId8" display="https://podminky.urs.cz/item/CS_URS_2022_01/167151101"/>
    <hyperlink ref="F110" r:id="rId9" display="https://podminky.urs.cz/item/CS_URS_2022_01/167151121"/>
    <hyperlink ref="F112" r:id="rId10" display="https://podminky.urs.cz/item/CS_URS_2022_01/171201221"/>
    <hyperlink ref="F114" r:id="rId11" display="https://podminky.urs.cz/item/CS_URS_2022_01/171251201"/>
    <hyperlink ref="F116" r:id="rId12" display="https://podminky.urs.cz/item/CS_URS_2022_01/174151101"/>
    <hyperlink ref="F118" r:id="rId13" display="https://podminky.urs.cz/item/CS_URS_2022_01/175111101"/>
    <hyperlink ref="F122" r:id="rId14" display="https://podminky.urs.cz/item/CS_URS_2022_01/175111109"/>
    <hyperlink ref="F124" r:id="rId15" display="https://podminky.urs.cz/item/CS_URS_2022_01/181311103"/>
    <hyperlink ref="F127" r:id="rId16" display="https://podminky.urs.cz/item/CS_URS_2022_01/272313711"/>
    <hyperlink ref="F129" r:id="rId17" display="https://podminky.urs.cz/item/CS_URS_2022_01/272362021"/>
    <hyperlink ref="F132" r:id="rId18" display="https://podminky.urs.cz/item/CS_URS_2022_01/871181211"/>
    <hyperlink ref="F138" r:id="rId19" display="https://podminky.urs.cz/item/CS_URS_2022_01/879181111"/>
    <hyperlink ref="F142" r:id="rId20" display="https://podminky.urs.cz/item/CS_URS_2022_01/892233122"/>
    <hyperlink ref="F144" r:id="rId21" display="https://podminky.urs.cz/item/CS_URS_2022_01/892241111"/>
    <hyperlink ref="F146" r:id="rId22" display="https://podminky.urs.cz/item/CS_URS_2022_01/892372111"/>
    <hyperlink ref="F148" r:id="rId23" display="https://podminky.urs.cz/item/CS_URS_2022_01/899721111"/>
    <hyperlink ref="F150" r:id="rId24" display="https://podminky.urs.cz/item/CS_URS_2022_01/899722112"/>
    <hyperlink ref="F154" r:id="rId25" display="https://podminky.urs.cz/item/CS_URS_2022_01/722230105"/>
    <hyperlink ref="F156" r:id="rId26" display="https://podminky.urs.cz/item/CS_URS_2022_01/722230115"/>
    <hyperlink ref="F158" r:id="rId27" display="https://podminky.urs.cz/item/CS_URS_2022_01/72223107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2084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ROUND(J85,2)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ROUND((SUM(BE85:BE156)),2)</f>
        <v>0</v>
      </c>
      <c r="G33" s="35"/>
      <c r="H33" s="35"/>
      <c r="I33" s="120">
        <v>0.21</v>
      </c>
      <c r="J33" s="119">
        <f>ROUND(((SUM(BE85:BE156))*I33),2)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ROUND((SUM(BF85:BF156)),2)</f>
        <v>0</v>
      </c>
      <c r="G34" s="35"/>
      <c r="H34" s="35"/>
      <c r="I34" s="120">
        <v>0.15</v>
      </c>
      <c r="J34" s="119">
        <f>ROUND(((SUM(BF85:BF156))*I34),2)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ROUND((SUM(BG85:BG156)),2)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ROUND((SUM(BH85:BH156)),2)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ROUND((SUM(BI85:BI156)),2)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10 - Horkovodní přípojka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2085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9" customFormat="1" ht="24.95" customHeight="1">
      <c r="B61" s="136"/>
      <c r="C61" s="137"/>
      <c r="D61" s="138" t="s">
        <v>2086</v>
      </c>
      <c r="E61" s="139"/>
      <c r="F61" s="139"/>
      <c r="G61" s="139"/>
      <c r="H61" s="139"/>
      <c r="I61" s="139"/>
      <c r="J61" s="140">
        <f>J94</f>
        <v>0</v>
      </c>
      <c r="K61" s="137"/>
      <c r="L61" s="141"/>
    </row>
    <row r="62" spans="2:12" s="9" customFormat="1" ht="24.95" customHeight="1">
      <c r="B62" s="136"/>
      <c r="C62" s="137"/>
      <c r="D62" s="138" t="s">
        <v>189</v>
      </c>
      <c r="E62" s="139"/>
      <c r="F62" s="139"/>
      <c r="G62" s="139"/>
      <c r="H62" s="139"/>
      <c r="I62" s="139"/>
      <c r="J62" s="140">
        <f>J103</f>
        <v>0</v>
      </c>
      <c r="K62" s="137"/>
      <c r="L62" s="141"/>
    </row>
    <row r="63" spans="2:12" s="10" customFormat="1" ht="19.9" customHeight="1">
      <c r="B63" s="142"/>
      <c r="C63" s="143"/>
      <c r="D63" s="144" t="s">
        <v>190</v>
      </c>
      <c r="E63" s="145"/>
      <c r="F63" s="145"/>
      <c r="G63" s="145"/>
      <c r="H63" s="145"/>
      <c r="I63" s="145"/>
      <c r="J63" s="146">
        <f>J104</f>
        <v>0</v>
      </c>
      <c r="K63" s="143"/>
      <c r="L63" s="147"/>
    </row>
    <row r="64" spans="2:12" s="10" customFormat="1" ht="19.9" customHeight="1">
      <c r="B64" s="142"/>
      <c r="C64" s="143"/>
      <c r="D64" s="144" t="s">
        <v>1173</v>
      </c>
      <c r="E64" s="145"/>
      <c r="F64" s="145"/>
      <c r="G64" s="145"/>
      <c r="H64" s="145"/>
      <c r="I64" s="145"/>
      <c r="J64" s="146">
        <f>J143</f>
        <v>0</v>
      </c>
      <c r="K64" s="143"/>
      <c r="L64" s="147"/>
    </row>
    <row r="65" spans="2:12" s="10" customFormat="1" ht="19.9" customHeight="1">
      <c r="B65" s="142"/>
      <c r="C65" s="143"/>
      <c r="D65" s="144" t="s">
        <v>1953</v>
      </c>
      <c r="E65" s="145"/>
      <c r="F65" s="145"/>
      <c r="G65" s="145"/>
      <c r="H65" s="145"/>
      <c r="I65" s="145"/>
      <c r="J65" s="146">
        <f>J146</f>
        <v>0</v>
      </c>
      <c r="K65" s="143"/>
      <c r="L65" s="147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210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90" t="str">
        <f>E7</f>
        <v>Hasičská zbrojnice Bílina</v>
      </c>
      <c r="F75" s="391"/>
      <c r="G75" s="391"/>
      <c r="H75" s="391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147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47" t="str">
        <f>E9</f>
        <v>10 - Horkovodní přípojka</v>
      </c>
      <c r="F77" s="392"/>
      <c r="G77" s="392"/>
      <c r="H77" s="392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Bílina</v>
      </c>
      <c r="G79" s="37"/>
      <c r="H79" s="37"/>
      <c r="I79" s="30" t="s">
        <v>23</v>
      </c>
      <c r="J79" s="60" t="str">
        <f>IF(J12="","",J12)</f>
        <v>9. 6. 2022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Město Bílina</v>
      </c>
      <c r="G81" s="37"/>
      <c r="H81" s="37"/>
      <c r="I81" s="30" t="s">
        <v>32</v>
      </c>
      <c r="J81" s="33" t="str">
        <f>E21</f>
        <v>DRAKISA s.r.o.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37</v>
      </c>
      <c r="J82" s="33" t="str">
        <f>E24</f>
        <v>Krajovský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8"/>
      <c r="B84" s="149"/>
      <c r="C84" s="150" t="s">
        <v>211</v>
      </c>
      <c r="D84" s="151" t="s">
        <v>59</v>
      </c>
      <c r="E84" s="151" t="s">
        <v>55</v>
      </c>
      <c r="F84" s="151" t="s">
        <v>56</v>
      </c>
      <c r="G84" s="151" t="s">
        <v>212</v>
      </c>
      <c r="H84" s="151" t="s">
        <v>213</v>
      </c>
      <c r="I84" s="151" t="s">
        <v>214</v>
      </c>
      <c r="J84" s="151" t="s">
        <v>187</v>
      </c>
      <c r="K84" s="152" t="s">
        <v>215</v>
      </c>
      <c r="L84" s="153"/>
      <c r="M84" s="69" t="s">
        <v>19</v>
      </c>
      <c r="N84" s="70" t="s">
        <v>44</v>
      </c>
      <c r="O84" s="70" t="s">
        <v>216</v>
      </c>
      <c r="P84" s="70" t="s">
        <v>217</v>
      </c>
      <c r="Q84" s="70" t="s">
        <v>218</v>
      </c>
      <c r="R84" s="70" t="s">
        <v>219</v>
      </c>
      <c r="S84" s="70" t="s">
        <v>220</v>
      </c>
      <c r="T84" s="71" t="s">
        <v>221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5"/>
      <c r="B85" s="36"/>
      <c r="C85" s="76" t="s">
        <v>222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P86+P94+P103</f>
        <v>0</v>
      </c>
      <c r="Q85" s="73"/>
      <c r="R85" s="156">
        <f>R86+R94+R103</f>
        <v>151.5604108</v>
      </c>
      <c r="S85" s="73"/>
      <c r="T85" s="157">
        <f>T86+T94+T103</f>
        <v>4.5675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73</v>
      </c>
      <c r="AU85" s="18" t="s">
        <v>188</v>
      </c>
      <c r="BK85" s="158">
        <f>BK86+BK94+BK103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2087</v>
      </c>
      <c r="F86" s="162" t="s">
        <v>2088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SUM(P87:P93)</f>
        <v>0</v>
      </c>
      <c r="Q86" s="167"/>
      <c r="R86" s="168">
        <f>SUM(R87:R93)</f>
        <v>0</v>
      </c>
      <c r="S86" s="167"/>
      <c r="T86" s="169">
        <f>SUM(T87:T93)</f>
        <v>0</v>
      </c>
      <c r="AR86" s="170" t="s">
        <v>231</v>
      </c>
      <c r="AT86" s="171" t="s">
        <v>73</v>
      </c>
      <c r="AU86" s="171" t="s">
        <v>74</v>
      </c>
      <c r="AY86" s="170" t="s">
        <v>225</v>
      </c>
      <c r="BK86" s="172">
        <f>SUM(BK87:BK93)</f>
        <v>0</v>
      </c>
    </row>
    <row r="87" spans="1:65" s="2" customFormat="1" ht="16.5" customHeight="1">
      <c r="A87" s="35"/>
      <c r="B87" s="36"/>
      <c r="C87" s="175" t="s">
        <v>82</v>
      </c>
      <c r="D87" s="175" t="s">
        <v>227</v>
      </c>
      <c r="E87" s="176" t="s">
        <v>2089</v>
      </c>
      <c r="F87" s="177" t="s">
        <v>2090</v>
      </c>
      <c r="G87" s="178" t="s">
        <v>975</v>
      </c>
      <c r="H87" s="179">
        <v>10</v>
      </c>
      <c r="I87" s="180"/>
      <c r="J87" s="181">
        <f aca="true" t="shared" si="0" ref="J87:J93">ROUND(I87*H87,2)</f>
        <v>0</v>
      </c>
      <c r="K87" s="177" t="s">
        <v>19</v>
      </c>
      <c r="L87" s="40"/>
      <c r="M87" s="182" t="s">
        <v>19</v>
      </c>
      <c r="N87" s="183" t="s">
        <v>45</v>
      </c>
      <c r="O87" s="65"/>
      <c r="P87" s="184">
        <f aca="true" t="shared" si="1" ref="P87:P93">O87*H87</f>
        <v>0</v>
      </c>
      <c r="Q87" s="184">
        <v>0</v>
      </c>
      <c r="R87" s="184">
        <f aca="true" t="shared" si="2" ref="R87:R93">Q87*H87</f>
        <v>0</v>
      </c>
      <c r="S87" s="184">
        <v>0</v>
      </c>
      <c r="T87" s="185">
        <f aca="true" t="shared" si="3" ref="T87:T93"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231</v>
      </c>
      <c r="AT87" s="186" t="s">
        <v>227</v>
      </c>
      <c r="AU87" s="186" t="s">
        <v>82</v>
      </c>
      <c r="AY87" s="18" t="s">
        <v>225</v>
      </c>
      <c r="BE87" s="187">
        <f aca="true" t="shared" si="4" ref="BE87:BE93">IF(N87="základní",J87,0)</f>
        <v>0</v>
      </c>
      <c r="BF87" s="187">
        <f aca="true" t="shared" si="5" ref="BF87:BF93">IF(N87="snížená",J87,0)</f>
        <v>0</v>
      </c>
      <c r="BG87" s="187">
        <f aca="true" t="shared" si="6" ref="BG87:BG93">IF(N87="zákl. přenesená",J87,0)</f>
        <v>0</v>
      </c>
      <c r="BH87" s="187">
        <f aca="true" t="shared" si="7" ref="BH87:BH93">IF(N87="sníž. přenesená",J87,0)</f>
        <v>0</v>
      </c>
      <c r="BI87" s="187">
        <f aca="true" t="shared" si="8" ref="BI87:BI93">IF(N87="nulová",J87,0)</f>
        <v>0</v>
      </c>
      <c r="BJ87" s="18" t="s">
        <v>82</v>
      </c>
      <c r="BK87" s="187">
        <f aca="true" t="shared" si="9" ref="BK87:BK93">ROUND(I87*H87,2)</f>
        <v>0</v>
      </c>
      <c r="BL87" s="18" t="s">
        <v>231</v>
      </c>
      <c r="BM87" s="186" t="s">
        <v>2091</v>
      </c>
    </row>
    <row r="88" spans="1:65" s="2" customFormat="1" ht="16.5" customHeight="1">
      <c r="A88" s="35"/>
      <c r="B88" s="36"/>
      <c r="C88" s="175" t="s">
        <v>84</v>
      </c>
      <c r="D88" s="175" t="s">
        <v>227</v>
      </c>
      <c r="E88" s="176" t="s">
        <v>2092</v>
      </c>
      <c r="F88" s="177" t="s">
        <v>2093</v>
      </c>
      <c r="G88" s="178" t="s">
        <v>975</v>
      </c>
      <c r="H88" s="179">
        <v>66</v>
      </c>
      <c r="I88" s="180"/>
      <c r="J88" s="181">
        <f t="shared" si="0"/>
        <v>0</v>
      </c>
      <c r="K88" s="177" t="s">
        <v>19</v>
      </c>
      <c r="L88" s="40"/>
      <c r="M88" s="182" t="s">
        <v>19</v>
      </c>
      <c r="N88" s="183" t="s">
        <v>45</v>
      </c>
      <c r="O88" s="65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231</v>
      </c>
      <c r="AT88" s="186" t="s">
        <v>227</v>
      </c>
      <c r="AU88" s="186" t="s">
        <v>82</v>
      </c>
      <c r="AY88" s="18" t="s">
        <v>225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8" t="s">
        <v>82</v>
      </c>
      <c r="BK88" s="187">
        <f t="shared" si="9"/>
        <v>0</v>
      </c>
      <c r="BL88" s="18" t="s">
        <v>231</v>
      </c>
      <c r="BM88" s="186" t="s">
        <v>2094</v>
      </c>
    </row>
    <row r="89" spans="1:65" s="2" customFormat="1" ht="16.5" customHeight="1">
      <c r="A89" s="35"/>
      <c r="B89" s="36"/>
      <c r="C89" s="175" t="s">
        <v>131</v>
      </c>
      <c r="D89" s="175" t="s">
        <v>227</v>
      </c>
      <c r="E89" s="176" t="s">
        <v>2095</v>
      </c>
      <c r="F89" s="177" t="s">
        <v>2096</v>
      </c>
      <c r="G89" s="178" t="s">
        <v>975</v>
      </c>
      <c r="H89" s="179">
        <v>150</v>
      </c>
      <c r="I89" s="180"/>
      <c r="J89" s="181">
        <f t="shared" si="0"/>
        <v>0</v>
      </c>
      <c r="K89" s="177" t="s">
        <v>19</v>
      </c>
      <c r="L89" s="40"/>
      <c r="M89" s="182" t="s">
        <v>19</v>
      </c>
      <c r="N89" s="183" t="s">
        <v>45</v>
      </c>
      <c r="O89" s="65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231</v>
      </c>
      <c r="AT89" s="186" t="s">
        <v>227</v>
      </c>
      <c r="AU89" s="186" t="s">
        <v>82</v>
      </c>
      <c r="AY89" s="18" t="s">
        <v>225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8" t="s">
        <v>82</v>
      </c>
      <c r="BK89" s="187">
        <f t="shared" si="9"/>
        <v>0</v>
      </c>
      <c r="BL89" s="18" t="s">
        <v>231</v>
      </c>
      <c r="BM89" s="186" t="s">
        <v>2097</v>
      </c>
    </row>
    <row r="90" spans="1:65" s="2" customFormat="1" ht="16.5" customHeight="1">
      <c r="A90" s="35"/>
      <c r="B90" s="36"/>
      <c r="C90" s="175" t="s">
        <v>231</v>
      </c>
      <c r="D90" s="175" t="s">
        <v>227</v>
      </c>
      <c r="E90" s="176" t="s">
        <v>2098</v>
      </c>
      <c r="F90" s="177" t="s">
        <v>2099</v>
      </c>
      <c r="G90" s="178" t="s">
        <v>554</v>
      </c>
      <c r="H90" s="179">
        <v>155</v>
      </c>
      <c r="I90" s="180"/>
      <c r="J90" s="181">
        <f t="shared" si="0"/>
        <v>0</v>
      </c>
      <c r="K90" s="177" t="s">
        <v>19</v>
      </c>
      <c r="L90" s="40"/>
      <c r="M90" s="182" t="s">
        <v>19</v>
      </c>
      <c r="N90" s="183" t="s">
        <v>45</v>
      </c>
      <c r="O90" s="65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231</v>
      </c>
      <c r="AT90" s="186" t="s">
        <v>227</v>
      </c>
      <c r="AU90" s="186" t="s">
        <v>82</v>
      </c>
      <c r="AY90" s="18" t="s">
        <v>225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8" t="s">
        <v>82</v>
      </c>
      <c r="BK90" s="187">
        <f t="shared" si="9"/>
        <v>0</v>
      </c>
      <c r="BL90" s="18" t="s">
        <v>231</v>
      </c>
      <c r="BM90" s="186" t="s">
        <v>2100</v>
      </c>
    </row>
    <row r="91" spans="1:65" s="2" customFormat="1" ht="16.5" customHeight="1">
      <c r="A91" s="35"/>
      <c r="B91" s="36"/>
      <c r="C91" s="175" t="s">
        <v>1265</v>
      </c>
      <c r="D91" s="175" t="s">
        <v>227</v>
      </c>
      <c r="E91" s="176" t="s">
        <v>2101</v>
      </c>
      <c r="F91" s="177" t="s">
        <v>2102</v>
      </c>
      <c r="G91" s="178" t="s">
        <v>975</v>
      </c>
      <c r="H91" s="179">
        <v>2</v>
      </c>
      <c r="I91" s="180"/>
      <c r="J91" s="181">
        <f t="shared" si="0"/>
        <v>0</v>
      </c>
      <c r="K91" s="177" t="s">
        <v>19</v>
      </c>
      <c r="L91" s="40"/>
      <c r="M91" s="182" t="s">
        <v>19</v>
      </c>
      <c r="N91" s="183" t="s">
        <v>45</v>
      </c>
      <c r="O91" s="65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82</v>
      </c>
      <c r="AY91" s="18" t="s">
        <v>225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8" t="s">
        <v>82</v>
      </c>
      <c r="BK91" s="187">
        <f t="shared" si="9"/>
        <v>0</v>
      </c>
      <c r="BL91" s="18" t="s">
        <v>231</v>
      </c>
      <c r="BM91" s="186" t="s">
        <v>2103</v>
      </c>
    </row>
    <row r="92" spans="1:65" s="2" customFormat="1" ht="24.2" customHeight="1">
      <c r="A92" s="35"/>
      <c r="B92" s="36"/>
      <c r="C92" s="175" t="s">
        <v>255</v>
      </c>
      <c r="D92" s="175" t="s">
        <v>227</v>
      </c>
      <c r="E92" s="176" t="s">
        <v>2104</v>
      </c>
      <c r="F92" s="177" t="s">
        <v>2105</v>
      </c>
      <c r="G92" s="178" t="s">
        <v>1539</v>
      </c>
      <c r="H92" s="179">
        <v>1</v>
      </c>
      <c r="I92" s="180"/>
      <c r="J92" s="181">
        <f t="shared" si="0"/>
        <v>0</v>
      </c>
      <c r="K92" s="177" t="s">
        <v>19</v>
      </c>
      <c r="L92" s="40"/>
      <c r="M92" s="182" t="s">
        <v>19</v>
      </c>
      <c r="N92" s="183" t="s">
        <v>45</v>
      </c>
      <c r="O92" s="65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231</v>
      </c>
      <c r="AT92" s="186" t="s">
        <v>227</v>
      </c>
      <c r="AU92" s="186" t="s">
        <v>82</v>
      </c>
      <c r="AY92" s="18" t="s">
        <v>225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8" t="s">
        <v>82</v>
      </c>
      <c r="BK92" s="187">
        <f t="shared" si="9"/>
        <v>0</v>
      </c>
      <c r="BL92" s="18" t="s">
        <v>231</v>
      </c>
      <c r="BM92" s="186" t="s">
        <v>2106</v>
      </c>
    </row>
    <row r="93" spans="1:65" s="2" customFormat="1" ht="16.5" customHeight="1">
      <c r="A93" s="35"/>
      <c r="B93" s="36"/>
      <c r="C93" s="175" t="s">
        <v>262</v>
      </c>
      <c r="D93" s="175" t="s">
        <v>227</v>
      </c>
      <c r="E93" s="176" t="s">
        <v>2107</v>
      </c>
      <c r="F93" s="177" t="s">
        <v>2108</v>
      </c>
      <c r="G93" s="178" t="s">
        <v>1539</v>
      </c>
      <c r="H93" s="179">
        <v>1</v>
      </c>
      <c r="I93" s="180"/>
      <c r="J93" s="181">
        <f t="shared" si="0"/>
        <v>0</v>
      </c>
      <c r="K93" s="177" t="s">
        <v>19</v>
      </c>
      <c r="L93" s="40"/>
      <c r="M93" s="182" t="s">
        <v>19</v>
      </c>
      <c r="N93" s="183" t="s">
        <v>45</v>
      </c>
      <c r="O93" s="65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82</v>
      </c>
      <c r="AY93" s="18" t="s">
        <v>225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8" t="s">
        <v>82</v>
      </c>
      <c r="BK93" s="187">
        <f t="shared" si="9"/>
        <v>0</v>
      </c>
      <c r="BL93" s="18" t="s">
        <v>231</v>
      </c>
      <c r="BM93" s="186" t="s">
        <v>2109</v>
      </c>
    </row>
    <row r="94" spans="2:63" s="12" customFormat="1" ht="25.9" customHeight="1">
      <c r="B94" s="159"/>
      <c r="C94" s="160"/>
      <c r="D94" s="161" t="s">
        <v>73</v>
      </c>
      <c r="E94" s="162" t="s">
        <v>2110</v>
      </c>
      <c r="F94" s="162" t="s">
        <v>2111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SUM(P95:P102)</f>
        <v>0</v>
      </c>
      <c r="Q94" s="167"/>
      <c r="R94" s="168">
        <f>SUM(R95:R102)</f>
        <v>0</v>
      </c>
      <c r="S94" s="167"/>
      <c r="T94" s="169">
        <f>SUM(T95:T102)</f>
        <v>0</v>
      </c>
      <c r="AR94" s="170" t="s">
        <v>82</v>
      </c>
      <c r="AT94" s="171" t="s">
        <v>73</v>
      </c>
      <c r="AU94" s="171" t="s">
        <v>74</v>
      </c>
      <c r="AY94" s="170" t="s">
        <v>225</v>
      </c>
      <c r="BK94" s="172">
        <f>SUM(BK95:BK102)</f>
        <v>0</v>
      </c>
    </row>
    <row r="95" spans="1:65" s="2" customFormat="1" ht="21.75" customHeight="1">
      <c r="A95" s="35"/>
      <c r="B95" s="36"/>
      <c r="C95" s="175" t="s">
        <v>268</v>
      </c>
      <c r="D95" s="175" t="s">
        <v>227</v>
      </c>
      <c r="E95" s="176" t="s">
        <v>2112</v>
      </c>
      <c r="F95" s="177" t="s">
        <v>2113</v>
      </c>
      <c r="G95" s="178" t="s">
        <v>1539</v>
      </c>
      <c r="H95" s="179">
        <v>1</v>
      </c>
      <c r="I95" s="180"/>
      <c r="J95" s="181">
        <f aca="true" t="shared" si="10" ref="J95:J102">ROUND(I95*H95,2)</f>
        <v>0</v>
      </c>
      <c r="K95" s="177" t="s">
        <v>19</v>
      </c>
      <c r="L95" s="40"/>
      <c r="M95" s="182" t="s">
        <v>19</v>
      </c>
      <c r="N95" s="183" t="s">
        <v>45</v>
      </c>
      <c r="O95" s="65"/>
      <c r="P95" s="184">
        <f aca="true" t="shared" si="11" ref="P95:P102">O95*H95</f>
        <v>0</v>
      </c>
      <c r="Q95" s="184">
        <v>0</v>
      </c>
      <c r="R95" s="184">
        <f aca="true" t="shared" si="12" ref="R95:R102">Q95*H95</f>
        <v>0</v>
      </c>
      <c r="S95" s="184">
        <v>0</v>
      </c>
      <c r="T95" s="185">
        <f aca="true" t="shared" si="13" ref="T95:T102"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82</v>
      </c>
      <c r="AY95" s="18" t="s">
        <v>225</v>
      </c>
      <c r="BE95" s="187">
        <f aca="true" t="shared" si="14" ref="BE95:BE102">IF(N95="základní",J95,0)</f>
        <v>0</v>
      </c>
      <c r="BF95" s="187">
        <f aca="true" t="shared" si="15" ref="BF95:BF102">IF(N95="snížená",J95,0)</f>
        <v>0</v>
      </c>
      <c r="BG95" s="187">
        <f aca="true" t="shared" si="16" ref="BG95:BG102">IF(N95="zákl. přenesená",J95,0)</f>
        <v>0</v>
      </c>
      <c r="BH95" s="187">
        <f aca="true" t="shared" si="17" ref="BH95:BH102">IF(N95="sníž. přenesená",J95,0)</f>
        <v>0</v>
      </c>
      <c r="BI95" s="187">
        <f aca="true" t="shared" si="18" ref="BI95:BI102">IF(N95="nulová",J95,0)</f>
        <v>0</v>
      </c>
      <c r="BJ95" s="18" t="s">
        <v>82</v>
      </c>
      <c r="BK95" s="187">
        <f aca="true" t="shared" si="19" ref="BK95:BK102">ROUND(I95*H95,2)</f>
        <v>0</v>
      </c>
      <c r="BL95" s="18" t="s">
        <v>231</v>
      </c>
      <c r="BM95" s="186" t="s">
        <v>2114</v>
      </c>
    </row>
    <row r="96" spans="1:65" s="2" customFormat="1" ht="16.5" customHeight="1">
      <c r="A96" s="35"/>
      <c r="B96" s="36"/>
      <c r="C96" s="175" t="s">
        <v>273</v>
      </c>
      <c r="D96" s="175" t="s">
        <v>227</v>
      </c>
      <c r="E96" s="176" t="s">
        <v>2115</v>
      </c>
      <c r="F96" s="177" t="s">
        <v>2116</v>
      </c>
      <c r="G96" s="178" t="s">
        <v>1539</v>
      </c>
      <c r="H96" s="179">
        <v>1</v>
      </c>
      <c r="I96" s="180"/>
      <c r="J96" s="181">
        <f t="shared" si="10"/>
        <v>0</v>
      </c>
      <c r="K96" s="177" t="s">
        <v>19</v>
      </c>
      <c r="L96" s="40"/>
      <c r="M96" s="182" t="s">
        <v>19</v>
      </c>
      <c r="N96" s="183" t="s">
        <v>45</v>
      </c>
      <c r="O96" s="65"/>
      <c r="P96" s="184">
        <f t="shared" si="11"/>
        <v>0</v>
      </c>
      <c r="Q96" s="184">
        <v>0</v>
      </c>
      <c r="R96" s="184">
        <f t="shared" si="12"/>
        <v>0</v>
      </c>
      <c r="S96" s="184">
        <v>0</v>
      </c>
      <c r="T96" s="185">
        <f t="shared" si="1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231</v>
      </c>
      <c r="AT96" s="186" t="s">
        <v>227</v>
      </c>
      <c r="AU96" s="186" t="s">
        <v>82</v>
      </c>
      <c r="AY96" s="18" t="s">
        <v>225</v>
      </c>
      <c r="BE96" s="187">
        <f t="shared" si="14"/>
        <v>0</v>
      </c>
      <c r="BF96" s="187">
        <f t="shared" si="15"/>
        <v>0</v>
      </c>
      <c r="BG96" s="187">
        <f t="shared" si="16"/>
        <v>0</v>
      </c>
      <c r="BH96" s="187">
        <f t="shared" si="17"/>
        <v>0</v>
      </c>
      <c r="BI96" s="187">
        <f t="shared" si="18"/>
        <v>0</v>
      </c>
      <c r="BJ96" s="18" t="s">
        <v>82</v>
      </c>
      <c r="BK96" s="187">
        <f t="shared" si="19"/>
        <v>0</v>
      </c>
      <c r="BL96" s="18" t="s">
        <v>231</v>
      </c>
      <c r="BM96" s="186" t="s">
        <v>2117</v>
      </c>
    </row>
    <row r="97" spans="1:65" s="2" customFormat="1" ht="21.75" customHeight="1">
      <c r="A97" s="35"/>
      <c r="B97" s="36"/>
      <c r="C97" s="175" t="s">
        <v>109</v>
      </c>
      <c r="D97" s="175" t="s">
        <v>227</v>
      </c>
      <c r="E97" s="176" t="s">
        <v>2118</v>
      </c>
      <c r="F97" s="177" t="s">
        <v>2119</v>
      </c>
      <c r="G97" s="178" t="s">
        <v>1539</v>
      </c>
      <c r="H97" s="179">
        <v>1</v>
      </c>
      <c r="I97" s="180"/>
      <c r="J97" s="181">
        <f t="shared" si="10"/>
        <v>0</v>
      </c>
      <c r="K97" s="177" t="s">
        <v>19</v>
      </c>
      <c r="L97" s="40"/>
      <c r="M97" s="182" t="s">
        <v>19</v>
      </c>
      <c r="N97" s="183" t="s">
        <v>45</v>
      </c>
      <c r="O97" s="65"/>
      <c r="P97" s="184">
        <f t="shared" si="11"/>
        <v>0</v>
      </c>
      <c r="Q97" s="184">
        <v>0</v>
      </c>
      <c r="R97" s="184">
        <f t="shared" si="12"/>
        <v>0</v>
      </c>
      <c r="S97" s="184">
        <v>0</v>
      </c>
      <c r="T97" s="185">
        <f t="shared" si="1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231</v>
      </c>
      <c r="AT97" s="186" t="s">
        <v>227</v>
      </c>
      <c r="AU97" s="186" t="s">
        <v>82</v>
      </c>
      <c r="AY97" s="18" t="s">
        <v>225</v>
      </c>
      <c r="BE97" s="187">
        <f t="shared" si="14"/>
        <v>0</v>
      </c>
      <c r="BF97" s="187">
        <f t="shared" si="15"/>
        <v>0</v>
      </c>
      <c r="BG97" s="187">
        <f t="shared" si="16"/>
        <v>0</v>
      </c>
      <c r="BH97" s="187">
        <f t="shared" si="17"/>
        <v>0</v>
      </c>
      <c r="BI97" s="187">
        <f t="shared" si="18"/>
        <v>0</v>
      </c>
      <c r="BJ97" s="18" t="s">
        <v>82</v>
      </c>
      <c r="BK97" s="187">
        <f t="shared" si="19"/>
        <v>0</v>
      </c>
      <c r="BL97" s="18" t="s">
        <v>231</v>
      </c>
      <c r="BM97" s="186" t="s">
        <v>2120</v>
      </c>
    </row>
    <row r="98" spans="1:65" s="2" customFormat="1" ht="16.5" customHeight="1">
      <c r="A98" s="35"/>
      <c r="B98" s="36"/>
      <c r="C98" s="175" t="s">
        <v>112</v>
      </c>
      <c r="D98" s="175" t="s">
        <v>227</v>
      </c>
      <c r="E98" s="176" t="s">
        <v>2121</v>
      </c>
      <c r="F98" s="177" t="s">
        <v>2122</v>
      </c>
      <c r="G98" s="178" t="s">
        <v>1539</v>
      </c>
      <c r="H98" s="179">
        <v>1</v>
      </c>
      <c r="I98" s="180"/>
      <c r="J98" s="181">
        <f t="shared" si="10"/>
        <v>0</v>
      </c>
      <c r="K98" s="177" t="s">
        <v>19</v>
      </c>
      <c r="L98" s="40"/>
      <c r="M98" s="182" t="s">
        <v>19</v>
      </c>
      <c r="N98" s="183" t="s">
        <v>45</v>
      </c>
      <c r="O98" s="65"/>
      <c r="P98" s="184">
        <f t="shared" si="11"/>
        <v>0</v>
      </c>
      <c r="Q98" s="184">
        <v>0</v>
      </c>
      <c r="R98" s="184">
        <f t="shared" si="12"/>
        <v>0</v>
      </c>
      <c r="S98" s="184">
        <v>0</v>
      </c>
      <c r="T98" s="185">
        <f t="shared" si="1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231</v>
      </c>
      <c r="AT98" s="186" t="s">
        <v>227</v>
      </c>
      <c r="AU98" s="186" t="s">
        <v>82</v>
      </c>
      <c r="AY98" s="18" t="s">
        <v>225</v>
      </c>
      <c r="BE98" s="187">
        <f t="shared" si="14"/>
        <v>0</v>
      </c>
      <c r="BF98" s="187">
        <f t="shared" si="15"/>
        <v>0</v>
      </c>
      <c r="BG98" s="187">
        <f t="shared" si="16"/>
        <v>0</v>
      </c>
      <c r="BH98" s="187">
        <f t="shared" si="17"/>
        <v>0</v>
      </c>
      <c r="BI98" s="187">
        <f t="shared" si="18"/>
        <v>0</v>
      </c>
      <c r="BJ98" s="18" t="s">
        <v>82</v>
      </c>
      <c r="BK98" s="187">
        <f t="shared" si="19"/>
        <v>0</v>
      </c>
      <c r="BL98" s="18" t="s">
        <v>231</v>
      </c>
      <c r="BM98" s="186" t="s">
        <v>2123</v>
      </c>
    </row>
    <row r="99" spans="1:65" s="2" customFormat="1" ht="21.75" customHeight="1">
      <c r="A99" s="35"/>
      <c r="B99" s="36"/>
      <c r="C99" s="175" t="s">
        <v>115</v>
      </c>
      <c r="D99" s="175" t="s">
        <v>227</v>
      </c>
      <c r="E99" s="176" t="s">
        <v>2124</v>
      </c>
      <c r="F99" s="177" t="s">
        <v>2125</v>
      </c>
      <c r="G99" s="178" t="s">
        <v>1539</v>
      </c>
      <c r="H99" s="179">
        <v>1</v>
      </c>
      <c r="I99" s="180"/>
      <c r="J99" s="181">
        <f t="shared" si="10"/>
        <v>0</v>
      </c>
      <c r="K99" s="177" t="s">
        <v>19</v>
      </c>
      <c r="L99" s="40"/>
      <c r="M99" s="182" t="s">
        <v>19</v>
      </c>
      <c r="N99" s="183" t="s">
        <v>45</v>
      </c>
      <c r="O99" s="65"/>
      <c r="P99" s="184">
        <f t="shared" si="11"/>
        <v>0</v>
      </c>
      <c r="Q99" s="184">
        <v>0</v>
      </c>
      <c r="R99" s="184">
        <f t="shared" si="12"/>
        <v>0</v>
      </c>
      <c r="S99" s="184">
        <v>0</v>
      </c>
      <c r="T99" s="185">
        <f t="shared" si="1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231</v>
      </c>
      <c r="AT99" s="186" t="s">
        <v>227</v>
      </c>
      <c r="AU99" s="186" t="s">
        <v>82</v>
      </c>
      <c r="AY99" s="18" t="s">
        <v>225</v>
      </c>
      <c r="BE99" s="187">
        <f t="shared" si="14"/>
        <v>0</v>
      </c>
      <c r="BF99" s="187">
        <f t="shared" si="15"/>
        <v>0</v>
      </c>
      <c r="BG99" s="187">
        <f t="shared" si="16"/>
        <v>0</v>
      </c>
      <c r="BH99" s="187">
        <f t="shared" si="17"/>
        <v>0</v>
      </c>
      <c r="BI99" s="187">
        <f t="shared" si="18"/>
        <v>0</v>
      </c>
      <c r="BJ99" s="18" t="s">
        <v>82</v>
      </c>
      <c r="BK99" s="187">
        <f t="shared" si="19"/>
        <v>0</v>
      </c>
      <c r="BL99" s="18" t="s">
        <v>231</v>
      </c>
      <c r="BM99" s="186" t="s">
        <v>2126</v>
      </c>
    </row>
    <row r="100" spans="1:65" s="2" customFormat="1" ht="16.5" customHeight="1">
      <c r="A100" s="35"/>
      <c r="B100" s="36"/>
      <c r="C100" s="175" t="s">
        <v>118</v>
      </c>
      <c r="D100" s="175" t="s">
        <v>227</v>
      </c>
      <c r="E100" s="176" t="s">
        <v>2127</v>
      </c>
      <c r="F100" s="177" t="s">
        <v>2128</v>
      </c>
      <c r="G100" s="178" t="s">
        <v>1539</v>
      </c>
      <c r="H100" s="179">
        <v>1</v>
      </c>
      <c r="I100" s="180"/>
      <c r="J100" s="181">
        <f t="shared" si="10"/>
        <v>0</v>
      </c>
      <c r="K100" s="177" t="s">
        <v>19</v>
      </c>
      <c r="L100" s="40"/>
      <c r="M100" s="182" t="s">
        <v>19</v>
      </c>
      <c r="N100" s="183" t="s">
        <v>45</v>
      </c>
      <c r="O100" s="65"/>
      <c r="P100" s="184">
        <f t="shared" si="11"/>
        <v>0</v>
      </c>
      <c r="Q100" s="184">
        <v>0</v>
      </c>
      <c r="R100" s="184">
        <f t="shared" si="12"/>
        <v>0</v>
      </c>
      <c r="S100" s="184">
        <v>0</v>
      </c>
      <c r="T100" s="185">
        <f t="shared" si="1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231</v>
      </c>
      <c r="AT100" s="186" t="s">
        <v>227</v>
      </c>
      <c r="AU100" s="186" t="s">
        <v>82</v>
      </c>
      <c r="AY100" s="18" t="s">
        <v>225</v>
      </c>
      <c r="BE100" s="187">
        <f t="shared" si="14"/>
        <v>0</v>
      </c>
      <c r="BF100" s="187">
        <f t="shared" si="15"/>
        <v>0</v>
      </c>
      <c r="BG100" s="187">
        <f t="shared" si="16"/>
        <v>0</v>
      </c>
      <c r="BH100" s="187">
        <f t="shared" si="17"/>
        <v>0</v>
      </c>
      <c r="BI100" s="187">
        <f t="shared" si="18"/>
        <v>0</v>
      </c>
      <c r="BJ100" s="18" t="s">
        <v>82</v>
      </c>
      <c r="BK100" s="187">
        <f t="shared" si="19"/>
        <v>0</v>
      </c>
      <c r="BL100" s="18" t="s">
        <v>231</v>
      </c>
      <c r="BM100" s="186" t="s">
        <v>2129</v>
      </c>
    </row>
    <row r="101" spans="1:65" s="2" customFormat="1" ht="24.2" customHeight="1">
      <c r="A101" s="35"/>
      <c r="B101" s="36"/>
      <c r="C101" s="175" t="s">
        <v>121</v>
      </c>
      <c r="D101" s="175" t="s">
        <v>227</v>
      </c>
      <c r="E101" s="176" t="s">
        <v>2130</v>
      </c>
      <c r="F101" s="177" t="s">
        <v>2131</v>
      </c>
      <c r="G101" s="178" t="s">
        <v>1539</v>
      </c>
      <c r="H101" s="179">
        <v>1</v>
      </c>
      <c r="I101" s="180"/>
      <c r="J101" s="181">
        <f t="shared" si="10"/>
        <v>0</v>
      </c>
      <c r="K101" s="177" t="s">
        <v>19</v>
      </c>
      <c r="L101" s="40"/>
      <c r="M101" s="182" t="s">
        <v>19</v>
      </c>
      <c r="N101" s="183" t="s">
        <v>45</v>
      </c>
      <c r="O101" s="65"/>
      <c r="P101" s="184">
        <f t="shared" si="11"/>
        <v>0</v>
      </c>
      <c r="Q101" s="184">
        <v>0</v>
      </c>
      <c r="R101" s="184">
        <f t="shared" si="12"/>
        <v>0</v>
      </c>
      <c r="S101" s="184">
        <v>0</v>
      </c>
      <c r="T101" s="185">
        <f t="shared" si="1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82</v>
      </c>
      <c r="AY101" s="18" t="s">
        <v>225</v>
      </c>
      <c r="BE101" s="187">
        <f t="shared" si="14"/>
        <v>0</v>
      </c>
      <c r="BF101" s="187">
        <f t="shared" si="15"/>
        <v>0</v>
      </c>
      <c r="BG101" s="187">
        <f t="shared" si="16"/>
        <v>0</v>
      </c>
      <c r="BH101" s="187">
        <f t="shared" si="17"/>
        <v>0</v>
      </c>
      <c r="BI101" s="187">
        <f t="shared" si="18"/>
        <v>0</v>
      </c>
      <c r="BJ101" s="18" t="s">
        <v>82</v>
      </c>
      <c r="BK101" s="187">
        <f t="shared" si="19"/>
        <v>0</v>
      </c>
      <c r="BL101" s="18" t="s">
        <v>231</v>
      </c>
      <c r="BM101" s="186" t="s">
        <v>2132</v>
      </c>
    </row>
    <row r="102" spans="1:65" s="2" customFormat="1" ht="24.2" customHeight="1">
      <c r="A102" s="35"/>
      <c r="B102" s="36"/>
      <c r="C102" s="175" t="s">
        <v>8</v>
      </c>
      <c r="D102" s="175" t="s">
        <v>227</v>
      </c>
      <c r="E102" s="176" t="s">
        <v>2133</v>
      </c>
      <c r="F102" s="177" t="s">
        <v>2134</v>
      </c>
      <c r="G102" s="178" t="s">
        <v>1539</v>
      </c>
      <c r="H102" s="179">
        <v>1</v>
      </c>
      <c r="I102" s="180"/>
      <c r="J102" s="181">
        <f t="shared" si="10"/>
        <v>0</v>
      </c>
      <c r="K102" s="177" t="s">
        <v>19</v>
      </c>
      <c r="L102" s="40"/>
      <c r="M102" s="182" t="s">
        <v>19</v>
      </c>
      <c r="N102" s="183" t="s">
        <v>45</v>
      </c>
      <c r="O102" s="65"/>
      <c r="P102" s="184">
        <f t="shared" si="11"/>
        <v>0</v>
      </c>
      <c r="Q102" s="184">
        <v>0</v>
      </c>
      <c r="R102" s="184">
        <f t="shared" si="12"/>
        <v>0</v>
      </c>
      <c r="S102" s="184">
        <v>0</v>
      </c>
      <c r="T102" s="185">
        <f t="shared" si="1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231</v>
      </c>
      <c r="AT102" s="186" t="s">
        <v>227</v>
      </c>
      <c r="AU102" s="186" t="s">
        <v>82</v>
      </c>
      <c r="AY102" s="18" t="s">
        <v>225</v>
      </c>
      <c r="BE102" s="187">
        <f t="shared" si="14"/>
        <v>0</v>
      </c>
      <c r="BF102" s="187">
        <f t="shared" si="15"/>
        <v>0</v>
      </c>
      <c r="BG102" s="187">
        <f t="shared" si="16"/>
        <v>0</v>
      </c>
      <c r="BH102" s="187">
        <f t="shared" si="17"/>
        <v>0</v>
      </c>
      <c r="BI102" s="187">
        <f t="shared" si="18"/>
        <v>0</v>
      </c>
      <c r="BJ102" s="18" t="s">
        <v>82</v>
      </c>
      <c r="BK102" s="187">
        <f t="shared" si="19"/>
        <v>0</v>
      </c>
      <c r="BL102" s="18" t="s">
        <v>231</v>
      </c>
      <c r="BM102" s="186" t="s">
        <v>2135</v>
      </c>
    </row>
    <row r="103" spans="2:63" s="12" customFormat="1" ht="25.9" customHeight="1">
      <c r="B103" s="159"/>
      <c r="C103" s="160"/>
      <c r="D103" s="161" t="s">
        <v>73</v>
      </c>
      <c r="E103" s="162" t="s">
        <v>223</v>
      </c>
      <c r="F103" s="162" t="s">
        <v>224</v>
      </c>
      <c r="G103" s="160"/>
      <c r="H103" s="160"/>
      <c r="I103" s="163"/>
      <c r="J103" s="164">
        <f>BK103</f>
        <v>0</v>
      </c>
      <c r="K103" s="160"/>
      <c r="L103" s="165"/>
      <c r="M103" s="166"/>
      <c r="N103" s="167"/>
      <c r="O103" s="167"/>
      <c r="P103" s="168">
        <f>P104+P143+P146</f>
        <v>0</v>
      </c>
      <c r="Q103" s="167"/>
      <c r="R103" s="168">
        <f>R104+R143+R146</f>
        <v>151.5604108</v>
      </c>
      <c r="S103" s="167"/>
      <c r="T103" s="169">
        <f>T104+T143+T146</f>
        <v>4.5675</v>
      </c>
      <c r="AR103" s="170" t="s">
        <v>82</v>
      </c>
      <c r="AT103" s="171" t="s">
        <v>73</v>
      </c>
      <c r="AU103" s="171" t="s">
        <v>74</v>
      </c>
      <c r="AY103" s="170" t="s">
        <v>225</v>
      </c>
      <c r="BK103" s="172">
        <f>BK104+BK143+BK146</f>
        <v>0</v>
      </c>
    </row>
    <row r="104" spans="2:63" s="12" customFormat="1" ht="22.9" customHeight="1">
      <c r="B104" s="159"/>
      <c r="C104" s="160"/>
      <c r="D104" s="161" t="s">
        <v>73</v>
      </c>
      <c r="E104" s="173" t="s">
        <v>82</v>
      </c>
      <c r="F104" s="173" t="s">
        <v>226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SUM(P105:P142)</f>
        <v>0</v>
      </c>
      <c r="Q104" s="167"/>
      <c r="R104" s="168">
        <f>SUM(R105:R142)</f>
        <v>136.435</v>
      </c>
      <c r="S104" s="167"/>
      <c r="T104" s="169">
        <f>SUM(T105:T142)</f>
        <v>4.5675</v>
      </c>
      <c r="AR104" s="170" t="s">
        <v>82</v>
      </c>
      <c r="AT104" s="171" t="s">
        <v>73</v>
      </c>
      <c r="AU104" s="171" t="s">
        <v>82</v>
      </c>
      <c r="AY104" s="170" t="s">
        <v>225</v>
      </c>
      <c r="BK104" s="172">
        <f>SUM(BK105:BK142)</f>
        <v>0</v>
      </c>
    </row>
    <row r="105" spans="1:65" s="2" customFormat="1" ht="66.75" customHeight="1">
      <c r="A105" s="35"/>
      <c r="B105" s="36"/>
      <c r="C105" s="175" t="s">
        <v>295</v>
      </c>
      <c r="D105" s="175" t="s">
        <v>227</v>
      </c>
      <c r="E105" s="176" t="s">
        <v>2136</v>
      </c>
      <c r="F105" s="177" t="s">
        <v>2137</v>
      </c>
      <c r="G105" s="178" t="s">
        <v>129</v>
      </c>
      <c r="H105" s="179">
        <v>3</v>
      </c>
      <c r="I105" s="180"/>
      <c r="J105" s="181">
        <f>ROUND(I105*H105,2)</f>
        <v>0</v>
      </c>
      <c r="K105" s="177" t="s">
        <v>292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0.26</v>
      </c>
      <c r="T105" s="185">
        <f>S105*H105</f>
        <v>0.78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231</v>
      </c>
      <c r="BM105" s="186" t="s">
        <v>2138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2139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66.75" customHeight="1">
      <c r="A107" s="35"/>
      <c r="B107" s="36"/>
      <c r="C107" s="175" t="s">
        <v>300</v>
      </c>
      <c r="D107" s="175" t="s">
        <v>227</v>
      </c>
      <c r="E107" s="176" t="s">
        <v>2140</v>
      </c>
      <c r="F107" s="177" t="s">
        <v>2141</v>
      </c>
      <c r="G107" s="178" t="s">
        <v>129</v>
      </c>
      <c r="H107" s="179">
        <v>7.5</v>
      </c>
      <c r="I107" s="180"/>
      <c r="J107" s="181">
        <f>ROUND(I107*H107,2)</f>
        <v>0</v>
      </c>
      <c r="K107" s="177" t="s">
        <v>292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0.505</v>
      </c>
      <c r="T107" s="185">
        <f>S107*H107</f>
        <v>3.7875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231</v>
      </c>
      <c r="BM107" s="186" t="s">
        <v>2142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2143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24.2" customHeight="1">
      <c r="A109" s="35"/>
      <c r="B109" s="36"/>
      <c r="C109" s="175" t="s">
        <v>314</v>
      </c>
      <c r="D109" s="175" t="s">
        <v>227</v>
      </c>
      <c r="E109" s="176" t="s">
        <v>1954</v>
      </c>
      <c r="F109" s="177" t="s">
        <v>1955</v>
      </c>
      <c r="G109" s="178" t="s">
        <v>129</v>
      </c>
      <c r="H109" s="179">
        <v>145</v>
      </c>
      <c r="I109" s="180"/>
      <c r="J109" s="181">
        <f>ROUND(I109*H109,2)</f>
        <v>0</v>
      </c>
      <c r="K109" s="177" t="s">
        <v>292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2144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1957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1:65" s="2" customFormat="1" ht="44.25" customHeight="1">
      <c r="A111" s="35"/>
      <c r="B111" s="36"/>
      <c r="C111" s="175" t="s">
        <v>319</v>
      </c>
      <c r="D111" s="175" t="s">
        <v>227</v>
      </c>
      <c r="E111" s="176" t="s">
        <v>1963</v>
      </c>
      <c r="F111" s="177" t="s">
        <v>1964</v>
      </c>
      <c r="G111" s="178" t="s">
        <v>138</v>
      </c>
      <c r="H111" s="179">
        <v>195</v>
      </c>
      <c r="I111" s="180"/>
      <c r="J111" s="181">
        <f>ROUND(I111*H111,2)</f>
        <v>0</v>
      </c>
      <c r="K111" s="177" t="s">
        <v>292</v>
      </c>
      <c r="L111" s="40"/>
      <c r="M111" s="182" t="s">
        <v>19</v>
      </c>
      <c r="N111" s="183" t="s">
        <v>45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231</v>
      </c>
      <c r="AT111" s="186" t="s">
        <v>227</v>
      </c>
      <c r="AU111" s="186" t="s">
        <v>84</v>
      </c>
      <c r="AY111" s="18" t="s">
        <v>225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82</v>
      </c>
      <c r="BK111" s="187">
        <f>ROUND(I111*H111,2)</f>
        <v>0</v>
      </c>
      <c r="BL111" s="18" t="s">
        <v>231</v>
      </c>
      <c r="BM111" s="186" t="s">
        <v>2145</v>
      </c>
    </row>
    <row r="112" spans="1:47" s="2" customFormat="1" ht="11.25">
      <c r="A112" s="35"/>
      <c r="B112" s="36"/>
      <c r="C112" s="37"/>
      <c r="D112" s="188" t="s">
        <v>233</v>
      </c>
      <c r="E112" s="37"/>
      <c r="F112" s="189" t="s">
        <v>1966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233</v>
      </c>
      <c r="AU112" s="18" t="s">
        <v>84</v>
      </c>
    </row>
    <row r="113" spans="2:51" s="13" customFormat="1" ht="11.25">
      <c r="B113" s="193"/>
      <c r="C113" s="194"/>
      <c r="D113" s="195" t="s">
        <v>249</v>
      </c>
      <c r="E113" s="196" t="s">
        <v>19</v>
      </c>
      <c r="F113" s="197" t="s">
        <v>2146</v>
      </c>
      <c r="G113" s="194"/>
      <c r="H113" s="198">
        <v>195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249</v>
      </c>
      <c r="AU113" s="204" t="s">
        <v>84</v>
      </c>
      <c r="AV113" s="13" t="s">
        <v>84</v>
      </c>
      <c r="AW113" s="13" t="s">
        <v>36</v>
      </c>
      <c r="AX113" s="13" t="s">
        <v>74</v>
      </c>
      <c r="AY113" s="204" t="s">
        <v>225</v>
      </c>
    </row>
    <row r="114" spans="2:51" s="14" customFormat="1" ht="11.25">
      <c r="B114" s="205"/>
      <c r="C114" s="206"/>
      <c r="D114" s="195" t="s">
        <v>249</v>
      </c>
      <c r="E114" s="207" t="s">
        <v>19</v>
      </c>
      <c r="F114" s="208" t="s">
        <v>261</v>
      </c>
      <c r="G114" s="206"/>
      <c r="H114" s="209">
        <v>195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249</v>
      </c>
      <c r="AU114" s="215" t="s">
        <v>84</v>
      </c>
      <c r="AV114" s="14" t="s">
        <v>231</v>
      </c>
      <c r="AW114" s="14" t="s">
        <v>36</v>
      </c>
      <c r="AX114" s="14" t="s">
        <v>82</v>
      </c>
      <c r="AY114" s="215" t="s">
        <v>225</v>
      </c>
    </row>
    <row r="115" spans="1:65" s="2" customFormat="1" ht="49.15" customHeight="1">
      <c r="A115" s="35"/>
      <c r="B115" s="36"/>
      <c r="C115" s="175" t="s">
        <v>1238</v>
      </c>
      <c r="D115" s="175" t="s">
        <v>227</v>
      </c>
      <c r="E115" s="176" t="s">
        <v>1967</v>
      </c>
      <c r="F115" s="177" t="s">
        <v>1968</v>
      </c>
      <c r="G115" s="178" t="s">
        <v>138</v>
      </c>
      <c r="H115" s="179">
        <v>20</v>
      </c>
      <c r="I115" s="180"/>
      <c r="J115" s="181">
        <f>ROUND(I115*H115,2)</f>
        <v>0</v>
      </c>
      <c r="K115" s="177" t="s">
        <v>292</v>
      </c>
      <c r="L115" s="40"/>
      <c r="M115" s="182" t="s">
        <v>19</v>
      </c>
      <c r="N115" s="183" t="s">
        <v>45</v>
      </c>
      <c r="O115" s="65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231</v>
      </c>
      <c r="AT115" s="186" t="s">
        <v>227</v>
      </c>
      <c r="AU115" s="186" t="s">
        <v>84</v>
      </c>
      <c r="AY115" s="18" t="s">
        <v>225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82</v>
      </c>
      <c r="BK115" s="187">
        <f>ROUND(I115*H115,2)</f>
        <v>0</v>
      </c>
      <c r="BL115" s="18" t="s">
        <v>231</v>
      </c>
      <c r="BM115" s="186" t="s">
        <v>2147</v>
      </c>
    </row>
    <row r="116" spans="1:47" s="2" customFormat="1" ht="11.25">
      <c r="A116" s="35"/>
      <c r="B116" s="36"/>
      <c r="C116" s="37"/>
      <c r="D116" s="188" t="s">
        <v>233</v>
      </c>
      <c r="E116" s="37"/>
      <c r="F116" s="189" t="s">
        <v>1970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233</v>
      </c>
      <c r="AU116" s="18" t="s">
        <v>84</v>
      </c>
    </row>
    <row r="117" spans="1:65" s="2" customFormat="1" ht="44.25" customHeight="1">
      <c r="A117" s="35"/>
      <c r="B117" s="36"/>
      <c r="C117" s="175" t="s">
        <v>7</v>
      </c>
      <c r="D117" s="175" t="s">
        <v>227</v>
      </c>
      <c r="E117" s="176" t="s">
        <v>1971</v>
      </c>
      <c r="F117" s="177" t="s">
        <v>1972</v>
      </c>
      <c r="G117" s="178" t="s">
        <v>129</v>
      </c>
      <c r="H117" s="179">
        <v>145</v>
      </c>
      <c r="I117" s="180"/>
      <c r="J117" s="181">
        <f>ROUND(I117*H117,2)</f>
        <v>0</v>
      </c>
      <c r="K117" s="177" t="s">
        <v>292</v>
      </c>
      <c r="L117" s="40"/>
      <c r="M117" s="182" t="s">
        <v>19</v>
      </c>
      <c r="N117" s="183" t="s">
        <v>45</v>
      </c>
      <c r="O117" s="65"/>
      <c r="P117" s="184">
        <f>O117*H117</f>
        <v>0</v>
      </c>
      <c r="Q117" s="184">
        <v>0.003</v>
      </c>
      <c r="R117" s="184">
        <f>Q117*H117</f>
        <v>0.435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231</v>
      </c>
      <c r="AT117" s="186" t="s">
        <v>227</v>
      </c>
      <c r="AU117" s="186" t="s">
        <v>84</v>
      </c>
      <c r="AY117" s="18" t="s">
        <v>225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82</v>
      </c>
      <c r="BK117" s="187">
        <f>ROUND(I117*H117,2)</f>
        <v>0</v>
      </c>
      <c r="BL117" s="18" t="s">
        <v>231</v>
      </c>
      <c r="BM117" s="186" t="s">
        <v>2148</v>
      </c>
    </row>
    <row r="118" spans="1:47" s="2" customFormat="1" ht="11.25">
      <c r="A118" s="35"/>
      <c r="B118" s="36"/>
      <c r="C118" s="37"/>
      <c r="D118" s="188" t="s">
        <v>233</v>
      </c>
      <c r="E118" s="37"/>
      <c r="F118" s="189" t="s">
        <v>1974</v>
      </c>
      <c r="G118" s="37"/>
      <c r="H118" s="37"/>
      <c r="I118" s="190"/>
      <c r="J118" s="37"/>
      <c r="K118" s="37"/>
      <c r="L118" s="40"/>
      <c r="M118" s="191"/>
      <c r="N118" s="192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233</v>
      </c>
      <c r="AU118" s="18" t="s">
        <v>84</v>
      </c>
    </row>
    <row r="119" spans="1:65" s="2" customFormat="1" ht="49.15" customHeight="1">
      <c r="A119" s="35"/>
      <c r="B119" s="36"/>
      <c r="C119" s="175" t="s">
        <v>305</v>
      </c>
      <c r="D119" s="175" t="s">
        <v>227</v>
      </c>
      <c r="E119" s="176" t="s">
        <v>1975</v>
      </c>
      <c r="F119" s="177" t="s">
        <v>1976</v>
      </c>
      <c r="G119" s="178" t="s">
        <v>129</v>
      </c>
      <c r="H119" s="179">
        <v>145</v>
      </c>
      <c r="I119" s="180"/>
      <c r="J119" s="181">
        <f>ROUND(I119*H119,2)</f>
        <v>0</v>
      </c>
      <c r="K119" s="177" t="s">
        <v>292</v>
      </c>
      <c r="L119" s="40"/>
      <c r="M119" s="182" t="s">
        <v>19</v>
      </c>
      <c r="N119" s="183" t="s">
        <v>45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231</v>
      </c>
      <c r="AT119" s="186" t="s">
        <v>227</v>
      </c>
      <c r="AU119" s="186" t="s">
        <v>84</v>
      </c>
      <c r="AY119" s="18" t="s">
        <v>225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82</v>
      </c>
      <c r="BK119" s="187">
        <f>ROUND(I119*H119,2)</f>
        <v>0</v>
      </c>
      <c r="BL119" s="18" t="s">
        <v>231</v>
      </c>
      <c r="BM119" s="186" t="s">
        <v>2149</v>
      </c>
    </row>
    <row r="120" spans="1:47" s="2" customFormat="1" ht="11.25">
      <c r="A120" s="35"/>
      <c r="B120" s="36"/>
      <c r="C120" s="37"/>
      <c r="D120" s="188" t="s">
        <v>233</v>
      </c>
      <c r="E120" s="37"/>
      <c r="F120" s="189" t="s">
        <v>1978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233</v>
      </c>
      <c r="AU120" s="18" t="s">
        <v>84</v>
      </c>
    </row>
    <row r="121" spans="1:65" s="2" customFormat="1" ht="62.65" customHeight="1">
      <c r="A121" s="35"/>
      <c r="B121" s="36"/>
      <c r="C121" s="175" t="s">
        <v>324</v>
      </c>
      <c r="D121" s="175" t="s">
        <v>227</v>
      </c>
      <c r="E121" s="176" t="s">
        <v>256</v>
      </c>
      <c r="F121" s="177" t="s">
        <v>257</v>
      </c>
      <c r="G121" s="178" t="s">
        <v>138</v>
      </c>
      <c r="H121" s="179">
        <v>98</v>
      </c>
      <c r="I121" s="180"/>
      <c r="J121" s="181">
        <f>ROUND(I121*H121,2)</f>
        <v>0</v>
      </c>
      <c r="K121" s="177" t="s">
        <v>292</v>
      </c>
      <c r="L121" s="40"/>
      <c r="M121" s="182" t="s">
        <v>19</v>
      </c>
      <c r="N121" s="183" t="s">
        <v>45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231</v>
      </c>
      <c r="AT121" s="186" t="s">
        <v>227</v>
      </c>
      <c r="AU121" s="186" t="s">
        <v>84</v>
      </c>
      <c r="AY121" s="18" t="s">
        <v>225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82</v>
      </c>
      <c r="BK121" s="187">
        <f>ROUND(I121*H121,2)</f>
        <v>0</v>
      </c>
      <c r="BL121" s="18" t="s">
        <v>231</v>
      </c>
      <c r="BM121" s="186" t="s">
        <v>2150</v>
      </c>
    </row>
    <row r="122" spans="1:47" s="2" customFormat="1" ht="11.25">
      <c r="A122" s="35"/>
      <c r="B122" s="36"/>
      <c r="C122" s="37"/>
      <c r="D122" s="188" t="s">
        <v>233</v>
      </c>
      <c r="E122" s="37"/>
      <c r="F122" s="189" t="s">
        <v>1980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233</v>
      </c>
      <c r="AU122" s="18" t="s">
        <v>84</v>
      </c>
    </row>
    <row r="123" spans="1:65" s="2" customFormat="1" ht="44.25" customHeight="1">
      <c r="A123" s="35"/>
      <c r="B123" s="36"/>
      <c r="C123" s="175" t="s">
        <v>1382</v>
      </c>
      <c r="D123" s="175" t="s">
        <v>227</v>
      </c>
      <c r="E123" s="176" t="s">
        <v>1981</v>
      </c>
      <c r="F123" s="177" t="s">
        <v>1982</v>
      </c>
      <c r="G123" s="178" t="s">
        <v>138</v>
      </c>
      <c r="H123" s="179">
        <v>98</v>
      </c>
      <c r="I123" s="180"/>
      <c r="J123" s="181">
        <f>ROUND(I123*H123,2)</f>
        <v>0</v>
      </c>
      <c r="K123" s="177" t="s">
        <v>292</v>
      </c>
      <c r="L123" s="40"/>
      <c r="M123" s="182" t="s">
        <v>19</v>
      </c>
      <c r="N123" s="183" t="s">
        <v>45</v>
      </c>
      <c r="O123" s="65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231</v>
      </c>
      <c r="AT123" s="186" t="s">
        <v>227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231</v>
      </c>
      <c r="BM123" s="186" t="s">
        <v>2151</v>
      </c>
    </row>
    <row r="124" spans="1:47" s="2" customFormat="1" ht="11.25">
      <c r="A124" s="35"/>
      <c r="B124" s="36"/>
      <c r="C124" s="37"/>
      <c r="D124" s="188" t="s">
        <v>233</v>
      </c>
      <c r="E124" s="37"/>
      <c r="F124" s="189" t="s">
        <v>1984</v>
      </c>
      <c r="G124" s="37"/>
      <c r="H124" s="37"/>
      <c r="I124" s="190"/>
      <c r="J124" s="37"/>
      <c r="K124" s="37"/>
      <c r="L124" s="40"/>
      <c r="M124" s="191"/>
      <c r="N124" s="192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233</v>
      </c>
      <c r="AU124" s="18" t="s">
        <v>84</v>
      </c>
    </row>
    <row r="125" spans="1:65" s="2" customFormat="1" ht="44.25" customHeight="1">
      <c r="A125" s="35"/>
      <c r="B125" s="36"/>
      <c r="C125" s="175" t="s">
        <v>427</v>
      </c>
      <c r="D125" s="175" t="s">
        <v>227</v>
      </c>
      <c r="E125" s="176" t="s">
        <v>1985</v>
      </c>
      <c r="F125" s="177" t="s">
        <v>1986</v>
      </c>
      <c r="G125" s="178" t="s">
        <v>138</v>
      </c>
      <c r="H125" s="179">
        <v>98</v>
      </c>
      <c r="I125" s="180"/>
      <c r="J125" s="181">
        <f>ROUND(I125*H125,2)</f>
        <v>0</v>
      </c>
      <c r="K125" s="177" t="s">
        <v>292</v>
      </c>
      <c r="L125" s="40"/>
      <c r="M125" s="182" t="s">
        <v>19</v>
      </c>
      <c r="N125" s="183" t="s">
        <v>45</v>
      </c>
      <c r="O125" s="65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231</v>
      </c>
      <c r="AT125" s="186" t="s">
        <v>227</v>
      </c>
      <c r="AU125" s="186" t="s">
        <v>84</v>
      </c>
      <c r="AY125" s="18" t="s">
        <v>225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82</v>
      </c>
      <c r="BK125" s="187">
        <f>ROUND(I125*H125,2)</f>
        <v>0</v>
      </c>
      <c r="BL125" s="18" t="s">
        <v>231</v>
      </c>
      <c r="BM125" s="186" t="s">
        <v>2152</v>
      </c>
    </row>
    <row r="126" spans="1:47" s="2" customFormat="1" ht="11.25">
      <c r="A126" s="35"/>
      <c r="B126" s="36"/>
      <c r="C126" s="37"/>
      <c r="D126" s="188" t="s">
        <v>233</v>
      </c>
      <c r="E126" s="37"/>
      <c r="F126" s="189" t="s">
        <v>1988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233</v>
      </c>
      <c r="AU126" s="18" t="s">
        <v>84</v>
      </c>
    </row>
    <row r="127" spans="1:65" s="2" customFormat="1" ht="44.25" customHeight="1">
      <c r="A127" s="35"/>
      <c r="B127" s="36"/>
      <c r="C127" s="175" t="s">
        <v>434</v>
      </c>
      <c r="D127" s="175" t="s">
        <v>227</v>
      </c>
      <c r="E127" s="176" t="s">
        <v>1989</v>
      </c>
      <c r="F127" s="177" t="s">
        <v>1990</v>
      </c>
      <c r="G127" s="178" t="s">
        <v>285</v>
      </c>
      <c r="H127" s="179">
        <v>196</v>
      </c>
      <c r="I127" s="180"/>
      <c r="J127" s="181">
        <f>ROUND(I127*H127,2)</f>
        <v>0</v>
      </c>
      <c r="K127" s="177" t="s">
        <v>292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231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231</v>
      </c>
      <c r="BM127" s="186" t="s">
        <v>2153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1992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1:65" s="2" customFormat="1" ht="37.9" customHeight="1">
      <c r="A129" s="35"/>
      <c r="B129" s="36"/>
      <c r="C129" s="175" t="s">
        <v>440</v>
      </c>
      <c r="D129" s="175" t="s">
        <v>227</v>
      </c>
      <c r="E129" s="176" t="s">
        <v>1993</v>
      </c>
      <c r="F129" s="177" t="s">
        <v>1994</v>
      </c>
      <c r="G129" s="178" t="s">
        <v>138</v>
      </c>
      <c r="H129" s="179">
        <v>98</v>
      </c>
      <c r="I129" s="180"/>
      <c r="J129" s="181">
        <f>ROUND(I129*H129,2)</f>
        <v>0</v>
      </c>
      <c r="K129" s="177" t="s">
        <v>292</v>
      </c>
      <c r="L129" s="40"/>
      <c r="M129" s="182" t="s">
        <v>19</v>
      </c>
      <c r="N129" s="183" t="s">
        <v>45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231</v>
      </c>
      <c r="AT129" s="186" t="s">
        <v>227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231</v>
      </c>
      <c r="BM129" s="186" t="s">
        <v>2154</v>
      </c>
    </row>
    <row r="130" spans="1:47" s="2" customFormat="1" ht="11.25">
      <c r="A130" s="35"/>
      <c r="B130" s="36"/>
      <c r="C130" s="37"/>
      <c r="D130" s="188" t="s">
        <v>233</v>
      </c>
      <c r="E130" s="37"/>
      <c r="F130" s="189" t="s">
        <v>1996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</v>
      </c>
      <c r="AU130" s="18" t="s">
        <v>84</v>
      </c>
    </row>
    <row r="131" spans="1:65" s="2" customFormat="1" ht="44.25" customHeight="1">
      <c r="A131" s="35"/>
      <c r="B131" s="36"/>
      <c r="C131" s="175" t="s">
        <v>445</v>
      </c>
      <c r="D131" s="175" t="s">
        <v>227</v>
      </c>
      <c r="E131" s="176" t="s">
        <v>1997</v>
      </c>
      <c r="F131" s="177" t="s">
        <v>1998</v>
      </c>
      <c r="G131" s="178" t="s">
        <v>138</v>
      </c>
      <c r="H131" s="179">
        <v>35</v>
      </c>
      <c r="I131" s="180"/>
      <c r="J131" s="181">
        <f>ROUND(I131*H131,2)</f>
        <v>0</v>
      </c>
      <c r="K131" s="177" t="s">
        <v>292</v>
      </c>
      <c r="L131" s="40"/>
      <c r="M131" s="182" t="s">
        <v>19</v>
      </c>
      <c r="N131" s="183" t="s">
        <v>45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231</v>
      </c>
      <c r="AT131" s="186" t="s">
        <v>227</v>
      </c>
      <c r="AU131" s="186" t="s">
        <v>84</v>
      </c>
      <c r="AY131" s="18" t="s">
        <v>225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82</v>
      </c>
      <c r="BK131" s="187">
        <f>ROUND(I131*H131,2)</f>
        <v>0</v>
      </c>
      <c r="BL131" s="18" t="s">
        <v>231</v>
      </c>
      <c r="BM131" s="186" t="s">
        <v>2155</v>
      </c>
    </row>
    <row r="132" spans="1:47" s="2" customFormat="1" ht="11.25">
      <c r="A132" s="35"/>
      <c r="B132" s="36"/>
      <c r="C132" s="37"/>
      <c r="D132" s="188" t="s">
        <v>233</v>
      </c>
      <c r="E132" s="37"/>
      <c r="F132" s="189" t="s">
        <v>2000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</v>
      </c>
      <c r="AU132" s="18" t="s">
        <v>84</v>
      </c>
    </row>
    <row r="133" spans="2:51" s="13" customFormat="1" ht="11.25">
      <c r="B133" s="193"/>
      <c r="C133" s="194"/>
      <c r="D133" s="195" t="s">
        <v>249</v>
      </c>
      <c r="E133" s="196" t="s">
        <v>19</v>
      </c>
      <c r="F133" s="197" t="s">
        <v>2156</v>
      </c>
      <c r="G133" s="194"/>
      <c r="H133" s="198">
        <v>35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249</v>
      </c>
      <c r="AU133" s="204" t="s">
        <v>84</v>
      </c>
      <c r="AV133" s="13" t="s">
        <v>84</v>
      </c>
      <c r="AW133" s="13" t="s">
        <v>36</v>
      </c>
      <c r="AX133" s="13" t="s">
        <v>74</v>
      </c>
      <c r="AY133" s="204" t="s">
        <v>225</v>
      </c>
    </row>
    <row r="134" spans="2:51" s="14" customFormat="1" ht="11.25">
      <c r="B134" s="205"/>
      <c r="C134" s="206"/>
      <c r="D134" s="195" t="s">
        <v>249</v>
      </c>
      <c r="E134" s="207" t="s">
        <v>19</v>
      </c>
      <c r="F134" s="208" t="s">
        <v>261</v>
      </c>
      <c r="G134" s="206"/>
      <c r="H134" s="209">
        <v>35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249</v>
      </c>
      <c r="AU134" s="215" t="s">
        <v>84</v>
      </c>
      <c r="AV134" s="14" t="s">
        <v>231</v>
      </c>
      <c r="AW134" s="14" t="s">
        <v>36</v>
      </c>
      <c r="AX134" s="14" t="s">
        <v>82</v>
      </c>
      <c r="AY134" s="215" t="s">
        <v>225</v>
      </c>
    </row>
    <row r="135" spans="1:65" s="2" customFormat="1" ht="66.75" customHeight="1">
      <c r="A135" s="35"/>
      <c r="B135" s="36"/>
      <c r="C135" s="175" t="s">
        <v>450</v>
      </c>
      <c r="D135" s="175" t="s">
        <v>227</v>
      </c>
      <c r="E135" s="176" t="s">
        <v>2001</v>
      </c>
      <c r="F135" s="177" t="s">
        <v>2002</v>
      </c>
      <c r="G135" s="178" t="s">
        <v>138</v>
      </c>
      <c r="H135" s="179">
        <v>68</v>
      </c>
      <c r="I135" s="180"/>
      <c r="J135" s="181">
        <f>ROUND(I135*H135,2)</f>
        <v>0</v>
      </c>
      <c r="K135" s="177" t="s">
        <v>292</v>
      </c>
      <c r="L135" s="40"/>
      <c r="M135" s="182" t="s">
        <v>19</v>
      </c>
      <c r="N135" s="183" t="s">
        <v>45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231</v>
      </c>
      <c r="AT135" s="186" t="s">
        <v>227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231</v>
      </c>
      <c r="BM135" s="186" t="s">
        <v>2157</v>
      </c>
    </row>
    <row r="136" spans="1:47" s="2" customFormat="1" ht="11.25">
      <c r="A136" s="35"/>
      <c r="B136" s="36"/>
      <c r="C136" s="37"/>
      <c r="D136" s="188" t="s">
        <v>233</v>
      </c>
      <c r="E136" s="37"/>
      <c r="F136" s="189" t="s">
        <v>2004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</v>
      </c>
      <c r="AU136" s="18" t="s">
        <v>84</v>
      </c>
    </row>
    <row r="137" spans="1:65" s="2" customFormat="1" ht="16.5" customHeight="1">
      <c r="A137" s="35"/>
      <c r="B137" s="36"/>
      <c r="C137" s="216" t="s">
        <v>455</v>
      </c>
      <c r="D137" s="216" t="s">
        <v>336</v>
      </c>
      <c r="E137" s="217" t="s">
        <v>2005</v>
      </c>
      <c r="F137" s="218" t="s">
        <v>2006</v>
      </c>
      <c r="G137" s="219" t="s">
        <v>285</v>
      </c>
      <c r="H137" s="220">
        <v>136</v>
      </c>
      <c r="I137" s="221"/>
      <c r="J137" s="222">
        <f>ROUND(I137*H137,2)</f>
        <v>0</v>
      </c>
      <c r="K137" s="218" t="s">
        <v>292</v>
      </c>
      <c r="L137" s="223"/>
      <c r="M137" s="224" t="s">
        <v>19</v>
      </c>
      <c r="N137" s="225" t="s">
        <v>45</v>
      </c>
      <c r="O137" s="65"/>
      <c r="P137" s="184">
        <f>O137*H137</f>
        <v>0</v>
      </c>
      <c r="Q137" s="184">
        <v>1</v>
      </c>
      <c r="R137" s="184">
        <f>Q137*H137</f>
        <v>136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268</v>
      </c>
      <c r="AT137" s="186" t="s">
        <v>336</v>
      </c>
      <c r="AU137" s="186" t="s">
        <v>84</v>
      </c>
      <c r="AY137" s="18" t="s">
        <v>225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82</v>
      </c>
      <c r="BK137" s="187">
        <f>ROUND(I137*H137,2)</f>
        <v>0</v>
      </c>
      <c r="BL137" s="18" t="s">
        <v>231</v>
      </c>
      <c r="BM137" s="186" t="s">
        <v>2158</v>
      </c>
    </row>
    <row r="138" spans="2:51" s="13" customFormat="1" ht="11.25">
      <c r="B138" s="193"/>
      <c r="C138" s="194"/>
      <c r="D138" s="195" t="s">
        <v>249</v>
      </c>
      <c r="E138" s="196" t="s">
        <v>19</v>
      </c>
      <c r="F138" s="197" t="s">
        <v>2159</v>
      </c>
      <c r="G138" s="194"/>
      <c r="H138" s="198">
        <v>136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249</v>
      </c>
      <c r="AU138" s="204" t="s">
        <v>84</v>
      </c>
      <c r="AV138" s="13" t="s">
        <v>84</v>
      </c>
      <c r="AW138" s="13" t="s">
        <v>36</v>
      </c>
      <c r="AX138" s="13" t="s">
        <v>82</v>
      </c>
      <c r="AY138" s="204" t="s">
        <v>225</v>
      </c>
    </row>
    <row r="139" spans="1:65" s="2" customFormat="1" ht="66.75" customHeight="1">
      <c r="A139" s="35"/>
      <c r="B139" s="36"/>
      <c r="C139" s="175" t="s">
        <v>712</v>
      </c>
      <c r="D139" s="175" t="s">
        <v>227</v>
      </c>
      <c r="E139" s="176" t="s">
        <v>2009</v>
      </c>
      <c r="F139" s="177" t="s">
        <v>2010</v>
      </c>
      <c r="G139" s="178" t="s">
        <v>138</v>
      </c>
      <c r="H139" s="179">
        <v>35</v>
      </c>
      <c r="I139" s="180"/>
      <c r="J139" s="181">
        <f>ROUND(I139*H139,2)</f>
        <v>0</v>
      </c>
      <c r="K139" s="177" t="s">
        <v>292</v>
      </c>
      <c r="L139" s="40"/>
      <c r="M139" s="182" t="s">
        <v>19</v>
      </c>
      <c r="N139" s="183" t="s">
        <v>45</v>
      </c>
      <c r="O139" s="65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231</v>
      </c>
      <c r="AT139" s="186" t="s">
        <v>227</v>
      </c>
      <c r="AU139" s="186" t="s">
        <v>84</v>
      </c>
      <c r="AY139" s="18" t="s">
        <v>225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82</v>
      </c>
      <c r="BK139" s="187">
        <f>ROUND(I139*H139,2)</f>
        <v>0</v>
      </c>
      <c r="BL139" s="18" t="s">
        <v>231</v>
      </c>
      <c r="BM139" s="186" t="s">
        <v>2160</v>
      </c>
    </row>
    <row r="140" spans="1:47" s="2" customFormat="1" ht="11.25">
      <c r="A140" s="35"/>
      <c r="B140" s="36"/>
      <c r="C140" s="37"/>
      <c r="D140" s="188" t="s">
        <v>233</v>
      </c>
      <c r="E140" s="37"/>
      <c r="F140" s="189" t="s">
        <v>2012</v>
      </c>
      <c r="G140" s="37"/>
      <c r="H140" s="37"/>
      <c r="I140" s="190"/>
      <c r="J140" s="37"/>
      <c r="K140" s="37"/>
      <c r="L140" s="40"/>
      <c r="M140" s="191"/>
      <c r="N140" s="192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233</v>
      </c>
      <c r="AU140" s="18" t="s">
        <v>84</v>
      </c>
    </row>
    <row r="141" spans="1:65" s="2" customFormat="1" ht="37.9" customHeight="1">
      <c r="A141" s="35"/>
      <c r="B141" s="36"/>
      <c r="C141" s="175" t="s">
        <v>721</v>
      </c>
      <c r="D141" s="175" t="s">
        <v>227</v>
      </c>
      <c r="E141" s="176" t="s">
        <v>2013</v>
      </c>
      <c r="F141" s="177" t="s">
        <v>2014</v>
      </c>
      <c r="G141" s="178" t="s">
        <v>129</v>
      </c>
      <c r="H141" s="179">
        <v>145</v>
      </c>
      <c r="I141" s="180"/>
      <c r="J141" s="181">
        <f>ROUND(I141*H141,2)</f>
        <v>0</v>
      </c>
      <c r="K141" s="177" t="s">
        <v>292</v>
      </c>
      <c r="L141" s="40"/>
      <c r="M141" s="182" t="s">
        <v>19</v>
      </c>
      <c r="N141" s="183" t="s">
        <v>45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231</v>
      </c>
      <c r="AT141" s="186" t="s">
        <v>227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231</v>
      </c>
      <c r="BM141" s="186" t="s">
        <v>2161</v>
      </c>
    </row>
    <row r="142" spans="1:47" s="2" customFormat="1" ht="11.25">
      <c r="A142" s="35"/>
      <c r="B142" s="36"/>
      <c r="C142" s="37"/>
      <c r="D142" s="188" t="s">
        <v>233</v>
      </c>
      <c r="E142" s="37"/>
      <c r="F142" s="189" t="s">
        <v>2016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</v>
      </c>
      <c r="AU142" s="18" t="s">
        <v>84</v>
      </c>
    </row>
    <row r="143" spans="2:63" s="12" customFormat="1" ht="22.9" customHeight="1">
      <c r="B143" s="159"/>
      <c r="C143" s="160"/>
      <c r="D143" s="161" t="s">
        <v>73</v>
      </c>
      <c r="E143" s="173" t="s">
        <v>1265</v>
      </c>
      <c r="F143" s="173" t="s">
        <v>1266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SUM(P144:P145)</f>
        <v>0</v>
      </c>
      <c r="Q143" s="167"/>
      <c r="R143" s="168">
        <f>SUM(R144:R145)</f>
        <v>13.3494108</v>
      </c>
      <c r="S143" s="167"/>
      <c r="T143" s="169">
        <f>SUM(T144:T145)</f>
        <v>0</v>
      </c>
      <c r="AR143" s="170" t="s">
        <v>82</v>
      </c>
      <c r="AT143" s="171" t="s">
        <v>73</v>
      </c>
      <c r="AU143" s="171" t="s">
        <v>82</v>
      </c>
      <c r="AY143" s="170" t="s">
        <v>225</v>
      </c>
      <c r="BK143" s="172">
        <f>SUM(BK144:BK145)</f>
        <v>0</v>
      </c>
    </row>
    <row r="144" spans="1:65" s="2" customFormat="1" ht="78" customHeight="1">
      <c r="A144" s="35"/>
      <c r="B144" s="36"/>
      <c r="C144" s="175" t="s">
        <v>717</v>
      </c>
      <c r="D144" s="175" t="s">
        <v>227</v>
      </c>
      <c r="E144" s="176" t="s">
        <v>2162</v>
      </c>
      <c r="F144" s="177" t="s">
        <v>2163</v>
      </c>
      <c r="G144" s="178" t="s">
        <v>129</v>
      </c>
      <c r="H144" s="179">
        <v>9</v>
      </c>
      <c r="I144" s="180"/>
      <c r="J144" s="181">
        <f>ROUND(I144*H144,2)</f>
        <v>0</v>
      </c>
      <c r="K144" s="177" t="s">
        <v>1733</v>
      </c>
      <c r="L144" s="40"/>
      <c r="M144" s="182" t="s">
        <v>19</v>
      </c>
      <c r="N144" s="183" t="s">
        <v>45</v>
      </c>
      <c r="O144" s="65"/>
      <c r="P144" s="184">
        <f>O144*H144</f>
        <v>0</v>
      </c>
      <c r="Q144" s="184">
        <v>1.1583012</v>
      </c>
      <c r="R144" s="184">
        <f>Q144*H144</f>
        <v>10.4247108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231</v>
      </c>
      <c r="AT144" s="186" t="s">
        <v>227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231</v>
      </c>
      <c r="BM144" s="186" t="s">
        <v>2164</v>
      </c>
    </row>
    <row r="145" spans="1:65" s="2" customFormat="1" ht="78" customHeight="1">
      <c r="A145" s="35"/>
      <c r="B145" s="36"/>
      <c r="C145" s="175" t="s">
        <v>736</v>
      </c>
      <c r="D145" s="175" t="s">
        <v>227</v>
      </c>
      <c r="E145" s="176" t="s">
        <v>2165</v>
      </c>
      <c r="F145" s="177" t="s">
        <v>2166</v>
      </c>
      <c r="G145" s="178" t="s">
        <v>129</v>
      </c>
      <c r="H145" s="179">
        <v>3</v>
      </c>
      <c r="I145" s="180"/>
      <c r="J145" s="181">
        <f>ROUND(I145*H145,2)</f>
        <v>0</v>
      </c>
      <c r="K145" s="177" t="s">
        <v>1733</v>
      </c>
      <c r="L145" s="40"/>
      <c r="M145" s="182" t="s">
        <v>19</v>
      </c>
      <c r="N145" s="183" t="s">
        <v>45</v>
      </c>
      <c r="O145" s="65"/>
      <c r="P145" s="184">
        <f>O145*H145</f>
        <v>0</v>
      </c>
      <c r="Q145" s="184">
        <v>0.9749</v>
      </c>
      <c r="R145" s="184">
        <f>Q145*H145</f>
        <v>2.9247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231</v>
      </c>
      <c r="AT145" s="186" t="s">
        <v>227</v>
      </c>
      <c r="AU145" s="186" t="s">
        <v>84</v>
      </c>
      <c r="AY145" s="18" t="s">
        <v>225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82</v>
      </c>
      <c r="BK145" s="187">
        <f>ROUND(I145*H145,2)</f>
        <v>0</v>
      </c>
      <c r="BL145" s="18" t="s">
        <v>231</v>
      </c>
      <c r="BM145" s="186" t="s">
        <v>2167</v>
      </c>
    </row>
    <row r="146" spans="2:63" s="12" customFormat="1" ht="22.9" customHeight="1">
      <c r="B146" s="159"/>
      <c r="C146" s="160"/>
      <c r="D146" s="161" t="s">
        <v>73</v>
      </c>
      <c r="E146" s="173" t="s">
        <v>268</v>
      </c>
      <c r="F146" s="173" t="s">
        <v>2025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SUM(P147:P156)</f>
        <v>0</v>
      </c>
      <c r="Q146" s="167"/>
      <c r="R146" s="168">
        <f>SUM(R147:R156)</f>
        <v>1.776</v>
      </c>
      <c r="S146" s="167"/>
      <c r="T146" s="169">
        <f>SUM(T147:T156)</f>
        <v>0</v>
      </c>
      <c r="AR146" s="170" t="s">
        <v>82</v>
      </c>
      <c r="AT146" s="171" t="s">
        <v>73</v>
      </c>
      <c r="AU146" s="171" t="s">
        <v>82</v>
      </c>
      <c r="AY146" s="170" t="s">
        <v>225</v>
      </c>
      <c r="BK146" s="172">
        <f>SUM(BK147:BK156)</f>
        <v>0</v>
      </c>
    </row>
    <row r="147" spans="1:65" s="2" customFormat="1" ht="24.2" customHeight="1">
      <c r="A147" s="35"/>
      <c r="B147" s="36"/>
      <c r="C147" s="175" t="s">
        <v>724</v>
      </c>
      <c r="D147" s="175" t="s">
        <v>227</v>
      </c>
      <c r="E147" s="176" t="s">
        <v>2168</v>
      </c>
      <c r="F147" s="177" t="s">
        <v>2169</v>
      </c>
      <c r="G147" s="178" t="s">
        <v>554</v>
      </c>
      <c r="H147" s="179">
        <v>310</v>
      </c>
      <c r="I147" s="180"/>
      <c r="J147" s="181">
        <f>ROUND(I147*H147,2)</f>
        <v>0</v>
      </c>
      <c r="K147" s="177" t="s">
        <v>292</v>
      </c>
      <c r="L147" s="40"/>
      <c r="M147" s="182" t="s">
        <v>19</v>
      </c>
      <c r="N147" s="183" t="s">
        <v>45</v>
      </c>
      <c r="O147" s="65"/>
      <c r="P147" s="184">
        <f>O147*H147</f>
        <v>0</v>
      </c>
      <c r="Q147" s="184">
        <v>0.00042</v>
      </c>
      <c r="R147" s="184">
        <f>Q147*H147</f>
        <v>0.1302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231</v>
      </c>
      <c r="AT147" s="186" t="s">
        <v>227</v>
      </c>
      <c r="AU147" s="186" t="s">
        <v>84</v>
      </c>
      <c r="AY147" s="18" t="s">
        <v>225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8" t="s">
        <v>82</v>
      </c>
      <c r="BK147" s="187">
        <f>ROUND(I147*H147,2)</f>
        <v>0</v>
      </c>
      <c r="BL147" s="18" t="s">
        <v>231</v>
      </c>
      <c r="BM147" s="186" t="s">
        <v>2170</v>
      </c>
    </row>
    <row r="148" spans="1:47" s="2" customFormat="1" ht="11.25">
      <c r="A148" s="35"/>
      <c r="B148" s="36"/>
      <c r="C148" s="37"/>
      <c r="D148" s="188" t="s">
        <v>233</v>
      </c>
      <c r="E148" s="37"/>
      <c r="F148" s="189" t="s">
        <v>2171</v>
      </c>
      <c r="G148" s="37"/>
      <c r="H148" s="37"/>
      <c r="I148" s="190"/>
      <c r="J148" s="37"/>
      <c r="K148" s="37"/>
      <c r="L148" s="40"/>
      <c r="M148" s="191"/>
      <c r="N148" s="192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</v>
      </c>
      <c r="AU148" s="18" t="s">
        <v>84</v>
      </c>
    </row>
    <row r="149" spans="2:51" s="13" customFormat="1" ht="11.25">
      <c r="B149" s="193"/>
      <c r="C149" s="194"/>
      <c r="D149" s="195" t="s">
        <v>249</v>
      </c>
      <c r="E149" s="196" t="s">
        <v>19</v>
      </c>
      <c r="F149" s="197" t="s">
        <v>2172</v>
      </c>
      <c r="G149" s="194"/>
      <c r="H149" s="198">
        <v>310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249</v>
      </c>
      <c r="AU149" s="204" t="s">
        <v>84</v>
      </c>
      <c r="AV149" s="13" t="s">
        <v>84</v>
      </c>
      <c r="AW149" s="13" t="s">
        <v>36</v>
      </c>
      <c r="AX149" s="13" t="s">
        <v>74</v>
      </c>
      <c r="AY149" s="204" t="s">
        <v>225</v>
      </c>
    </row>
    <row r="150" spans="2:51" s="14" customFormat="1" ht="11.25">
      <c r="B150" s="205"/>
      <c r="C150" s="206"/>
      <c r="D150" s="195" t="s">
        <v>249</v>
      </c>
      <c r="E150" s="207" t="s">
        <v>19</v>
      </c>
      <c r="F150" s="208" t="s">
        <v>261</v>
      </c>
      <c r="G150" s="206"/>
      <c r="H150" s="209">
        <v>310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249</v>
      </c>
      <c r="AU150" s="215" t="s">
        <v>84</v>
      </c>
      <c r="AV150" s="14" t="s">
        <v>231</v>
      </c>
      <c r="AW150" s="14" t="s">
        <v>36</v>
      </c>
      <c r="AX150" s="14" t="s">
        <v>82</v>
      </c>
      <c r="AY150" s="215" t="s">
        <v>225</v>
      </c>
    </row>
    <row r="151" spans="1:65" s="2" customFormat="1" ht="24.2" customHeight="1">
      <c r="A151" s="35"/>
      <c r="B151" s="36"/>
      <c r="C151" s="216" t="s">
        <v>741</v>
      </c>
      <c r="D151" s="216" t="s">
        <v>336</v>
      </c>
      <c r="E151" s="217" t="s">
        <v>2173</v>
      </c>
      <c r="F151" s="218" t="s">
        <v>2174</v>
      </c>
      <c r="G151" s="219" t="s">
        <v>554</v>
      </c>
      <c r="H151" s="220">
        <v>310</v>
      </c>
      <c r="I151" s="221"/>
      <c r="J151" s="222">
        <f>ROUND(I151*H151,2)</f>
        <v>0</v>
      </c>
      <c r="K151" s="218" t="s">
        <v>292</v>
      </c>
      <c r="L151" s="223"/>
      <c r="M151" s="224" t="s">
        <v>19</v>
      </c>
      <c r="N151" s="225" t="s">
        <v>45</v>
      </c>
      <c r="O151" s="65"/>
      <c r="P151" s="184">
        <f>O151*H151</f>
        <v>0</v>
      </c>
      <c r="Q151" s="184">
        <v>0.00488</v>
      </c>
      <c r="R151" s="184">
        <f>Q151*H151</f>
        <v>1.5128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268</v>
      </c>
      <c r="AT151" s="186" t="s">
        <v>336</v>
      </c>
      <c r="AU151" s="186" t="s">
        <v>84</v>
      </c>
      <c r="AY151" s="18" t="s">
        <v>225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82</v>
      </c>
      <c r="BK151" s="187">
        <f>ROUND(I151*H151,2)</f>
        <v>0</v>
      </c>
      <c r="BL151" s="18" t="s">
        <v>231</v>
      </c>
      <c r="BM151" s="186" t="s">
        <v>2175</v>
      </c>
    </row>
    <row r="152" spans="1:65" s="2" customFormat="1" ht="24.2" customHeight="1">
      <c r="A152" s="35"/>
      <c r="B152" s="36"/>
      <c r="C152" s="175" t="s">
        <v>729</v>
      </c>
      <c r="D152" s="175" t="s">
        <v>227</v>
      </c>
      <c r="E152" s="176" t="s">
        <v>2176</v>
      </c>
      <c r="F152" s="177" t="s">
        <v>2177</v>
      </c>
      <c r="G152" s="178" t="s">
        <v>332</v>
      </c>
      <c r="H152" s="179">
        <v>20</v>
      </c>
      <c r="I152" s="180"/>
      <c r="J152" s="181">
        <f>ROUND(I152*H152,2)</f>
        <v>0</v>
      </c>
      <c r="K152" s="177" t="s">
        <v>292</v>
      </c>
      <c r="L152" s="40"/>
      <c r="M152" s="182" t="s">
        <v>19</v>
      </c>
      <c r="N152" s="183" t="s">
        <v>45</v>
      </c>
      <c r="O152" s="65"/>
      <c r="P152" s="184">
        <f>O152*H152</f>
        <v>0</v>
      </c>
      <c r="Q152" s="184">
        <v>0.00252</v>
      </c>
      <c r="R152" s="184">
        <f>Q152*H152</f>
        <v>0.0504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231</v>
      </c>
      <c r="AT152" s="186" t="s">
        <v>227</v>
      </c>
      <c r="AU152" s="186" t="s">
        <v>84</v>
      </c>
      <c r="AY152" s="18" t="s">
        <v>225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82</v>
      </c>
      <c r="BK152" s="187">
        <f>ROUND(I152*H152,2)</f>
        <v>0</v>
      </c>
      <c r="BL152" s="18" t="s">
        <v>231</v>
      </c>
      <c r="BM152" s="186" t="s">
        <v>2178</v>
      </c>
    </row>
    <row r="153" spans="1:47" s="2" customFormat="1" ht="11.25">
      <c r="A153" s="35"/>
      <c r="B153" s="36"/>
      <c r="C153" s="37"/>
      <c r="D153" s="188" t="s">
        <v>233</v>
      </c>
      <c r="E153" s="37"/>
      <c r="F153" s="189" t="s">
        <v>2179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233</v>
      </c>
      <c r="AU153" s="18" t="s">
        <v>84</v>
      </c>
    </row>
    <row r="154" spans="2:51" s="13" customFormat="1" ht="11.25">
      <c r="B154" s="193"/>
      <c r="C154" s="194"/>
      <c r="D154" s="195" t="s">
        <v>249</v>
      </c>
      <c r="E154" s="196" t="s">
        <v>19</v>
      </c>
      <c r="F154" s="197" t="s">
        <v>2180</v>
      </c>
      <c r="G154" s="194"/>
      <c r="H154" s="198">
        <v>20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249</v>
      </c>
      <c r="AU154" s="204" t="s">
        <v>84</v>
      </c>
      <c r="AV154" s="13" t="s">
        <v>84</v>
      </c>
      <c r="AW154" s="13" t="s">
        <v>36</v>
      </c>
      <c r="AX154" s="13" t="s">
        <v>74</v>
      </c>
      <c r="AY154" s="204" t="s">
        <v>225</v>
      </c>
    </row>
    <row r="155" spans="2:51" s="14" customFormat="1" ht="11.25">
      <c r="B155" s="205"/>
      <c r="C155" s="206"/>
      <c r="D155" s="195" t="s">
        <v>249</v>
      </c>
      <c r="E155" s="207" t="s">
        <v>19</v>
      </c>
      <c r="F155" s="208" t="s">
        <v>261</v>
      </c>
      <c r="G155" s="206"/>
      <c r="H155" s="209">
        <v>20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249</v>
      </c>
      <c r="AU155" s="215" t="s">
        <v>84</v>
      </c>
      <c r="AV155" s="14" t="s">
        <v>231</v>
      </c>
      <c r="AW155" s="14" t="s">
        <v>36</v>
      </c>
      <c r="AX155" s="14" t="s">
        <v>82</v>
      </c>
      <c r="AY155" s="215" t="s">
        <v>225</v>
      </c>
    </row>
    <row r="156" spans="1:65" s="2" customFormat="1" ht="24.2" customHeight="1">
      <c r="A156" s="35"/>
      <c r="B156" s="36"/>
      <c r="C156" s="175" t="s">
        <v>746</v>
      </c>
      <c r="D156" s="175" t="s">
        <v>227</v>
      </c>
      <c r="E156" s="176" t="s">
        <v>2181</v>
      </c>
      <c r="F156" s="177" t="s">
        <v>2182</v>
      </c>
      <c r="G156" s="178" t="s">
        <v>332</v>
      </c>
      <c r="H156" s="179">
        <v>20</v>
      </c>
      <c r="I156" s="180"/>
      <c r="J156" s="181">
        <f>ROUND(I156*H156,2)</f>
        <v>0</v>
      </c>
      <c r="K156" s="177" t="s">
        <v>1733</v>
      </c>
      <c r="L156" s="40"/>
      <c r="M156" s="244" t="s">
        <v>19</v>
      </c>
      <c r="N156" s="245" t="s">
        <v>45</v>
      </c>
      <c r="O156" s="242"/>
      <c r="P156" s="246">
        <f>O156*H156</f>
        <v>0</v>
      </c>
      <c r="Q156" s="246">
        <v>0.00413</v>
      </c>
      <c r="R156" s="246">
        <f>Q156*H156</f>
        <v>0.0826</v>
      </c>
      <c r="S156" s="246">
        <v>0</v>
      </c>
      <c r="T156" s="24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6" t="s">
        <v>231</v>
      </c>
      <c r="AT156" s="186" t="s">
        <v>227</v>
      </c>
      <c r="AU156" s="186" t="s">
        <v>84</v>
      </c>
      <c r="AY156" s="18" t="s">
        <v>225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8" t="s">
        <v>82</v>
      </c>
      <c r="BK156" s="187">
        <f>ROUND(I156*H156,2)</f>
        <v>0</v>
      </c>
      <c r="BL156" s="18" t="s">
        <v>231</v>
      </c>
      <c r="BM156" s="186" t="s">
        <v>2183</v>
      </c>
    </row>
    <row r="157" spans="1:31" s="2" customFormat="1" ht="6.95" customHeight="1">
      <c r="A157" s="35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tvXMjQfmfjInJBaXliT861qyPFCSHrsqCpUlTGBe2RNqZCZZfH9WoVmPhyGU/bA4dVMvnNDXqVzGholT17SJlQ==" saltValue="DRE7SKMWIgctPSor2HBegxXsbrBEJyW86fbnYJo7ySWiou/f7I66JpM4pLgNcqvgZYR5o6r981+RWyJR4dyaRw==" spinCount="100000" sheet="1" objects="1" scenarios="1" formatColumns="0" formatRows="0" autoFilter="0"/>
  <autoFilter ref="C84:K15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2_01/113106023"/>
    <hyperlink ref="F108" r:id="rId2" display="https://podminky.urs.cz/item/CS_URS_2022_01/113106052"/>
    <hyperlink ref="F110" r:id="rId3" display="https://podminky.urs.cz/item/CS_URS_2022_01/121112003"/>
    <hyperlink ref="F112" r:id="rId4" display="https://podminky.urs.cz/item/CS_URS_2022_01/132254103"/>
    <hyperlink ref="F116" r:id="rId5" display="https://podminky.urs.cz/item/CS_URS_2022_01/132254203"/>
    <hyperlink ref="F118" r:id="rId6" display="https://podminky.urs.cz/item/CS_URS_2022_01/151102101"/>
    <hyperlink ref="F120" r:id="rId7" display="https://podminky.urs.cz/item/CS_URS_2022_01/151102111"/>
    <hyperlink ref="F122" r:id="rId8" display="https://podminky.urs.cz/item/CS_URS_2022_01/162751117"/>
    <hyperlink ref="F124" r:id="rId9" display="https://podminky.urs.cz/item/CS_URS_2022_01/167151101"/>
    <hyperlink ref="F126" r:id="rId10" display="https://podminky.urs.cz/item/CS_URS_2022_01/167151121"/>
    <hyperlink ref="F128" r:id="rId11" display="https://podminky.urs.cz/item/CS_URS_2022_01/171201221"/>
    <hyperlink ref="F130" r:id="rId12" display="https://podminky.urs.cz/item/CS_URS_2022_01/171251201"/>
    <hyperlink ref="F132" r:id="rId13" display="https://podminky.urs.cz/item/CS_URS_2022_01/174151101"/>
    <hyperlink ref="F136" r:id="rId14" display="https://podminky.urs.cz/item/CS_URS_2022_01/175111101"/>
    <hyperlink ref="F140" r:id="rId15" display="https://podminky.urs.cz/item/CS_URS_2022_01/175111109"/>
    <hyperlink ref="F142" r:id="rId16" display="https://podminky.urs.cz/item/CS_URS_2022_01/181311103"/>
    <hyperlink ref="F148" r:id="rId17" display="https://podminky.urs.cz/item/CS_URS_2022_01/866181004"/>
    <hyperlink ref="F153" r:id="rId18" display="https://podminky.urs.cz/item/CS_URS_2022_01/86718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2184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ROUND(J82,2)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ROUND((SUM(BE82:BE136)),2)</f>
        <v>0</v>
      </c>
      <c r="G33" s="35"/>
      <c r="H33" s="35"/>
      <c r="I33" s="120">
        <v>0.21</v>
      </c>
      <c r="J33" s="119">
        <f>ROUND(((SUM(BE82:BE136))*I33),2)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ROUND((SUM(BF82:BF136)),2)</f>
        <v>0</v>
      </c>
      <c r="G34" s="35"/>
      <c r="H34" s="35"/>
      <c r="I34" s="120">
        <v>0.15</v>
      </c>
      <c r="J34" s="119">
        <f>ROUND(((SUM(BF82:BF136))*I34),2)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ROUND((SUM(BG82:BG136)),2)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ROUND((SUM(BH82:BH136)),2)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ROUND((SUM(BI82:BI136)),2)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11 - Přípojka splaškové kanalizace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190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1953</v>
      </c>
      <c r="E62" s="145"/>
      <c r="F62" s="145"/>
      <c r="G62" s="145"/>
      <c r="H62" s="145"/>
      <c r="I62" s="145"/>
      <c r="J62" s="146">
        <f>J115</f>
        <v>0</v>
      </c>
      <c r="K62" s="143"/>
      <c r="L62" s="147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210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90" t="str">
        <f>E7</f>
        <v>Hasičská zbrojnice Bílina</v>
      </c>
      <c r="F72" s="391"/>
      <c r="G72" s="391"/>
      <c r="H72" s="391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147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47" t="str">
        <f>E9</f>
        <v>11 - Přípojka splaškové kanalizace</v>
      </c>
      <c r="F74" s="392"/>
      <c r="G74" s="392"/>
      <c r="H74" s="392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Bílina</v>
      </c>
      <c r="G76" s="37"/>
      <c r="H76" s="37"/>
      <c r="I76" s="30" t="s">
        <v>23</v>
      </c>
      <c r="J76" s="60" t="str">
        <f>IF(J12="","",J12)</f>
        <v>9. 6. 2022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Bílina</v>
      </c>
      <c r="G78" s="37"/>
      <c r="H78" s="37"/>
      <c r="I78" s="30" t="s">
        <v>32</v>
      </c>
      <c r="J78" s="33" t="str">
        <f>E21</f>
        <v>DRAKISA s.r.o.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37</v>
      </c>
      <c r="J79" s="33" t="str">
        <f>E24</f>
        <v>Krajovský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8"/>
      <c r="B81" s="149"/>
      <c r="C81" s="150" t="s">
        <v>211</v>
      </c>
      <c r="D81" s="151" t="s">
        <v>59</v>
      </c>
      <c r="E81" s="151" t="s">
        <v>55</v>
      </c>
      <c r="F81" s="151" t="s">
        <v>56</v>
      </c>
      <c r="G81" s="151" t="s">
        <v>212</v>
      </c>
      <c r="H81" s="151" t="s">
        <v>213</v>
      </c>
      <c r="I81" s="151" t="s">
        <v>214</v>
      </c>
      <c r="J81" s="151" t="s">
        <v>187</v>
      </c>
      <c r="K81" s="152" t="s">
        <v>215</v>
      </c>
      <c r="L81" s="153"/>
      <c r="M81" s="69" t="s">
        <v>19</v>
      </c>
      <c r="N81" s="70" t="s">
        <v>44</v>
      </c>
      <c r="O81" s="70" t="s">
        <v>216</v>
      </c>
      <c r="P81" s="70" t="s">
        <v>217</v>
      </c>
      <c r="Q81" s="70" t="s">
        <v>218</v>
      </c>
      <c r="R81" s="70" t="s">
        <v>219</v>
      </c>
      <c r="S81" s="70" t="s">
        <v>220</v>
      </c>
      <c r="T81" s="71" t="s">
        <v>221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5"/>
      <c r="B82" s="36"/>
      <c r="C82" s="76" t="s">
        <v>222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49.1546168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73</v>
      </c>
      <c r="AU82" s="18" t="s">
        <v>188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223</v>
      </c>
      <c r="F83" s="162" t="s">
        <v>224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P84+P115</f>
        <v>0</v>
      </c>
      <c r="Q83" s="167"/>
      <c r="R83" s="168">
        <f>R84+R115</f>
        <v>49.1546168</v>
      </c>
      <c r="S83" s="167"/>
      <c r="T83" s="169">
        <f>T84+T115</f>
        <v>0</v>
      </c>
      <c r="AR83" s="170" t="s">
        <v>82</v>
      </c>
      <c r="AT83" s="171" t="s">
        <v>73</v>
      </c>
      <c r="AU83" s="171" t="s">
        <v>74</v>
      </c>
      <c r="AY83" s="170" t="s">
        <v>225</v>
      </c>
      <c r="BK83" s="172">
        <f>BK84+BK115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82</v>
      </c>
      <c r="F84" s="173" t="s">
        <v>226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SUM(P85:P114)</f>
        <v>0</v>
      </c>
      <c r="Q84" s="167"/>
      <c r="R84" s="168">
        <f>SUM(R85:R114)</f>
        <v>46.12</v>
      </c>
      <c r="S84" s="167"/>
      <c r="T84" s="169">
        <f>SUM(T85:T114)</f>
        <v>0</v>
      </c>
      <c r="AR84" s="170" t="s">
        <v>82</v>
      </c>
      <c r="AT84" s="171" t="s">
        <v>73</v>
      </c>
      <c r="AU84" s="171" t="s">
        <v>82</v>
      </c>
      <c r="AY84" s="170" t="s">
        <v>225</v>
      </c>
      <c r="BK84" s="172">
        <f>SUM(BK85:BK114)</f>
        <v>0</v>
      </c>
    </row>
    <row r="85" spans="1:65" s="2" customFormat="1" ht="24.2" customHeight="1">
      <c r="A85" s="35"/>
      <c r="B85" s="36"/>
      <c r="C85" s="175" t="s">
        <v>82</v>
      </c>
      <c r="D85" s="175" t="s">
        <v>227</v>
      </c>
      <c r="E85" s="176" t="s">
        <v>1954</v>
      </c>
      <c r="F85" s="177" t="s">
        <v>1955</v>
      </c>
      <c r="G85" s="178" t="s">
        <v>129</v>
      </c>
      <c r="H85" s="179">
        <v>35</v>
      </c>
      <c r="I85" s="180"/>
      <c r="J85" s="181">
        <f>ROUND(I85*H85,2)</f>
        <v>0</v>
      </c>
      <c r="K85" s="177" t="s">
        <v>292</v>
      </c>
      <c r="L85" s="40"/>
      <c r="M85" s="182" t="s">
        <v>19</v>
      </c>
      <c r="N85" s="183" t="s">
        <v>45</v>
      </c>
      <c r="O85" s="65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231</v>
      </c>
      <c r="AT85" s="186" t="s">
        <v>227</v>
      </c>
      <c r="AU85" s="186" t="s">
        <v>84</v>
      </c>
      <c r="AY85" s="18" t="s">
        <v>225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8" t="s">
        <v>82</v>
      </c>
      <c r="BK85" s="187">
        <f>ROUND(I85*H85,2)</f>
        <v>0</v>
      </c>
      <c r="BL85" s="18" t="s">
        <v>231</v>
      </c>
      <c r="BM85" s="186" t="s">
        <v>2185</v>
      </c>
    </row>
    <row r="86" spans="1:47" s="2" customFormat="1" ht="11.25">
      <c r="A86" s="35"/>
      <c r="B86" s="36"/>
      <c r="C86" s="37"/>
      <c r="D86" s="188" t="s">
        <v>233</v>
      </c>
      <c r="E86" s="37"/>
      <c r="F86" s="189" t="s">
        <v>1957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233</v>
      </c>
      <c r="AU86" s="18" t="s">
        <v>84</v>
      </c>
    </row>
    <row r="87" spans="1:65" s="2" customFormat="1" ht="44.25" customHeight="1">
      <c r="A87" s="35"/>
      <c r="B87" s="36"/>
      <c r="C87" s="175" t="s">
        <v>84</v>
      </c>
      <c r="D87" s="175" t="s">
        <v>227</v>
      </c>
      <c r="E87" s="176" t="s">
        <v>1963</v>
      </c>
      <c r="F87" s="177" t="s">
        <v>1964</v>
      </c>
      <c r="G87" s="178" t="s">
        <v>138</v>
      </c>
      <c r="H87" s="179">
        <v>93</v>
      </c>
      <c r="I87" s="180"/>
      <c r="J87" s="181">
        <f>ROUND(I87*H87,2)</f>
        <v>0</v>
      </c>
      <c r="K87" s="177" t="s">
        <v>292</v>
      </c>
      <c r="L87" s="40"/>
      <c r="M87" s="182" t="s">
        <v>19</v>
      </c>
      <c r="N87" s="183" t="s">
        <v>45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231</v>
      </c>
      <c r="AT87" s="186" t="s">
        <v>227</v>
      </c>
      <c r="AU87" s="186" t="s">
        <v>84</v>
      </c>
      <c r="AY87" s="18" t="s">
        <v>225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82</v>
      </c>
      <c r="BK87" s="187">
        <f>ROUND(I87*H87,2)</f>
        <v>0</v>
      </c>
      <c r="BL87" s="18" t="s">
        <v>231</v>
      </c>
      <c r="BM87" s="186" t="s">
        <v>2186</v>
      </c>
    </row>
    <row r="88" spans="1:47" s="2" customFormat="1" ht="11.25">
      <c r="A88" s="35"/>
      <c r="B88" s="36"/>
      <c r="C88" s="37"/>
      <c r="D88" s="188" t="s">
        <v>233</v>
      </c>
      <c r="E88" s="37"/>
      <c r="F88" s="189" t="s">
        <v>1966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233</v>
      </c>
      <c r="AU88" s="18" t="s">
        <v>84</v>
      </c>
    </row>
    <row r="89" spans="2:51" s="13" customFormat="1" ht="11.25">
      <c r="B89" s="193"/>
      <c r="C89" s="194"/>
      <c r="D89" s="195" t="s">
        <v>249</v>
      </c>
      <c r="E89" s="196" t="s">
        <v>19</v>
      </c>
      <c r="F89" s="197" t="s">
        <v>1096</v>
      </c>
      <c r="G89" s="194"/>
      <c r="H89" s="198">
        <v>93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249</v>
      </c>
      <c r="AU89" s="204" t="s">
        <v>84</v>
      </c>
      <c r="AV89" s="13" t="s">
        <v>84</v>
      </c>
      <c r="AW89" s="13" t="s">
        <v>36</v>
      </c>
      <c r="AX89" s="13" t="s">
        <v>74</v>
      </c>
      <c r="AY89" s="204" t="s">
        <v>225</v>
      </c>
    </row>
    <row r="90" spans="2:51" s="14" customFormat="1" ht="11.25">
      <c r="B90" s="205"/>
      <c r="C90" s="206"/>
      <c r="D90" s="195" t="s">
        <v>249</v>
      </c>
      <c r="E90" s="207" t="s">
        <v>19</v>
      </c>
      <c r="F90" s="208" t="s">
        <v>261</v>
      </c>
      <c r="G90" s="206"/>
      <c r="H90" s="209">
        <v>93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249</v>
      </c>
      <c r="AU90" s="215" t="s">
        <v>84</v>
      </c>
      <c r="AV90" s="14" t="s">
        <v>231</v>
      </c>
      <c r="AW90" s="14" t="s">
        <v>36</v>
      </c>
      <c r="AX90" s="14" t="s">
        <v>82</v>
      </c>
      <c r="AY90" s="215" t="s">
        <v>225</v>
      </c>
    </row>
    <row r="91" spans="1:65" s="2" customFormat="1" ht="44.25" customHeight="1">
      <c r="A91" s="35"/>
      <c r="B91" s="36"/>
      <c r="C91" s="175" t="s">
        <v>131</v>
      </c>
      <c r="D91" s="175" t="s">
        <v>227</v>
      </c>
      <c r="E91" s="176" t="s">
        <v>1971</v>
      </c>
      <c r="F91" s="177" t="s">
        <v>1972</v>
      </c>
      <c r="G91" s="178" t="s">
        <v>129</v>
      </c>
      <c r="H91" s="179">
        <v>40</v>
      </c>
      <c r="I91" s="180"/>
      <c r="J91" s="181">
        <f>ROUND(I91*H91,2)</f>
        <v>0</v>
      </c>
      <c r="K91" s="177" t="s">
        <v>292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0.003</v>
      </c>
      <c r="R91" s="184">
        <f>Q91*H91</f>
        <v>0.12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231</v>
      </c>
      <c r="BM91" s="186" t="s">
        <v>2187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1974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1:65" s="2" customFormat="1" ht="49.15" customHeight="1">
      <c r="A93" s="35"/>
      <c r="B93" s="36"/>
      <c r="C93" s="175" t="s">
        <v>231</v>
      </c>
      <c r="D93" s="175" t="s">
        <v>227</v>
      </c>
      <c r="E93" s="176" t="s">
        <v>1975</v>
      </c>
      <c r="F93" s="177" t="s">
        <v>1976</v>
      </c>
      <c r="G93" s="178" t="s">
        <v>129</v>
      </c>
      <c r="H93" s="179">
        <v>40</v>
      </c>
      <c r="I93" s="180"/>
      <c r="J93" s="181">
        <f>ROUND(I93*H93,2)</f>
        <v>0</v>
      </c>
      <c r="K93" s="177" t="s">
        <v>292</v>
      </c>
      <c r="L93" s="40"/>
      <c r="M93" s="182" t="s">
        <v>19</v>
      </c>
      <c r="N93" s="183" t="s">
        <v>45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84</v>
      </c>
      <c r="AY93" s="18" t="s">
        <v>225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82</v>
      </c>
      <c r="BK93" s="187">
        <f>ROUND(I93*H93,2)</f>
        <v>0</v>
      </c>
      <c r="BL93" s="18" t="s">
        <v>231</v>
      </c>
      <c r="BM93" s="186" t="s">
        <v>2188</v>
      </c>
    </row>
    <row r="94" spans="1:47" s="2" customFormat="1" ht="11.25">
      <c r="A94" s="35"/>
      <c r="B94" s="36"/>
      <c r="C94" s="37"/>
      <c r="D94" s="188" t="s">
        <v>233</v>
      </c>
      <c r="E94" s="37"/>
      <c r="F94" s="189" t="s">
        <v>1978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233</v>
      </c>
      <c r="AU94" s="18" t="s">
        <v>84</v>
      </c>
    </row>
    <row r="95" spans="1:65" s="2" customFormat="1" ht="62.65" customHeight="1">
      <c r="A95" s="35"/>
      <c r="B95" s="36"/>
      <c r="C95" s="175" t="s">
        <v>1265</v>
      </c>
      <c r="D95" s="175" t="s">
        <v>227</v>
      </c>
      <c r="E95" s="176" t="s">
        <v>256</v>
      </c>
      <c r="F95" s="177" t="s">
        <v>257</v>
      </c>
      <c r="G95" s="178" t="s">
        <v>138</v>
      </c>
      <c r="H95" s="179">
        <v>23</v>
      </c>
      <c r="I95" s="180"/>
      <c r="J95" s="181">
        <f>ROUND(I95*H95,2)</f>
        <v>0</v>
      </c>
      <c r="K95" s="177" t="s">
        <v>292</v>
      </c>
      <c r="L95" s="40"/>
      <c r="M95" s="182" t="s">
        <v>19</v>
      </c>
      <c r="N95" s="183" t="s">
        <v>45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84</v>
      </c>
      <c r="AY95" s="18" t="s">
        <v>225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82</v>
      </c>
      <c r="BK95" s="187">
        <f>ROUND(I95*H95,2)</f>
        <v>0</v>
      </c>
      <c r="BL95" s="18" t="s">
        <v>231</v>
      </c>
      <c r="BM95" s="186" t="s">
        <v>2189</v>
      </c>
    </row>
    <row r="96" spans="1:47" s="2" customFormat="1" ht="11.25">
      <c r="A96" s="35"/>
      <c r="B96" s="36"/>
      <c r="C96" s="37"/>
      <c r="D96" s="188" t="s">
        <v>233</v>
      </c>
      <c r="E96" s="37"/>
      <c r="F96" s="189" t="s">
        <v>1980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233</v>
      </c>
      <c r="AU96" s="18" t="s">
        <v>84</v>
      </c>
    </row>
    <row r="97" spans="1:65" s="2" customFormat="1" ht="44.25" customHeight="1">
      <c r="A97" s="35"/>
      <c r="B97" s="36"/>
      <c r="C97" s="175" t="s">
        <v>255</v>
      </c>
      <c r="D97" s="175" t="s">
        <v>227</v>
      </c>
      <c r="E97" s="176" t="s">
        <v>1981</v>
      </c>
      <c r="F97" s="177" t="s">
        <v>1982</v>
      </c>
      <c r="G97" s="178" t="s">
        <v>138</v>
      </c>
      <c r="H97" s="179">
        <v>23</v>
      </c>
      <c r="I97" s="180"/>
      <c r="J97" s="181">
        <f>ROUND(I97*H97,2)</f>
        <v>0</v>
      </c>
      <c r="K97" s="177" t="s">
        <v>292</v>
      </c>
      <c r="L97" s="40"/>
      <c r="M97" s="182" t="s">
        <v>19</v>
      </c>
      <c r="N97" s="183" t="s">
        <v>45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231</v>
      </c>
      <c r="AT97" s="186" t="s">
        <v>227</v>
      </c>
      <c r="AU97" s="186" t="s">
        <v>84</v>
      </c>
      <c r="AY97" s="18" t="s">
        <v>225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82</v>
      </c>
      <c r="BK97" s="187">
        <f>ROUND(I97*H97,2)</f>
        <v>0</v>
      </c>
      <c r="BL97" s="18" t="s">
        <v>231</v>
      </c>
      <c r="BM97" s="186" t="s">
        <v>2190</v>
      </c>
    </row>
    <row r="98" spans="1:47" s="2" customFormat="1" ht="11.25">
      <c r="A98" s="35"/>
      <c r="B98" s="36"/>
      <c r="C98" s="37"/>
      <c r="D98" s="188" t="s">
        <v>233</v>
      </c>
      <c r="E98" s="37"/>
      <c r="F98" s="189" t="s">
        <v>1984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233</v>
      </c>
      <c r="AU98" s="18" t="s">
        <v>84</v>
      </c>
    </row>
    <row r="99" spans="1:65" s="2" customFormat="1" ht="44.25" customHeight="1">
      <c r="A99" s="35"/>
      <c r="B99" s="36"/>
      <c r="C99" s="175" t="s">
        <v>262</v>
      </c>
      <c r="D99" s="175" t="s">
        <v>227</v>
      </c>
      <c r="E99" s="176" t="s">
        <v>1985</v>
      </c>
      <c r="F99" s="177" t="s">
        <v>1986</v>
      </c>
      <c r="G99" s="178" t="s">
        <v>138</v>
      </c>
      <c r="H99" s="179">
        <v>23</v>
      </c>
      <c r="I99" s="180"/>
      <c r="J99" s="181">
        <f>ROUND(I99*H99,2)</f>
        <v>0</v>
      </c>
      <c r="K99" s="177" t="s">
        <v>292</v>
      </c>
      <c r="L99" s="40"/>
      <c r="M99" s="182" t="s">
        <v>19</v>
      </c>
      <c r="N99" s="183" t="s">
        <v>45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231</v>
      </c>
      <c r="AT99" s="186" t="s">
        <v>227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231</v>
      </c>
      <c r="BM99" s="186" t="s">
        <v>2191</v>
      </c>
    </row>
    <row r="100" spans="1:47" s="2" customFormat="1" ht="11.25">
      <c r="A100" s="35"/>
      <c r="B100" s="36"/>
      <c r="C100" s="37"/>
      <c r="D100" s="188" t="s">
        <v>233</v>
      </c>
      <c r="E100" s="37"/>
      <c r="F100" s="189" t="s">
        <v>1988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233</v>
      </c>
      <c r="AU100" s="18" t="s">
        <v>84</v>
      </c>
    </row>
    <row r="101" spans="1:65" s="2" customFormat="1" ht="44.25" customHeight="1">
      <c r="A101" s="35"/>
      <c r="B101" s="36"/>
      <c r="C101" s="175" t="s">
        <v>268</v>
      </c>
      <c r="D101" s="175" t="s">
        <v>227</v>
      </c>
      <c r="E101" s="176" t="s">
        <v>1989</v>
      </c>
      <c r="F101" s="177" t="s">
        <v>1990</v>
      </c>
      <c r="G101" s="178" t="s">
        <v>285</v>
      </c>
      <c r="H101" s="179">
        <v>46</v>
      </c>
      <c r="I101" s="180"/>
      <c r="J101" s="181">
        <f>ROUND(I101*H101,2)</f>
        <v>0</v>
      </c>
      <c r="K101" s="177" t="s">
        <v>292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231</v>
      </c>
      <c r="BM101" s="186" t="s">
        <v>2192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1992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37.9" customHeight="1">
      <c r="A103" s="35"/>
      <c r="B103" s="36"/>
      <c r="C103" s="175" t="s">
        <v>273</v>
      </c>
      <c r="D103" s="175" t="s">
        <v>227</v>
      </c>
      <c r="E103" s="176" t="s">
        <v>1993</v>
      </c>
      <c r="F103" s="177" t="s">
        <v>1994</v>
      </c>
      <c r="G103" s="178" t="s">
        <v>138</v>
      </c>
      <c r="H103" s="179">
        <v>23</v>
      </c>
      <c r="I103" s="180"/>
      <c r="J103" s="181">
        <f>ROUND(I103*H103,2)</f>
        <v>0</v>
      </c>
      <c r="K103" s="177" t="s">
        <v>292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231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231</v>
      </c>
      <c r="BM103" s="186" t="s">
        <v>2193</v>
      </c>
    </row>
    <row r="104" spans="1:47" s="2" customFormat="1" ht="11.25">
      <c r="A104" s="35"/>
      <c r="B104" s="36"/>
      <c r="C104" s="37"/>
      <c r="D104" s="188" t="s">
        <v>233</v>
      </c>
      <c r="E104" s="37"/>
      <c r="F104" s="189" t="s">
        <v>1996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233</v>
      </c>
      <c r="AU104" s="18" t="s">
        <v>84</v>
      </c>
    </row>
    <row r="105" spans="1:65" s="2" customFormat="1" ht="44.25" customHeight="1">
      <c r="A105" s="35"/>
      <c r="B105" s="36"/>
      <c r="C105" s="175" t="s">
        <v>109</v>
      </c>
      <c r="D105" s="175" t="s">
        <v>227</v>
      </c>
      <c r="E105" s="176" t="s">
        <v>1997</v>
      </c>
      <c r="F105" s="177" t="s">
        <v>1998</v>
      </c>
      <c r="G105" s="178" t="s">
        <v>138</v>
      </c>
      <c r="H105" s="179">
        <v>70</v>
      </c>
      <c r="I105" s="180"/>
      <c r="J105" s="181">
        <f>ROUND(I105*H105,2)</f>
        <v>0</v>
      </c>
      <c r="K105" s="177" t="s">
        <v>292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231</v>
      </c>
      <c r="BM105" s="186" t="s">
        <v>2194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2000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66.75" customHeight="1">
      <c r="A107" s="35"/>
      <c r="B107" s="36"/>
      <c r="C107" s="175" t="s">
        <v>112</v>
      </c>
      <c r="D107" s="175" t="s">
        <v>227</v>
      </c>
      <c r="E107" s="176" t="s">
        <v>2001</v>
      </c>
      <c r="F107" s="177" t="s">
        <v>2002</v>
      </c>
      <c r="G107" s="178" t="s">
        <v>138</v>
      </c>
      <c r="H107" s="179">
        <v>23</v>
      </c>
      <c r="I107" s="180"/>
      <c r="J107" s="181">
        <f>ROUND(I107*H107,2)</f>
        <v>0</v>
      </c>
      <c r="K107" s="177" t="s">
        <v>292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231</v>
      </c>
      <c r="BM107" s="186" t="s">
        <v>2195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2004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16.5" customHeight="1">
      <c r="A109" s="35"/>
      <c r="B109" s="36"/>
      <c r="C109" s="216" t="s">
        <v>115</v>
      </c>
      <c r="D109" s="216" t="s">
        <v>336</v>
      </c>
      <c r="E109" s="217" t="s">
        <v>2005</v>
      </c>
      <c r="F109" s="218" t="s">
        <v>2006</v>
      </c>
      <c r="G109" s="219" t="s">
        <v>285</v>
      </c>
      <c r="H109" s="220">
        <v>46</v>
      </c>
      <c r="I109" s="221"/>
      <c r="J109" s="222">
        <f>ROUND(I109*H109,2)</f>
        <v>0</v>
      </c>
      <c r="K109" s="218" t="s">
        <v>292</v>
      </c>
      <c r="L109" s="223"/>
      <c r="M109" s="224" t="s">
        <v>19</v>
      </c>
      <c r="N109" s="225" t="s">
        <v>45</v>
      </c>
      <c r="O109" s="65"/>
      <c r="P109" s="184">
        <f>O109*H109</f>
        <v>0</v>
      </c>
      <c r="Q109" s="184">
        <v>1</v>
      </c>
      <c r="R109" s="184">
        <f>Q109*H109</f>
        <v>46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268</v>
      </c>
      <c r="AT109" s="186" t="s">
        <v>336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2196</v>
      </c>
    </row>
    <row r="110" spans="2:51" s="13" customFormat="1" ht="11.25">
      <c r="B110" s="193"/>
      <c r="C110" s="194"/>
      <c r="D110" s="195" t="s">
        <v>249</v>
      </c>
      <c r="E110" s="196" t="s">
        <v>19</v>
      </c>
      <c r="F110" s="197" t="s">
        <v>2197</v>
      </c>
      <c r="G110" s="194"/>
      <c r="H110" s="198">
        <v>46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249</v>
      </c>
      <c r="AU110" s="204" t="s">
        <v>84</v>
      </c>
      <c r="AV110" s="13" t="s">
        <v>84</v>
      </c>
      <c r="AW110" s="13" t="s">
        <v>36</v>
      </c>
      <c r="AX110" s="13" t="s">
        <v>82</v>
      </c>
      <c r="AY110" s="204" t="s">
        <v>225</v>
      </c>
    </row>
    <row r="111" spans="1:65" s="2" customFormat="1" ht="66.75" customHeight="1">
      <c r="A111" s="35"/>
      <c r="B111" s="36"/>
      <c r="C111" s="175" t="s">
        <v>118</v>
      </c>
      <c r="D111" s="175" t="s">
        <v>227</v>
      </c>
      <c r="E111" s="176" t="s">
        <v>2009</v>
      </c>
      <c r="F111" s="177" t="s">
        <v>2010</v>
      </c>
      <c r="G111" s="178" t="s">
        <v>138</v>
      </c>
      <c r="H111" s="179">
        <v>23</v>
      </c>
      <c r="I111" s="180"/>
      <c r="J111" s="181">
        <f>ROUND(I111*H111,2)</f>
        <v>0</v>
      </c>
      <c r="K111" s="177" t="s">
        <v>292</v>
      </c>
      <c r="L111" s="40"/>
      <c r="M111" s="182" t="s">
        <v>19</v>
      </c>
      <c r="N111" s="183" t="s">
        <v>45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231</v>
      </c>
      <c r="AT111" s="186" t="s">
        <v>227</v>
      </c>
      <c r="AU111" s="186" t="s">
        <v>84</v>
      </c>
      <c r="AY111" s="18" t="s">
        <v>225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82</v>
      </c>
      <c r="BK111" s="187">
        <f>ROUND(I111*H111,2)</f>
        <v>0</v>
      </c>
      <c r="BL111" s="18" t="s">
        <v>231</v>
      </c>
      <c r="BM111" s="186" t="s">
        <v>2198</v>
      </c>
    </row>
    <row r="112" spans="1:47" s="2" customFormat="1" ht="11.25">
      <c r="A112" s="35"/>
      <c r="B112" s="36"/>
      <c r="C112" s="37"/>
      <c r="D112" s="188" t="s">
        <v>233</v>
      </c>
      <c r="E112" s="37"/>
      <c r="F112" s="189" t="s">
        <v>2012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233</v>
      </c>
      <c r="AU112" s="18" t="s">
        <v>84</v>
      </c>
    </row>
    <row r="113" spans="1:65" s="2" customFormat="1" ht="37.9" customHeight="1">
      <c r="A113" s="35"/>
      <c r="B113" s="36"/>
      <c r="C113" s="175" t="s">
        <v>121</v>
      </c>
      <c r="D113" s="175" t="s">
        <v>227</v>
      </c>
      <c r="E113" s="176" t="s">
        <v>2013</v>
      </c>
      <c r="F113" s="177" t="s">
        <v>2014</v>
      </c>
      <c r="G113" s="178" t="s">
        <v>129</v>
      </c>
      <c r="H113" s="179">
        <v>35</v>
      </c>
      <c r="I113" s="180"/>
      <c r="J113" s="181">
        <f>ROUND(I113*H113,2)</f>
        <v>0</v>
      </c>
      <c r="K113" s="177" t="s">
        <v>292</v>
      </c>
      <c r="L113" s="40"/>
      <c r="M113" s="182" t="s">
        <v>19</v>
      </c>
      <c r="N113" s="183" t="s">
        <v>45</v>
      </c>
      <c r="O113" s="65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231</v>
      </c>
      <c r="AT113" s="186" t="s">
        <v>227</v>
      </c>
      <c r="AU113" s="186" t="s">
        <v>84</v>
      </c>
      <c r="AY113" s="18" t="s">
        <v>225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82</v>
      </c>
      <c r="BK113" s="187">
        <f>ROUND(I113*H113,2)</f>
        <v>0</v>
      </c>
      <c r="BL113" s="18" t="s">
        <v>231</v>
      </c>
      <c r="BM113" s="186" t="s">
        <v>2199</v>
      </c>
    </row>
    <row r="114" spans="1:47" s="2" customFormat="1" ht="11.25">
      <c r="A114" s="35"/>
      <c r="B114" s="36"/>
      <c r="C114" s="37"/>
      <c r="D114" s="188" t="s">
        <v>233</v>
      </c>
      <c r="E114" s="37"/>
      <c r="F114" s="189" t="s">
        <v>2016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233</v>
      </c>
      <c r="AU114" s="18" t="s">
        <v>84</v>
      </c>
    </row>
    <row r="115" spans="2:63" s="12" customFormat="1" ht="22.9" customHeight="1">
      <c r="B115" s="159"/>
      <c r="C115" s="160"/>
      <c r="D115" s="161" t="s">
        <v>73</v>
      </c>
      <c r="E115" s="173" t="s">
        <v>268</v>
      </c>
      <c r="F115" s="173" t="s">
        <v>2025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SUM(P116:P136)</f>
        <v>0</v>
      </c>
      <c r="Q115" s="167"/>
      <c r="R115" s="168">
        <f>SUM(R116:R136)</f>
        <v>3.0346167999999993</v>
      </c>
      <c r="S115" s="167"/>
      <c r="T115" s="169">
        <f>SUM(T116:T136)</f>
        <v>0</v>
      </c>
      <c r="AR115" s="170" t="s">
        <v>82</v>
      </c>
      <c r="AT115" s="171" t="s">
        <v>73</v>
      </c>
      <c r="AU115" s="171" t="s">
        <v>82</v>
      </c>
      <c r="AY115" s="170" t="s">
        <v>225</v>
      </c>
      <c r="BK115" s="172">
        <f>SUM(BK116:BK136)</f>
        <v>0</v>
      </c>
    </row>
    <row r="116" spans="1:65" s="2" customFormat="1" ht="24.2" customHeight="1">
      <c r="A116" s="35"/>
      <c r="B116" s="36"/>
      <c r="C116" s="175" t="s">
        <v>8</v>
      </c>
      <c r="D116" s="175" t="s">
        <v>227</v>
      </c>
      <c r="E116" s="176" t="s">
        <v>2200</v>
      </c>
      <c r="F116" s="177" t="s">
        <v>2201</v>
      </c>
      <c r="G116" s="178" t="s">
        <v>332</v>
      </c>
      <c r="H116" s="179">
        <v>1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1.47325</v>
      </c>
      <c r="R116" s="184">
        <f>Q116*H116</f>
        <v>1.47325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231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231</v>
      </c>
      <c r="BM116" s="186" t="s">
        <v>2202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2203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1:65" s="2" customFormat="1" ht="33" customHeight="1">
      <c r="A118" s="35"/>
      <c r="B118" s="36"/>
      <c r="C118" s="175" t="s">
        <v>295</v>
      </c>
      <c r="D118" s="175" t="s">
        <v>227</v>
      </c>
      <c r="E118" s="176" t="s">
        <v>2204</v>
      </c>
      <c r="F118" s="177" t="s">
        <v>2205</v>
      </c>
      <c r="G118" s="178" t="s">
        <v>554</v>
      </c>
      <c r="H118" s="179">
        <v>36</v>
      </c>
      <c r="I118" s="180"/>
      <c r="J118" s="181">
        <f>ROUND(I118*H118,2)</f>
        <v>0</v>
      </c>
      <c r="K118" s="177" t="s">
        <v>292</v>
      </c>
      <c r="L118" s="40"/>
      <c r="M118" s="182" t="s">
        <v>19</v>
      </c>
      <c r="N118" s="183" t="s">
        <v>45</v>
      </c>
      <c r="O118" s="65"/>
      <c r="P118" s="184">
        <f>O118*H118</f>
        <v>0</v>
      </c>
      <c r="Q118" s="184">
        <v>1E-05</v>
      </c>
      <c r="R118" s="184">
        <f>Q118*H118</f>
        <v>0.00036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231</v>
      </c>
      <c r="AT118" s="186" t="s">
        <v>227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231</v>
      </c>
      <c r="BM118" s="186" t="s">
        <v>2206</v>
      </c>
    </row>
    <row r="119" spans="1:47" s="2" customFormat="1" ht="11.25">
      <c r="A119" s="35"/>
      <c r="B119" s="36"/>
      <c r="C119" s="37"/>
      <c r="D119" s="188" t="s">
        <v>233</v>
      </c>
      <c r="E119" s="37"/>
      <c r="F119" s="189" t="s">
        <v>2207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233</v>
      </c>
      <c r="AU119" s="18" t="s">
        <v>84</v>
      </c>
    </row>
    <row r="120" spans="1:65" s="2" customFormat="1" ht="24.2" customHeight="1">
      <c r="A120" s="35"/>
      <c r="B120" s="36"/>
      <c r="C120" s="216" t="s">
        <v>300</v>
      </c>
      <c r="D120" s="216" t="s">
        <v>336</v>
      </c>
      <c r="E120" s="217" t="s">
        <v>2208</v>
      </c>
      <c r="F120" s="218" t="s">
        <v>2209</v>
      </c>
      <c r="G120" s="219" t="s">
        <v>554</v>
      </c>
      <c r="H120" s="220">
        <v>36.54</v>
      </c>
      <c r="I120" s="221"/>
      <c r="J120" s="222">
        <f>ROUND(I120*H120,2)</f>
        <v>0</v>
      </c>
      <c r="K120" s="218" t="s">
        <v>292</v>
      </c>
      <c r="L120" s="223"/>
      <c r="M120" s="224" t="s">
        <v>19</v>
      </c>
      <c r="N120" s="225" t="s">
        <v>45</v>
      </c>
      <c r="O120" s="65"/>
      <c r="P120" s="184">
        <f>O120*H120</f>
        <v>0</v>
      </c>
      <c r="Q120" s="184">
        <v>0.00242</v>
      </c>
      <c r="R120" s="184">
        <f>Q120*H120</f>
        <v>0.08842679999999999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268</v>
      </c>
      <c r="AT120" s="186" t="s">
        <v>336</v>
      </c>
      <c r="AU120" s="186" t="s">
        <v>84</v>
      </c>
      <c r="AY120" s="18" t="s">
        <v>225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82</v>
      </c>
      <c r="BK120" s="187">
        <f>ROUND(I120*H120,2)</f>
        <v>0</v>
      </c>
      <c r="BL120" s="18" t="s">
        <v>231</v>
      </c>
      <c r="BM120" s="186" t="s">
        <v>2210</v>
      </c>
    </row>
    <row r="121" spans="2:51" s="13" customFormat="1" ht="11.25">
      <c r="B121" s="193"/>
      <c r="C121" s="194"/>
      <c r="D121" s="195" t="s">
        <v>249</v>
      </c>
      <c r="E121" s="196" t="s">
        <v>19</v>
      </c>
      <c r="F121" s="197" t="s">
        <v>2211</v>
      </c>
      <c r="G121" s="194"/>
      <c r="H121" s="198">
        <v>36.54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249</v>
      </c>
      <c r="AU121" s="204" t="s">
        <v>84</v>
      </c>
      <c r="AV121" s="13" t="s">
        <v>84</v>
      </c>
      <c r="AW121" s="13" t="s">
        <v>36</v>
      </c>
      <c r="AX121" s="13" t="s">
        <v>82</v>
      </c>
      <c r="AY121" s="204" t="s">
        <v>225</v>
      </c>
    </row>
    <row r="122" spans="1:65" s="2" customFormat="1" ht="37.9" customHeight="1">
      <c r="A122" s="35"/>
      <c r="B122" s="36"/>
      <c r="C122" s="175" t="s">
        <v>314</v>
      </c>
      <c r="D122" s="175" t="s">
        <v>227</v>
      </c>
      <c r="E122" s="176" t="s">
        <v>2212</v>
      </c>
      <c r="F122" s="177" t="s">
        <v>2213</v>
      </c>
      <c r="G122" s="178" t="s">
        <v>332</v>
      </c>
      <c r="H122" s="179">
        <v>1</v>
      </c>
      <c r="I122" s="180"/>
      <c r="J122" s="181">
        <f>ROUND(I122*H122,2)</f>
        <v>0</v>
      </c>
      <c r="K122" s="177" t="s">
        <v>292</v>
      </c>
      <c r="L122" s="40"/>
      <c r="M122" s="182" t="s">
        <v>19</v>
      </c>
      <c r="N122" s="183" t="s">
        <v>45</v>
      </c>
      <c r="O122" s="65"/>
      <c r="P122" s="184">
        <f>O122*H122</f>
        <v>0</v>
      </c>
      <c r="Q122" s="184">
        <v>0.0001</v>
      </c>
      <c r="R122" s="184">
        <f>Q122*H122</f>
        <v>0.0001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231</v>
      </c>
      <c r="AT122" s="186" t="s">
        <v>227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231</v>
      </c>
      <c r="BM122" s="186" t="s">
        <v>2214</v>
      </c>
    </row>
    <row r="123" spans="1:47" s="2" customFormat="1" ht="11.25">
      <c r="A123" s="35"/>
      <c r="B123" s="36"/>
      <c r="C123" s="37"/>
      <c r="D123" s="188" t="s">
        <v>233</v>
      </c>
      <c r="E123" s="37"/>
      <c r="F123" s="189" t="s">
        <v>2215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</v>
      </c>
      <c r="AU123" s="18" t="s">
        <v>84</v>
      </c>
    </row>
    <row r="124" spans="1:65" s="2" customFormat="1" ht="16.5" customHeight="1">
      <c r="A124" s="35"/>
      <c r="B124" s="36"/>
      <c r="C124" s="216" t="s">
        <v>319</v>
      </c>
      <c r="D124" s="216" t="s">
        <v>336</v>
      </c>
      <c r="E124" s="217" t="s">
        <v>2216</v>
      </c>
      <c r="F124" s="218" t="s">
        <v>2217</v>
      </c>
      <c r="G124" s="219" t="s">
        <v>332</v>
      </c>
      <c r="H124" s="220">
        <v>1</v>
      </c>
      <c r="I124" s="221"/>
      <c r="J124" s="222">
        <f>ROUND(I124*H124,2)</f>
        <v>0</v>
      </c>
      <c r="K124" s="218" t="s">
        <v>292</v>
      </c>
      <c r="L124" s="223"/>
      <c r="M124" s="224" t="s">
        <v>19</v>
      </c>
      <c r="N124" s="225" t="s">
        <v>45</v>
      </c>
      <c r="O124" s="65"/>
      <c r="P124" s="184">
        <f>O124*H124</f>
        <v>0</v>
      </c>
      <c r="Q124" s="184">
        <v>0.00173</v>
      </c>
      <c r="R124" s="184">
        <f>Q124*H124</f>
        <v>0.00173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268</v>
      </c>
      <c r="AT124" s="186" t="s">
        <v>336</v>
      </c>
      <c r="AU124" s="186" t="s">
        <v>84</v>
      </c>
      <c r="AY124" s="18" t="s">
        <v>225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82</v>
      </c>
      <c r="BK124" s="187">
        <f>ROUND(I124*H124,2)</f>
        <v>0</v>
      </c>
      <c r="BL124" s="18" t="s">
        <v>231</v>
      </c>
      <c r="BM124" s="186" t="s">
        <v>2218</v>
      </c>
    </row>
    <row r="125" spans="1:65" s="2" customFormat="1" ht="21.75" customHeight="1">
      <c r="A125" s="35"/>
      <c r="B125" s="36"/>
      <c r="C125" s="175" t="s">
        <v>7</v>
      </c>
      <c r="D125" s="175" t="s">
        <v>227</v>
      </c>
      <c r="E125" s="176" t="s">
        <v>2219</v>
      </c>
      <c r="F125" s="177" t="s">
        <v>2220</v>
      </c>
      <c r="G125" s="178" t="s">
        <v>554</v>
      </c>
      <c r="H125" s="179">
        <v>36</v>
      </c>
      <c r="I125" s="180"/>
      <c r="J125" s="181">
        <f>ROUND(I125*H125,2)</f>
        <v>0</v>
      </c>
      <c r="K125" s="177" t="s">
        <v>292</v>
      </c>
      <c r="L125" s="40"/>
      <c r="M125" s="182" t="s">
        <v>19</v>
      </c>
      <c r="N125" s="183" t="s">
        <v>45</v>
      </c>
      <c r="O125" s="65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231</v>
      </c>
      <c r="AT125" s="186" t="s">
        <v>227</v>
      </c>
      <c r="AU125" s="186" t="s">
        <v>84</v>
      </c>
      <c r="AY125" s="18" t="s">
        <v>225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82</v>
      </c>
      <c r="BK125" s="187">
        <f>ROUND(I125*H125,2)</f>
        <v>0</v>
      </c>
      <c r="BL125" s="18" t="s">
        <v>231</v>
      </c>
      <c r="BM125" s="186" t="s">
        <v>2221</v>
      </c>
    </row>
    <row r="126" spans="1:47" s="2" customFormat="1" ht="11.25">
      <c r="A126" s="35"/>
      <c r="B126" s="36"/>
      <c r="C126" s="37"/>
      <c r="D126" s="188" t="s">
        <v>233</v>
      </c>
      <c r="E126" s="37"/>
      <c r="F126" s="189" t="s">
        <v>2222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233</v>
      </c>
      <c r="AU126" s="18" t="s">
        <v>84</v>
      </c>
    </row>
    <row r="127" spans="1:65" s="2" customFormat="1" ht="24.2" customHeight="1">
      <c r="A127" s="35"/>
      <c r="B127" s="36"/>
      <c r="C127" s="175" t="s">
        <v>305</v>
      </c>
      <c r="D127" s="175" t="s">
        <v>227</v>
      </c>
      <c r="E127" s="176" t="s">
        <v>2056</v>
      </c>
      <c r="F127" s="177" t="s">
        <v>2057</v>
      </c>
      <c r="G127" s="178" t="s">
        <v>332</v>
      </c>
      <c r="H127" s="179">
        <v>2</v>
      </c>
      <c r="I127" s="180"/>
      <c r="J127" s="181">
        <f>ROUND(I127*H127,2)</f>
        <v>0</v>
      </c>
      <c r="K127" s="177" t="s">
        <v>292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0.45937</v>
      </c>
      <c r="R127" s="184">
        <f>Q127*H127</f>
        <v>0.91874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231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231</v>
      </c>
      <c r="BM127" s="186" t="s">
        <v>2223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2059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1:65" s="2" customFormat="1" ht="37.9" customHeight="1">
      <c r="A129" s="35"/>
      <c r="B129" s="36"/>
      <c r="C129" s="175" t="s">
        <v>324</v>
      </c>
      <c r="D129" s="175" t="s">
        <v>227</v>
      </c>
      <c r="E129" s="176" t="s">
        <v>2224</v>
      </c>
      <c r="F129" s="177" t="s">
        <v>2225</v>
      </c>
      <c r="G129" s="178" t="s">
        <v>332</v>
      </c>
      <c r="H129" s="179">
        <v>1</v>
      </c>
      <c r="I129" s="180"/>
      <c r="J129" s="181">
        <f>ROUND(I129*H129,2)</f>
        <v>0</v>
      </c>
      <c r="K129" s="177" t="s">
        <v>292</v>
      </c>
      <c r="L129" s="40"/>
      <c r="M129" s="182" t="s">
        <v>19</v>
      </c>
      <c r="N129" s="183" t="s">
        <v>45</v>
      </c>
      <c r="O129" s="65"/>
      <c r="P129" s="184">
        <f>O129*H129</f>
        <v>0</v>
      </c>
      <c r="Q129" s="184">
        <v>0.10661</v>
      </c>
      <c r="R129" s="184">
        <f>Q129*H129</f>
        <v>0.10661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231</v>
      </c>
      <c r="AT129" s="186" t="s">
        <v>227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231</v>
      </c>
      <c r="BM129" s="186" t="s">
        <v>2226</v>
      </c>
    </row>
    <row r="130" spans="1:47" s="2" customFormat="1" ht="11.25">
      <c r="A130" s="35"/>
      <c r="B130" s="36"/>
      <c r="C130" s="37"/>
      <c r="D130" s="188" t="s">
        <v>233</v>
      </c>
      <c r="E130" s="37"/>
      <c r="F130" s="189" t="s">
        <v>2227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</v>
      </c>
      <c r="AU130" s="18" t="s">
        <v>84</v>
      </c>
    </row>
    <row r="131" spans="1:65" s="2" customFormat="1" ht="37.9" customHeight="1">
      <c r="A131" s="35"/>
      <c r="B131" s="36"/>
      <c r="C131" s="175" t="s">
        <v>1382</v>
      </c>
      <c r="D131" s="175" t="s">
        <v>227</v>
      </c>
      <c r="E131" s="176" t="s">
        <v>2228</v>
      </c>
      <c r="F131" s="177" t="s">
        <v>2229</v>
      </c>
      <c r="G131" s="178" t="s">
        <v>332</v>
      </c>
      <c r="H131" s="179">
        <v>1</v>
      </c>
      <c r="I131" s="180"/>
      <c r="J131" s="181">
        <f>ROUND(I131*H131,2)</f>
        <v>0</v>
      </c>
      <c r="K131" s="177" t="s">
        <v>292</v>
      </c>
      <c r="L131" s="40"/>
      <c r="M131" s="182" t="s">
        <v>19</v>
      </c>
      <c r="N131" s="183" t="s">
        <v>45</v>
      </c>
      <c r="O131" s="65"/>
      <c r="P131" s="184">
        <f>O131*H131</f>
        <v>0</v>
      </c>
      <c r="Q131" s="184">
        <v>0.02424</v>
      </c>
      <c r="R131" s="184">
        <f>Q131*H131</f>
        <v>0.02424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231</v>
      </c>
      <c r="AT131" s="186" t="s">
        <v>227</v>
      </c>
      <c r="AU131" s="186" t="s">
        <v>84</v>
      </c>
      <c r="AY131" s="18" t="s">
        <v>225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82</v>
      </c>
      <c r="BK131" s="187">
        <f>ROUND(I131*H131,2)</f>
        <v>0</v>
      </c>
      <c r="BL131" s="18" t="s">
        <v>231</v>
      </c>
      <c r="BM131" s="186" t="s">
        <v>2230</v>
      </c>
    </row>
    <row r="132" spans="1:47" s="2" customFormat="1" ht="11.25">
      <c r="A132" s="35"/>
      <c r="B132" s="36"/>
      <c r="C132" s="37"/>
      <c r="D132" s="188" t="s">
        <v>233</v>
      </c>
      <c r="E132" s="37"/>
      <c r="F132" s="189" t="s">
        <v>2231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</v>
      </c>
      <c r="AU132" s="18" t="s">
        <v>84</v>
      </c>
    </row>
    <row r="133" spans="1:65" s="2" customFormat="1" ht="37.9" customHeight="1">
      <c r="A133" s="35"/>
      <c r="B133" s="36"/>
      <c r="C133" s="175" t="s">
        <v>427</v>
      </c>
      <c r="D133" s="175" t="s">
        <v>227</v>
      </c>
      <c r="E133" s="176" t="s">
        <v>2232</v>
      </c>
      <c r="F133" s="177" t="s">
        <v>2233</v>
      </c>
      <c r="G133" s="178" t="s">
        <v>332</v>
      </c>
      <c r="H133" s="179">
        <v>1</v>
      </c>
      <c r="I133" s="180"/>
      <c r="J133" s="181">
        <f>ROUND(I133*H133,2)</f>
        <v>0</v>
      </c>
      <c r="K133" s="177" t="s">
        <v>292</v>
      </c>
      <c r="L133" s="40"/>
      <c r="M133" s="182" t="s">
        <v>19</v>
      </c>
      <c r="N133" s="183" t="s">
        <v>45</v>
      </c>
      <c r="O133" s="65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231</v>
      </c>
      <c r="AT133" s="186" t="s">
        <v>227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231</v>
      </c>
      <c r="BM133" s="186" t="s">
        <v>2234</v>
      </c>
    </row>
    <row r="134" spans="1:47" s="2" customFormat="1" ht="11.25">
      <c r="A134" s="35"/>
      <c r="B134" s="36"/>
      <c r="C134" s="37"/>
      <c r="D134" s="188" t="s">
        <v>233</v>
      </c>
      <c r="E134" s="37"/>
      <c r="F134" s="189" t="s">
        <v>2235</v>
      </c>
      <c r="G134" s="37"/>
      <c r="H134" s="37"/>
      <c r="I134" s="190"/>
      <c r="J134" s="37"/>
      <c r="K134" s="37"/>
      <c r="L134" s="40"/>
      <c r="M134" s="191"/>
      <c r="N134" s="192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</v>
      </c>
      <c r="AU134" s="18" t="s">
        <v>84</v>
      </c>
    </row>
    <row r="135" spans="1:65" s="2" customFormat="1" ht="37.9" customHeight="1">
      <c r="A135" s="35"/>
      <c r="B135" s="36"/>
      <c r="C135" s="175" t="s">
        <v>434</v>
      </c>
      <c r="D135" s="175" t="s">
        <v>227</v>
      </c>
      <c r="E135" s="176" t="s">
        <v>2236</v>
      </c>
      <c r="F135" s="177" t="s">
        <v>2237</v>
      </c>
      <c r="G135" s="178" t="s">
        <v>332</v>
      </c>
      <c r="H135" s="179">
        <v>1</v>
      </c>
      <c r="I135" s="180"/>
      <c r="J135" s="181">
        <f>ROUND(I135*H135,2)</f>
        <v>0</v>
      </c>
      <c r="K135" s="177" t="s">
        <v>292</v>
      </c>
      <c r="L135" s="40"/>
      <c r="M135" s="182" t="s">
        <v>19</v>
      </c>
      <c r="N135" s="183" t="s">
        <v>45</v>
      </c>
      <c r="O135" s="65"/>
      <c r="P135" s="184">
        <f>O135*H135</f>
        <v>0</v>
      </c>
      <c r="Q135" s="184">
        <v>0.42116</v>
      </c>
      <c r="R135" s="184">
        <f>Q135*H135</f>
        <v>0.42116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231</v>
      </c>
      <c r="AT135" s="186" t="s">
        <v>227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231</v>
      </c>
      <c r="BM135" s="186" t="s">
        <v>2238</v>
      </c>
    </row>
    <row r="136" spans="1:47" s="2" customFormat="1" ht="11.25">
      <c r="A136" s="35"/>
      <c r="B136" s="36"/>
      <c r="C136" s="37"/>
      <c r="D136" s="188" t="s">
        <v>233</v>
      </c>
      <c r="E136" s="37"/>
      <c r="F136" s="189" t="s">
        <v>2239</v>
      </c>
      <c r="G136" s="37"/>
      <c r="H136" s="37"/>
      <c r="I136" s="190"/>
      <c r="J136" s="37"/>
      <c r="K136" s="37"/>
      <c r="L136" s="40"/>
      <c r="M136" s="240"/>
      <c r="N136" s="241"/>
      <c r="O136" s="242"/>
      <c r="P136" s="242"/>
      <c r="Q136" s="242"/>
      <c r="R136" s="242"/>
      <c r="S136" s="242"/>
      <c r="T136" s="24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</v>
      </c>
      <c r="AU136" s="18" t="s">
        <v>84</v>
      </c>
    </row>
    <row r="137" spans="1:31" s="2" customFormat="1" ht="6.95" customHeight="1">
      <c r="A137" s="35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0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algorithmName="SHA-512" hashValue="NLbuRWkUSry+YVXQxVEfemn9CFmVf9c7O/OUXmrXQQk6ac3TN3haThR+iKbKlKWDFDkKi6+UU6IuAlICyq3/UQ==" saltValue="FTA6kvX0tCP5y/VjdoEExetHuQ60X2nmyyQy/2J2tdZ2RcOuJclt4CwXFQ7Xc2PjBtAjoxe4BJh/jxZO5o8uQQ==" spinCount="100000" sheet="1" objects="1" scenarios="1" formatColumns="0" formatRows="0" autoFilter="0"/>
  <autoFilter ref="C81:K13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21112003"/>
    <hyperlink ref="F88" r:id="rId2" display="https://podminky.urs.cz/item/CS_URS_2022_01/132254103"/>
    <hyperlink ref="F92" r:id="rId3" display="https://podminky.urs.cz/item/CS_URS_2022_01/151102101"/>
    <hyperlink ref="F94" r:id="rId4" display="https://podminky.urs.cz/item/CS_URS_2022_01/151102111"/>
    <hyperlink ref="F96" r:id="rId5" display="https://podminky.urs.cz/item/CS_URS_2022_01/162751117"/>
    <hyperlink ref="F98" r:id="rId6" display="https://podminky.urs.cz/item/CS_URS_2022_01/167151101"/>
    <hyperlink ref="F100" r:id="rId7" display="https://podminky.urs.cz/item/CS_URS_2022_01/167151121"/>
    <hyperlink ref="F102" r:id="rId8" display="https://podminky.urs.cz/item/CS_URS_2022_01/171201221"/>
    <hyperlink ref="F104" r:id="rId9" display="https://podminky.urs.cz/item/CS_URS_2022_01/171251201"/>
    <hyperlink ref="F106" r:id="rId10" display="https://podminky.urs.cz/item/CS_URS_2022_01/174151101"/>
    <hyperlink ref="F108" r:id="rId11" display="https://podminky.urs.cz/item/CS_URS_2022_01/175111101"/>
    <hyperlink ref="F112" r:id="rId12" display="https://podminky.urs.cz/item/CS_URS_2022_01/175111109"/>
    <hyperlink ref="F114" r:id="rId13" display="https://podminky.urs.cz/item/CS_URS_2022_01/181311103"/>
    <hyperlink ref="F117" r:id="rId14" display="https://podminky.urs.cz/item/CS_URS_2022_01/837375121"/>
    <hyperlink ref="F119" r:id="rId15" display="https://podminky.urs.cz/item/CS_URS_2022_01/871350410"/>
    <hyperlink ref="F123" r:id="rId16" display="https://podminky.urs.cz/item/CS_URS_2022_01/877350410"/>
    <hyperlink ref="F126" r:id="rId17" display="https://podminky.urs.cz/item/CS_URS_2022_01/892351111"/>
    <hyperlink ref="F128" r:id="rId18" display="https://podminky.urs.cz/item/CS_URS_2022_01/892372111"/>
    <hyperlink ref="F130" r:id="rId19" display="https://podminky.urs.cz/item/CS_URS_2022_01/894812315"/>
    <hyperlink ref="F132" r:id="rId20" display="https://podminky.urs.cz/item/CS_URS_2022_01/894812332"/>
    <hyperlink ref="F134" r:id="rId21" display="https://podminky.urs.cz/item/CS_URS_2022_01/894812339"/>
    <hyperlink ref="F136" r:id="rId22" display="https://podminky.urs.cz/item/CS_URS_2022_01/89481237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117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2240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ROUND(J91,2)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ROUND((SUM(BE91:BE178)),2)</f>
        <v>0</v>
      </c>
      <c r="G33" s="35"/>
      <c r="H33" s="35"/>
      <c r="I33" s="120">
        <v>0.21</v>
      </c>
      <c r="J33" s="119">
        <f>ROUND(((SUM(BE91:BE178))*I33),2)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ROUND((SUM(BF91:BF178)),2)</f>
        <v>0</v>
      </c>
      <c r="G34" s="35"/>
      <c r="H34" s="35"/>
      <c r="I34" s="120">
        <v>0.15</v>
      </c>
      <c r="J34" s="119">
        <f>ROUND(((SUM(BF91:BF178))*I34),2)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ROUND((SUM(BG91:BG178)),2)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ROUND((SUM(BH91:BH178)),2)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ROUND((SUM(BI91:BI178)),2)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12 - Přípojka dešťové kanalizace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" customHeight="1">
      <c r="B61" s="142"/>
      <c r="C61" s="143"/>
      <c r="D61" s="144" t="s">
        <v>190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9.9" customHeight="1">
      <c r="B62" s="142"/>
      <c r="C62" s="143"/>
      <c r="D62" s="144" t="s">
        <v>191</v>
      </c>
      <c r="E62" s="145"/>
      <c r="F62" s="145"/>
      <c r="G62" s="145"/>
      <c r="H62" s="145"/>
      <c r="I62" s="145"/>
      <c r="J62" s="146">
        <f>J125</f>
        <v>0</v>
      </c>
      <c r="K62" s="143"/>
      <c r="L62" s="147"/>
    </row>
    <row r="63" spans="2:12" s="10" customFormat="1" ht="19.9" customHeight="1">
      <c r="B63" s="142"/>
      <c r="C63" s="143"/>
      <c r="D63" s="144" t="s">
        <v>192</v>
      </c>
      <c r="E63" s="145"/>
      <c r="F63" s="145"/>
      <c r="G63" s="145"/>
      <c r="H63" s="145"/>
      <c r="I63" s="145"/>
      <c r="J63" s="146">
        <f>J129</f>
        <v>0</v>
      </c>
      <c r="K63" s="143"/>
      <c r="L63" s="147"/>
    </row>
    <row r="64" spans="2:12" s="10" customFormat="1" ht="19.9" customHeight="1">
      <c r="B64" s="142"/>
      <c r="C64" s="143"/>
      <c r="D64" s="144" t="s">
        <v>1953</v>
      </c>
      <c r="E64" s="145"/>
      <c r="F64" s="145"/>
      <c r="G64" s="145"/>
      <c r="H64" s="145"/>
      <c r="I64" s="145"/>
      <c r="J64" s="146">
        <f>J133</f>
        <v>0</v>
      </c>
      <c r="K64" s="143"/>
      <c r="L64" s="147"/>
    </row>
    <row r="65" spans="2:12" s="9" customFormat="1" ht="24.95" customHeight="1">
      <c r="B65" s="136"/>
      <c r="C65" s="137"/>
      <c r="D65" s="138" t="s">
        <v>2241</v>
      </c>
      <c r="E65" s="139"/>
      <c r="F65" s="139"/>
      <c r="G65" s="139"/>
      <c r="H65" s="139"/>
      <c r="I65" s="139"/>
      <c r="J65" s="140">
        <f>J165</f>
        <v>0</v>
      </c>
      <c r="K65" s="137"/>
      <c r="L65" s="141"/>
    </row>
    <row r="66" spans="2:12" s="10" customFormat="1" ht="19.9" customHeight="1">
      <c r="B66" s="142"/>
      <c r="C66" s="143"/>
      <c r="D66" s="144" t="s">
        <v>2242</v>
      </c>
      <c r="E66" s="145"/>
      <c r="F66" s="145"/>
      <c r="G66" s="145"/>
      <c r="H66" s="145"/>
      <c r="I66" s="145"/>
      <c r="J66" s="146">
        <f>J166</f>
        <v>0</v>
      </c>
      <c r="K66" s="143"/>
      <c r="L66" s="147"/>
    </row>
    <row r="67" spans="2:12" s="10" customFormat="1" ht="19.9" customHeight="1">
      <c r="B67" s="142"/>
      <c r="C67" s="143"/>
      <c r="D67" s="144" t="s">
        <v>2243</v>
      </c>
      <c r="E67" s="145"/>
      <c r="F67" s="145"/>
      <c r="G67" s="145"/>
      <c r="H67" s="145"/>
      <c r="I67" s="145"/>
      <c r="J67" s="146">
        <f>J168</f>
        <v>0</v>
      </c>
      <c r="K67" s="143"/>
      <c r="L67" s="147"/>
    </row>
    <row r="68" spans="2:12" s="10" customFormat="1" ht="19.9" customHeight="1">
      <c r="B68" s="142"/>
      <c r="C68" s="143"/>
      <c r="D68" s="144" t="s">
        <v>2244</v>
      </c>
      <c r="E68" s="145"/>
      <c r="F68" s="145"/>
      <c r="G68" s="145"/>
      <c r="H68" s="145"/>
      <c r="I68" s="145"/>
      <c r="J68" s="146">
        <f>J170</f>
        <v>0</v>
      </c>
      <c r="K68" s="143"/>
      <c r="L68" s="147"/>
    </row>
    <row r="69" spans="2:12" s="10" customFormat="1" ht="19.9" customHeight="1">
      <c r="B69" s="142"/>
      <c r="C69" s="143"/>
      <c r="D69" s="144" t="s">
        <v>2245</v>
      </c>
      <c r="E69" s="145"/>
      <c r="F69" s="145"/>
      <c r="G69" s="145"/>
      <c r="H69" s="145"/>
      <c r="I69" s="145"/>
      <c r="J69" s="146">
        <f>J172</f>
        <v>0</v>
      </c>
      <c r="K69" s="143"/>
      <c r="L69" s="147"/>
    </row>
    <row r="70" spans="2:12" s="10" customFormat="1" ht="19.9" customHeight="1">
      <c r="B70" s="142"/>
      <c r="C70" s="143"/>
      <c r="D70" s="144" t="s">
        <v>2246</v>
      </c>
      <c r="E70" s="145"/>
      <c r="F70" s="145"/>
      <c r="G70" s="145"/>
      <c r="H70" s="145"/>
      <c r="I70" s="145"/>
      <c r="J70" s="146">
        <f>J174</f>
        <v>0</v>
      </c>
      <c r="K70" s="143"/>
      <c r="L70" s="147"/>
    </row>
    <row r="71" spans="2:12" s="10" customFormat="1" ht="19.9" customHeight="1">
      <c r="B71" s="142"/>
      <c r="C71" s="143"/>
      <c r="D71" s="144" t="s">
        <v>2247</v>
      </c>
      <c r="E71" s="145"/>
      <c r="F71" s="145"/>
      <c r="G71" s="145"/>
      <c r="H71" s="145"/>
      <c r="I71" s="145"/>
      <c r="J71" s="146">
        <f>J176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210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90" t="str">
        <f>E7</f>
        <v>Hasičská zbrojnice Bílina</v>
      </c>
      <c r="F81" s="391"/>
      <c r="G81" s="391"/>
      <c r="H81" s="391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147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47" t="str">
        <f>E9</f>
        <v>12 - Přípojka dešťové kanalizace</v>
      </c>
      <c r="F83" s="392"/>
      <c r="G83" s="392"/>
      <c r="H83" s="392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 xml:space="preserve"> Bílina</v>
      </c>
      <c r="G85" s="37"/>
      <c r="H85" s="37"/>
      <c r="I85" s="30" t="s">
        <v>23</v>
      </c>
      <c r="J85" s="60" t="str">
        <f>IF(J12="","",J12)</f>
        <v>9. 6. 2022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25</v>
      </c>
      <c r="D87" s="37"/>
      <c r="E87" s="37"/>
      <c r="F87" s="28" t="str">
        <f>E15</f>
        <v>Město Bílina</v>
      </c>
      <c r="G87" s="37"/>
      <c r="H87" s="37"/>
      <c r="I87" s="30" t="s">
        <v>32</v>
      </c>
      <c r="J87" s="33" t="str">
        <f>E21</f>
        <v>DRAKISA s.r.o.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30</v>
      </c>
      <c r="D88" s="37"/>
      <c r="E88" s="37"/>
      <c r="F88" s="28" t="str">
        <f>IF(E18="","",E18)</f>
        <v>Vyplň údaj</v>
      </c>
      <c r="G88" s="37"/>
      <c r="H88" s="37"/>
      <c r="I88" s="30" t="s">
        <v>37</v>
      </c>
      <c r="J88" s="33" t="str">
        <f>E24</f>
        <v>Krajovský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8"/>
      <c r="B90" s="149"/>
      <c r="C90" s="150" t="s">
        <v>211</v>
      </c>
      <c r="D90" s="151" t="s">
        <v>59</v>
      </c>
      <c r="E90" s="151" t="s">
        <v>55</v>
      </c>
      <c r="F90" s="151" t="s">
        <v>56</v>
      </c>
      <c r="G90" s="151" t="s">
        <v>212</v>
      </c>
      <c r="H90" s="151" t="s">
        <v>213</v>
      </c>
      <c r="I90" s="151" t="s">
        <v>214</v>
      </c>
      <c r="J90" s="151" t="s">
        <v>187</v>
      </c>
      <c r="K90" s="152" t="s">
        <v>215</v>
      </c>
      <c r="L90" s="153"/>
      <c r="M90" s="69" t="s">
        <v>19</v>
      </c>
      <c r="N90" s="70" t="s">
        <v>44</v>
      </c>
      <c r="O90" s="70" t="s">
        <v>216</v>
      </c>
      <c r="P90" s="70" t="s">
        <v>217</v>
      </c>
      <c r="Q90" s="70" t="s">
        <v>218</v>
      </c>
      <c r="R90" s="70" t="s">
        <v>219</v>
      </c>
      <c r="S90" s="70" t="s">
        <v>220</v>
      </c>
      <c r="T90" s="71" t="s">
        <v>221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5"/>
      <c r="B91" s="36"/>
      <c r="C91" s="76" t="s">
        <v>222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2"/>
      <c r="N91" s="155"/>
      <c r="O91" s="73"/>
      <c r="P91" s="156">
        <f>P92+P165</f>
        <v>0</v>
      </c>
      <c r="Q91" s="73"/>
      <c r="R91" s="156">
        <f>R92+R165</f>
        <v>98.12771560000002</v>
      </c>
      <c r="S91" s="73"/>
      <c r="T91" s="157">
        <f>T92+T165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73</v>
      </c>
      <c r="AU91" s="18" t="s">
        <v>188</v>
      </c>
      <c r="BK91" s="158">
        <f>BK92+BK165</f>
        <v>0</v>
      </c>
    </row>
    <row r="92" spans="2:63" s="12" customFormat="1" ht="25.9" customHeight="1">
      <c r="B92" s="159"/>
      <c r="C92" s="160"/>
      <c r="D92" s="161" t="s">
        <v>73</v>
      </c>
      <c r="E92" s="162" t="s">
        <v>223</v>
      </c>
      <c r="F92" s="162" t="s">
        <v>224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P93+P125+P129+P133</f>
        <v>0</v>
      </c>
      <c r="Q92" s="167"/>
      <c r="R92" s="168">
        <f>R93+R125+R129+R133</f>
        <v>98.12771560000002</v>
      </c>
      <c r="S92" s="167"/>
      <c r="T92" s="169">
        <f>T93+T125+T129+T133</f>
        <v>0</v>
      </c>
      <c r="AR92" s="170" t="s">
        <v>82</v>
      </c>
      <c r="AT92" s="171" t="s">
        <v>73</v>
      </c>
      <c r="AU92" s="171" t="s">
        <v>74</v>
      </c>
      <c r="AY92" s="170" t="s">
        <v>225</v>
      </c>
      <c r="BK92" s="172">
        <f>BK93+BK125+BK129+BK133</f>
        <v>0</v>
      </c>
    </row>
    <row r="93" spans="2:63" s="12" customFormat="1" ht="22.9" customHeight="1">
      <c r="B93" s="159"/>
      <c r="C93" s="160"/>
      <c r="D93" s="161" t="s">
        <v>73</v>
      </c>
      <c r="E93" s="173" t="s">
        <v>82</v>
      </c>
      <c r="F93" s="173" t="s">
        <v>226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SUM(P94:P124)</f>
        <v>0</v>
      </c>
      <c r="Q93" s="167"/>
      <c r="R93" s="168">
        <f>SUM(R94:R124)</f>
        <v>78.12</v>
      </c>
      <c r="S93" s="167"/>
      <c r="T93" s="169">
        <f>SUM(T94:T124)</f>
        <v>0</v>
      </c>
      <c r="AR93" s="170" t="s">
        <v>82</v>
      </c>
      <c r="AT93" s="171" t="s">
        <v>73</v>
      </c>
      <c r="AU93" s="171" t="s">
        <v>82</v>
      </c>
      <c r="AY93" s="170" t="s">
        <v>225</v>
      </c>
      <c r="BK93" s="172">
        <f>SUM(BK94:BK124)</f>
        <v>0</v>
      </c>
    </row>
    <row r="94" spans="1:65" s="2" customFormat="1" ht="24.2" customHeight="1">
      <c r="A94" s="35"/>
      <c r="B94" s="36"/>
      <c r="C94" s="175" t="s">
        <v>82</v>
      </c>
      <c r="D94" s="175" t="s">
        <v>227</v>
      </c>
      <c r="E94" s="176" t="s">
        <v>1954</v>
      </c>
      <c r="F94" s="177" t="s">
        <v>1955</v>
      </c>
      <c r="G94" s="178" t="s">
        <v>129</v>
      </c>
      <c r="H94" s="179">
        <v>56</v>
      </c>
      <c r="I94" s="180"/>
      <c r="J94" s="181">
        <f>ROUND(I94*H94,2)</f>
        <v>0</v>
      </c>
      <c r="K94" s="177" t="s">
        <v>292</v>
      </c>
      <c r="L94" s="40"/>
      <c r="M94" s="182" t="s">
        <v>19</v>
      </c>
      <c r="N94" s="183" t="s">
        <v>45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231</v>
      </c>
      <c r="AT94" s="186" t="s">
        <v>227</v>
      </c>
      <c r="AU94" s="186" t="s">
        <v>84</v>
      </c>
      <c r="AY94" s="18" t="s">
        <v>225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82</v>
      </c>
      <c r="BK94" s="187">
        <f>ROUND(I94*H94,2)</f>
        <v>0</v>
      </c>
      <c r="BL94" s="18" t="s">
        <v>231</v>
      </c>
      <c r="BM94" s="186" t="s">
        <v>2248</v>
      </c>
    </row>
    <row r="95" spans="1:47" s="2" customFormat="1" ht="11.25">
      <c r="A95" s="35"/>
      <c r="B95" s="36"/>
      <c r="C95" s="37"/>
      <c r="D95" s="188" t="s">
        <v>233</v>
      </c>
      <c r="E95" s="37"/>
      <c r="F95" s="189" t="s">
        <v>1957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233</v>
      </c>
      <c r="AU95" s="18" t="s">
        <v>84</v>
      </c>
    </row>
    <row r="96" spans="1:65" s="2" customFormat="1" ht="44.25" customHeight="1">
      <c r="A96" s="35"/>
      <c r="B96" s="36"/>
      <c r="C96" s="175" t="s">
        <v>84</v>
      </c>
      <c r="D96" s="175" t="s">
        <v>227</v>
      </c>
      <c r="E96" s="176" t="s">
        <v>1963</v>
      </c>
      <c r="F96" s="177" t="s">
        <v>1964</v>
      </c>
      <c r="G96" s="178" t="s">
        <v>138</v>
      </c>
      <c r="H96" s="179">
        <v>330</v>
      </c>
      <c r="I96" s="180"/>
      <c r="J96" s="181">
        <f>ROUND(I96*H96,2)</f>
        <v>0</v>
      </c>
      <c r="K96" s="177" t="s">
        <v>292</v>
      </c>
      <c r="L96" s="40"/>
      <c r="M96" s="182" t="s">
        <v>19</v>
      </c>
      <c r="N96" s="183" t="s">
        <v>45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231</v>
      </c>
      <c r="AT96" s="186" t="s">
        <v>227</v>
      </c>
      <c r="AU96" s="186" t="s">
        <v>84</v>
      </c>
      <c r="AY96" s="18" t="s">
        <v>225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82</v>
      </c>
      <c r="BK96" s="187">
        <f>ROUND(I96*H96,2)</f>
        <v>0</v>
      </c>
      <c r="BL96" s="18" t="s">
        <v>231</v>
      </c>
      <c r="BM96" s="186" t="s">
        <v>2249</v>
      </c>
    </row>
    <row r="97" spans="1:47" s="2" customFormat="1" ht="11.25">
      <c r="A97" s="35"/>
      <c r="B97" s="36"/>
      <c r="C97" s="37"/>
      <c r="D97" s="188" t="s">
        <v>233</v>
      </c>
      <c r="E97" s="37"/>
      <c r="F97" s="189" t="s">
        <v>1966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233</v>
      </c>
      <c r="AU97" s="18" t="s">
        <v>84</v>
      </c>
    </row>
    <row r="98" spans="2:51" s="13" customFormat="1" ht="11.25">
      <c r="B98" s="193"/>
      <c r="C98" s="194"/>
      <c r="D98" s="195" t="s">
        <v>249</v>
      </c>
      <c r="E98" s="196" t="s">
        <v>19</v>
      </c>
      <c r="F98" s="197" t="s">
        <v>2250</v>
      </c>
      <c r="G98" s="194"/>
      <c r="H98" s="198">
        <v>330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249</v>
      </c>
      <c r="AU98" s="204" t="s">
        <v>84</v>
      </c>
      <c r="AV98" s="13" t="s">
        <v>84</v>
      </c>
      <c r="AW98" s="13" t="s">
        <v>36</v>
      </c>
      <c r="AX98" s="13" t="s">
        <v>74</v>
      </c>
      <c r="AY98" s="204" t="s">
        <v>225</v>
      </c>
    </row>
    <row r="99" spans="2:51" s="14" customFormat="1" ht="11.25">
      <c r="B99" s="205"/>
      <c r="C99" s="206"/>
      <c r="D99" s="195" t="s">
        <v>249</v>
      </c>
      <c r="E99" s="207" t="s">
        <v>19</v>
      </c>
      <c r="F99" s="208" t="s">
        <v>261</v>
      </c>
      <c r="G99" s="206"/>
      <c r="H99" s="209">
        <v>330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249</v>
      </c>
      <c r="AU99" s="215" t="s">
        <v>84</v>
      </c>
      <c r="AV99" s="14" t="s">
        <v>231</v>
      </c>
      <c r="AW99" s="14" t="s">
        <v>36</v>
      </c>
      <c r="AX99" s="14" t="s">
        <v>82</v>
      </c>
      <c r="AY99" s="215" t="s">
        <v>225</v>
      </c>
    </row>
    <row r="100" spans="1:65" s="2" customFormat="1" ht="44.25" customHeight="1">
      <c r="A100" s="35"/>
      <c r="B100" s="36"/>
      <c r="C100" s="175" t="s">
        <v>131</v>
      </c>
      <c r="D100" s="175" t="s">
        <v>227</v>
      </c>
      <c r="E100" s="176" t="s">
        <v>1971</v>
      </c>
      <c r="F100" s="177" t="s">
        <v>1972</v>
      </c>
      <c r="G100" s="178" t="s">
        <v>129</v>
      </c>
      <c r="H100" s="179">
        <v>40</v>
      </c>
      <c r="I100" s="180"/>
      <c r="J100" s="181">
        <f>ROUND(I100*H100,2)</f>
        <v>0</v>
      </c>
      <c r="K100" s="177" t="s">
        <v>292</v>
      </c>
      <c r="L100" s="40"/>
      <c r="M100" s="182" t="s">
        <v>19</v>
      </c>
      <c r="N100" s="183" t="s">
        <v>45</v>
      </c>
      <c r="O100" s="65"/>
      <c r="P100" s="184">
        <f>O100*H100</f>
        <v>0</v>
      </c>
      <c r="Q100" s="184">
        <v>0.003</v>
      </c>
      <c r="R100" s="184">
        <f>Q100*H100</f>
        <v>0.12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231</v>
      </c>
      <c r="AT100" s="186" t="s">
        <v>227</v>
      </c>
      <c r="AU100" s="186" t="s">
        <v>84</v>
      </c>
      <c r="AY100" s="18" t="s">
        <v>225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82</v>
      </c>
      <c r="BK100" s="187">
        <f>ROUND(I100*H100,2)</f>
        <v>0</v>
      </c>
      <c r="BL100" s="18" t="s">
        <v>231</v>
      </c>
      <c r="BM100" s="186" t="s">
        <v>2251</v>
      </c>
    </row>
    <row r="101" spans="1:47" s="2" customFormat="1" ht="11.25">
      <c r="A101" s="35"/>
      <c r="B101" s="36"/>
      <c r="C101" s="37"/>
      <c r="D101" s="188" t="s">
        <v>233</v>
      </c>
      <c r="E101" s="37"/>
      <c r="F101" s="189" t="s">
        <v>1974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233</v>
      </c>
      <c r="AU101" s="18" t="s">
        <v>84</v>
      </c>
    </row>
    <row r="102" spans="1:65" s="2" customFormat="1" ht="49.15" customHeight="1">
      <c r="A102" s="35"/>
      <c r="B102" s="36"/>
      <c r="C102" s="175" t="s">
        <v>231</v>
      </c>
      <c r="D102" s="175" t="s">
        <v>227</v>
      </c>
      <c r="E102" s="176" t="s">
        <v>1975</v>
      </c>
      <c r="F102" s="177" t="s">
        <v>1976</v>
      </c>
      <c r="G102" s="178" t="s">
        <v>129</v>
      </c>
      <c r="H102" s="179">
        <v>40</v>
      </c>
      <c r="I102" s="180"/>
      <c r="J102" s="181">
        <f>ROUND(I102*H102,2)</f>
        <v>0</v>
      </c>
      <c r="K102" s="177" t="s">
        <v>292</v>
      </c>
      <c r="L102" s="40"/>
      <c r="M102" s="182" t="s">
        <v>19</v>
      </c>
      <c r="N102" s="183" t="s">
        <v>45</v>
      </c>
      <c r="O102" s="65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231</v>
      </c>
      <c r="AT102" s="186" t="s">
        <v>227</v>
      </c>
      <c r="AU102" s="186" t="s">
        <v>84</v>
      </c>
      <c r="AY102" s="18" t="s">
        <v>225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82</v>
      </c>
      <c r="BK102" s="187">
        <f>ROUND(I102*H102,2)</f>
        <v>0</v>
      </c>
      <c r="BL102" s="18" t="s">
        <v>231</v>
      </c>
      <c r="BM102" s="186" t="s">
        <v>2252</v>
      </c>
    </row>
    <row r="103" spans="1:47" s="2" customFormat="1" ht="11.25">
      <c r="A103" s="35"/>
      <c r="B103" s="36"/>
      <c r="C103" s="37"/>
      <c r="D103" s="188" t="s">
        <v>233</v>
      </c>
      <c r="E103" s="37"/>
      <c r="F103" s="189" t="s">
        <v>1978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233</v>
      </c>
      <c r="AU103" s="18" t="s">
        <v>84</v>
      </c>
    </row>
    <row r="104" spans="1:65" s="2" customFormat="1" ht="62.65" customHeight="1">
      <c r="A104" s="35"/>
      <c r="B104" s="36"/>
      <c r="C104" s="175" t="s">
        <v>1265</v>
      </c>
      <c r="D104" s="175" t="s">
        <v>227</v>
      </c>
      <c r="E104" s="176" t="s">
        <v>256</v>
      </c>
      <c r="F104" s="177" t="s">
        <v>257</v>
      </c>
      <c r="G104" s="178" t="s">
        <v>138</v>
      </c>
      <c r="H104" s="179">
        <v>330</v>
      </c>
      <c r="I104" s="180"/>
      <c r="J104" s="181">
        <f>ROUND(I104*H104,2)</f>
        <v>0</v>
      </c>
      <c r="K104" s="177" t="s">
        <v>292</v>
      </c>
      <c r="L104" s="40"/>
      <c r="M104" s="182" t="s">
        <v>19</v>
      </c>
      <c r="N104" s="183" t="s">
        <v>45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231</v>
      </c>
      <c r="AT104" s="186" t="s">
        <v>227</v>
      </c>
      <c r="AU104" s="186" t="s">
        <v>84</v>
      </c>
      <c r="AY104" s="18" t="s">
        <v>225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82</v>
      </c>
      <c r="BK104" s="187">
        <f>ROUND(I104*H104,2)</f>
        <v>0</v>
      </c>
      <c r="BL104" s="18" t="s">
        <v>231</v>
      </c>
      <c r="BM104" s="186" t="s">
        <v>2253</v>
      </c>
    </row>
    <row r="105" spans="1:47" s="2" customFormat="1" ht="11.25">
      <c r="A105" s="35"/>
      <c r="B105" s="36"/>
      <c r="C105" s="37"/>
      <c r="D105" s="188" t="s">
        <v>233</v>
      </c>
      <c r="E105" s="37"/>
      <c r="F105" s="189" t="s">
        <v>1980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233</v>
      </c>
      <c r="AU105" s="18" t="s">
        <v>84</v>
      </c>
    </row>
    <row r="106" spans="1:65" s="2" customFormat="1" ht="44.25" customHeight="1">
      <c r="A106" s="35"/>
      <c r="B106" s="36"/>
      <c r="C106" s="175" t="s">
        <v>255</v>
      </c>
      <c r="D106" s="175" t="s">
        <v>227</v>
      </c>
      <c r="E106" s="176" t="s">
        <v>1981</v>
      </c>
      <c r="F106" s="177" t="s">
        <v>1982</v>
      </c>
      <c r="G106" s="178" t="s">
        <v>138</v>
      </c>
      <c r="H106" s="179">
        <v>39</v>
      </c>
      <c r="I106" s="180"/>
      <c r="J106" s="181">
        <f>ROUND(I106*H106,2)</f>
        <v>0</v>
      </c>
      <c r="K106" s="177" t="s">
        <v>292</v>
      </c>
      <c r="L106" s="40"/>
      <c r="M106" s="182" t="s">
        <v>19</v>
      </c>
      <c r="N106" s="183" t="s">
        <v>45</v>
      </c>
      <c r="O106" s="65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231</v>
      </c>
      <c r="AT106" s="186" t="s">
        <v>227</v>
      </c>
      <c r="AU106" s="186" t="s">
        <v>84</v>
      </c>
      <c r="AY106" s="18" t="s">
        <v>225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82</v>
      </c>
      <c r="BK106" s="187">
        <f>ROUND(I106*H106,2)</f>
        <v>0</v>
      </c>
      <c r="BL106" s="18" t="s">
        <v>231</v>
      </c>
      <c r="BM106" s="186" t="s">
        <v>2254</v>
      </c>
    </row>
    <row r="107" spans="1:47" s="2" customFormat="1" ht="11.25">
      <c r="A107" s="35"/>
      <c r="B107" s="36"/>
      <c r="C107" s="37"/>
      <c r="D107" s="188" t="s">
        <v>233</v>
      </c>
      <c r="E107" s="37"/>
      <c r="F107" s="189" t="s">
        <v>1984</v>
      </c>
      <c r="G107" s="37"/>
      <c r="H107" s="37"/>
      <c r="I107" s="190"/>
      <c r="J107" s="37"/>
      <c r="K107" s="37"/>
      <c r="L107" s="40"/>
      <c r="M107" s="191"/>
      <c r="N107" s="192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233</v>
      </c>
      <c r="AU107" s="18" t="s">
        <v>84</v>
      </c>
    </row>
    <row r="108" spans="1:65" s="2" customFormat="1" ht="44.25" customHeight="1">
      <c r="A108" s="35"/>
      <c r="B108" s="36"/>
      <c r="C108" s="175" t="s">
        <v>262</v>
      </c>
      <c r="D108" s="175" t="s">
        <v>227</v>
      </c>
      <c r="E108" s="176" t="s">
        <v>1985</v>
      </c>
      <c r="F108" s="177" t="s">
        <v>1986</v>
      </c>
      <c r="G108" s="178" t="s">
        <v>138</v>
      </c>
      <c r="H108" s="179">
        <v>39</v>
      </c>
      <c r="I108" s="180"/>
      <c r="J108" s="181">
        <f>ROUND(I108*H108,2)</f>
        <v>0</v>
      </c>
      <c r="K108" s="177" t="s">
        <v>292</v>
      </c>
      <c r="L108" s="40"/>
      <c r="M108" s="182" t="s">
        <v>19</v>
      </c>
      <c r="N108" s="183" t="s">
        <v>45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231</v>
      </c>
      <c r="AT108" s="186" t="s">
        <v>227</v>
      </c>
      <c r="AU108" s="186" t="s">
        <v>84</v>
      </c>
      <c r="AY108" s="18" t="s">
        <v>225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82</v>
      </c>
      <c r="BK108" s="187">
        <f>ROUND(I108*H108,2)</f>
        <v>0</v>
      </c>
      <c r="BL108" s="18" t="s">
        <v>231</v>
      </c>
      <c r="BM108" s="186" t="s">
        <v>2255</v>
      </c>
    </row>
    <row r="109" spans="1:47" s="2" customFormat="1" ht="11.25">
      <c r="A109" s="35"/>
      <c r="B109" s="36"/>
      <c r="C109" s="37"/>
      <c r="D109" s="188" t="s">
        <v>233</v>
      </c>
      <c r="E109" s="37"/>
      <c r="F109" s="189" t="s">
        <v>1988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233</v>
      </c>
      <c r="AU109" s="18" t="s">
        <v>84</v>
      </c>
    </row>
    <row r="110" spans="1:65" s="2" customFormat="1" ht="44.25" customHeight="1">
      <c r="A110" s="35"/>
      <c r="B110" s="36"/>
      <c r="C110" s="175" t="s">
        <v>268</v>
      </c>
      <c r="D110" s="175" t="s">
        <v>227</v>
      </c>
      <c r="E110" s="176" t="s">
        <v>1989</v>
      </c>
      <c r="F110" s="177" t="s">
        <v>1990</v>
      </c>
      <c r="G110" s="178" t="s">
        <v>285</v>
      </c>
      <c r="H110" s="179">
        <v>80</v>
      </c>
      <c r="I110" s="180"/>
      <c r="J110" s="181">
        <f>ROUND(I110*H110,2)</f>
        <v>0</v>
      </c>
      <c r="K110" s="177" t="s">
        <v>292</v>
      </c>
      <c r="L110" s="40"/>
      <c r="M110" s="182" t="s">
        <v>19</v>
      </c>
      <c r="N110" s="183" t="s">
        <v>45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231</v>
      </c>
      <c r="AT110" s="186" t="s">
        <v>227</v>
      </c>
      <c r="AU110" s="186" t="s">
        <v>84</v>
      </c>
      <c r="AY110" s="18" t="s">
        <v>225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82</v>
      </c>
      <c r="BK110" s="187">
        <f>ROUND(I110*H110,2)</f>
        <v>0</v>
      </c>
      <c r="BL110" s="18" t="s">
        <v>231</v>
      </c>
      <c r="BM110" s="186" t="s">
        <v>2256</v>
      </c>
    </row>
    <row r="111" spans="1:47" s="2" customFormat="1" ht="11.25">
      <c r="A111" s="35"/>
      <c r="B111" s="36"/>
      <c r="C111" s="37"/>
      <c r="D111" s="188" t="s">
        <v>233</v>
      </c>
      <c r="E111" s="37"/>
      <c r="F111" s="189" t="s">
        <v>1992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233</v>
      </c>
      <c r="AU111" s="18" t="s">
        <v>84</v>
      </c>
    </row>
    <row r="112" spans="1:65" s="2" customFormat="1" ht="37.9" customHeight="1">
      <c r="A112" s="35"/>
      <c r="B112" s="36"/>
      <c r="C112" s="175" t="s">
        <v>273</v>
      </c>
      <c r="D112" s="175" t="s">
        <v>227</v>
      </c>
      <c r="E112" s="176" t="s">
        <v>1993</v>
      </c>
      <c r="F112" s="177" t="s">
        <v>1994</v>
      </c>
      <c r="G112" s="178" t="s">
        <v>138</v>
      </c>
      <c r="H112" s="179">
        <v>39</v>
      </c>
      <c r="I112" s="180"/>
      <c r="J112" s="181">
        <f>ROUND(I112*H112,2)</f>
        <v>0</v>
      </c>
      <c r="K112" s="177" t="s">
        <v>292</v>
      </c>
      <c r="L112" s="40"/>
      <c r="M112" s="182" t="s">
        <v>19</v>
      </c>
      <c r="N112" s="183" t="s">
        <v>45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231</v>
      </c>
      <c r="AT112" s="186" t="s">
        <v>227</v>
      </c>
      <c r="AU112" s="186" t="s">
        <v>84</v>
      </c>
      <c r="AY112" s="18" t="s">
        <v>225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82</v>
      </c>
      <c r="BK112" s="187">
        <f>ROUND(I112*H112,2)</f>
        <v>0</v>
      </c>
      <c r="BL112" s="18" t="s">
        <v>231</v>
      </c>
      <c r="BM112" s="186" t="s">
        <v>2257</v>
      </c>
    </row>
    <row r="113" spans="1:47" s="2" customFormat="1" ht="11.25">
      <c r="A113" s="35"/>
      <c r="B113" s="36"/>
      <c r="C113" s="37"/>
      <c r="D113" s="188" t="s">
        <v>233</v>
      </c>
      <c r="E113" s="37"/>
      <c r="F113" s="189" t="s">
        <v>1996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233</v>
      </c>
      <c r="AU113" s="18" t="s">
        <v>84</v>
      </c>
    </row>
    <row r="114" spans="1:65" s="2" customFormat="1" ht="44.25" customHeight="1">
      <c r="A114" s="35"/>
      <c r="B114" s="36"/>
      <c r="C114" s="175" t="s">
        <v>109</v>
      </c>
      <c r="D114" s="175" t="s">
        <v>227</v>
      </c>
      <c r="E114" s="176" t="s">
        <v>1997</v>
      </c>
      <c r="F114" s="177" t="s">
        <v>1998</v>
      </c>
      <c r="G114" s="178" t="s">
        <v>138</v>
      </c>
      <c r="H114" s="179">
        <v>28</v>
      </c>
      <c r="I114" s="180"/>
      <c r="J114" s="181">
        <f>ROUND(I114*H114,2)</f>
        <v>0</v>
      </c>
      <c r="K114" s="177" t="s">
        <v>292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231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231</v>
      </c>
      <c r="BM114" s="186" t="s">
        <v>2258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2000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1:65" s="2" customFormat="1" ht="66.75" customHeight="1">
      <c r="A116" s="35"/>
      <c r="B116" s="36"/>
      <c r="C116" s="175" t="s">
        <v>112</v>
      </c>
      <c r="D116" s="175" t="s">
        <v>227</v>
      </c>
      <c r="E116" s="176" t="s">
        <v>2001</v>
      </c>
      <c r="F116" s="177" t="s">
        <v>2002</v>
      </c>
      <c r="G116" s="178" t="s">
        <v>138</v>
      </c>
      <c r="H116" s="179">
        <v>39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231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231</v>
      </c>
      <c r="BM116" s="186" t="s">
        <v>2259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2004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1:65" s="2" customFormat="1" ht="16.5" customHeight="1">
      <c r="A118" s="35"/>
      <c r="B118" s="36"/>
      <c r="C118" s="216" t="s">
        <v>115</v>
      </c>
      <c r="D118" s="216" t="s">
        <v>336</v>
      </c>
      <c r="E118" s="217" t="s">
        <v>2005</v>
      </c>
      <c r="F118" s="218" t="s">
        <v>2006</v>
      </c>
      <c r="G118" s="219" t="s">
        <v>285</v>
      </c>
      <c r="H118" s="220">
        <v>28</v>
      </c>
      <c r="I118" s="221"/>
      <c r="J118" s="222">
        <f>ROUND(I118*H118,2)</f>
        <v>0</v>
      </c>
      <c r="K118" s="218" t="s">
        <v>292</v>
      </c>
      <c r="L118" s="223"/>
      <c r="M118" s="224" t="s">
        <v>19</v>
      </c>
      <c r="N118" s="225" t="s">
        <v>45</v>
      </c>
      <c r="O118" s="65"/>
      <c r="P118" s="184">
        <f>O118*H118</f>
        <v>0</v>
      </c>
      <c r="Q118" s="184">
        <v>1</v>
      </c>
      <c r="R118" s="184">
        <f>Q118*H118</f>
        <v>28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268</v>
      </c>
      <c r="AT118" s="186" t="s">
        <v>336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231</v>
      </c>
      <c r="BM118" s="186" t="s">
        <v>2260</v>
      </c>
    </row>
    <row r="119" spans="2:51" s="13" customFormat="1" ht="11.25">
      <c r="B119" s="193"/>
      <c r="C119" s="194"/>
      <c r="D119" s="195" t="s">
        <v>249</v>
      </c>
      <c r="E119" s="196" t="s">
        <v>19</v>
      </c>
      <c r="F119" s="197" t="s">
        <v>2261</v>
      </c>
      <c r="G119" s="194"/>
      <c r="H119" s="198">
        <v>28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249</v>
      </c>
      <c r="AU119" s="204" t="s">
        <v>84</v>
      </c>
      <c r="AV119" s="13" t="s">
        <v>84</v>
      </c>
      <c r="AW119" s="13" t="s">
        <v>36</v>
      </c>
      <c r="AX119" s="13" t="s">
        <v>82</v>
      </c>
      <c r="AY119" s="204" t="s">
        <v>225</v>
      </c>
    </row>
    <row r="120" spans="1:65" s="2" customFormat="1" ht="16.5" customHeight="1">
      <c r="A120" s="35"/>
      <c r="B120" s="36"/>
      <c r="C120" s="216" t="s">
        <v>118</v>
      </c>
      <c r="D120" s="216" t="s">
        <v>336</v>
      </c>
      <c r="E120" s="217" t="s">
        <v>2262</v>
      </c>
      <c r="F120" s="218" t="s">
        <v>2263</v>
      </c>
      <c r="G120" s="219" t="s">
        <v>285</v>
      </c>
      <c r="H120" s="220">
        <v>50</v>
      </c>
      <c r="I120" s="221"/>
      <c r="J120" s="222">
        <f>ROUND(I120*H120,2)</f>
        <v>0</v>
      </c>
      <c r="K120" s="218" t="s">
        <v>292</v>
      </c>
      <c r="L120" s="223"/>
      <c r="M120" s="224" t="s">
        <v>19</v>
      </c>
      <c r="N120" s="225" t="s">
        <v>45</v>
      </c>
      <c r="O120" s="65"/>
      <c r="P120" s="184">
        <f>O120*H120</f>
        <v>0</v>
      </c>
      <c r="Q120" s="184">
        <v>1</v>
      </c>
      <c r="R120" s="184">
        <f>Q120*H120</f>
        <v>50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268</v>
      </c>
      <c r="AT120" s="186" t="s">
        <v>336</v>
      </c>
      <c r="AU120" s="186" t="s">
        <v>84</v>
      </c>
      <c r="AY120" s="18" t="s">
        <v>225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82</v>
      </c>
      <c r="BK120" s="187">
        <f>ROUND(I120*H120,2)</f>
        <v>0</v>
      </c>
      <c r="BL120" s="18" t="s">
        <v>231</v>
      </c>
      <c r="BM120" s="186" t="s">
        <v>2264</v>
      </c>
    </row>
    <row r="121" spans="1:65" s="2" customFormat="1" ht="66.75" customHeight="1">
      <c r="A121" s="35"/>
      <c r="B121" s="36"/>
      <c r="C121" s="175" t="s">
        <v>121</v>
      </c>
      <c r="D121" s="175" t="s">
        <v>227</v>
      </c>
      <c r="E121" s="176" t="s">
        <v>2009</v>
      </c>
      <c r="F121" s="177" t="s">
        <v>2010</v>
      </c>
      <c r="G121" s="178" t="s">
        <v>138</v>
      </c>
      <c r="H121" s="179">
        <v>39</v>
      </c>
      <c r="I121" s="180"/>
      <c r="J121" s="181">
        <f>ROUND(I121*H121,2)</f>
        <v>0</v>
      </c>
      <c r="K121" s="177" t="s">
        <v>292</v>
      </c>
      <c r="L121" s="40"/>
      <c r="M121" s="182" t="s">
        <v>19</v>
      </c>
      <c r="N121" s="183" t="s">
        <v>45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231</v>
      </c>
      <c r="AT121" s="186" t="s">
        <v>227</v>
      </c>
      <c r="AU121" s="186" t="s">
        <v>84</v>
      </c>
      <c r="AY121" s="18" t="s">
        <v>225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82</v>
      </c>
      <c r="BK121" s="187">
        <f>ROUND(I121*H121,2)</f>
        <v>0</v>
      </c>
      <c r="BL121" s="18" t="s">
        <v>231</v>
      </c>
      <c r="BM121" s="186" t="s">
        <v>2265</v>
      </c>
    </row>
    <row r="122" spans="1:47" s="2" customFormat="1" ht="11.25">
      <c r="A122" s="35"/>
      <c r="B122" s="36"/>
      <c r="C122" s="37"/>
      <c r="D122" s="188" t="s">
        <v>233</v>
      </c>
      <c r="E122" s="37"/>
      <c r="F122" s="189" t="s">
        <v>2012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233</v>
      </c>
      <c r="AU122" s="18" t="s">
        <v>84</v>
      </c>
    </row>
    <row r="123" spans="1:65" s="2" customFormat="1" ht="37.9" customHeight="1">
      <c r="A123" s="35"/>
      <c r="B123" s="36"/>
      <c r="C123" s="175" t="s">
        <v>8</v>
      </c>
      <c r="D123" s="175" t="s">
        <v>227</v>
      </c>
      <c r="E123" s="176" t="s">
        <v>2013</v>
      </c>
      <c r="F123" s="177" t="s">
        <v>2014</v>
      </c>
      <c r="G123" s="178" t="s">
        <v>129</v>
      </c>
      <c r="H123" s="179">
        <v>56</v>
      </c>
      <c r="I123" s="180"/>
      <c r="J123" s="181">
        <f>ROUND(I123*H123,2)</f>
        <v>0</v>
      </c>
      <c r="K123" s="177" t="s">
        <v>292</v>
      </c>
      <c r="L123" s="40"/>
      <c r="M123" s="182" t="s">
        <v>19</v>
      </c>
      <c r="N123" s="183" t="s">
        <v>45</v>
      </c>
      <c r="O123" s="65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231</v>
      </c>
      <c r="AT123" s="186" t="s">
        <v>227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231</v>
      </c>
      <c r="BM123" s="186" t="s">
        <v>2266</v>
      </c>
    </row>
    <row r="124" spans="1:47" s="2" customFormat="1" ht="11.25">
      <c r="A124" s="35"/>
      <c r="B124" s="36"/>
      <c r="C124" s="37"/>
      <c r="D124" s="188" t="s">
        <v>233</v>
      </c>
      <c r="E124" s="37"/>
      <c r="F124" s="189" t="s">
        <v>2016</v>
      </c>
      <c r="G124" s="37"/>
      <c r="H124" s="37"/>
      <c r="I124" s="190"/>
      <c r="J124" s="37"/>
      <c r="K124" s="37"/>
      <c r="L124" s="40"/>
      <c r="M124" s="191"/>
      <c r="N124" s="192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233</v>
      </c>
      <c r="AU124" s="18" t="s">
        <v>84</v>
      </c>
    </row>
    <row r="125" spans="2:63" s="12" customFormat="1" ht="22.9" customHeight="1">
      <c r="B125" s="159"/>
      <c r="C125" s="160"/>
      <c r="D125" s="161" t="s">
        <v>73</v>
      </c>
      <c r="E125" s="173" t="s">
        <v>84</v>
      </c>
      <c r="F125" s="173" t="s">
        <v>289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SUM(P126:P128)</f>
        <v>0</v>
      </c>
      <c r="Q125" s="167"/>
      <c r="R125" s="168">
        <f>SUM(R126:R128)</f>
        <v>0.128</v>
      </c>
      <c r="S125" s="167"/>
      <c r="T125" s="169">
        <f>SUM(T126:T128)</f>
        <v>0</v>
      </c>
      <c r="AR125" s="170" t="s">
        <v>82</v>
      </c>
      <c r="AT125" s="171" t="s">
        <v>73</v>
      </c>
      <c r="AU125" s="171" t="s">
        <v>82</v>
      </c>
      <c r="AY125" s="170" t="s">
        <v>225</v>
      </c>
      <c r="BK125" s="172">
        <f>SUM(BK126:BK128)</f>
        <v>0</v>
      </c>
    </row>
    <row r="126" spans="1:65" s="2" customFormat="1" ht="37.9" customHeight="1">
      <c r="A126" s="35"/>
      <c r="B126" s="36"/>
      <c r="C126" s="175" t="s">
        <v>295</v>
      </c>
      <c r="D126" s="175" t="s">
        <v>227</v>
      </c>
      <c r="E126" s="176" t="s">
        <v>2267</v>
      </c>
      <c r="F126" s="177" t="s">
        <v>2268</v>
      </c>
      <c r="G126" s="178" t="s">
        <v>129</v>
      </c>
      <c r="H126" s="179">
        <v>320</v>
      </c>
      <c r="I126" s="180"/>
      <c r="J126" s="181">
        <f>ROUND(I126*H126,2)</f>
        <v>0</v>
      </c>
      <c r="K126" s="177" t="s">
        <v>292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0.00017</v>
      </c>
      <c r="R126" s="184">
        <f>Q126*H126</f>
        <v>0.054400000000000004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231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231</v>
      </c>
      <c r="BM126" s="186" t="s">
        <v>2269</v>
      </c>
    </row>
    <row r="127" spans="1:47" s="2" customFormat="1" ht="11.25">
      <c r="A127" s="35"/>
      <c r="B127" s="36"/>
      <c r="C127" s="37"/>
      <c r="D127" s="188" t="s">
        <v>233</v>
      </c>
      <c r="E127" s="37"/>
      <c r="F127" s="189" t="s">
        <v>2270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233</v>
      </c>
      <c r="AU127" s="18" t="s">
        <v>84</v>
      </c>
    </row>
    <row r="128" spans="1:65" s="2" customFormat="1" ht="24.2" customHeight="1">
      <c r="A128" s="35"/>
      <c r="B128" s="36"/>
      <c r="C128" s="216" t="s">
        <v>300</v>
      </c>
      <c r="D128" s="216" t="s">
        <v>336</v>
      </c>
      <c r="E128" s="217" t="s">
        <v>2271</v>
      </c>
      <c r="F128" s="218" t="s">
        <v>2272</v>
      </c>
      <c r="G128" s="219" t="s">
        <v>129</v>
      </c>
      <c r="H128" s="220">
        <v>320</v>
      </c>
      <c r="I128" s="221"/>
      <c r="J128" s="222">
        <f>ROUND(I128*H128,2)</f>
        <v>0</v>
      </c>
      <c r="K128" s="218" t="s">
        <v>292</v>
      </c>
      <c r="L128" s="223"/>
      <c r="M128" s="224" t="s">
        <v>19</v>
      </c>
      <c r="N128" s="225" t="s">
        <v>45</v>
      </c>
      <c r="O128" s="65"/>
      <c r="P128" s="184">
        <f>O128*H128</f>
        <v>0</v>
      </c>
      <c r="Q128" s="184">
        <v>0.00023</v>
      </c>
      <c r="R128" s="184">
        <f>Q128*H128</f>
        <v>0.0736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268</v>
      </c>
      <c r="AT128" s="186" t="s">
        <v>336</v>
      </c>
      <c r="AU128" s="186" t="s">
        <v>84</v>
      </c>
      <c r="AY128" s="18" t="s">
        <v>225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82</v>
      </c>
      <c r="BK128" s="187">
        <f>ROUND(I128*H128,2)</f>
        <v>0</v>
      </c>
      <c r="BL128" s="18" t="s">
        <v>231</v>
      </c>
      <c r="BM128" s="186" t="s">
        <v>2273</v>
      </c>
    </row>
    <row r="129" spans="2:63" s="12" customFormat="1" ht="22.9" customHeight="1">
      <c r="B129" s="159"/>
      <c r="C129" s="160"/>
      <c r="D129" s="161" t="s">
        <v>73</v>
      </c>
      <c r="E129" s="173" t="s">
        <v>131</v>
      </c>
      <c r="F129" s="173" t="s">
        <v>344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SUM(P130:P132)</f>
        <v>0</v>
      </c>
      <c r="Q129" s="167"/>
      <c r="R129" s="168">
        <f>SUM(R130:R132)</f>
        <v>0.105</v>
      </c>
      <c r="S129" s="167"/>
      <c r="T129" s="169">
        <f>SUM(T130:T132)</f>
        <v>0</v>
      </c>
      <c r="AR129" s="170" t="s">
        <v>82</v>
      </c>
      <c r="AT129" s="171" t="s">
        <v>73</v>
      </c>
      <c r="AU129" s="171" t="s">
        <v>82</v>
      </c>
      <c r="AY129" s="170" t="s">
        <v>225</v>
      </c>
      <c r="BK129" s="172">
        <f>SUM(BK130:BK132)</f>
        <v>0</v>
      </c>
    </row>
    <row r="130" spans="1:65" s="2" customFormat="1" ht="24.2" customHeight="1">
      <c r="A130" s="35"/>
      <c r="B130" s="36"/>
      <c r="C130" s="175" t="s">
        <v>314</v>
      </c>
      <c r="D130" s="175" t="s">
        <v>227</v>
      </c>
      <c r="E130" s="176" t="s">
        <v>2274</v>
      </c>
      <c r="F130" s="177" t="s">
        <v>2275</v>
      </c>
      <c r="G130" s="178" t="s">
        <v>332</v>
      </c>
      <c r="H130" s="179">
        <v>1</v>
      </c>
      <c r="I130" s="180"/>
      <c r="J130" s="181">
        <f>ROUND(I130*H130,2)</f>
        <v>0</v>
      </c>
      <c r="K130" s="177" t="s">
        <v>292</v>
      </c>
      <c r="L130" s="40"/>
      <c r="M130" s="182" t="s">
        <v>19</v>
      </c>
      <c r="N130" s="183" t="s">
        <v>45</v>
      </c>
      <c r="O130" s="65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231</v>
      </c>
      <c r="AT130" s="186" t="s">
        <v>227</v>
      </c>
      <c r="AU130" s="186" t="s">
        <v>84</v>
      </c>
      <c r="AY130" s="18" t="s">
        <v>225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82</v>
      </c>
      <c r="BK130" s="187">
        <f>ROUND(I130*H130,2)</f>
        <v>0</v>
      </c>
      <c r="BL130" s="18" t="s">
        <v>231</v>
      </c>
      <c r="BM130" s="186" t="s">
        <v>2276</v>
      </c>
    </row>
    <row r="131" spans="1:47" s="2" customFormat="1" ht="11.25">
      <c r="A131" s="35"/>
      <c r="B131" s="36"/>
      <c r="C131" s="37"/>
      <c r="D131" s="188" t="s">
        <v>233</v>
      </c>
      <c r="E131" s="37"/>
      <c r="F131" s="189" t="s">
        <v>2277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</v>
      </c>
      <c r="AU131" s="18" t="s">
        <v>84</v>
      </c>
    </row>
    <row r="132" spans="1:65" s="2" customFormat="1" ht="24.2" customHeight="1">
      <c r="A132" s="35"/>
      <c r="B132" s="36"/>
      <c r="C132" s="216" t="s">
        <v>319</v>
      </c>
      <c r="D132" s="216" t="s">
        <v>336</v>
      </c>
      <c r="E132" s="217" t="s">
        <v>2278</v>
      </c>
      <c r="F132" s="218" t="s">
        <v>2279</v>
      </c>
      <c r="G132" s="219" t="s">
        <v>332</v>
      </c>
      <c r="H132" s="220">
        <v>1</v>
      </c>
      <c r="I132" s="221"/>
      <c r="J132" s="222">
        <f>ROUND(I132*H132,2)</f>
        <v>0</v>
      </c>
      <c r="K132" s="218" t="s">
        <v>292</v>
      </c>
      <c r="L132" s="223"/>
      <c r="M132" s="224" t="s">
        <v>19</v>
      </c>
      <c r="N132" s="225" t="s">
        <v>45</v>
      </c>
      <c r="O132" s="65"/>
      <c r="P132" s="184">
        <f>O132*H132</f>
        <v>0</v>
      </c>
      <c r="Q132" s="184">
        <v>0.105</v>
      </c>
      <c r="R132" s="184">
        <f>Q132*H132</f>
        <v>0.105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268</v>
      </c>
      <c r="AT132" s="186" t="s">
        <v>336</v>
      </c>
      <c r="AU132" s="186" t="s">
        <v>84</v>
      </c>
      <c r="AY132" s="18" t="s">
        <v>225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82</v>
      </c>
      <c r="BK132" s="187">
        <f>ROUND(I132*H132,2)</f>
        <v>0</v>
      </c>
      <c r="BL132" s="18" t="s">
        <v>231</v>
      </c>
      <c r="BM132" s="186" t="s">
        <v>2280</v>
      </c>
    </row>
    <row r="133" spans="2:63" s="12" customFormat="1" ht="22.9" customHeight="1">
      <c r="B133" s="159"/>
      <c r="C133" s="160"/>
      <c r="D133" s="161" t="s">
        <v>73</v>
      </c>
      <c r="E133" s="173" t="s">
        <v>268</v>
      </c>
      <c r="F133" s="173" t="s">
        <v>2025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SUM(P134:P164)</f>
        <v>0</v>
      </c>
      <c r="Q133" s="167"/>
      <c r="R133" s="168">
        <f>SUM(R134:R164)</f>
        <v>19.7747156</v>
      </c>
      <c r="S133" s="167"/>
      <c r="T133" s="169">
        <f>SUM(T134:T164)</f>
        <v>0</v>
      </c>
      <c r="AR133" s="170" t="s">
        <v>82</v>
      </c>
      <c r="AT133" s="171" t="s">
        <v>73</v>
      </c>
      <c r="AU133" s="171" t="s">
        <v>82</v>
      </c>
      <c r="AY133" s="170" t="s">
        <v>225</v>
      </c>
      <c r="BK133" s="172">
        <f>SUM(BK134:BK164)</f>
        <v>0</v>
      </c>
    </row>
    <row r="134" spans="1:65" s="2" customFormat="1" ht="33" customHeight="1">
      <c r="A134" s="35"/>
      <c r="B134" s="36"/>
      <c r="C134" s="175" t="s">
        <v>1238</v>
      </c>
      <c r="D134" s="175" t="s">
        <v>227</v>
      </c>
      <c r="E134" s="176" t="s">
        <v>2204</v>
      </c>
      <c r="F134" s="177" t="s">
        <v>2205</v>
      </c>
      <c r="G134" s="178" t="s">
        <v>554</v>
      </c>
      <c r="H134" s="179">
        <v>48</v>
      </c>
      <c r="I134" s="180"/>
      <c r="J134" s="181">
        <f>ROUND(I134*H134,2)</f>
        <v>0</v>
      </c>
      <c r="K134" s="177" t="s">
        <v>292</v>
      </c>
      <c r="L134" s="40"/>
      <c r="M134" s="182" t="s">
        <v>19</v>
      </c>
      <c r="N134" s="183" t="s">
        <v>45</v>
      </c>
      <c r="O134" s="65"/>
      <c r="P134" s="184">
        <f>O134*H134</f>
        <v>0</v>
      </c>
      <c r="Q134" s="184">
        <v>1E-05</v>
      </c>
      <c r="R134" s="184">
        <f>Q134*H134</f>
        <v>0.00048000000000000007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231</v>
      </c>
      <c r="AT134" s="186" t="s">
        <v>227</v>
      </c>
      <c r="AU134" s="186" t="s">
        <v>84</v>
      </c>
      <c r="AY134" s="18" t="s">
        <v>225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82</v>
      </c>
      <c r="BK134" s="187">
        <f>ROUND(I134*H134,2)</f>
        <v>0</v>
      </c>
      <c r="BL134" s="18" t="s">
        <v>231</v>
      </c>
      <c r="BM134" s="186" t="s">
        <v>2281</v>
      </c>
    </row>
    <row r="135" spans="1:47" s="2" customFormat="1" ht="11.25">
      <c r="A135" s="35"/>
      <c r="B135" s="36"/>
      <c r="C135" s="37"/>
      <c r="D135" s="188" t="s">
        <v>233</v>
      </c>
      <c r="E135" s="37"/>
      <c r="F135" s="189" t="s">
        <v>2207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233</v>
      </c>
      <c r="AU135" s="18" t="s">
        <v>84</v>
      </c>
    </row>
    <row r="136" spans="2:51" s="13" customFormat="1" ht="11.25">
      <c r="B136" s="193"/>
      <c r="C136" s="194"/>
      <c r="D136" s="195" t="s">
        <v>249</v>
      </c>
      <c r="E136" s="196" t="s">
        <v>19</v>
      </c>
      <c r="F136" s="197" t="s">
        <v>2282</v>
      </c>
      <c r="G136" s="194"/>
      <c r="H136" s="198">
        <v>48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249</v>
      </c>
      <c r="AU136" s="204" t="s">
        <v>84</v>
      </c>
      <c r="AV136" s="13" t="s">
        <v>84</v>
      </c>
      <c r="AW136" s="13" t="s">
        <v>36</v>
      </c>
      <c r="AX136" s="13" t="s">
        <v>74</v>
      </c>
      <c r="AY136" s="204" t="s">
        <v>225</v>
      </c>
    </row>
    <row r="137" spans="2:51" s="14" customFormat="1" ht="11.25">
      <c r="B137" s="205"/>
      <c r="C137" s="206"/>
      <c r="D137" s="195" t="s">
        <v>249</v>
      </c>
      <c r="E137" s="207" t="s">
        <v>19</v>
      </c>
      <c r="F137" s="208" t="s">
        <v>261</v>
      </c>
      <c r="G137" s="206"/>
      <c r="H137" s="209">
        <v>48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249</v>
      </c>
      <c r="AU137" s="215" t="s">
        <v>84</v>
      </c>
      <c r="AV137" s="14" t="s">
        <v>231</v>
      </c>
      <c r="AW137" s="14" t="s">
        <v>36</v>
      </c>
      <c r="AX137" s="14" t="s">
        <v>82</v>
      </c>
      <c r="AY137" s="215" t="s">
        <v>225</v>
      </c>
    </row>
    <row r="138" spans="1:65" s="2" customFormat="1" ht="24.2" customHeight="1">
      <c r="A138" s="35"/>
      <c r="B138" s="36"/>
      <c r="C138" s="216" t="s">
        <v>7</v>
      </c>
      <c r="D138" s="216" t="s">
        <v>336</v>
      </c>
      <c r="E138" s="217" t="s">
        <v>2208</v>
      </c>
      <c r="F138" s="218" t="s">
        <v>2209</v>
      </c>
      <c r="G138" s="219" t="s">
        <v>554</v>
      </c>
      <c r="H138" s="220">
        <v>12.18</v>
      </c>
      <c r="I138" s="221"/>
      <c r="J138" s="222">
        <f>ROUND(I138*H138,2)</f>
        <v>0</v>
      </c>
      <c r="K138" s="218" t="s">
        <v>292</v>
      </c>
      <c r="L138" s="223"/>
      <c r="M138" s="224" t="s">
        <v>19</v>
      </c>
      <c r="N138" s="225" t="s">
        <v>45</v>
      </c>
      <c r="O138" s="65"/>
      <c r="P138" s="184">
        <f>O138*H138</f>
        <v>0</v>
      </c>
      <c r="Q138" s="184">
        <v>0.00242</v>
      </c>
      <c r="R138" s="184">
        <f>Q138*H138</f>
        <v>0.029475599999999998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268</v>
      </c>
      <c r="AT138" s="186" t="s">
        <v>336</v>
      </c>
      <c r="AU138" s="186" t="s">
        <v>84</v>
      </c>
      <c r="AY138" s="18" t="s">
        <v>225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82</v>
      </c>
      <c r="BK138" s="187">
        <f>ROUND(I138*H138,2)</f>
        <v>0</v>
      </c>
      <c r="BL138" s="18" t="s">
        <v>231</v>
      </c>
      <c r="BM138" s="186" t="s">
        <v>2283</v>
      </c>
    </row>
    <row r="139" spans="2:51" s="13" customFormat="1" ht="11.25">
      <c r="B139" s="193"/>
      <c r="C139" s="194"/>
      <c r="D139" s="195" t="s">
        <v>249</v>
      </c>
      <c r="E139" s="196" t="s">
        <v>19</v>
      </c>
      <c r="F139" s="197" t="s">
        <v>2284</v>
      </c>
      <c r="G139" s="194"/>
      <c r="H139" s="198">
        <v>12.18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249</v>
      </c>
      <c r="AU139" s="204" t="s">
        <v>84</v>
      </c>
      <c r="AV139" s="13" t="s">
        <v>84</v>
      </c>
      <c r="AW139" s="13" t="s">
        <v>36</v>
      </c>
      <c r="AX139" s="13" t="s">
        <v>82</v>
      </c>
      <c r="AY139" s="204" t="s">
        <v>225</v>
      </c>
    </row>
    <row r="140" spans="1:65" s="2" customFormat="1" ht="24.2" customHeight="1">
      <c r="A140" s="35"/>
      <c r="B140" s="36"/>
      <c r="C140" s="216" t="s">
        <v>305</v>
      </c>
      <c r="D140" s="216" t="s">
        <v>336</v>
      </c>
      <c r="E140" s="217" t="s">
        <v>2285</v>
      </c>
      <c r="F140" s="218" t="s">
        <v>2286</v>
      </c>
      <c r="G140" s="219" t="s">
        <v>554</v>
      </c>
      <c r="H140" s="220">
        <v>36</v>
      </c>
      <c r="I140" s="221"/>
      <c r="J140" s="222">
        <f>ROUND(I140*H140,2)</f>
        <v>0</v>
      </c>
      <c r="K140" s="218" t="s">
        <v>292</v>
      </c>
      <c r="L140" s="223"/>
      <c r="M140" s="224" t="s">
        <v>19</v>
      </c>
      <c r="N140" s="225" t="s">
        <v>45</v>
      </c>
      <c r="O140" s="65"/>
      <c r="P140" s="184">
        <f>O140*H140</f>
        <v>0</v>
      </c>
      <c r="Q140" s="184">
        <v>0.00142</v>
      </c>
      <c r="R140" s="184">
        <f>Q140*H140</f>
        <v>0.05112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268</v>
      </c>
      <c r="AT140" s="186" t="s">
        <v>336</v>
      </c>
      <c r="AU140" s="186" t="s">
        <v>84</v>
      </c>
      <c r="AY140" s="18" t="s">
        <v>225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82</v>
      </c>
      <c r="BK140" s="187">
        <f>ROUND(I140*H140,2)</f>
        <v>0</v>
      </c>
      <c r="BL140" s="18" t="s">
        <v>231</v>
      </c>
      <c r="BM140" s="186" t="s">
        <v>2287</v>
      </c>
    </row>
    <row r="141" spans="1:65" s="2" customFormat="1" ht="37.9" customHeight="1">
      <c r="A141" s="35"/>
      <c r="B141" s="36"/>
      <c r="C141" s="175" t="s">
        <v>324</v>
      </c>
      <c r="D141" s="175" t="s">
        <v>227</v>
      </c>
      <c r="E141" s="176" t="s">
        <v>2288</v>
      </c>
      <c r="F141" s="177" t="s">
        <v>2289</v>
      </c>
      <c r="G141" s="178" t="s">
        <v>332</v>
      </c>
      <c r="H141" s="179">
        <v>6</v>
      </c>
      <c r="I141" s="180"/>
      <c r="J141" s="181">
        <f>ROUND(I141*H141,2)</f>
        <v>0</v>
      </c>
      <c r="K141" s="177" t="s">
        <v>292</v>
      </c>
      <c r="L141" s="40"/>
      <c r="M141" s="182" t="s">
        <v>19</v>
      </c>
      <c r="N141" s="183" t="s">
        <v>45</v>
      </c>
      <c r="O141" s="65"/>
      <c r="P141" s="184">
        <f>O141*H141</f>
        <v>0</v>
      </c>
      <c r="Q141" s="184">
        <v>8E-05</v>
      </c>
      <c r="R141" s="184">
        <f>Q141*H141</f>
        <v>0.00048000000000000007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231</v>
      </c>
      <c r="AT141" s="186" t="s">
        <v>227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231</v>
      </c>
      <c r="BM141" s="186" t="s">
        <v>2290</v>
      </c>
    </row>
    <row r="142" spans="1:47" s="2" customFormat="1" ht="11.25">
      <c r="A142" s="35"/>
      <c r="B142" s="36"/>
      <c r="C142" s="37"/>
      <c r="D142" s="188" t="s">
        <v>233</v>
      </c>
      <c r="E142" s="37"/>
      <c r="F142" s="189" t="s">
        <v>2291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</v>
      </c>
      <c r="AU142" s="18" t="s">
        <v>84</v>
      </c>
    </row>
    <row r="143" spans="1:65" s="2" customFormat="1" ht="16.5" customHeight="1">
      <c r="A143" s="35"/>
      <c r="B143" s="36"/>
      <c r="C143" s="216" t="s">
        <v>1382</v>
      </c>
      <c r="D143" s="216" t="s">
        <v>336</v>
      </c>
      <c r="E143" s="217" t="s">
        <v>2292</v>
      </c>
      <c r="F143" s="218" t="s">
        <v>2293</v>
      </c>
      <c r="G143" s="219" t="s">
        <v>332</v>
      </c>
      <c r="H143" s="220">
        <v>1</v>
      </c>
      <c r="I143" s="221"/>
      <c r="J143" s="222">
        <f>ROUND(I143*H143,2)</f>
        <v>0</v>
      </c>
      <c r="K143" s="218" t="s">
        <v>292</v>
      </c>
      <c r="L143" s="223"/>
      <c r="M143" s="224" t="s">
        <v>19</v>
      </c>
      <c r="N143" s="225" t="s">
        <v>45</v>
      </c>
      <c r="O143" s="65"/>
      <c r="P143" s="184">
        <f>O143*H143</f>
        <v>0</v>
      </c>
      <c r="Q143" s="184">
        <v>0.00087</v>
      </c>
      <c r="R143" s="184">
        <f>Q143*H143</f>
        <v>0.00087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268</v>
      </c>
      <c r="AT143" s="186" t="s">
        <v>336</v>
      </c>
      <c r="AU143" s="186" t="s">
        <v>84</v>
      </c>
      <c r="AY143" s="18" t="s">
        <v>225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82</v>
      </c>
      <c r="BK143" s="187">
        <f>ROUND(I143*H143,2)</f>
        <v>0</v>
      </c>
      <c r="BL143" s="18" t="s">
        <v>231</v>
      </c>
      <c r="BM143" s="186" t="s">
        <v>2294</v>
      </c>
    </row>
    <row r="144" spans="1:65" s="2" customFormat="1" ht="16.5" customHeight="1">
      <c r="A144" s="35"/>
      <c r="B144" s="36"/>
      <c r="C144" s="216" t="s">
        <v>427</v>
      </c>
      <c r="D144" s="216" t="s">
        <v>336</v>
      </c>
      <c r="E144" s="217" t="s">
        <v>2295</v>
      </c>
      <c r="F144" s="218" t="s">
        <v>2296</v>
      </c>
      <c r="G144" s="219" t="s">
        <v>332</v>
      </c>
      <c r="H144" s="220">
        <v>2</v>
      </c>
      <c r="I144" s="221"/>
      <c r="J144" s="222">
        <f>ROUND(I144*H144,2)</f>
        <v>0</v>
      </c>
      <c r="K144" s="218" t="s">
        <v>292</v>
      </c>
      <c r="L144" s="223"/>
      <c r="M144" s="224" t="s">
        <v>19</v>
      </c>
      <c r="N144" s="225" t="s">
        <v>45</v>
      </c>
      <c r="O144" s="65"/>
      <c r="P144" s="184">
        <f>O144*H144</f>
        <v>0</v>
      </c>
      <c r="Q144" s="184">
        <v>0.00123</v>
      </c>
      <c r="R144" s="184">
        <f>Q144*H144</f>
        <v>0.00246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268</v>
      </c>
      <c r="AT144" s="186" t="s">
        <v>336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231</v>
      </c>
      <c r="BM144" s="186" t="s">
        <v>2297</v>
      </c>
    </row>
    <row r="145" spans="1:65" s="2" customFormat="1" ht="16.5" customHeight="1">
      <c r="A145" s="35"/>
      <c r="B145" s="36"/>
      <c r="C145" s="216" t="s">
        <v>434</v>
      </c>
      <c r="D145" s="216" t="s">
        <v>336</v>
      </c>
      <c r="E145" s="217" t="s">
        <v>2298</v>
      </c>
      <c r="F145" s="218" t="s">
        <v>2299</v>
      </c>
      <c r="G145" s="219" t="s">
        <v>332</v>
      </c>
      <c r="H145" s="220">
        <v>3</v>
      </c>
      <c r="I145" s="221"/>
      <c r="J145" s="222">
        <f>ROUND(I145*H145,2)</f>
        <v>0</v>
      </c>
      <c r="K145" s="218" t="s">
        <v>292</v>
      </c>
      <c r="L145" s="223"/>
      <c r="M145" s="224" t="s">
        <v>19</v>
      </c>
      <c r="N145" s="225" t="s">
        <v>45</v>
      </c>
      <c r="O145" s="65"/>
      <c r="P145" s="184">
        <f>O145*H145</f>
        <v>0</v>
      </c>
      <c r="Q145" s="184">
        <v>0.00148</v>
      </c>
      <c r="R145" s="184">
        <f>Q145*H145</f>
        <v>0.0044399999999999995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268</v>
      </c>
      <c r="AT145" s="186" t="s">
        <v>336</v>
      </c>
      <c r="AU145" s="186" t="s">
        <v>84</v>
      </c>
      <c r="AY145" s="18" t="s">
        <v>225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82</v>
      </c>
      <c r="BK145" s="187">
        <f>ROUND(I145*H145,2)</f>
        <v>0</v>
      </c>
      <c r="BL145" s="18" t="s">
        <v>231</v>
      </c>
      <c r="BM145" s="186" t="s">
        <v>2300</v>
      </c>
    </row>
    <row r="146" spans="1:65" s="2" customFormat="1" ht="37.9" customHeight="1">
      <c r="A146" s="35"/>
      <c r="B146" s="36"/>
      <c r="C146" s="175" t="s">
        <v>440</v>
      </c>
      <c r="D146" s="175" t="s">
        <v>227</v>
      </c>
      <c r="E146" s="176" t="s">
        <v>2212</v>
      </c>
      <c r="F146" s="177" t="s">
        <v>2213</v>
      </c>
      <c r="G146" s="178" t="s">
        <v>332</v>
      </c>
      <c r="H146" s="179">
        <v>3</v>
      </c>
      <c r="I146" s="180"/>
      <c r="J146" s="181">
        <f>ROUND(I146*H146,2)</f>
        <v>0</v>
      </c>
      <c r="K146" s="177" t="s">
        <v>292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0.0001</v>
      </c>
      <c r="R146" s="184">
        <f>Q146*H146</f>
        <v>0.00030000000000000003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231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231</v>
      </c>
      <c r="BM146" s="186" t="s">
        <v>2301</v>
      </c>
    </row>
    <row r="147" spans="1:47" s="2" customFormat="1" ht="11.25">
      <c r="A147" s="35"/>
      <c r="B147" s="36"/>
      <c r="C147" s="37"/>
      <c r="D147" s="188" t="s">
        <v>233</v>
      </c>
      <c r="E147" s="37"/>
      <c r="F147" s="189" t="s">
        <v>2215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</v>
      </c>
      <c r="AU147" s="18" t="s">
        <v>84</v>
      </c>
    </row>
    <row r="148" spans="1:65" s="2" customFormat="1" ht="16.5" customHeight="1">
      <c r="A148" s="35"/>
      <c r="B148" s="36"/>
      <c r="C148" s="216" t="s">
        <v>445</v>
      </c>
      <c r="D148" s="216" t="s">
        <v>336</v>
      </c>
      <c r="E148" s="217" t="s">
        <v>2216</v>
      </c>
      <c r="F148" s="218" t="s">
        <v>2217</v>
      </c>
      <c r="G148" s="219" t="s">
        <v>332</v>
      </c>
      <c r="H148" s="220">
        <v>1</v>
      </c>
      <c r="I148" s="221"/>
      <c r="J148" s="222">
        <f>ROUND(I148*H148,2)</f>
        <v>0</v>
      </c>
      <c r="K148" s="218" t="s">
        <v>292</v>
      </c>
      <c r="L148" s="223"/>
      <c r="M148" s="224" t="s">
        <v>19</v>
      </c>
      <c r="N148" s="225" t="s">
        <v>45</v>
      </c>
      <c r="O148" s="65"/>
      <c r="P148" s="184">
        <f>O148*H148</f>
        <v>0</v>
      </c>
      <c r="Q148" s="184">
        <v>0.00173</v>
      </c>
      <c r="R148" s="184">
        <f>Q148*H148</f>
        <v>0.00173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268</v>
      </c>
      <c r="AT148" s="186" t="s">
        <v>336</v>
      </c>
      <c r="AU148" s="186" t="s">
        <v>84</v>
      </c>
      <c r="AY148" s="18" t="s">
        <v>225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82</v>
      </c>
      <c r="BK148" s="187">
        <f>ROUND(I148*H148,2)</f>
        <v>0</v>
      </c>
      <c r="BL148" s="18" t="s">
        <v>231</v>
      </c>
      <c r="BM148" s="186" t="s">
        <v>2302</v>
      </c>
    </row>
    <row r="149" spans="1:65" s="2" customFormat="1" ht="24.2" customHeight="1">
      <c r="A149" s="35"/>
      <c r="B149" s="36"/>
      <c r="C149" s="216" t="s">
        <v>450</v>
      </c>
      <c r="D149" s="216" t="s">
        <v>336</v>
      </c>
      <c r="E149" s="217" t="s">
        <v>2303</v>
      </c>
      <c r="F149" s="218" t="s">
        <v>2304</v>
      </c>
      <c r="G149" s="219" t="s">
        <v>332</v>
      </c>
      <c r="H149" s="220">
        <v>1</v>
      </c>
      <c r="I149" s="221"/>
      <c r="J149" s="222">
        <f>ROUND(I149*H149,2)</f>
        <v>0</v>
      </c>
      <c r="K149" s="218" t="s">
        <v>292</v>
      </c>
      <c r="L149" s="223"/>
      <c r="M149" s="224" t="s">
        <v>19</v>
      </c>
      <c r="N149" s="225" t="s">
        <v>45</v>
      </c>
      <c r="O149" s="65"/>
      <c r="P149" s="184">
        <f>O149*H149</f>
        <v>0</v>
      </c>
      <c r="Q149" s="184">
        <v>0.0042</v>
      </c>
      <c r="R149" s="184">
        <f>Q149*H149</f>
        <v>0.0042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268</v>
      </c>
      <c r="AT149" s="186" t="s">
        <v>336</v>
      </c>
      <c r="AU149" s="186" t="s">
        <v>84</v>
      </c>
      <c r="AY149" s="18" t="s">
        <v>225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8" t="s">
        <v>82</v>
      </c>
      <c r="BK149" s="187">
        <f>ROUND(I149*H149,2)</f>
        <v>0</v>
      </c>
      <c r="BL149" s="18" t="s">
        <v>231</v>
      </c>
      <c r="BM149" s="186" t="s">
        <v>2305</v>
      </c>
    </row>
    <row r="150" spans="1:65" s="2" customFormat="1" ht="16.5" customHeight="1">
      <c r="A150" s="35"/>
      <c r="B150" s="36"/>
      <c r="C150" s="216" t="s">
        <v>455</v>
      </c>
      <c r="D150" s="216" t="s">
        <v>336</v>
      </c>
      <c r="E150" s="217" t="s">
        <v>2306</v>
      </c>
      <c r="F150" s="218" t="s">
        <v>2307</v>
      </c>
      <c r="G150" s="219" t="s">
        <v>332</v>
      </c>
      <c r="H150" s="220">
        <v>1</v>
      </c>
      <c r="I150" s="221"/>
      <c r="J150" s="222">
        <f>ROUND(I150*H150,2)</f>
        <v>0</v>
      </c>
      <c r="K150" s="218" t="s">
        <v>292</v>
      </c>
      <c r="L150" s="223"/>
      <c r="M150" s="224" t="s">
        <v>19</v>
      </c>
      <c r="N150" s="225" t="s">
        <v>45</v>
      </c>
      <c r="O150" s="65"/>
      <c r="P150" s="184">
        <f>O150*H150</f>
        <v>0</v>
      </c>
      <c r="Q150" s="184">
        <v>0.00156</v>
      </c>
      <c r="R150" s="184">
        <f>Q150*H150</f>
        <v>0.00156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268</v>
      </c>
      <c r="AT150" s="186" t="s">
        <v>336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231</v>
      </c>
      <c r="BM150" s="186" t="s">
        <v>2308</v>
      </c>
    </row>
    <row r="151" spans="1:65" s="2" customFormat="1" ht="21.75" customHeight="1">
      <c r="A151" s="35"/>
      <c r="B151" s="36"/>
      <c r="C151" s="175" t="s">
        <v>712</v>
      </c>
      <c r="D151" s="175" t="s">
        <v>227</v>
      </c>
      <c r="E151" s="176" t="s">
        <v>2219</v>
      </c>
      <c r="F151" s="177" t="s">
        <v>2220</v>
      </c>
      <c r="G151" s="178" t="s">
        <v>554</v>
      </c>
      <c r="H151" s="179">
        <v>48</v>
      </c>
      <c r="I151" s="180"/>
      <c r="J151" s="181">
        <f>ROUND(I151*H151,2)</f>
        <v>0</v>
      </c>
      <c r="K151" s="177" t="s">
        <v>292</v>
      </c>
      <c r="L151" s="40"/>
      <c r="M151" s="182" t="s">
        <v>19</v>
      </c>
      <c r="N151" s="183" t="s">
        <v>45</v>
      </c>
      <c r="O151" s="65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231</v>
      </c>
      <c r="AT151" s="186" t="s">
        <v>227</v>
      </c>
      <c r="AU151" s="186" t="s">
        <v>84</v>
      </c>
      <c r="AY151" s="18" t="s">
        <v>225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82</v>
      </c>
      <c r="BK151" s="187">
        <f>ROUND(I151*H151,2)</f>
        <v>0</v>
      </c>
      <c r="BL151" s="18" t="s">
        <v>231</v>
      </c>
      <c r="BM151" s="186" t="s">
        <v>2309</v>
      </c>
    </row>
    <row r="152" spans="1:47" s="2" customFormat="1" ht="11.25">
      <c r="A152" s="35"/>
      <c r="B152" s="36"/>
      <c r="C152" s="37"/>
      <c r="D152" s="188" t="s">
        <v>233</v>
      </c>
      <c r="E152" s="37"/>
      <c r="F152" s="189" t="s">
        <v>2222</v>
      </c>
      <c r="G152" s="37"/>
      <c r="H152" s="37"/>
      <c r="I152" s="190"/>
      <c r="J152" s="37"/>
      <c r="K152" s="37"/>
      <c r="L152" s="40"/>
      <c r="M152" s="191"/>
      <c r="N152" s="192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233</v>
      </c>
      <c r="AU152" s="18" t="s">
        <v>84</v>
      </c>
    </row>
    <row r="153" spans="1:65" s="2" customFormat="1" ht="24.2" customHeight="1">
      <c r="A153" s="35"/>
      <c r="B153" s="36"/>
      <c r="C153" s="175" t="s">
        <v>721</v>
      </c>
      <c r="D153" s="175" t="s">
        <v>227</v>
      </c>
      <c r="E153" s="176" t="s">
        <v>2056</v>
      </c>
      <c r="F153" s="177" t="s">
        <v>2057</v>
      </c>
      <c r="G153" s="178" t="s">
        <v>332</v>
      </c>
      <c r="H153" s="179">
        <v>2</v>
      </c>
      <c r="I153" s="180"/>
      <c r="J153" s="181">
        <f>ROUND(I153*H153,2)</f>
        <v>0</v>
      </c>
      <c r="K153" s="177" t="s">
        <v>292</v>
      </c>
      <c r="L153" s="40"/>
      <c r="M153" s="182" t="s">
        <v>19</v>
      </c>
      <c r="N153" s="183" t="s">
        <v>45</v>
      </c>
      <c r="O153" s="65"/>
      <c r="P153" s="184">
        <f>O153*H153</f>
        <v>0</v>
      </c>
      <c r="Q153" s="184">
        <v>0.45937</v>
      </c>
      <c r="R153" s="184">
        <f>Q153*H153</f>
        <v>0.91874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231</v>
      </c>
      <c r="AT153" s="186" t="s">
        <v>227</v>
      </c>
      <c r="AU153" s="186" t="s">
        <v>84</v>
      </c>
      <c r="AY153" s="18" t="s">
        <v>225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82</v>
      </c>
      <c r="BK153" s="187">
        <f>ROUND(I153*H153,2)</f>
        <v>0</v>
      </c>
      <c r="BL153" s="18" t="s">
        <v>231</v>
      </c>
      <c r="BM153" s="186" t="s">
        <v>2310</v>
      </c>
    </row>
    <row r="154" spans="1:47" s="2" customFormat="1" ht="11.25">
      <c r="A154" s="35"/>
      <c r="B154" s="36"/>
      <c r="C154" s="37"/>
      <c r="D154" s="188" t="s">
        <v>233</v>
      </c>
      <c r="E154" s="37"/>
      <c r="F154" s="189" t="s">
        <v>2059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</v>
      </c>
      <c r="AU154" s="18" t="s">
        <v>84</v>
      </c>
    </row>
    <row r="155" spans="1:65" s="2" customFormat="1" ht="37.9" customHeight="1">
      <c r="A155" s="35"/>
      <c r="B155" s="36"/>
      <c r="C155" s="175" t="s">
        <v>717</v>
      </c>
      <c r="D155" s="175" t="s">
        <v>227</v>
      </c>
      <c r="E155" s="176" t="s">
        <v>2311</v>
      </c>
      <c r="F155" s="177" t="s">
        <v>2312</v>
      </c>
      <c r="G155" s="178" t="s">
        <v>332</v>
      </c>
      <c r="H155" s="179">
        <v>1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0.1056</v>
      </c>
      <c r="R155" s="184">
        <f>Q155*H155</f>
        <v>0.1056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231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231</v>
      </c>
      <c r="BM155" s="186" t="s">
        <v>2313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2314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1:65" s="2" customFormat="1" ht="37.9" customHeight="1">
      <c r="A157" s="35"/>
      <c r="B157" s="36"/>
      <c r="C157" s="175" t="s">
        <v>736</v>
      </c>
      <c r="D157" s="175" t="s">
        <v>227</v>
      </c>
      <c r="E157" s="176" t="s">
        <v>2228</v>
      </c>
      <c r="F157" s="177" t="s">
        <v>2229</v>
      </c>
      <c r="G157" s="178" t="s">
        <v>332</v>
      </c>
      <c r="H157" s="179">
        <v>1</v>
      </c>
      <c r="I157" s="180"/>
      <c r="J157" s="181">
        <f>ROUND(I157*H157,2)</f>
        <v>0</v>
      </c>
      <c r="K157" s="177" t="s">
        <v>292</v>
      </c>
      <c r="L157" s="40"/>
      <c r="M157" s="182" t="s">
        <v>19</v>
      </c>
      <c r="N157" s="183" t="s">
        <v>45</v>
      </c>
      <c r="O157" s="65"/>
      <c r="P157" s="184">
        <f>O157*H157</f>
        <v>0</v>
      </c>
      <c r="Q157" s="184">
        <v>0.02424</v>
      </c>
      <c r="R157" s="184">
        <f>Q157*H157</f>
        <v>0.02424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231</v>
      </c>
      <c r="AT157" s="186" t="s">
        <v>227</v>
      </c>
      <c r="AU157" s="186" t="s">
        <v>84</v>
      </c>
      <c r="AY157" s="18" t="s">
        <v>225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82</v>
      </c>
      <c r="BK157" s="187">
        <f>ROUND(I157*H157,2)</f>
        <v>0</v>
      </c>
      <c r="BL157" s="18" t="s">
        <v>231</v>
      </c>
      <c r="BM157" s="186" t="s">
        <v>2315</v>
      </c>
    </row>
    <row r="158" spans="1:47" s="2" customFormat="1" ht="11.25">
      <c r="A158" s="35"/>
      <c r="B158" s="36"/>
      <c r="C158" s="37"/>
      <c r="D158" s="188" t="s">
        <v>233</v>
      </c>
      <c r="E158" s="37"/>
      <c r="F158" s="189" t="s">
        <v>2231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233</v>
      </c>
      <c r="AU158" s="18" t="s">
        <v>84</v>
      </c>
    </row>
    <row r="159" spans="1:65" s="2" customFormat="1" ht="37.9" customHeight="1">
      <c r="A159" s="35"/>
      <c r="B159" s="36"/>
      <c r="C159" s="175" t="s">
        <v>724</v>
      </c>
      <c r="D159" s="175" t="s">
        <v>227</v>
      </c>
      <c r="E159" s="176" t="s">
        <v>2232</v>
      </c>
      <c r="F159" s="177" t="s">
        <v>2233</v>
      </c>
      <c r="G159" s="178" t="s">
        <v>332</v>
      </c>
      <c r="H159" s="179">
        <v>1</v>
      </c>
      <c r="I159" s="180"/>
      <c r="J159" s="181">
        <f>ROUND(I159*H159,2)</f>
        <v>0</v>
      </c>
      <c r="K159" s="177" t="s">
        <v>292</v>
      </c>
      <c r="L159" s="40"/>
      <c r="M159" s="182" t="s">
        <v>19</v>
      </c>
      <c r="N159" s="183" t="s">
        <v>45</v>
      </c>
      <c r="O159" s="65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231</v>
      </c>
      <c r="AT159" s="186" t="s">
        <v>227</v>
      </c>
      <c r="AU159" s="186" t="s">
        <v>84</v>
      </c>
      <c r="AY159" s="18" t="s">
        <v>225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82</v>
      </c>
      <c r="BK159" s="187">
        <f>ROUND(I159*H159,2)</f>
        <v>0</v>
      </c>
      <c r="BL159" s="18" t="s">
        <v>231</v>
      </c>
      <c r="BM159" s="186" t="s">
        <v>2316</v>
      </c>
    </row>
    <row r="160" spans="1:47" s="2" customFormat="1" ht="11.25">
      <c r="A160" s="35"/>
      <c r="B160" s="36"/>
      <c r="C160" s="37"/>
      <c r="D160" s="188" t="s">
        <v>233</v>
      </c>
      <c r="E160" s="37"/>
      <c r="F160" s="189" t="s">
        <v>2235</v>
      </c>
      <c r="G160" s="37"/>
      <c r="H160" s="37"/>
      <c r="I160" s="190"/>
      <c r="J160" s="37"/>
      <c r="K160" s="37"/>
      <c r="L160" s="40"/>
      <c r="M160" s="191"/>
      <c r="N160" s="192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</v>
      </c>
      <c r="AU160" s="18" t="s">
        <v>84</v>
      </c>
    </row>
    <row r="161" spans="1:65" s="2" customFormat="1" ht="37.9" customHeight="1">
      <c r="A161" s="35"/>
      <c r="B161" s="36"/>
      <c r="C161" s="175" t="s">
        <v>741</v>
      </c>
      <c r="D161" s="175" t="s">
        <v>227</v>
      </c>
      <c r="E161" s="176" t="s">
        <v>2236</v>
      </c>
      <c r="F161" s="177" t="s">
        <v>2237</v>
      </c>
      <c r="G161" s="178" t="s">
        <v>332</v>
      </c>
      <c r="H161" s="179">
        <v>1</v>
      </c>
      <c r="I161" s="180"/>
      <c r="J161" s="181">
        <f>ROUND(I161*H161,2)</f>
        <v>0</v>
      </c>
      <c r="K161" s="177" t="s">
        <v>292</v>
      </c>
      <c r="L161" s="40"/>
      <c r="M161" s="182" t="s">
        <v>19</v>
      </c>
      <c r="N161" s="183" t="s">
        <v>45</v>
      </c>
      <c r="O161" s="65"/>
      <c r="P161" s="184">
        <f>O161*H161</f>
        <v>0</v>
      </c>
      <c r="Q161" s="184">
        <v>0.42116</v>
      </c>
      <c r="R161" s="184">
        <f>Q161*H161</f>
        <v>0.42116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231</v>
      </c>
      <c r="AT161" s="186" t="s">
        <v>227</v>
      </c>
      <c r="AU161" s="186" t="s">
        <v>84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231</v>
      </c>
      <c r="BM161" s="186" t="s">
        <v>2317</v>
      </c>
    </row>
    <row r="162" spans="1:47" s="2" customFormat="1" ht="11.25">
      <c r="A162" s="35"/>
      <c r="B162" s="36"/>
      <c r="C162" s="37"/>
      <c r="D162" s="188" t="s">
        <v>233</v>
      </c>
      <c r="E162" s="37"/>
      <c r="F162" s="189" t="s">
        <v>2239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</v>
      </c>
      <c r="AU162" s="18" t="s">
        <v>84</v>
      </c>
    </row>
    <row r="163" spans="1:65" s="2" customFormat="1" ht="44.25" customHeight="1">
      <c r="A163" s="35"/>
      <c r="B163" s="36"/>
      <c r="C163" s="175" t="s">
        <v>751</v>
      </c>
      <c r="D163" s="175" t="s">
        <v>227</v>
      </c>
      <c r="E163" s="176" t="s">
        <v>2318</v>
      </c>
      <c r="F163" s="177" t="s">
        <v>2319</v>
      </c>
      <c r="G163" s="178" t="s">
        <v>1539</v>
      </c>
      <c r="H163" s="179">
        <v>1</v>
      </c>
      <c r="I163" s="180"/>
      <c r="J163" s="181">
        <f>ROUND(I163*H163,2)</f>
        <v>0</v>
      </c>
      <c r="K163" s="177" t="s">
        <v>1733</v>
      </c>
      <c r="L163" s="40"/>
      <c r="M163" s="182" t="s">
        <v>19</v>
      </c>
      <c r="N163" s="183" t="s">
        <v>45</v>
      </c>
      <c r="O163" s="65"/>
      <c r="P163" s="184">
        <f>O163*H163</f>
        <v>0</v>
      </c>
      <c r="Q163" s="184">
        <v>15.6545</v>
      </c>
      <c r="R163" s="184">
        <f>Q163*H163</f>
        <v>15.6545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231</v>
      </c>
      <c r="AT163" s="186" t="s">
        <v>227</v>
      </c>
      <c r="AU163" s="186" t="s">
        <v>84</v>
      </c>
      <c r="AY163" s="18" t="s">
        <v>225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8" t="s">
        <v>82</v>
      </c>
      <c r="BK163" s="187">
        <f>ROUND(I163*H163,2)</f>
        <v>0</v>
      </c>
      <c r="BL163" s="18" t="s">
        <v>231</v>
      </c>
      <c r="BM163" s="186" t="s">
        <v>2320</v>
      </c>
    </row>
    <row r="164" spans="1:65" s="2" customFormat="1" ht="24.2" customHeight="1">
      <c r="A164" s="35"/>
      <c r="B164" s="36"/>
      <c r="C164" s="175" t="s">
        <v>755</v>
      </c>
      <c r="D164" s="175" t="s">
        <v>227</v>
      </c>
      <c r="E164" s="176" t="s">
        <v>2321</v>
      </c>
      <c r="F164" s="177" t="s">
        <v>2322</v>
      </c>
      <c r="G164" s="178" t="s">
        <v>1539</v>
      </c>
      <c r="H164" s="179">
        <v>1</v>
      </c>
      <c r="I164" s="180"/>
      <c r="J164" s="181">
        <f>ROUND(I164*H164,2)</f>
        <v>0</v>
      </c>
      <c r="K164" s="177" t="s">
        <v>1733</v>
      </c>
      <c r="L164" s="40"/>
      <c r="M164" s="182" t="s">
        <v>19</v>
      </c>
      <c r="N164" s="183" t="s">
        <v>45</v>
      </c>
      <c r="O164" s="65"/>
      <c r="P164" s="184">
        <f>O164*H164</f>
        <v>0</v>
      </c>
      <c r="Q164" s="184">
        <v>2.55336</v>
      </c>
      <c r="R164" s="184">
        <f>Q164*H164</f>
        <v>2.55336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231</v>
      </c>
      <c r="AT164" s="186" t="s">
        <v>227</v>
      </c>
      <c r="AU164" s="186" t="s">
        <v>84</v>
      </c>
      <c r="AY164" s="18" t="s">
        <v>225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82</v>
      </c>
      <c r="BK164" s="187">
        <f>ROUND(I164*H164,2)</f>
        <v>0</v>
      </c>
      <c r="BL164" s="18" t="s">
        <v>231</v>
      </c>
      <c r="BM164" s="186" t="s">
        <v>2323</v>
      </c>
    </row>
    <row r="165" spans="2:63" s="12" customFormat="1" ht="25.9" customHeight="1">
      <c r="B165" s="159"/>
      <c r="C165" s="160"/>
      <c r="D165" s="161" t="s">
        <v>73</v>
      </c>
      <c r="E165" s="162" t="s">
        <v>2324</v>
      </c>
      <c r="F165" s="162" t="s">
        <v>125</v>
      </c>
      <c r="G165" s="160"/>
      <c r="H165" s="160"/>
      <c r="I165" s="163"/>
      <c r="J165" s="164">
        <f>BK165</f>
        <v>0</v>
      </c>
      <c r="K165" s="160"/>
      <c r="L165" s="165"/>
      <c r="M165" s="166"/>
      <c r="N165" s="167"/>
      <c r="O165" s="167"/>
      <c r="P165" s="168">
        <f>P166+P168+P170+P172+P174+P176</f>
        <v>0</v>
      </c>
      <c r="Q165" s="167"/>
      <c r="R165" s="168">
        <f>R166+R168+R170+R172+R174+R176</f>
        <v>0</v>
      </c>
      <c r="S165" s="167"/>
      <c r="T165" s="169">
        <f>T166+T168+T170+T172+T174+T176</f>
        <v>0</v>
      </c>
      <c r="AR165" s="170" t="s">
        <v>1265</v>
      </c>
      <c r="AT165" s="171" t="s">
        <v>73</v>
      </c>
      <c r="AU165" s="171" t="s">
        <v>74</v>
      </c>
      <c r="AY165" s="170" t="s">
        <v>225</v>
      </c>
      <c r="BK165" s="172">
        <f>BK166+BK168+BK170+BK172+BK174+BK176</f>
        <v>0</v>
      </c>
    </row>
    <row r="166" spans="2:63" s="12" customFormat="1" ht="22.9" customHeight="1">
      <c r="B166" s="159"/>
      <c r="C166" s="160"/>
      <c r="D166" s="161" t="s">
        <v>73</v>
      </c>
      <c r="E166" s="173" t="s">
        <v>2325</v>
      </c>
      <c r="F166" s="173" t="s">
        <v>2326</v>
      </c>
      <c r="G166" s="160"/>
      <c r="H166" s="160"/>
      <c r="I166" s="163"/>
      <c r="J166" s="174">
        <f>BK166</f>
        <v>0</v>
      </c>
      <c r="K166" s="160"/>
      <c r="L166" s="165"/>
      <c r="M166" s="166"/>
      <c r="N166" s="167"/>
      <c r="O166" s="167"/>
      <c r="P166" s="168">
        <f>P167</f>
        <v>0</v>
      </c>
      <c r="Q166" s="167"/>
      <c r="R166" s="168">
        <f>R167</f>
        <v>0</v>
      </c>
      <c r="S166" s="167"/>
      <c r="T166" s="169">
        <f>T167</f>
        <v>0</v>
      </c>
      <c r="AR166" s="170" t="s">
        <v>1265</v>
      </c>
      <c r="AT166" s="171" t="s">
        <v>73</v>
      </c>
      <c r="AU166" s="171" t="s">
        <v>82</v>
      </c>
      <c r="AY166" s="170" t="s">
        <v>225</v>
      </c>
      <c r="BK166" s="172">
        <f>BK167</f>
        <v>0</v>
      </c>
    </row>
    <row r="167" spans="1:65" s="2" customFormat="1" ht="16.5" customHeight="1">
      <c r="A167" s="35"/>
      <c r="B167" s="36"/>
      <c r="C167" s="175" t="s">
        <v>729</v>
      </c>
      <c r="D167" s="175" t="s">
        <v>227</v>
      </c>
      <c r="E167" s="176" t="s">
        <v>2327</v>
      </c>
      <c r="F167" s="177" t="s">
        <v>2328</v>
      </c>
      <c r="G167" s="178" t="s">
        <v>1665</v>
      </c>
      <c r="H167" s="179">
        <v>1</v>
      </c>
      <c r="I167" s="180"/>
      <c r="J167" s="181">
        <f>ROUND(I167*H167,2)</f>
        <v>0</v>
      </c>
      <c r="K167" s="177" t="s">
        <v>1733</v>
      </c>
      <c r="L167" s="40"/>
      <c r="M167" s="182" t="s">
        <v>19</v>
      </c>
      <c r="N167" s="183" t="s">
        <v>45</v>
      </c>
      <c r="O167" s="65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6" t="s">
        <v>2329</v>
      </c>
      <c r="AT167" s="186" t="s">
        <v>227</v>
      </c>
      <c r="AU167" s="186" t="s">
        <v>84</v>
      </c>
      <c r="AY167" s="18" t="s">
        <v>225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82</v>
      </c>
      <c r="BK167" s="187">
        <f>ROUND(I167*H167,2)</f>
        <v>0</v>
      </c>
      <c r="BL167" s="18" t="s">
        <v>2329</v>
      </c>
      <c r="BM167" s="186" t="s">
        <v>2330</v>
      </c>
    </row>
    <row r="168" spans="2:63" s="12" customFormat="1" ht="22.9" customHeight="1">
      <c r="B168" s="159"/>
      <c r="C168" s="160"/>
      <c r="D168" s="161" t="s">
        <v>73</v>
      </c>
      <c r="E168" s="173" t="s">
        <v>2331</v>
      </c>
      <c r="F168" s="173" t="s">
        <v>2332</v>
      </c>
      <c r="G168" s="160"/>
      <c r="H168" s="160"/>
      <c r="I168" s="163"/>
      <c r="J168" s="174">
        <f>BK168</f>
        <v>0</v>
      </c>
      <c r="K168" s="160"/>
      <c r="L168" s="165"/>
      <c r="M168" s="166"/>
      <c r="N168" s="167"/>
      <c r="O168" s="167"/>
      <c r="P168" s="168">
        <f>P169</f>
        <v>0</v>
      </c>
      <c r="Q168" s="167"/>
      <c r="R168" s="168">
        <f>R169</f>
        <v>0</v>
      </c>
      <c r="S168" s="167"/>
      <c r="T168" s="169">
        <f>T169</f>
        <v>0</v>
      </c>
      <c r="AR168" s="170" t="s">
        <v>1265</v>
      </c>
      <c r="AT168" s="171" t="s">
        <v>73</v>
      </c>
      <c r="AU168" s="171" t="s">
        <v>82</v>
      </c>
      <c r="AY168" s="170" t="s">
        <v>225</v>
      </c>
      <c r="BK168" s="172">
        <f>BK169</f>
        <v>0</v>
      </c>
    </row>
    <row r="169" spans="1:65" s="2" customFormat="1" ht="16.5" customHeight="1">
      <c r="A169" s="35"/>
      <c r="B169" s="36"/>
      <c r="C169" s="175" t="s">
        <v>746</v>
      </c>
      <c r="D169" s="175" t="s">
        <v>227</v>
      </c>
      <c r="E169" s="176" t="s">
        <v>2333</v>
      </c>
      <c r="F169" s="177" t="s">
        <v>2332</v>
      </c>
      <c r="G169" s="178" t="s">
        <v>1665</v>
      </c>
      <c r="H169" s="179">
        <v>1</v>
      </c>
      <c r="I169" s="180"/>
      <c r="J169" s="181">
        <f>ROUND(I169*H169,2)</f>
        <v>0</v>
      </c>
      <c r="K169" s="177" t="s">
        <v>1733</v>
      </c>
      <c r="L169" s="40"/>
      <c r="M169" s="182" t="s">
        <v>19</v>
      </c>
      <c r="N169" s="183" t="s">
        <v>45</v>
      </c>
      <c r="O169" s="65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2329</v>
      </c>
      <c r="AT169" s="186" t="s">
        <v>227</v>
      </c>
      <c r="AU169" s="186" t="s">
        <v>84</v>
      </c>
      <c r="AY169" s="18" t="s">
        <v>225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82</v>
      </c>
      <c r="BK169" s="187">
        <f>ROUND(I169*H169,2)</f>
        <v>0</v>
      </c>
      <c r="BL169" s="18" t="s">
        <v>2329</v>
      </c>
      <c r="BM169" s="186" t="s">
        <v>2334</v>
      </c>
    </row>
    <row r="170" spans="2:63" s="12" customFormat="1" ht="22.9" customHeight="1">
      <c r="B170" s="159"/>
      <c r="C170" s="160"/>
      <c r="D170" s="161" t="s">
        <v>73</v>
      </c>
      <c r="E170" s="173" t="s">
        <v>2335</v>
      </c>
      <c r="F170" s="173" t="s">
        <v>2336</v>
      </c>
      <c r="G170" s="160"/>
      <c r="H170" s="160"/>
      <c r="I170" s="163"/>
      <c r="J170" s="174">
        <f>BK170</f>
        <v>0</v>
      </c>
      <c r="K170" s="160"/>
      <c r="L170" s="165"/>
      <c r="M170" s="166"/>
      <c r="N170" s="167"/>
      <c r="O170" s="167"/>
      <c r="P170" s="168">
        <f>P171</f>
        <v>0</v>
      </c>
      <c r="Q170" s="167"/>
      <c r="R170" s="168">
        <f>R171</f>
        <v>0</v>
      </c>
      <c r="S170" s="167"/>
      <c r="T170" s="169">
        <f>T171</f>
        <v>0</v>
      </c>
      <c r="AR170" s="170" t="s">
        <v>1265</v>
      </c>
      <c r="AT170" s="171" t="s">
        <v>73</v>
      </c>
      <c r="AU170" s="171" t="s">
        <v>82</v>
      </c>
      <c r="AY170" s="170" t="s">
        <v>225</v>
      </c>
      <c r="BK170" s="172">
        <f>BK171</f>
        <v>0</v>
      </c>
    </row>
    <row r="171" spans="1:65" s="2" customFormat="1" ht="16.5" customHeight="1">
      <c r="A171" s="35"/>
      <c r="B171" s="36"/>
      <c r="C171" s="175" t="s">
        <v>753</v>
      </c>
      <c r="D171" s="175" t="s">
        <v>227</v>
      </c>
      <c r="E171" s="176" t="s">
        <v>2337</v>
      </c>
      <c r="F171" s="177" t="s">
        <v>2336</v>
      </c>
      <c r="G171" s="178" t="s">
        <v>1665</v>
      </c>
      <c r="H171" s="179">
        <v>1</v>
      </c>
      <c r="I171" s="180"/>
      <c r="J171" s="181">
        <f>ROUND(I171*H171,2)</f>
        <v>0</v>
      </c>
      <c r="K171" s="177" t="s">
        <v>1733</v>
      </c>
      <c r="L171" s="40"/>
      <c r="M171" s="182" t="s">
        <v>19</v>
      </c>
      <c r="N171" s="183" t="s">
        <v>45</v>
      </c>
      <c r="O171" s="65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6" t="s">
        <v>2329</v>
      </c>
      <c r="AT171" s="186" t="s">
        <v>227</v>
      </c>
      <c r="AU171" s="186" t="s">
        <v>84</v>
      </c>
      <c r="AY171" s="18" t="s">
        <v>225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8" t="s">
        <v>82</v>
      </c>
      <c r="BK171" s="187">
        <f>ROUND(I171*H171,2)</f>
        <v>0</v>
      </c>
      <c r="BL171" s="18" t="s">
        <v>2329</v>
      </c>
      <c r="BM171" s="186" t="s">
        <v>2338</v>
      </c>
    </row>
    <row r="172" spans="2:63" s="12" customFormat="1" ht="22.9" customHeight="1">
      <c r="B172" s="159"/>
      <c r="C172" s="160"/>
      <c r="D172" s="161" t="s">
        <v>73</v>
      </c>
      <c r="E172" s="173" t="s">
        <v>2339</v>
      </c>
      <c r="F172" s="173" t="s">
        <v>2340</v>
      </c>
      <c r="G172" s="160"/>
      <c r="H172" s="160"/>
      <c r="I172" s="163"/>
      <c r="J172" s="174">
        <f>BK172</f>
        <v>0</v>
      </c>
      <c r="K172" s="160"/>
      <c r="L172" s="165"/>
      <c r="M172" s="166"/>
      <c r="N172" s="167"/>
      <c r="O172" s="167"/>
      <c r="P172" s="168">
        <f>P173</f>
        <v>0</v>
      </c>
      <c r="Q172" s="167"/>
      <c r="R172" s="168">
        <f>R173</f>
        <v>0</v>
      </c>
      <c r="S172" s="167"/>
      <c r="T172" s="169">
        <f>T173</f>
        <v>0</v>
      </c>
      <c r="AR172" s="170" t="s">
        <v>1265</v>
      </c>
      <c r="AT172" s="171" t="s">
        <v>73</v>
      </c>
      <c r="AU172" s="171" t="s">
        <v>82</v>
      </c>
      <c r="AY172" s="170" t="s">
        <v>225</v>
      </c>
      <c r="BK172" s="172">
        <f>BK173</f>
        <v>0</v>
      </c>
    </row>
    <row r="173" spans="1:65" s="2" customFormat="1" ht="24.2" customHeight="1">
      <c r="A173" s="35"/>
      <c r="B173" s="36"/>
      <c r="C173" s="175" t="s">
        <v>760</v>
      </c>
      <c r="D173" s="175" t="s">
        <v>227</v>
      </c>
      <c r="E173" s="176" t="s">
        <v>2341</v>
      </c>
      <c r="F173" s="177" t="s">
        <v>2342</v>
      </c>
      <c r="G173" s="178" t="s">
        <v>1665</v>
      </c>
      <c r="H173" s="179">
        <v>1</v>
      </c>
      <c r="I173" s="180"/>
      <c r="J173" s="181">
        <f>ROUND(I173*H173,2)</f>
        <v>0</v>
      </c>
      <c r="K173" s="177" t="s">
        <v>1733</v>
      </c>
      <c r="L173" s="40"/>
      <c r="M173" s="182" t="s">
        <v>19</v>
      </c>
      <c r="N173" s="183" t="s">
        <v>45</v>
      </c>
      <c r="O173" s="65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6" t="s">
        <v>2329</v>
      </c>
      <c r="AT173" s="186" t="s">
        <v>227</v>
      </c>
      <c r="AU173" s="186" t="s">
        <v>84</v>
      </c>
      <c r="AY173" s="18" t="s">
        <v>225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8" t="s">
        <v>82</v>
      </c>
      <c r="BK173" s="187">
        <f>ROUND(I173*H173,2)</f>
        <v>0</v>
      </c>
      <c r="BL173" s="18" t="s">
        <v>2329</v>
      </c>
      <c r="BM173" s="186" t="s">
        <v>2343</v>
      </c>
    </row>
    <row r="174" spans="2:63" s="12" customFormat="1" ht="22.9" customHeight="1">
      <c r="B174" s="159"/>
      <c r="C174" s="160"/>
      <c r="D174" s="161" t="s">
        <v>73</v>
      </c>
      <c r="E174" s="173" t="s">
        <v>2344</v>
      </c>
      <c r="F174" s="173" t="s">
        <v>2345</v>
      </c>
      <c r="G174" s="160"/>
      <c r="H174" s="160"/>
      <c r="I174" s="163"/>
      <c r="J174" s="174">
        <f>BK174</f>
        <v>0</v>
      </c>
      <c r="K174" s="160"/>
      <c r="L174" s="165"/>
      <c r="M174" s="166"/>
      <c r="N174" s="167"/>
      <c r="O174" s="167"/>
      <c r="P174" s="168">
        <f>P175</f>
        <v>0</v>
      </c>
      <c r="Q174" s="167"/>
      <c r="R174" s="168">
        <f>R175</f>
        <v>0</v>
      </c>
      <c r="S174" s="167"/>
      <c r="T174" s="169">
        <f>T175</f>
        <v>0</v>
      </c>
      <c r="AR174" s="170" t="s">
        <v>1265</v>
      </c>
      <c r="AT174" s="171" t="s">
        <v>73</v>
      </c>
      <c r="AU174" s="171" t="s">
        <v>82</v>
      </c>
      <c r="AY174" s="170" t="s">
        <v>225</v>
      </c>
      <c r="BK174" s="172">
        <f>BK175</f>
        <v>0</v>
      </c>
    </row>
    <row r="175" spans="1:65" s="2" customFormat="1" ht="16.5" customHeight="1">
      <c r="A175" s="35"/>
      <c r="B175" s="36"/>
      <c r="C175" s="175" t="s">
        <v>345</v>
      </c>
      <c r="D175" s="175" t="s">
        <v>227</v>
      </c>
      <c r="E175" s="176" t="s">
        <v>2346</v>
      </c>
      <c r="F175" s="177" t="s">
        <v>2347</v>
      </c>
      <c r="G175" s="178" t="s">
        <v>1665</v>
      </c>
      <c r="H175" s="179">
        <v>1</v>
      </c>
      <c r="I175" s="180"/>
      <c r="J175" s="181">
        <f>ROUND(I175*H175,2)</f>
        <v>0</v>
      </c>
      <c r="K175" s="177" t="s">
        <v>1733</v>
      </c>
      <c r="L175" s="40"/>
      <c r="M175" s="182" t="s">
        <v>19</v>
      </c>
      <c r="N175" s="183" t="s">
        <v>45</v>
      </c>
      <c r="O175" s="65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2329</v>
      </c>
      <c r="AT175" s="186" t="s">
        <v>227</v>
      </c>
      <c r="AU175" s="186" t="s">
        <v>84</v>
      </c>
      <c r="AY175" s="18" t="s">
        <v>225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8" t="s">
        <v>82</v>
      </c>
      <c r="BK175" s="187">
        <f>ROUND(I175*H175,2)</f>
        <v>0</v>
      </c>
      <c r="BL175" s="18" t="s">
        <v>2329</v>
      </c>
      <c r="BM175" s="186" t="s">
        <v>2348</v>
      </c>
    </row>
    <row r="176" spans="2:63" s="12" customFormat="1" ht="22.9" customHeight="1">
      <c r="B176" s="159"/>
      <c r="C176" s="160"/>
      <c r="D176" s="161" t="s">
        <v>73</v>
      </c>
      <c r="E176" s="173" t="s">
        <v>2349</v>
      </c>
      <c r="F176" s="173" t="s">
        <v>2350</v>
      </c>
      <c r="G176" s="160"/>
      <c r="H176" s="160"/>
      <c r="I176" s="163"/>
      <c r="J176" s="174">
        <f>BK176</f>
        <v>0</v>
      </c>
      <c r="K176" s="160"/>
      <c r="L176" s="165"/>
      <c r="M176" s="166"/>
      <c r="N176" s="167"/>
      <c r="O176" s="167"/>
      <c r="P176" s="168">
        <f>SUM(P177:P178)</f>
        <v>0</v>
      </c>
      <c r="Q176" s="167"/>
      <c r="R176" s="168">
        <f>SUM(R177:R178)</f>
        <v>0</v>
      </c>
      <c r="S176" s="167"/>
      <c r="T176" s="169">
        <f>SUM(T177:T178)</f>
        <v>0</v>
      </c>
      <c r="AR176" s="170" t="s">
        <v>1265</v>
      </c>
      <c r="AT176" s="171" t="s">
        <v>73</v>
      </c>
      <c r="AU176" s="171" t="s">
        <v>82</v>
      </c>
      <c r="AY176" s="170" t="s">
        <v>225</v>
      </c>
      <c r="BK176" s="172">
        <f>SUM(BK177:BK178)</f>
        <v>0</v>
      </c>
    </row>
    <row r="177" spans="1:65" s="2" customFormat="1" ht="16.5" customHeight="1">
      <c r="A177" s="35"/>
      <c r="B177" s="36"/>
      <c r="C177" s="175" t="s">
        <v>551</v>
      </c>
      <c r="D177" s="175" t="s">
        <v>227</v>
      </c>
      <c r="E177" s="176" t="s">
        <v>2351</v>
      </c>
      <c r="F177" s="177" t="s">
        <v>2350</v>
      </c>
      <c r="G177" s="178" t="s">
        <v>2352</v>
      </c>
      <c r="H177" s="179">
        <v>1</v>
      </c>
      <c r="I177" s="180"/>
      <c r="J177" s="181">
        <f>ROUND(I177*H177,2)</f>
        <v>0</v>
      </c>
      <c r="K177" s="177" t="s">
        <v>230</v>
      </c>
      <c r="L177" s="40"/>
      <c r="M177" s="182" t="s">
        <v>19</v>
      </c>
      <c r="N177" s="183" t="s">
        <v>45</v>
      </c>
      <c r="O177" s="65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2329</v>
      </c>
      <c r="AT177" s="186" t="s">
        <v>227</v>
      </c>
      <c r="AU177" s="186" t="s">
        <v>84</v>
      </c>
      <c r="AY177" s="18" t="s">
        <v>225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8" t="s">
        <v>82</v>
      </c>
      <c r="BK177" s="187">
        <f>ROUND(I177*H177,2)</f>
        <v>0</v>
      </c>
      <c r="BL177" s="18" t="s">
        <v>2329</v>
      </c>
      <c r="BM177" s="186" t="s">
        <v>2353</v>
      </c>
    </row>
    <row r="178" spans="1:47" s="2" customFormat="1" ht="11.25">
      <c r="A178" s="35"/>
      <c r="B178" s="36"/>
      <c r="C178" s="37"/>
      <c r="D178" s="188" t="s">
        <v>233</v>
      </c>
      <c r="E178" s="37"/>
      <c r="F178" s="189" t="s">
        <v>2354</v>
      </c>
      <c r="G178" s="37"/>
      <c r="H178" s="37"/>
      <c r="I178" s="190"/>
      <c r="J178" s="37"/>
      <c r="K178" s="37"/>
      <c r="L178" s="40"/>
      <c r="M178" s="240"/>
      <c r="N178" s="241"/>
      <c r="O178" s="242"/>
      <c r="P178" s="242"/>
      <c r="Q178" s="242"/>
      <c r="R178" s="242"/>
      <c r="S178" s="242"/>
      <c r="T178" s="24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233</v>
      </c>
      <c r="AU178" s="18" t="s">
        <v>84</v>
      </c>
    </row>
    <row r="179" spans="1:31" s="2" customFormat="1" ht="6.95" customHeight="1">
      <c r="A179" s="35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0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algorithmName="SHA-512" hashValue="jkz51B/FE+TRoRl5rE1VQIWdzkY73YRm4gwO7E/qp9S8DarJ/CjMRiE81mBvzSNwRkJrWPc+CSBPH+MXrPR7YA==" saltValue="dlPQ9yHtNzhSbRJ2zpxF7qWel0dsl7oOlYkHxIzx5MvoXSWLYPGXynlCgmglbOkft5CkuyFUdm3C0nW09f1Fyw==" spinCount="100000" sheet="1" objects="1" scenarios="1" formatColumns="0" formatRows="0" autoFilter="0"/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1/121112003"/>
    <hyperlink ref="F97" r:id="rId2" display="https://podminky.urs.cz/item/CS_URS_2022_01/132254103"/>
    <hyperlink ref="F101" r:id="rId3" display="https://podminky.urs.cz/item/CS_URS_2022_01/151102101"/>
    <hyperlink ref="F103" r:id="rId4" display="https://podminky.urs.cz/item/CS_URS_2022_01/151102111"/>
    <hyperlink ref="F105" r:id="rId5" display="https://podminky.urs.cz/item/CS_URS_2022_01/162751117"/>
    <hyperlink ref="F107" r:id="rId6" display="https://podminky.urs.cz/item/CS_URS_2022_01/167151101"/>
    <hyperlink ref="F109" r:id="rId7" display="https://podminky.urs.cz/item/CS_URS_2022_01/167151121"/>
    <hyperlink ref="F111" r:id="rId8" display="https://podminky.urs.cz/item/CS_URS_2022_01/171201221"/>
    <hyperlink ref="F113" r:id="rId9" display="https://podminky.urs.cz/item/CS_URS_2022_01/171251201"/>
    <hyperlink ref="F115" r:id="rId10" display="https://podminky.urs.cz/item/CS_URS_2022_01/174151101"/>
    <hyperlink ref="F117" r:id="rId11" display="https://podminky.urs.cz/item/CS_URS_2022_01/175111101"/>
    <hyperlink ref="F122" r:id="rId12" display="https://podminky.urs.cz/item/CS_URS_2022_01/175111109"/>
    <hyperlink ref="F124" r:id="rId13" display="https://podminky.urs.cz/item/CS_URS_2022_01/181311103"/>
    <hyperlink ref="F127" r:id="rId14" display="https://podminky.urs.cz/item/CS_URS_2022_01/211971110"/>
    <hyperlink ref="F131" r:id="rId15" display="https://podminky.urs.cz/item/CS_URS_2022_01/386130104"/>
    <hyperlink ref="F135" r:id="rId16" display="https://podminky.urs.cz/item/CS_URS_2022_01/871350410"/>
    <hyperlink ref="F142" r:id="rId17" display="https://podminky.urs.cz/item/CS_URS_2022_01/877310410"/>
    <hyperlink ref="F147" r:id="rId18" display="https://podminky.urs.cz/item/CS_URS_2022_01/877350410"/>
    <hyperlink ref="F152" r:id="rId19" display="https://podminky.urs.cz/item/CS_URS_2022_01/892351111"/>
    <hyperlink ref="F154" r:id="rId20" display="https://podminky.urs.cz/item/CS_URS_2022_01/892372111"/>
    <hyperlink ref="F156" r:id="rId21" display="https://podminky.urs.cz/item/CS_URS_2022_01/894812311"/>
    <hyperlink ref="F158" r:id="rId22" display="https://podminky.urs.cz/item/CS_URS_2022_01/894812332"/>
    <hyperlink ref="F160" r:id="rId23" display="https://podminky.urs.cz/item/CS_URS_2022_01/894812339"/>
    <hyperlink ref="F162" r:id="rId24" display="https://podminky.urs.cz/item/CS_URS_2022_01/894812376"/>
    <hyperlink ref="F178" r:id="rId25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2355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2356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2357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2358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ROUND(J87,2)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ROUND((SUM(BE87:BE425)),2)</f>
        <v>0</v>
      </c>
      <c r="G33" s="35"/>
      <c r="H33" s="35"/>
      <c r="I33" s="120">
        <v>0.21</v>
      </c>
      <c r="J33" s="119">
        <f>ROUND(((SUM(BE87:BE425))*I33),2)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ROUND((SUM(BF87:BF425)),2)</f>
        <v>0</v>
      </c>
      <c r="G34" s="35"/>
      <c r="H34" s="35"/>
      <c r="I34" s="120">
        <v>0.15</v>
      </c>
      <c r="J34" s="119">
        <f>ROUND(((SUM(BF87:BF425))*I34),2)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ROUND((SUM(BG87:BG425)),2)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ROUND((SUM(BH87:BH425)),2)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ROUND((SUM(BI87:BI425)),2)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13 - Zařízení silnoproudé elektrotechniky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David Lipčák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194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1174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9" customFormat="1" ht="24.95" customHeight="1">
      <c r="B63" s="136"/>
      <c r="C63" s="137"/>
      <c r="D63" s="138" t="s">
        <v>197</v>
      </c>
      <c r="E63" s="139"/>
      <c r="F63" s="139"/>
      <c r="G63" s="139"/>
      <c r="H63" s="139"/>
      <c r="I63" s="139"/>
      <c r="J63" s="140">
        <f>J114</f>
        <v>0</v>
      </c>
      <c r="K63" s="137"/>
      <c r="L63" s="141"/>
    </row>
    <row r="64" spans="2:12" s="10" customFormat="1" ht="19.9" customHeight="1">
      <c r="B64" s="142"/>
      <c r="C64" s="143"/>
      <c r="D64" s="144" t="s">
        <v>2359</v>
      </c>
      <c r="E64" s="145"/>
      <c r="F64" s="145"/>
      <c r="G64" s="145"/>
      <c r="H64" s="145"/>
      <c r="I64" s="145"/>
      <c r="J64" s="146">
        <f>J115</f>
        <v>0</v>
      </c>
      <c r="K64" s="143"/>
      <c r="L64" s="147"/>
    </row>
    <row r="65" spans="2:12" s="9" customFormat="1" ht="24.95" customHeight="1">
      <c r="B65" s="136"/>
      <c r="C65" s="137"/>
      <c r="D65" s="138" t="s">
        <v>2360</v>
      </c>
      <c r="E65" s="139"/>
      <c r="F65" s="139"/>
      <c r="G65" s="139"/>
      <c r="H65" s="139"/>
      <c r="I65" s="139"/>
      <c r="J65" s="140">
        <f>J323</f>
        <v>0</v>
      </c>
      <c r="K65" s="137"/>
      <c r="L65" s="141"/>
    </row>
    <row r="66" spans="2:12" s="10" customFormat="1" ht="19.9" customHeight="1">
      <c r="B66" s="142"/>
      <c r="C66" s="143"/>
      <c r="D66" s="144" t="s">
        <v>2361</v>
      </c>
      <c r="E66" s="145"/>
      <c r="F66" s="145"/>
      <c r="G66" s="145"/>
      <c r="H66" s="145"/>
      <c r="I66" s="145"/>
      <c r="J66" s="146">
        <f>J324</f>
        <v>0</v>
      </c>
      <c r="K66" s="143"/>
      <c r="L66" s="147"/>
    </row>
    <row r="67" spans="2:12" s="10" customFormat="1" ht="19.9" customHeight="1">
      <c r="B67" s="142"/>
      <c r="C67" s="143"/>
      <c r="D67" s="144" t="s">
        <v>2362</v>
      </c>
      <c r="E67" s="145"/>
      <c r="F67" s="145"/>
      <c r="G67" s="145"/>
      <c r="H67" s="145"/>
      <c r="I67" s="145"/>
      <c r="J67" s="146">
        <f>J375</f>
        <v>0</v>
      </c>
      <c r="K67" s="143"/>
      <c r="L67" s="147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210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90" t="str">
        <f>E7</f>
        <v>Hasičská zbrojnice Bílina</v>
      </c>
      <c r="F77" s="391"/>
      <c r="G77" s="391"/>
      <c r="H77" s="391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147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7" t="str">
        <f>E9</f>
        <v>13 - Zařízení silnoproudé elektrotechniky</v>
      </c>
      <c r="F79" s="392"/>
      <c r="G79" s="392"/>
      <c r="H79" s="392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Bílina</v>
      </c>
      <c r="G81" s="37"/>
      <c r="H81" s="37"/>
      <c r="I81" s="30" t="s">
        <v>23</v>
      </c>
      <c r="J81" s="60" t="str">
        <f>IF(J12="","",J12)</f>
        <v>9. 6. 2022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Bílina</v>
      </c>
      <c r="G83" s="37"/>
      <c r="H83" s="37"/>
      <c r="I83" s="30" t="s">
        <v>32</v>
      </c>
      <c r="J83" s="33" t="str">
        <f>E21</f>
        <v>Drakisa s.r.o.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30</v>
      </c>
      <c r="D84" s="37"/>
      <c r="E84" s="37"/>
      <c r="F84" s="28" t="str">
        <f>IF(E18="","",E18)</f>
        <v>Vyplň údaj</v>
      </c>
      <c r="G84" s="37"/>
      <c r="H84" s="37"/>
      <c r="I84" s="30" t="s">
        <v>37</v>
      </c>
      <c r="J84" s="33" t="str">
        <f>E24</f>
        <v>David Lipčák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8"/>
      <c r="B86" s="149"/>
      <c r="C86" s="150" t="s">
        <v>211</v>
      </c>
      <c r="D86" s="151" t="s">
        <v>59</v>
      </c>
      <c r="E86" s="151" t="s">
        <v>55</v>
      </c>
      <c r="F86" s="151" t="s">
        <v>56</v>
      </c>
      <c r="G86" s="151" t="s">
        <v>212</v>
      </c>
      <c r="H86" s="151" t="s">
        <v>213</v>
      </c>
      <c r="I86" s="151" t="s">
        <v>214</v>
      </c>
      <c r="J86" s="151" t="s">
        <v>187</v>
      </c>
      <c r="K86" s="152" t="s">
        <v>215</v>
      </c>
      <c r="L86" s="153"/>
      <c r="M86" s="69" t="s">
        <v>19</v>
      </c>
      <c r="N86" s="70" t="s">
        <v>44</v>
      </c>
      <c r="O86" s="70" t="s">
        <v>216</v>
      </c>
      <c r="P86" s="70" t="s">
        <v>217</v>
      </c>
      <c r="Q86" s="70" t="s">
        <v>218</v>
      </c>
      <c r="R86" s="70" t="s">
        <v>219</v>
      </c>
      <c r="S86" s="70" t="s">
        <v>220</v>
      </c>
      <c r="T86" s="71" t="s">
        <v>221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5"/>
      <c r="B87" s="36"/>
      <c r="C87" s="76" t="s">
        <v>222</v>
      </c>
      <c r="D87" s="37"/>
      <c r="E87" s="37"/>
      <c r="F87" s="37"/>
      <c r="G87" s="37"/>
      <c r="H87" s="37"/>
      <c r="I87" s="37"/>
      <c r="J87" s="154">
        <f>BK87</f>
        <v>0</v>
      </c>
      <c r="K87" s="37"/>
      <c r="L87" s="40"/>
      <c r="M87" s="72"/>
      <c r="N87" s="155"/>
      <c r="O87" s="73"/>
      <c r="P87" s="156">
        <f>P88+P114+P323</f>
        <v>0</v>
      </c>
      <c r="Q87" s="73"/>
      <c r="R87" s="156">
        <f>R88+R114+R323</f>
        <v>4.538712500000001</v>
      </c>
      <c r="S87" s="73"/>
      <c r="T87" s="157">
        <f>T88+T114+T323</f>
        <v>2.01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73</v>
      </c>
      <c r="AU87" s="18" t="s">
        <v>188</v>
      </c>
      <c r="BK87" s="158">
        <f>BK88+BK114+BK323</f>
        <v>0</v>
      </c>
    </row>
    <row r="88" spans="2:63" s="12" customFormat="1" ht="25.9" customHeight="1">
      <c r="B88" s="159"/>
      <c r="C88" s="160"/>
      <c r="D88" s="161" t="s">
        <v>73</v>
      </c>
      <c r="E88" s="162" t="s">
        <v>223</v>
      </c>
      <c r="F88" s="162" t="s">
        <v>224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P89+P98</f>
        <v>0</v>
      </c>
      <c r="Q88" s="167"/>
      <c r="R88" s="168">
        <f>R89+R98</f>
        <v>1.8728500000000001</v>
      </c>
      <c r="S88" s="167"/>
      <c r="T88" s="169">
        <f>T89+T98</f>
        <v>0</v>
      </c>
      <c r="AR88" s="170" t="s">
        <v>82</v>
      </c>
      <c r="AT88" s="171" t="s">
        <v>73</v>
      </c>
      <c r="AU88" s="171" t="s">
        <v>74</v>
      </c>
      <c r="AY88" s="170" t="s">
        <v>225</v>
      </c>
      <c r="BK88" s="172">
        <f>BK89+BK98</f>
        <v>0</v>
      </c>
    </row>
    <row r="89" spans="2:63" s="12" customFormat="1" ht="22.9" customHeight="1">
      <c r="B89" s="159"/>
      <c r="C89" s="160"/>
      <c r="D89" s="161" t="s">
        <v>73</v>
      </c>
      <c r="E89" s="173" t="s">
        <v>255</v>
      </c>
      <c r="F89" s="173" t="s">
        <v>534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SUM(P90:P97)</f>
        <v>0</v>
      </c>
      <c r="Q89" s="167"/>
      <c r="R89" s="168">
        <f>SUM(R90:R97)</f>
        <v>0.32162999999999997</v>
      </c>
      <c r="S89" s="167"/>
      <c r="T89" s="169">
        <f>SUM(T90:T97)</f>
        <v>0</v>
      </c>
      <c r="AR89" s="170" t="s">
        <v>82</v>
      </c>
      <c r="AT89" s="171" t="s">
        <v>73</v>
      </c>
      <c r="AU89" s="171" t="s">
        <v>82</v>
      </c>
      <c r="AY89" s="170" t="s">
        <v>225</v>
      </c>
      <c r="BK89" s="172">
        <f>SUM(BK90:BK97)</f>
        <v>0</v>
      </c>
    </row>
    <row r="90" spans="1:65" s="2" customFormat="1" ht="44.25" customHeight="1">
      <c r="A90" s="35"/>
      <c r="B90" s="36"/>
      <c r="C90" s="175" t="s">
        <v>82</v>
      </c>
      <c r="D90" s="175" t="s">
        <v>227</v>
      </c>
      <c r="E90" s="176" t="s">
        <v>2363</v>
      </c>
      <c r="F90" s="177" t="s">
        <v>2364</v>
      </c>
      <c r="G90" s="178" t="s">
        <v>129</v>
      </c>
      <c r="H90" s="179">
        <v>5.4</v>
      </c>
      <c r="I90" s="180"/>
      <c r="J90" s="181">
        <f>ROUND(I90*H90,2)</f>
        <v>0</v>
      </c>
      <c r="K90" s="177" t="s">
        <v>292</v>
      </c>
      <c r="L90" s="40"/>
      <c r="M90" s="182" t="s">
        <v>19</v>
      </c>
      <c r="N90" s="183" t="s">
        <v>45</v>
      </c>
      <c r="O90" s="65"/>
      <c r="P90" s="184">
        <f>O90*H90</f>
        <v>0</v>
      </c>
      <c r="Q90" s="184">
        <v>0.01103</v>
      </c>
      <c r="R90" s="184">
        <f>Q90*H90</f>
        <v>0.059562000000000004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231</v>
      </c>
      <c r="AT90" s="186" t="s">
        <v>227</v>
      </c>
      <c r="AU90" s="186" t="s">
        <v>84</v>
      </c>
      <c r="AY90" s="18" t="s">
        <v>225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82</v>
      </c>
      <c r="BK90" s="187">
        <f>ROUND(I90*H90,2)</f>
        <v>0</v>
      </c>
      <c r="BL90" s="18" t="s">
        <v>231</v>
      </c>
      <c r="BM90" s="186" t="s">
        <v>2365</v>
      </c>
    </row>
    <row r="91" spans="1:47" s="2" customFormat="1" ht="11.25">
      <c r="A91" s="35"/>
      <c r="B91" s="36"/>
      <c r="C91" s="37"/>
      <c r="D91" s="188" t="s">
        <v>233</v>
      </c>
      <c r="E91" s="37"/>
      <c r="F91" s="189" t="s">
        <v>2366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233</v>
      </c>
      <c r="AU91" s="18" t="s">
        <v>84</v>
      </c>
    </row>
    <row r="92" spans="1:47" s="2" customFormat="1" ht="19.5">
      <c r="A92" s="35"/>
      <c r="B92" s="36"/>
      <c r="C92" s="37"/>
      <c r="D92" s="195" t="s">
        <v>1242</v>
      </c>
      <c r="E92" s="37"/>
      <c r="F92" s="239" t="s">
        <v>2367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1242</v>
      </c>
      <c r="AU92" s="18" t="s">
        <v>84</v>
      </c>
    </row>
    <row r="93" spans="1:65" s="2" customFormat="1" ht="37.9" customHeight="1">
      <c r="A93" s="35"/>
      <c r="B93" s="36"/>
      <c r="C93" s="175" t="s">
        <v>84</v>
      </c>
      <c r="D93" s="175" t="s">
        <v>227</v>
      </c>
      <c r="E93" s="176" t="s">
        <v>2368</v>
      </c>
      <c r="F93" s="177" t="s">
        <v>2369</v>
      </c>
      <c r="G93" s="178" t="s">
        <v>129</v>
      </c>
      <c r="H93" s="179">
        <v>15.6</v>
      </c>
      <c r="I93" s="180"/>
      <c r="J93" s="181">
        <f>ROUND(I93*H93,2)</f>
        <v>0</v>
      </c>
      <c r="K93" s="177" t="s">
        <v>292</v>
      </c>
      <c r="L93" s="40"/>
      <c r="M93" s="182" t="s">
        <v>19</v>
      </c>
      <c r="N93" s="183" t="s">
        <v>45</v>
      </c>
      <c r="O93" s="65"/>
      <c r="P93" s="184">
        <f>O93*H93</f>
        <v>0</v>
      </c>
      <c r="Q93" s="184">
        <v>0.01103</v>
      </c>
      <c r="R93" s="184">
        <f>Q93*H93</f>
        <v>0.172068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84</v>
      </c>
      <c r="AY93" s="18" t="s">
        <v>225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82</v>
      </c>
      <c r="BK93" s="187">
        <f>ROUND(I93*H93,2)</f>
        <v>0</v>
      </c>
      <c r="BL93" s="18" t="s">
        <v>231</v>
      </c>
      <c r="BM93" s="186" t="s">
        <v>2370</v>
      </c>
    </row>
    <row r="94" spans="1:47" s="2" customFormat="1" ht="11.25">
      <c r="A94" s="35"/>
      <c r="B94" s="36"/>
      <c r="C94" s="37"/>
      <c r="D94" s="188" t="s">
        <v>233</v>
      </c>
      <c r="E94" s="37"/>
      <c r="F94" s="189" t="s">
        <v>2371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233</v>
      </c>
      <c r="AU94" s="18" t="s">
        <v>84</v>
      </c>
    </row>
    <row r="95" spans="1:47" s="2" customFormat="1" ht="19.5">
      <c r="A95" s="35"/>
      <c r="B95" s="36"/>
      <c r="C95" s="37"/>
      <c r="D95" s="195" t="s">
        <v>1242</v>
      </c>
      <c r="E95" s="37"/>
      <c r="F95" s="239" t="s">
        <v>2367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1242</v>
      </c>
      <c r="AU95" s="18" t="s">
        <v>84</v>
      </c>
    </row>
    <row r="96" spans="1:65" s="2" customFormat="1" ht="16.5" customHeight="1">
      <c r="A96" s="35"/>
      <c r="B96" s="36"/>
      <c r="C96" s="216" t="s">
        <v>131</v>
      </c>
      <c r="D96" s="216" t="s">
        <v>336</v>
      </c>
      <c r="E96" s="217" t="s">
        <v>2372</v>
      </c>
      <c r="F96" s="218" t="s">
        <v>2373</v>
      </c>
      <c r="G96" s="219" t="s">
        <v>285</v>
      </c>
      <c r="H96" s="220">
        <v>0.09</v>
      </c>
      <c r="I96" s="221"/>
      <c r="J96" s="222">
        <f>ROUND(I96*H96,2)</f>
        <v>0</v>
      </c>
      <c r="K96" s="218" t="s">
        <v>292</v>
      </c>
      <c r="L96" s="223"/>
      <c r="M96" s="224" t="s">
        <v>19</v>
      </c>
      <c r="N96" s="225" t="s">
        <v>45</v>
      </c>
      <c r="O96" s="65"/>
      <c r="P96" s="184">
        <f>O96*H96</f>
        <v>0</v>
      </c>
      <c r="Q96" s="184">
        <v>1</v>
      </c>
      <c r="R96" s="184">
        <f>Q96*H96</f>
        <v>0.09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268</v>
      </c>
      <c r="AT96" s="186" t="s">
        <v>336</v>
      </c>
      <c r="AU96" s="186" t="s">
        <v>84</v>
      </c>
      <c r="AY96" s="18" t="s">
        <v>225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82</v>
      </c>
      <c r="BK96" s="187">
        <f>ROUND(I96*H96,2)</f>
        <v>0</v>
      </c>
      <c r="BL96" s="18" t="s">
        <v>231</v>
      </c>
      <c r="BM96" s="186" t="s">
        <v>2374</v>
      </c>
    </row>
    <row r="97" spans="1:47" s="2" customFormat="1" ht="19.5">
      <c r="A97" s="35"/>
      <c r="B97" s="36"/>
      <c r="C97" s="37"/>
      <c r="D97" s="195" t="s">
        <v>1242</v>
      </c>
      <c r="E97" s="37"/>
      <c r="F97" s="239" t="s">
        <v>2375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1242</v>
      </c>
      <c r="AU97" s="18" t="s">
        <v>84</v>
      </c>
    </row>
    <row r="98" spans="2:63" s="12" customFormat="1" ht="22.9" customHeight="1">
      <c r="B98" s="159"/>
      <c r="C98" s="160"/>
      <c r="D98" s="161" t="s">
        <v>73</v>
      </c>
      <c r="E98" s="173" t="s">
        <v>273</v>
      </c>
      <c r="F98" s="173" t="s">
        <v>1331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SUM(P99:P113)</f>
        <v>0</v>
      </c>
      <c r="Q98" s="167"/>
      <c r="R98" s="168">
        <f>SUM(R99:R113)</f>
        <v>1.55122</v>
      </c>
      <c r="S98" s="167"/>
      <c r="T98" s="169">
        <f>SUM(T99:T113)</f>
        <v>0</v>
      </c>
      <c r="AR98" s="170" t="s">
        <v>82</v>
      </c>
      <c r="AT98" s="171" t="s">
        <v>73</v>
      </c>
      <c r="AU98" s="171" t="s">
        <v>82</v>
      </c>
      <c r="AY98" s="170" t="s">
        <v>225</v>
      </c>
      <c r="BK98" s="172">
        <f>SUM(BK99:BK113)</f>
        <v>0</v>
      </c>
    </row>
    <row r="99" spans="1:65" s="2" customFormat="1" ht="16.5" customHeight="1">
      <c r="A99" s="35"/>
      <c r="B99" s="36"/>
      <c r="C99" s="216" t="s">
        <v>231</v>
      </c>
      <c r="D99" s="216" t="s">
        <v>336</v>
      </c>
      <c r="E99" s="217" t="s">
        <v>2376</v>
      </c>
      <c r="F99" s="218" t="s">
        <v>2377</v>
      </c>
      <c r="G99" s="219" t="s">
        <v>332</v>
      </c>
      <c r="H99" s="220">
        <v>322</v>
      </c>
      <c r="I99" s="221"/>
      <c r="J99" s="222">
        <f>ROUND(I99*H99,2)</f>
        <v>0</v>
      </c>
      <c r="K99" s="218" t="s">
        <v>292</v>
      </c>
      <c r="L99" s="223"/>
      <c r="M99" s="224" t="s">
        <v>19</v>
      </c>
      <c r="N99" s="225" t="s">
        <v>45</v>
      </c>
      <c r="O99" s="65"/>
      <c r="P99" s="184">
        <f>O99*H99</f>
        <v>0</v>
      </c>
      <c r="Q99" s="184">
        <v>0.0041</v>
      </c>
      <c r="R99" s="184">
        <f>Q99*H99</f>
        <v>1.3202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907</v>
      </c>
      <c r="AT99" s="186" t="s">
        <v>336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907</v>
      </c>
      <c r="BM99" s="186" t="s">
        <v>2378</v>
      </c>
    </row>
    <row r="100" spans="1:47" s="2" customFormat="1" ht="19.5">
      <c r="A100" s="35"/>
      <c r="B100" s="36"/>
      <c r="C100" s="37"/>
      <c r="D100" s="195" t="s">
        <v>1242</v>
      </c>
      <c r="E100" s="37"/>
      <c r="F100" s="239" t="s">
        <v>2379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1242</v>
      </c>
      <c r="AU100" s="18" t="s">
        <v>84</v>
      </c>
    </row>
    <row r="101" spans="1:65" s="2" customFormat="1" ht="24.2" customHeight="1">
      <c r="A101" s="35"/>
      <c r="B101" s="36"/>
      <c r="C101" s="175" t="s">
        <v>1265</v>
      </c>
      <c r="D101" s="175" t="s">
        <v>227</v>
      </c>
      <c r="E101" s="176" t="s">
        <v>2380</v>
      </c>
      <c r="F101" s="177" t="s">
        <v>2381</v>
      </c>
      <c r="G101" s="178" t="s">
        <v>332</v>
      </c>
      <c r="H101" s="179">
        <v>2</v>
      </c>
      <c r="I101" s="180"/>
      <c r="J101" s="181">
        <f>ROUND(I101*H101,2)</f>
        <v>0</v>
      </c>
      <c r="K101" s="177" t="s">
        <v>292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0.10941</v>
      </c>
      <c r="R101" s="184">
        <f>Q101*H101</f>
        <v>0.21882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231</v>
      </c>
      <c r="BM101" s="186" t="s">
        <v>2382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2383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21.75" customHeight="1">
      <c r="A103" s="35"/>
      <c r="B103" s="36"/>
      <c r="C103" s="216" t="s">
        <v>255</v>
      </c>
      <c r="D103" s="216" t="s">
        <v>336</v>
      </c>
      <c r="E103" s="217" t="s">
        <v>2384</v>
      </c>
      <c r="F103" s="218" t="s">
        <v>2385</v>
      </c>
      <c r="G103" s="219" t="s">
        <v>332</v>
      </c>
      <c r="H103" s="220">
        <v>2</v>
      </c>
      <c r="I103" s="221"/>
      <c r="J103" s="222">
        <f>ROUND(I103*H103,2)</f>
        <v>0</v>
      </c>
      <c r="K103" s="218" t="s">
        <v>292</v>
      </c>
      <c r="L103" s="223"/>
      <c r="M103" s="224" t="s">
        <v>19</v>
      </c>
      <c r="N103" s="225" t="s">
        <v>45</v>
      </c>
      <c r="O103" s="65"/>
      <c r="P103" s="184">
        <f>O103*H103</f>
        <v>0</v>
      </c>
      <c r="Q103" s="184">
        <v>0.0061</v>
      </c>
      <c r="R103" s="184">
        <f>Q103*H103</f>
        <v>0.0122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268</v>
      </c>
      <c r="AT103" s="186" t="s">
        <v>336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231</v>
      </c>
      <c r="BM103" s="186" t="s">
        <v>2386</v>
      </c>
    </row>
    <row r="104" spans="1:65" s="2" customFormat="1" ht="49.15" customHeight="1">
      <c r="A104" s="35"/>
      <c r="B104" s="36"/>
      <c r="C104" s="175" t="s">
        <v>262</v>
      </c>
      <c r="D104" s="175" t="s">
        <v>227</v>
      </c>
      <c r="E104" s="176" t="s">
        <v>2387</v>
      </c>
      <c r="F104" s="177" t="s">
        <v>2388</v>
      </c>
      <c r="G104" s="178" t="s">
        <v>129</v>
      </c>
      <c r="H104" s="179">
        <v>563</v>
      </c>
      <c r="I104" s="180"/>
      <c r="J104" s="181">
        <f>ROUND(I104*H104,2)</f>
        <v>0</v>
      </c>
      <c r="K104" s="177" t="s">
        <v>292</v>
      </c>
      <c r="L104" s="40"/>
      <c r="M104" s="182" t="s">
        <v>19</v>
      </c>
      <c r="N104" s="183" t="s">
        <v>45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231</v>
      </c>
      <c r="AT104" s="186" t="s">
        <v>227</v>
      </c>
      <c r="AU104" s="186" t="s">
        <v>84</v>
      </c>
      <c r="AY104" s="18" t="s">
        <v>225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82</v>
      </c>
      <c r="BK104" s="187">
        <f>ROUND(I104*H104,2)</f>
        <v>0</v>
      </c>
      <c r="BL104" s="18" t="s">
        <v>231</v>
      </c>
      <c r="BM104" s="186" t="s">
        <v>2389</v>
      </c>
    </row>
    <row r="105" spans="1:47" s="2" customFormat="1" ht="11.25">
      <c r="A105" s="35"/>
      <c r="B105" s="36"/>
      <c r="C105" s="37"/>
      <c r="D105" s="188" t="s">
        <v>233</v>
      </c>
      <c r="E105" s="37"/>
      <c r="F105" s="189" t="s">
        <v>2390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233</v>
      </c>
      <c r="AU105" s="18" t="s">
        <v>84</v>
      </c>
    </row>
    <row r="106" spans="2:51" s="13" customFormat="1" ht="11.25">
      <c r="B106" s="193"/>
      <c r="C106" s="194"/>
      <c r="D106" s="195" t="s">
        <v>249</v>
      </c>
      <c r="E106" s="196" t="s">
        <v>19</v>
      </c>
      <c r="F106" s="197" t="s">
        <v>2391</v>
      </c>
      <c r="G106" s="194"/>
      <c r="H106" s="198">
        <v>380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249</v>
      </c>
      <c r="AU106" s="204" t="s">
        <v>84</v>
      </c>
      <c r="AV106" s="13" t="s">
        <v>84</v>
      </c>
      <c r="AW106" s="13" t="s">
        <v>36</v>
      </c>
      <c r="AX106" s="13" t="s">
        <v>74</v>
      </c>
      <c r="AY106" s="204" t="s">
        <v>225</v>
      </c>
    </row>
    <row r="107" spans="2:51" s="13" customFormat="1" ht="11.25">
      <c r="B107" s="193"/>
      <c r="C107" s="194"/>
      <c r="D107" s="195" t="s">
        <v>249</v>
      </c>
      <c r="E107" s="196" t="s">
        <v>19</v>
      </c>
      <c r="F107" s="197" t="s">
        <v>2392</v>
      </c>
      <c r="G107" s="194"/>
      <c r="H107" s="198">
        <v>183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249</v>
      </c>
      <c r="AU107" s="204" t="s">
        <v>84</v>
      </c>
      <c r="AV107" s="13" t="s">
        <v>84</v>
      </c>
      <c r="AW107" s="13" t="s">
        <v>36</v>
      </c>
      <c r="AX107" s="13" t="s">
        <v>74</v>
      </c>
      <c r="AY107" s="204" t="s">
        <v>225</v>
      </c>
    </row>
    <row r="108" spans="2:51" s="14" customFormat="1" ht="11.25">
      <c r="B108" s="205"/>
      <c r="C108" s="206"/>
      <c r="D108" s="195" t="s">
        <v>249</v>
      </c>
      <c r="E108" s="207" t="s">
        <v>19</v>
      </c>
      <c r="F108" s="208" t="s">
        <v>261</v>
      </c>
      <c r="G108" s="206"/>
      <c r="H108" s="209">
        <v>563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249</v>
      </c>
      <c r="AU108" s="215" t="s">
        <v>84</v>
      </c>
      <c r="AV108" s="14" t="s">
        <v>231</v>
      </c>
      <c r="AW108" s="14" t="s">
        <v>36</v>
      </c>
      <c r="AX108" s="14" t="s">
        <v>82</v>
      </c>
      <c r="AY108" s="215" t="s">
        <v>225</v>
      </c>
    </row>
    <row r="109" spans="1:65" s="2" customFormat="1" ht="49.15" customHeight="1">
      <c r="A109" s="35"/>
      <c r="B109" s="36"/>
      <c r="C109" s="175" t="s">
        <v>268</v>
      </c>
      <c r="D109" s="175" t="s">
        <v>227</v>
      </c>
      <c r="E109" s="176" t="s">
        <v>2393</v>
      </c>
      <c r="F109" s="177" t="s">
        <v>2394</v>
      </c>
      <c r="G109" s="178" t="s">
        <v>129</v>
      </c>
      <c r="H109" s="179">
        <v>563</v>
      </c>
      <c r="I109" s="180"/>
      <c r="J109" s="181">
        <f>ROUND(I109*H109,2)</f>
        <v>0</v>
      </c>
      <c r="K109" s="177" t="s">
        <v>292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2395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2396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2:51" s="13" customFormat="1" ht="11.25">
      <c r="B111" s="193"/>
      <c r="C111" s="194"/>
      <c r="D111" s="195" t="s">
        <v>249</v>
      </c>
      <c r="E111" s="196" t="s">
        <v>19</v>
      </c>
      <c r="F111" s="197" t="s">
        <v>2391</v>
      </c>
      <c r="G111" s="194"/>
      <c r="H111" s="198">
        <v>380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249</v>
      </c>
      <c r="AU111" s="204" t="s">
        <v>84</v>
      </c>
      <c r="AV111" s="13" t="s">
        <v>84</v>
      </c>
      <c r="AW111" s="13" t="s">
        <v>36</v>
      </c>
      <c r="AX111" s="13" t="s">
        <v>74</v>
      </c>
      <c r="AY111" s="204" t="s">
        <v>225</v>
      </c>
    </row>
    <row r="112" spans="2:51" s="13" customFormat="1" ht="11.25">
      <c r="B112" s="193"/>
      <c r="C112" s="194"/>
      <c r="D112" s="195" t="s">
        <v>249</v>
      </c>
      <c r="E112" s="196" t="s">
        <v>19</v>
      </c>
      <c r="F112" s="197" t="s">
        <v>2392</v>
      </c>
      <c r="G112" s="194"/>
      <c r="H112" s="198">
        <v>183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249</v>
      </c>
      <c r="AU112" s="204" t="s">
        <v>84</v>
      </c>
      <c r="AV112" s="13" t="s">
        <v>84</v>
      </c>
      <c r="AW112" s="13" t="s">
        <v>36</v>
      </c>
      <c r="AX112" s="13" t="s">
        <v>74</v>
      </c>
      <c r="AY112" s="204" t="s">
        <v>225</v>
      </c>
    </row>
    <row r="113" spans="2:51" s="14" customFormat="1" ht="11.25">
      <c r="B113" s="205"/>
      <c r="C113" s="206"/>
      <c r="D113" s="195" t="s">
        <v>249</v>
      </c>
      <c r="E113" s="207" t="s">
        <v>19</v>
      </c>
      <c r="F113" s="208" t="s">
        <v>261</v>
      </c>
      <c r="G113" s="206"/>
      <c r="H113" s="209">
        <v>563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249</v>
      </c>
      <c r="AU113" s="215" t="s">
        <v>84</v>
      </c>
      <c r="AV113" s="14" t="s">
        <v>231</v>
      </c>
      <c r="AW113" s="14" t="s">
        <v>36</v>
      </c>
      <c r="AX113" s="14" t="s">
        <v>82</v>
      </c>
      <c r="AY113" s="215" t="s">
        <v>225</v>
      </c>
    </row>
    <row r="114" spans="2:63" s="12" customFormat="1" ht="25.9" customHeight="1">
      <c r="B114" s="159"/>
      <c r="C114" s="160"/>
      <c r="D114" s="161" t="s">
        <v>73</v>
      </c>
      <c r="E114" s="162" t="s">
        <v>708</v>
      </c>
      <c r="F114" s="162" t="s">
        <v>709</v>
      </c>
      <c r="G114" s="160"/>
      <c r="H114" s="160"/>
      <c r="I114" s="163"/>
      <c r="J114" s="164">
        <f>BK114</f>
        <v>0</v>
      </c>
      <c r="K114" s="160"/>
      <c r="L114" s="165"/>
      <c r="M114" s="166"/>
      <c r="N114" s="167"/>
      <c r="O114" s="167"/>
      <c r="P114" s="168">
        <f>P115</f>
        <v>0</v>
      </c>
      <c r="Q114" s="167"/>
      <c r="R114" s="168">
        <f>R115</f>
        <v>1.8561325000000002</v>
      </c>
      <c r="S114" s="167"/>
      <c r="T114" s="169">
        <f>T115</f>
        <v>0</v>
      </c>
      <c r="AR114" s="170" t="s">
        <v>84</v>
      </c>
      <c r="AT114" s="171" t="s">
        <v>73</v>
      </c>
      <c r="AU114" s="171" t="s">
        <v>74</v>
      </c>
      <c r="AY114" s="170" t="s">
        <v>225</v>
      </c>
      <c r="BK114" s="172">
        <f>BK115</f>
        <v>0</v>
      </c>
    </row>
    <row r="115" spans="2:63" s="12" customFormat="1" ht="22.9" customHeight="1">
      <c r="B115" s="159"/>
      <c r="C115" s="160"/>
      <c r="D115" s="161" t="s">
        <v>73</v>
      </c>
      <c r="E115" s="173" t="s">
        <v>2397</v>
      </c>
      <c r="F115" s="173" t="s">
        <v>2398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SUM(P116:P322)</f>
        <v>0</v>
      </c>
      <c r="Q115" s="167"/>
      <c r="R115" s="168">
        <f>SUM(R116:R322)</f>
        <v>1.8561325000000002</v>
      </c>
      <c r="S115" s="167"/>
      <c r="T115" s="169">
        <f>SUM(T116:T322)</f>
        <v>0</v>
      </c>
      <c r="AR115" s="170" t="s">
        <v>84</v>
      </c>
      <c r="AT115" s="171" t="s">
        <v>73</v>
      </c>
      <c r="AU115" s="171" t="s">
        <v>82</v>
      </c>
      <c r="AY115" s="170" t="s">
        <v>225</v>
      </c>
      <c r="BK115" s="172">
        <f>SUM(BK116:BK322)</f>
        <v>0</v>
      </c>
    </row>
    <row r="116" spans="1:65" s="2" customFormat="1" ht="44.25" customHeight="1">
      <c r="A116" s="35"/>
      <c r="B116" s="36"/>
      <c r="C116" s="175" t="s">
        <v>273</v>
      </c>
      <c r="D116" s="175" t="s">
        <v>227</v>
      </c>
      <c r="E116" s="176" t="s">
        <v>2399</v>
      </c>
      <c r="F116" s="177" t="s">
        <v>2400</v>
      </c>
      <c r="G116" s="178" t="s">
        <v>554</v>
      </c>
      <c r="H116" s="179">
        <v>160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295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295</v>
      </c>
      <c r="BM116" s="186" t="s">
        <v>2401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2402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1:65" s="2" customFormat="1" ht="21.75" customHeight="1">
      <c r="A118" s="35"/>
      <c r="B118" s="36"/>
      <c r="C118" s="216" t="s">
        <v>109</v>
      </c>
      <c r="D118" s="216" t="s">
        <v>336</v>
      </c>
      <c r="E118" s="217" t="s">
        <v>2403</v>
      </c>
      <c r="F118" s="218" t="s">
        <v>2404</v>
      </c>
      <c r="G118" s="219" t="s">
        <v>554</v>
      </c>
      <c r="H118" s="220">
        <v>160</v>
      </c>
      <c r="I118" s="221"/>
      <c r="J118" s="222">
        <f>ROUND(I118*H118,2)</f>
        <v>0</v>
      </c>
      <c r="K118" s="218" t="s">
        <v>292</v>
      </c>
      <c r="L118" s="223"/>
      <c r="M118" s="224" t="s">
        <v>19</v>
      </c>
      <c r="N118" s="225" t="s">
        <v>45</v>
      </c>
      <c r="O118" s="65"/>
      <c r="P118" s="184">
        <f>O118*H118</f>
        <v>0</v>
      </c>
      <c r="Q118" s="184">
        <v>0.0001</v>
      </c>
      <c r="R118" s="184">
        <f>Q118*H118</f>
        <v>0.016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721</v>
      </c>
      <c r="AT118" s="186" t="s">
        <v>336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295</v>
      </c>
      <c r="BM118" s="186" t="s">
        <v>2405</v>
      </c>
    </row>
    <row r="119" spans="1:65" s="2" customFormat="1" ht="37.9" customHeight="1">
      <c r="A119" s="35"/>
      <c r="B119" s="36"/>
      <c r="C119" s="175" t="s">
        <v>112</v>
      </c>
      <c r="D119" s="175" t="s">
        <v>227</v>
      </c>
      <c r="E119" s="176" t="s">
        <v>2406</v>
      </c>
      <c r="F119" s="177" t="s">
        <v>2407</v>
      </c>
      <c r="G119" s="178" t="s">
        <v>554</v>
      </c>
      <c r="H119" s="179">
        <v>54</v>
      </c>
      <c r="I119" s="180"/>
      <c r="J119" s="181">
        <f>ROUND(I119*H119,2)</f>
        <v>0</v>
      </c>
      <c r="K119" s="177" t="s">
        <v>292</v>
      </c>
      <c r="L119" s="40"/>
      <c r="M119" s="182" t="s">
        <v>19</v>
      </c>
      <c r="N119" s="183" t="s">
        <v>45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295</v>
      </c>
      <c r="AT119" s="186" t="s">
        <v>227</v>
      </c>
      <c r="AU119" s="186" t="s">
        <v>84</v>
      </c>
      <c r="AY119" s="18" t="s">
        <v>225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82</v>
      </c>
      <c r="BK119" s="187">
        <f>ROUND(I119*H119,2)</f>
        <v>0</v>
      </c>
      <c r="BL119" s="18" t="s">
        <v>295</v>
      </c>
      <c r="BM119" s="186" t="s">
        <v>2408</v>
      </c>
    </row>
    <row r="120" spans="1:47" s="2" customFormat="1" ht="11.25">
      <c r="A120" s="35"/>
      <c r="B120" s="36"/>
      <c r="C120" s="37"/>
      <c r="D120" s="188" t="s">
        <v>233</v>
      </c>
      <c r="E120" s="37"/>
      <c r="F120" s="189" t="s">
        <v>2409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233</v>
      </c>
      <c r="AU120" s="18" t="s">
        <v>84</v>
      </c>
    </row>
    <row r="121" spans="1:47" s="2" customFormat="1" ht="19.5">
      <c r="A121" s="35"/>
      <c r="B121" s="36"/>
      <c r="C121" s="37"/>
      <c r="D121" s="195" t="s">
        <v>1242</v>
      </c>
      <c r="E121" s="37"/>
      <c r="F121" s="239" t="s">
        <v>2410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1242</v>
      </c>
      <c r="AU121" s="18" t="s">
        <v>84</v>
      </c>
    </row>
    <row r="122" spans="1:65" s="2" customFormat="1" ht="24.2" customHeight="1">
      <c r="A122" s="35"/>
      <c r="B122" s="36"/>
      <c r="C122" s="216" t="s">
        <v>115</v>
      </c>
      <c r="D122" s="216" t="s">
        <v>336</v>
      </c>
      <c r="E122" s="217" t="s">
        <v>2411</v>
      </c>
      <c r="F122" s="218" t="s">
        <v>2412</v>
      </c>
      <c r="G122" s="219" t="s">
        <v>554</v>
      </c>
      <c r="H122" s="220">
        <v>54</v>
      </c>
      <c r="I122" s="221"/>
      <c r="J122" s="222">
        <f>ROUND(I122*H122,2)</f>
        <v>0</v>
      </c>
      <c r="K122" s="218" t="s">
        <v>292</v>
      </c>
      <c r="L122" s="223"/>
      <c r="M122" s="224" t="s">
        <v>19</v>
      </c>
      <c r="N122" s="225" t="s">
        <v>45</v>
      </c>
      <c r="O122" s="65"/>
      <c r="P122" s="184">
        <f>O122*H122</f>
        <v>0</v>
      </c>
      <c r="Q122" s="184">
        <v>0.00023</v>
      </c>
      <c r="R122" s="184">
        <f>Q122*H122</f>
        <v>0.01242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721</v>
      </c>
      <c r="AT122" s="186" t="s">
        <v>336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295</v>
      </c>
      <c r="BM122" s="186" t="s">
        <v>2413</v>
      </c>
    </row>
    <row r="123" spans="1:47" s="2" customFormat="1" ht="19.5">
      <c r="A123" s="35"/>
      <c r="B123" s="36"/>
      <c r="C123" s="37"/>
      <c r="D123" s="195" t="s">
        <v>1242</v>
      </c>
      <c r="E123" s="37"/>
      <c r="F123" s="239" t="s">
        <v>2410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1242</v>
      </c>
      <c r="AU123" s="18" t="s">
        <v>84</v>
      </c>
    </row>
    <row r="124" spans="1:65" s="2" customFormat="1" ht="49.15" customHeight="1">
      <c r="A124" s="35"/>
      <c r="B124" s="36"/>
      <c r="C124" s="175" t="s">
        <v>118</v>
      </c>
      <c r="D124" s="175" t="s">
        <v>227</v>
      </c>
      <c r="E124" s="176" t="s">
        <v>2414</v>
      </c>
      <c r="F124" s="177" t="s">
        <v>2415</v>
      </c>
      <c r="G124" s="178" t="s">
        <v>332</v>
      </c>
      <c r="H124" s="179">
        <v>25</v>
      </c>
      <c r="I124" s="180"/>
      <c r="J124" s="181">
        <f>ROUND(I124*H124,2)</f>
        <v>0</v>
      </c>
      <c r="K124" s="177" t="s">
        <v>292</v>
      </c>
      <c r="L124" s="40"/>
      <c r="M124" s="182" t="s">
        <v>19</v>
      </c>
      <c r="N124" s="183" t="s">
        <v>45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295</v>
      </c>
      <c r="AT124" s="186" t="s">
        <v>227</v>
      </c>
      <c r="AU124" s="186" t="s">
        <v>84</v>
      </c>
      <c r="AY124" s="18" t="s">
        <v>225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82</v>
      </c>
      <c r="BK124" s="187">
        <f>ROUND(I124*H124,2)</f>
        <v>0</v>
      </c>
      <c r="BL124" s="18" t="s">
        <v>295</v>
      </c>
      <c r="BM124" s="186" t="s">
        <v>2416</v>
      </c>
    </row>
    <row r="125" spans="1:47" s="2" customFormat="1" ht="11.25">
      <c r="A125" s="35"/>
      <c r="B125" s="36"/>
      <c r="C125" s="37"/>
      <c r="D125" s="188" t="s">
        <v>233</v>
      </c>
      <c r="E125" s="37"/>
      <c r="F125" s="189" t="s">
        <v>2417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233</v>
      </c>
      <c r="AU125" s="18" t="s">
        <v>84</v>
      </c>
    </row>
    <row r="126" spans="1:65" s="2" customFormat="1" ht="24.2" customHeight="1">
      <c r="A126" s="35"/>
      <c r="B126" s="36"/>
      <c r="C126" s="216" t="s">
        <v>121</v>
      </c>
      <c r="D126" s="216" t="s">
        <v>336</v>
      </c>
      <c r="E126" s="217" t="s">
        <v>2418</v>
      </c>
      <c r="F126" s="218" t="s">
        <v>2419</v>
      </c>
      <c r="G126" s="219" t="s">
        <v>332</v>
      </c>
      <c r="H126" s="220">
        <v>25</v>
      </c>
      <c r="I126" s="221"/>
      <c r="J126" s="222">
        <f>ROUND(I126*H126,2)</f>
        <v>0</v>
      </c>
      <c r="K126" s="218" t="s">
        <v>292</v>
      </c>
      <c r="L126" s="223"/>
      <c r="M126" s="224" t="s">
        <v>19</v>
      </c>
      <c r="N126" s="225" t="s">
        <v>45</v>
      </c>
      <c r="O126" s="65"/>
      <c r="P126" s="184">
        <f>O126*H126</f>
        <v>0</v>
      </c>
      <c r="Q126" s="184">
        <v>9E-05</v>
      </c>
      <c r="R126" s="184">
        <f>Q126*H126</f>
        <v>0.0022500000000000003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721</v>
      </c>
      <c r="AT126" s="186" t="s">
        <v>336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295</v>
      </c>
      <c r="BM126" s="186" t="s">
        <v>2420</v>
      </c>
    </row>
    <row r="127" spans="1:65" s="2" customFormat="1" ht="49.15" customHeight="1">
      <c r="A127" s="35"/>
      <c r="B127" s="36"/>
      <c r="C127" s="175" t="s">
        <v>8</v>
      </c>
      <c r="D127" s="175" t="s">
        <v>227</v>
      </c>
      <c r="E127" s="176" t="s">
        <v>2421</v>
      </c>
      <c r="F127" s="177" t="s">
        <v>2422</v>
      </c>
      <c r="G127" s="178" t="s">
        <v>332</v>
      </c>
      <c r="H127" s="179">
        <v>10</v>
      </c>
      <c r="I127" s="180"/>
      <c r="J127" s="181">
        <f>ROUND(I127*H127,2)</f>
        <v>0</v>
      </c>
      <c r="K127" s="177" t="s">
        <v>292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295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295</v>
      </c>
      <c r="BM127" s="186" t="s">
        <v>2423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2424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1:65" s="2" customFormat="1" ht="24.2" customHeight="1">
      <c r="A129" s="35"/>
      <c r="B129" s="36"/>
      <c r="C129" s="216" t="s">
        <v>295</v>
      </c>
      <c r="D129" s="216" t="s">
        <v>336</v>
      </c>
      <c r="E129" s="217" t="s">
        <v>2425</v>
      </c>
      <c r="F129" s="218" t="s">
        <v>2426</v>
      </c>
      <c r="G129" s="219" t="s">
        <v>332</v>
      </c>
      <c r="H129" s="220">
        <v>10</v>
      </c>
      <c r="I129" s="221"/>
      <c r="J129" s="222">
        <f>ROUND(I129*H129,2)</f>
        <v>0</v>
      </c>
      <c r="K129" s="218" t="s">
        <v>292</v>
      </c>
      <c r="L129" s="223"/>
      <c r="M129" s="224" t="s">
        <v>19</v>
      </c>
      <c r="N129" s="225" t="s">
        <v>45</v>
      </c>
      <c r="O129" s="65"/>
      <c r="P129" s="184">
        <f>O129*H129</f>
        <v>0</v>
      </c>
      <c r="Q129" s="184">
        <v>0.00061</v>
      </c>
      <c r="R129" s="184">
        <f>Q129*H129</f>
        <v>0.0060999999999999995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721</v>
      </c>
      <c r="AT129" s="186" t="s">
        <v>336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295</v>
      </c>
      <c r="BM129" s="186" t="s">
        <v>2427</v>
      </c>
    </row>
    <row r="130" spans="1:65" s="2" customFormat="1" ht="44.25" customHeight="1">
      <c r="A130" s="35"/>
      <c r="B130" s="36"/>
      <c r="C130" s="175" t="s">
        <v>300</v>
      </c>
      <c r="D130" s="175" t="s">
        <v>227</v>
      </c>
      <c r="E130" s="176" t="s">
        <v>2428</v>
      </c>
      <c r="F130" s="177" t="s">
        <v>2429</v>
      </c>
      <c r="G130" s="178" t="s">
        <v>332</v>
      </c>
      <c r="H130" s="179">
        <v>170</v>
      </c>
      <c r="I130" s="180"/>
      <c r="J130" s="181">
        <f>ROUND(I130*H130,2)</f>
        <v>0</v>
      </c>
      <c r="K130" s="177" t="s">
        <v>292</v>
      </c>
      <c r="L130" s="40"/>
      <c r="M130" s="182" t="s">
        <v>19</v>
      </c>
      <c r="N130" s="183" t="s">
        <v>45</v>
      </c>
      <c r="O130" s="65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295</v>
      </c>
      <c r="AT130" s="186" t="s">
        <v>227</v>
      </c>
      <c r="AU130" s="186" t="s">
        <v>84</v>
      </c>
      <c r="AY130" s="18" t="s">
        <v>225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82</v>
      </c>
      <c r="BK130" s="187">
        <f>ROUND(I130*H130,2)</f>
        <v>0</v>
      </c>
      <c r="BL130" s="18" t="s">
        <v>295</v>
      </c>
      <c r="BM130" s="186" t="s">
        <v>2430</v>
      </c>
    </row>
    <row r="131" spans="1:47" s="2" customFormat="1" ht="11.25">
      <c r="A131" s="35"/>
      <c r="B131" s="36"/>
      <c r="C131" s="37"/>
      <c r="D131" s="188" t="s">
        <v>233</v>
      </c>
      <c r="E131" s="37"/>
      <c r="F131" s="189" t="s">
        <v>2431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</v>
      </c>
      <c r="AU131" s="18" t="s">
        <v>84</v>
      </c>
    </row>
    <row r="132" spans="1:65" s="2" customFormat="1" ht="24.2" customHeight="1">
      <c r="A132" s="35"/>
      <c r="B132" s="36"/>
      <c r="C132" s="216" t="s">
        <v>314</v>
      </c>
      <c r="D132" s="216" t="s">
        <v>336</v>
      </c>
      <c r="E132" s="217" t="s">
        <v>2432</v>
      </c>
      <c r="F132" s="218" t="s">
        <v>2433</v>
      </c>
      <c r="G132" s="219" t="s">
        <v>332</v>
      </c>
      <c r="H132" s="220">
        <v>170</v>
      </c>
      <c r="I132" s="221"/>
      <c r="J132" s="222">
        <f>ROUND(I132*H132,2)</f>
        <v>0</v>
      </c>
      <c r="K132" s="218" t="s">
        <v>292</v>
      </c>
      <c r="L132" s="223"/>
      <c r="M132" s="224" t="s">
        <v>19</v>
      </c>
      <c r="N132" s="225" t="s">
        <v>45</v>
      </c>
      <c r="O132" s="65"/>
      <c r="P132" s="184">
        <f>O132*H132</f>
        <v>0</v>
      </c>
      <c r="Q132" s="184">
        <v>5E-05</v>
      </c>
      <c r="R132" s="184">
        <f>Q132*H132</f>
        <v>0.0085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721</v>
      </c>
      <c r="AT132" s="186" t="s">
        <v>336</v>
      </c>
      <c r="AU132" s="186" t="s">
        <v>84</v>
      </c>
      <c r="AY132" s="18" t="s">
        <v>225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82</v>
      </c>
      <c r="BK132" s="187">
        <f>ROUND(I132*H132,2)</f>
        <v>0</v>
      </c>
      <c r="BL132" s="18" t="s">
        <v>295</v>
      </c>
      <c r="BM132" s="186" t="s">
        <v>2434</v>
      </c>
    </row>
    <row r="133" spans="1:65" s="2" customFormat="1" ht="44.25" customHeight="1">
      <c r="A133" s="35"/>
      <c r="B133" s="36"/>
      <c r="C133" s="175" t="s">
        <v>319</v>
      </c>
      <c r="D133" s="175" t="s">
        <v>227</v>
      </c>
      <c r="E133" s="176" t="s">
        <v>2435</v>
      </c>
      <c r="F133" s="177" t="s">
        <v>2436</v>
      </c>
      <c r="G133" s="178" t="s">
        <v>554</v>
      </c>
      <c r="H133" s="179">
        <v>120</v>
      </c>
      <c r="I133" s="180"/>
      <c r="J133" s="181">
        <f>ROUND(I133*H133,2)</f>
        <v>0</v>
      </c>
      <c r="K133" s="177" t="s">
        <v>292</v>
      </c>
      <c r="L133" s="40"/>
      <c r="M133" s="182" t="s">
        <v>19</v>
      </c>
      <c r="N133" s="183" t="s">
        <v>45</v>
      </c>
      <c r="O133" s="65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295</v>
      </c>
      <c r="AT133" s="186" t="s">
        <v>227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295</v>
      </c>
      <c r="BM133" s="186" t="s">
        <v>2437</v>
      </c>
    </row>
    <row r="134" spans="1:47" s="2" customFormat="1" ht="11.25">
      <c r="A134" s="35"/>
      <c r="B134" s="36"/>
      <c r="C134" s="37"/>
      <c r="D134" s="188" t="s">
        <v>233</v>
      </c>
      <c r="E134" s="37"/>
      <c r="F134" s="189" t="s">
        <v>2438</v>
      </c>
      <c r="G134" s="37"/>
      <c r="H134" s="37"/>
      <c r="I134" s="190"/>
      <c r="J134" s="37"/>
      <c r="K134" s="37"/>
      <c r="L134" s="40"/>
      <c r="M134" s="191"/>
      <c r="N134" s="192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</v>
      </c>
      <c r="AU134" s="18" t="s">
        <v>84</v>
      </c>
    </row>
    <row r="135" spans="1:65" s="2" customFormat="1" ht="24.2" customHeight="1">
      <c r="A135" s="35"/>
      <c r="B135" s="36"/>
      <c r="C135" s="216" t="s">
        <v>1238</v>
      </c>
      <c r="D135" s="216" t="s">
        <v>336</v>
      </c>
      <c r="E135" s="217" t="s">
        <v>2439</v>
      </c>
      <c r="F135" s="218" t="s">
        <v>2440</v>
      </c>
      <c r="G135" s="219" t="s">
        <v>554</v>
      </c>
      <c r="H135" s="220">
        <v>132</v>
      </c>
      <c r="I135" s="221"/>
      <c r="J135" s="222">
        <f>ROUND(I135*H135,2)</f>
        <v>0</v>
      </c>
      <c r="K135" s="218" t="s">
        <v>292</v>
      </c>
      <c r="L135" s="223"/>
      <c r="M135" s="224" t="s">
        <v>19</v>
      </c>
      <c r="N135" s="225" t="s">
        <v>45</v>
      </c>
      <c r="O135" s="65"/>
      <c r="P135" s="184">
        <f>O135*H135</f>
        <v>0</v>
      </c>
      <c r="Q135" s="184">
        <v>6E-05</v>
      </c>
      <c r="R135" s="184">
        <f>Q135*H135</f>
        <v>0.00792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721</v>
      </c>
      <c r="AT135" s="186" t="s">
        <v>336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295</v>
      </c>
      <c r="BM135" s="186" t="s">
        <v>2441</v>
      </c>
    </row>
    <row r="136" spans="2:51" s="13" customFormat="1" ht="11.25">
      <c r="B136" s="193"/>
      <c r="C136" s="194"/>
      <c r="D136" s="195" t="s">
        <v>249</v>
      </c>
      <c r="E136" s="196" t="s">
        <v>19</v>
      </c>
      <c r="F136" s="197" t="s">
        <v>2442</v>
      </c>
      <c r="G136" s="194"/>
      <c r="H136" s="198">
        <v>132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249</v>
      </c>
      <c r="AU136" s="204" t="s">
        <v>84</v>
      </c>
      <c r="AV136" s="13" t="s">
        <v>84</v>
      </c>
      <c r="AW136" s="13" t="s">
        <v>36</v>
      </c>
      <c r="AX136" s="13" t="s">
        <v>82</v>
      </c>
      <c r="AY136" s="204" t="s">
        <v>225</v>
      </c>
    </row>
    <row r="137" spans="1:65" s="2" customFormat="1" ht="44.25" customHeight="1">
      <c r="A137" s="35"/>
      <c r="B137" s="36"/>
      <c r="C137" s="175" t="s">
        <v>7</v>
      </c>
      <c r="D137" s="175" t="s">
        <v>227</v>
      </c>
      <c r="E137" s="176" t="s">
        <v>2443</v>
      </c>
      <c r="F137" s="177" t="s">
        <v>2444</v>
      </c>
      <c r="G137" s="178" t="s">
        <v>554</v>
      </c>
      <c r="H137" s="179">
        <v>20</v>
      </c>
      <c r="I137" s="180"/>
      <c r="J137" s="181">
        <f>ROUND(I137*H137,2)</f>
        <v>0</v>
      </c>
      <c r="K137" s="177" t="s">
        <v>292</v>
      </c>
      <c r="L137" s="40"/>
      <c r="M137" s="182" t="s">
        <v>19</v>
      </c>
      <c r="N137" s="183" t="s">
        <v>45</v>
      </c>
      <c r="O137" s="65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295</v>
      </c>
      <c r="AT137" s="186" t="s">
        <v>227</v>
      </c>
      <c r="AU137" s="186" t="s">
        <v>84</v>
      </c>
      <c r="AY137" s="18" t="s">
        <v>225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82</v>
      </c>
      <c r="BK137" s="187">
        <f>ROUND(I137*H137,2)</f>
        <v>0</v>
      </c>
      <c r="BL137" s="18" t="s">
        <v>295</v>
      </c>
      <c r="BM137" s="186" t="s">
        <v>2445</v>
      </c>
    </row>
    <row r="138" spans="1:47" s="2" customFormat="1" ht="11.25">
      <c r="A138" s="35"/>
      <c r="B138" s="36"/>
      <c r="C138" s="37"/>
      <c r="D138" s="188" t="s">
        <v>233</v>
      </c>
      <c r="E138" s="37"/>
      <c r="F138" s="189" t="s">
        <v>2446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233</v>
      </c>
      <c r="AU138" s="18" t="s">
        <v>84</v>
      </c>
    </row>
    <row r="139" spans="1:65" s="2" customFormat="1" ht="24.2" customHeight="1">
      <c r="A139" s="35"/>
      <c r="B139" s="36"/>
      <c r="C139" s="216" t="s">
        <v>305</v>
      </c>
      <c r="D139" s="216" t="s">
        <v>336</v>
      </c>
      <c r="E139" s="217" t="s">
        <v>2447</v>
      </c>
      <c r="F139" s="218" t="s">
        <v>2448</v>
      </c>
      <c r="G139" s="219" t="s">
        <v>554</v>
      </c>
      <c r="H139" s="220">
        <v>23</v>
      </c>
      <c r="I139" s="221"/>
      <c r="J139" s="222">
        <f>ROUND(I139*H139,2)</f>
        <v>0</v>
      </c>
      <c r="K139" s="218" t="s">
        <v>292</v>
      </c>
      <c r="L139" s="223"/>
      <c r="M139" s="224" t="s">
        <v>19</v>
      </c>
      <c r="N139" s="225" t="s">
        <v>45</v>
      </c>
      <c r="O139" s="65"/>
      <c r="P139" s="184">
        <f>O139*H139</f>
        <v>0</v>
      </c>
      <c r="Q139" s="184">
        <v>0.00025</v>
      </c>
      <c r="R139" s="184">
        <f>Q139*H139</f>
        <v>0.00575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721</v>
      </c>
      <c r="AT139" s="186" t="s">
        <v>336</v>
      </c>
      <c r="AU139" s="186" t="s">
        <v>84</v>
      </c>
      <c r="AY139" s="18" t="s">
        <v>225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82</v>
      </c>
      <c r="BK139" s="187">
        <f>ROUND(I139*H139,2)</f>
        <v>0</v>
      </c>
      <c r="BL139" s="18" t="s">
        <v>295</v>
      </c>
      <c r="BM139" s="186" t="s">
        <v>2449</v>
      </c>
    </row>
    <row r="140" spans="2:51" s="13" customFormat="1" ht="11.25">
      <c r="B140" s="193"/>
      <c r="C140" s="194"/>
      <c r="D140" s="195" t="s">
        <v>249</v>
      </c>
      <c r="E140" s="196" t="s">
        <v>19</v>
      </c>
      <c r="F140" s="197" t="s">
        <v>2450</v>
      </c>
      <c r="G140" s="194"/>
      <c r="H140" s="198">
        <v>23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249</v>
      </c>
      <c r="AU140" s="204" t="s">
        <v>84</v>
      </c>
      <c r="AV140" s="13" t="s">
        <v>84</v>
      </c>
      <c r="AW140" s="13" t="s">
        <v>36</v>
      </c>
      <c r="AX140" s="13" t="s">
        <v>82</v>
      </c>
      <c r="AY140" s="204" t="s">
        <v>225</v>
      </c>
    </row>
    <row r="141" spans="1:65" s="2" customFormat="1" ht="37.9" customHeight="1">
      <c r="A141" s="35"/>
      <c r="B141" s="36"/>
      <c r="C141" s="175" t="s">
        <v>324</v>
      </c>
      <c r="D141" s="175" t="s">
        <v>227</v>
      </c>
      <c r="E141" s="176" t="s">
        <v>2451</v>
      </c>
      <c r="F141" s="177" t="s">
        <v>2452</v>
      </c>
      <c r="G141" s="178" t="s">
        <v>554</v>
      </c>
      <c r="H141" s="179">
        <v>90</v>
      </c>
      <c r="I141" s="180"/>
      <c r="J141" s="181">
        <f>ROUND(I141*H141,2)</f>
        <v>0</v>
      </c>
      <c r="K141" s="177" t="s">
        <v>292</v>
      </c>
      <c r="L141" s="40"/>
      <c r="M141" s="182" t="s">
        <v>19</v>
      </c>
      <c r="N141" s="183" t="s">
        <v>45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295</v>
      </c>
      <c r="AT141" s="186" t="s">
        <v>227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295</v>
      </c>
      <c r="BM141" s="186" t="s">
        <v>2453</v>
      </c>
    </row>
    <row r="142" spans="1:47" s="2" customFormat="1" ht="11.25">
      <c r="A142" s="35"/>
      <c r="B142" s="36"/>
      <c r="C142" s="37"/>
      <c r="D142" s="188" t="s">
        <v>233</v>
      </c>
      <c r="E142" s="37"/>
      <c r="F142" s="189" t="s">
        <v>2454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</v>
      </c>
      <c r="AU142" s="18" t="s">
        <v>84</v>
      </c>
    </row>
    <row r="143" spans="1:65" s="2" customFormat="1" ht="24.2" customHeight="1">
      <c r="A143" s="35"/>
      <c r="B143" s="36"/>
      <c r="C143" s="216" t="s">
        <v>1382</v>
      </c>
      <c r="D143" s="216" t="s">
        <v>336</v>
      </c>
      <c r="E143" s="217" t="s">
        <v>2455</v>
      </c>
      <c r="F143" s="218" t="s">
        <v>2456</v>
      </c>
      <c r="G143" s="219" t="s">
        <v>554</v>
      </c>
      <c r="H143" s="220">
        <v>103.5</v>
      </c>
      <c r="I143" s="221"/>
      <c r="J143" s="222">
        <f>ROUND(I143*H143,2)</f>
        <v>0</v>
      </c>
      <c r="K143" s="218" t="s">
        <v>292</v>
      </c>
      <c r="L143" s="223"/>
      <c r="M143" s="224" t="s">
        <v>19</v>
      </c>
      <c r="N143" s="225" t="s">
        <v>45</v>
      </c>
      <c r="O143" s="65"/>
      <c r="P143" s="184">
        <f>O143*H143</f>
        <v>0</v>
      </c>
      <c r="Q143" s="184">
        <v>0.0001</v>
      </c>
      <c r="R143" s="184">
        <f>Q143*H143</f>
        <v>0.01035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721</v>
      </c>
      <c r="AT143" s="186" t="s">
        <v>336</v>
      </c>
      <c r="AU143" s="186" t="s">
        <v>84</v>
      </c>
      <c r="AY143" s="18" t="s">
        <v>225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82</v>
      </c>
      <c r="BK143" s="187">
        <f>ROUND(I143*H143,2)</f>
        <v>0</v>
      </c>
      <c r="BL143" s="18" t="s">
        <v>295</v>
      </c>
      <c r="BM143" s="186" t="s">
        <v>2457</v>
      </c>
    </row>
    <row r="144" spans="2:51" s="13" customFormat="1" ht="11.25">
      <c r="B144" s="193"/>
      <c r="C144" s="194"/>
      <c r="D144" s="195" t="s">
        <v>249</v>
      </c>
      <c r="E144" s="196" t="s">
        <v>19</v>
      </c>
      <c r="F144" s="197" t="s">
        <v>2458</v>
      </c>
      <c r="G144" s="194"/>
      <c r="H144" s="198">
        <v>103.5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249</v>
      </c>
      <c r="AU144" s="204" t="s">
        <v>84</v>
      </c>
      <c r="AV144" s="13" t="s">
        <v>84</v>
      </c>
      <c r="AW144" s="13" t="s">
        <v>36</v>
      </c>
      <c r="AX144" s="13" t="s">
        <v>82</v>
      </c>
      <c r="AY144" s="204" t="s">
        <v>225</v>
      </c>
    </row>
    <row r="145" spans="1:65" s="2" customFormat="1" ht="37.9" customHeight="1">
      <c r="A145" s="35"/>
      <c r="B145" s="36"/>
      <c r="C145" s="175" t="s">
        <v>427</v>
      </c>
      <c r="D145" s="175" t="s">
        <v>227</v>
      </c>
      <c r="E145" s="176" t="s">
        <v>2459</v>
      </c>
      <c r="F145" s="177" t="s">
        <v>2460</v>
      </c>
      <c r="G145" s="178" t="s">
        <v>554</v>
      </c>
      <c r="H145" s="179">
        <v>625</v>
      </c>
      <c r="I145" s="180"/>
      <c r="J145" s="181">
        <f>ROUND(I145*H145,2)</f>
        <v>0</v>
      </c>
      <c r="K145" s="177" t="s">
        <v>292</v>
      </c>
      <c r="L145" s="40"/>
      <c r="M145" s="182" t="s">
        <v>19</v>
      </c>
      <c r="N145" s="183" t="s">
        <v>45</v>
      </c>
      <c r="O145" s="65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295</v>
      </c>
      <c r="AT145" s="186" t="s">
        <v>227</v>
      </c>
      <c r="AU145" s="186" t="s">
        <v>84</v>
      </c>
      <c r="AY145" s="18" t="s">
        <v>225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82</v>
      </c>
      <c r="BK145" s="187">
        <f>ROUND(I145*H145,2)</f>
        <v>0</v>
      </c>
      <c r="BL145" s="18" t="s">
        <v>295</v>
      </c>
      <c r="BM145" s="186" t="s">
        <v>2461</v>
      </c>
    </row>
    <row r="146" spans="1:47" s="2" customFormat="1" ht="11.25">
      <c r="A146" s="35"/>
      <c r="B146" s="36"/>
      <c r="C146" s="37"/>
      <c r="D146" s="188" t="s">
        <v>233</v>
      </c>
      <c r="E146" s="37"/>
      <c r="F146" s="189" t="s">
        <v>2462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233</v>
      </c>
      <c r="AU146" s="18" t="s">
        <v>84</v>
      </c>
    </row>
    <row r="147" spans="1:65" s="2" customFormat="1" ht="44.25" customHeight="1">
      <c r="A147" s="35"/>
      <c r="B147" s="36"/>
      <c r="C147" s="175" t="s">
        <v>434</v>
      </c>
      <c r="D147" s="175" t="s">
        <v>227</v>
      </c>
      <c r="E147" s="176" t="s">
        <v>2463</v>
      </c>
      <c r="F147" s="177" t="s">
        <v>2464</v>
      </c>
      <c r="G147" s="178" t="s">
        <v>554</v>
      </c>
      <c r="H147" s="179">
        <v>275</v>
      </c>
      <c r="I147" s="180"/>
      <c r="J147" s="181">
        <f>ROUND(I147*H147,2)</f>
        <v>0</v>
      </c>
      <c r="K147" s="177" t="s">
        <v>292</v>
      </c>
      <c r="L147" s="40"/>
      <c r="M147" s="182" t="s">
        <v>19</v>
      </c>
      <c r="N147" s="183" t="s">
        <v>45</v>
      </c>
      <c r="O147" s="65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295</v>
      </c>
      <c r="AT147" s="186" t="s">
        <v>227</v>
      </c>
      <c r="AU147" s="186" t="s">
        <v>84</v>
      </c>
      <c r="AY147" s="18" t="s">
        <v>225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8" t="s">
        <v>82</v>
      </c>
      <c r="BK147" s="187">
        <f>ROUND(I147*H147,2)</f>
        <v>0</v>
      </c>
      <c r="BL147" s="18" t="s">
        <v>295</v>
      </c>
      <c r="BM147" s="186" t="s">
        <v>2465</v>
      </c>
    </row>
    <row r="148" spans="1:47" s="2" customFormat="1" ht="11.25">
      <c r="A148" s="35"/>
      <c r="B148" s="36"/>
      <c r="C148" s="37"/>
      <c r="D148" s="188" t="s">
        <v>233</v>
      </c>
      <c r="E148" s="37"/>
      <c r="F148" s="189" t="s">
        <v>2466</v>
      </c>
      <c r="G148" s="37"/>
      <c r="H148" s="37"/>
      <c r="I148" s="190"/>
      <c r="J148" s="37"/>
      <c r="K148" s="37"/>
      <c r="L148" s="40"/>
      <c r="M148" s="191"/>
      <c r="N148" s="192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</v>
      </c>
      <c r="AU148" s="18" t="s">
        <v>84</v>
      </c>
    </row>
    <row r="149" spans="2:51" s="13" customFormat="1" ht="11.25">
      <c r="B149" s="193"/>
      <c r="C149" s="194"/>
      <c r="D149" s="195" t="s">
        <v>249</v>
      </c>
      <c r="E149" s="196" t="s">
        <v>19</v>
      </c>
      <c r="F149" s="197" t="s">
        <v>2467</v>
      </c>
      <c r="G149" s="194"/>
      <c r="H149" s="198">
        <v>100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249</v>
      </c>
      <c r="AU149" s="204" t="s">
        <v>84</v>
      </c>
      <c r="AV149" s="13" t="s">
        <v>84</v>
      </c>
      <c r="AW149" s="13" t="s">
        <v>36</v>
      </c>
      <c r="AX149" s="13" t="s">
        <v>74</v>
      </c>
      <c r="AY149" s="204" t="s">
        <v>225</v>
      </c>
    </row>
    <row r="150" spans="2:51" s="13" customFormat="1" ht="11.25">
      <c r="B150" s="193"/>
      <c r="C150" s="194"/>
      <c r="D150" s="195" t="s">
        <v>249</v>
      </c>
      <c r="E150" s="196" t="s">
        <v>19</v>
      </c>
      <c r="F150" s="197" t="s">
        <v>2468</v>
      </c>
      <c r="G150" s="194"/>
      <c r="H150" s="198">
        <v>175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249</v>
      </c>
      <c r="AU150" s="204" t="s">
        <v>84</v>
      </c>
      <c r="AV150" s="13" t="s">
        <v>84</v>
      </c>
      <c r="AW150" s="13" t="s">
        <v>36</v>
      </c>
      <c r="AX150" s="13" t="s">
        <v>74</v>
      </c>
      <c r="AY150" s="204" t="s">
        <v>225</v>
      </c>
    </row>
    <row r="151" spans="2:51" s="14" customFormat="1" ht="11.25">
      <c r="B151" s="205"/>
      <c r="C151" s="206"/>
      <c r="D151" s="195" t="s">
        <v>249</v>
      </c>
      <c r="E151" s="207" t="s">
        <v>19</v>
      </c>
      <c r="F151" s="208" t="s">
        <v>261</v>
      </c>
      <c r="G151" s="206"/>
      <c r="H151" s="209">
        <v>275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249</v>
      </c>
      <c r="AU151" s="215" t="s">
        <v>84</v>
      </c>
      <c r="AV151" s="14" t="s">
        <v>231</v>
      </c>
      <c r="AW151" s="14" t="s">
        <v>36</v>
      </c>
      <c r="AX151" s="14" t="s">
        <v>82</v>
      </c>
      <c r="AY151" s="215" t="s">
        <v>225</v>
      </c>
    </row>
    <row r="152" spans="1:65" s="2" customFormat="1" ht="24.2" customHeight="1">
      <c r="A152" s="35"/>
      <c r="B152" s="36"/>
      <c r="C152" s="216" t="s">
        <v>440</v>
      </c>
      <c r="D152" s="216" t="s">
        <v>336</v>
      </c>
      <c r="E152" s="217" t="s">
        <v>2469</v>
      </c>
      <c r="F152" s="218" t="s">
        <v>2470</v>
      </c>
      <c r="G152" s="219" t="s">
        <v>554</v>
      </c>
      <c r="H152" s="220">
        <v>833.75</v>
      </c>
      <c r="I152" s="221"/>
      <c r="J152" s="222">
        <f>ROUND(I152*H152,2)</f>
        <v>0</v>
      </c>
      <c r="K152" s="218" t="s">
        <v>292</v>
      </c>
      <c r="L152" s="223"/>
      <c r="M152" s="224" t="s">
        <v>19</v>
      </c>
      <c r="N152" s="225" t="s">
        <v>45</v>
      </c>
      <c r="O152" s="65"/>
      <c r="P152" s="184">
        <f>O152*H152</f>
        <v>0</v>
      </c>
      <c r="Q152" s="184">
        <v>0.00012</v>
      </c>
      <c r="R152" s="184">
        <f>Q152*H152</f>
        <v>0.10005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721</v>
      </c>
      <c r="AT152" s="186" t="s">
        <v>336</v>
      </c>
      <c r="AU152" s="186" t="s">
        <v>84</v>
      </c>
      <c r="AY152" s="18" t="s">
        <v>225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82</v>
      </c>
      <c r="BK152" s="187">
        <f>ROUND(I152*H152,2)</f>
        <v>0</v>
      </c>
      <c r="BL152" s="18" t="s">
        <v>295</v>
      </c>
      <c r="BM152" s="186" t="s">
        <v>2471</v>
      </c>
    </row>
    <row r="153" spans="2:51" s="13" customFormat="1" ht="11.25">
      <c r="B153" s="193"/>
      <c r="C153" s="194"/>
      <c r="D153" s="195" t="s">
        <v>249</v>
      </c>
      <c r="E153" s="196" t="s">
        <v>19</v>
      </c>
      <c r="F153" s="197" t="s">
        <v>2472</v>
      </c>
      <c r="G153" s="194"/>
      <c r="H153" s="198">
        <v>833.75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249</v>
      </c>
      <c r="AU153" s="204" t="s">
        <v>84</v>
      </c>
      <c r="AV153" s="13" t="s">
        <v>84</v>
      </c>
      <c r="AW153" s="13" t="s">
        <v>36</v>
      </c>
      <c r="AX153" s="13" t="s">
        <v>82</v>
      </c>
      <c r="AY153" s="204" t="s">
        <v>225</v>
      </c>
    </row>
    <row r="154" spans="1:65" s="2" customFormat="1" ht="37.9" customHeight="1">
      <c r="A154" s="35"/>
      <c r="B154" s="36"/>
      <c r="C154" s="175" t="s">
        <v>445</v>
      </c>
      <c r="D154" s="175" t="s">
        <v>227</v>
      </c>
      <c r="E154" s="176" t="s">
        <v>2473</v>
      </c>
      <c r="F154" s="177" t="s">
        <v>2474</v>
      </c>
      <c r="G154" s="178" t="s">
        <v>554</v>
      </c>
      <c r="H154" s="179">
        <v>1135</v>
      </c>
      <c r="I154" s="180"/>
      <c r="J154" s="181">
        <f>ROUND(I154*H154,2)</f>
        <v>0</v>
      </c>
      <c r="K154" s="177" t="s">
        <v>292</v>
      </c>
      <c r="L154" s="40"/>
      <c r="M154" s="182" t="s">
        <v>19</v>
      </c>
      <c r="N154" s="183" t="s">
        <v>45</v>
      </c>
      <c r="O154" s="65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6" t="s">
        <v>295</v>
      </c>
      <c r="AT154" s="186" t="s">
        <v>227</v>
      </c>
      <c r="AU154" s="186" t="s">
        <v>84</v>
      </c>
      <c r="AY154" s="18" t="s">
        <v>225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8" t="s">
        <v>82</v>
      </c>
      <c r="BK154" s="187">
        <f>ROUND(I154*H154,2)</f>
        <v>0</v>
      </c>
      <c r="BL154" s="18" t="s">
        <v>295</v>
      </c>
      <c r="BM154" s="186" t="s">
        <v>2475</v>
      </c>
    </row>
    <row r="155" spans="1:47" s="2" customFormat="1" ht="11.25">
      <c r="A155" s="35"/>
      <c r="B155" s="36"/>
      <c r="C155" s="37"/>
      <c r="D155" s="188" t="s">
        <v>233</v>
      </c>
      <c r="E155" s="37"/>
      <c r="F155" s="189" t="s">
        <v>2476</v>
      </c>
      <c r="G155" s="37"/>
      <c r="H155" s="37"/>
      <c r="I155" s="190"/>
      <c r="J155" s="37"/>
      <c r="K155" s="37"/>
      <c r="L155" s="40"/>
      <c r="M155" s="191"/>
      <c r="N155" s="192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233</v>
      </c>
      <c r="AU155" s="18" t="s">
        <v>84</v>
      </c>
    </row>
    <row r="156" spans="2:51" s="13" customFormat="1" ht="11.25">
      <c r="B156" s="193"/>
      <c r="C156" s="194"/>
      <c r="D156" s="195" t="s">
        <v>249</v>
      </c>
      <c r="E156" s="196" t="s">
        <v>19</v>
      </c>
      <c r="F156" s="197" t="s">
        <v>2477</v>
      </c>
      <c r="G156" s="194"/>
      <c r="H156" s="198">
        <v>1100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249</v>
      </c>
      <c r="AU156" s="204" t="s">
        <v>84</v>
      </c>
      <c r="AV156" s="13" t="s">
        <v>84</v>
      </c>
      <c r="AW156" s="13" t="s">
        <v>36</v>
      </c>
      <c r="AX156" s="13" t="s">
        <v>74</v>
      </c>
      <c r="AY156" s="204" t="s">
        <v>225</v>
      </c>
    </row>
    <row r="157" spans="2:51" s="13" customFormat="1" ht="11.25">
      <c r="B157" s="193"/>
      <c r="C157" s="194"/>
      <c r="D157" s="195" t="s">
        <v>249</v>
      </c>
      <c r="E157" s="196" t="s">
        <v>19</v>
      </c>
      <c r="F157" s="197" t="s">
        <v>2478</v>
      </c>
      <c r="G157" s="194"/>
      <c r="H157" s="198">
        <v>35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249</v>
      </c>
      <c r="AU157" s="204" t="s">
        <v>84</v>
      </c>
      <c r="AV157" s="13" t="s">
        <v>84</v>
      </c>
      <c r="AW157" s="13" t="s">
        <v>36</v>
      </c>
      <c r="AX157" s="13" t="s">
        <v>74</v>
      </c>
      <c r="AY157" s="204" t="s">
        <v>225</v>
      </c>
    </row>
    <row r="158" spans="2:51" s="14" customFormat="1" ht="11.25">
      <c r="B158" s="205"/>
      <c r="C158" s="206"/>
      <c r="D158" s="195" t="s">
        <v>249</v>
      </c>
      <c r="E158" s="207" t="s">
        <v>19</v>
      </c>
      <c r="F158" s="208" t="s">
        <v>261</v>
      </c>
      <c r="G158" s="206"/>
      <c r="H158" s="209">
        <v>1135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249</v>
      </c>
      <c r="AU158" s="215" t="s">
        <v>84</v>
      </c>
      <c r="AV158" s="14" t="s">
        <v>231</v>
      </c>
      <c r="AW158" s="14" t="s">
        <v>36</v>
      </c>
      <c r="AX158" s="14" t="s">
        <v>82</v>
      </c>
      <c r="AY158" s="215" t="s">
        <v>225</v>
      </c>
    </row>
    <row r="159" spans="1:65" s="2" customFormat="1" ht="24.2" customHeight="1">
      <c r="A159" s="35"/>
      <c r="B159" s="36"/>
      <c r="C159" s="216" t="s">
        <v>450</v>
      </c>
      <c r="D159" s="216" t="s">
        <v>336</v>
      </c>
      <c r="E159" s="217" t="s">
        <v>2479</v>
      </c>
      <c r="F159" s="218" t="s">
        <v>2480</v>
      </c>
      <c r="G159" s="219" t="s">
        <v>554</v>
      </c>
      <c r="H159" s="220">
        <v>1466.25</v>
      </c>
      <c r="I159" s="221"/>
      <c r="J159" s="222">
        <f>ROUND(I159*H159,2)</f>
        <v>0</v>
      </c>
      <c r="K159" s="218" t="s">
        <v>292</v>
      </c>
      <c r="L159" s="223"/>
      <c r="M159" s="224" t="s">
        <v>19</v>
      </c>
      <c r="N159" s="225" t="s">
        <v>45</v>
      </c>
      <c r="O159" s="65"/>
      <c r="P159" s="184">
        <f>O159*H159</f>
        <v>0</v>
      </c>
      <c r="Q159" s="184">
        <v>0.00017</v>
      </c>
      <c r="R159" s="184">
        <f>Q159*H159</f>
        <v>0.24926250000000003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721</v>
      </c>
      <c r="AT159" s="186" t="s">
        <v>336</v>
      </c>
      <c r="AU159" s="186" t="s">
        <v>84</v>
      </c>
      <c r="AY159" s="18" t="s">
        <v>225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82</v>
      </c>
      <c r="BK159" s="187">
        <f>ROUND(I159*H159,2)</f>
        <v>0</v>
      </c>
      <c r="BL159" s="18" t="s">
        <v>295</v>
      </c>
      <c r="BM159" s="186" t="s">
        <v>2481</v>
      </c>
    </row>
    <row r="160" spans="2:51" s="13" customFormat="1" ht="11.25">
      <c r="B160" s="193"/>
      <c r="C160" s="194"/>
      <c r="D160" s="195" t="s">
        <v>249</v>
      </c>
      <c r="E160" s="196" t="s">
        <v>19</v>
      </c>
      <c r="F160" s="197" t="s">
        <v>2482</v>
      </c>
      <c r="G160" s="194"/>
      <c r="H160" s="198">
        <v>1466.25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249</v>
      </c>
      <c r="AU160" s="204" t="s">
        <v>84</v>
      </c>
      <c r="AV160" s="13" t="s">
        <v>84</v>
      </c>
      <c r="AW160" s="13" t="s">
        <v>36</v>
      </c>
      <c r="AX160" s="13" t="s">
        <v>82</v>
      </c>
      <c r="AY160" s="204" t="s">
        <v>225</v>
      </c>
    </row>
    <row r="161" spans="1:65" s="2" customFormat="1" ht="24.2" customHeight="1">
      <c r="A161" s="35"/>
      <c r="B161" s="36"/>
      <c r="C161" s="216" t="s">
        <v>455</v>
      </c>
      <c r="D161" s="216" t="s">
        <v>336</v>
      </c>
      <c r="E161" s="217" t="s">
        <v>2483</v>
      </c>
      <c r="F161" s="218" t="s">
        <v>2484</v>
      </c>
      <c r="G161" s="219" t="s">
        <v>554</v>
      </c>
      <c r="H161" s="220">
        <v>40.25</v>
      </c>
      <c r="I161" s="221"/>
      <c r="J161" s="222">
        <f>ROUND(I161*H161,2)</f>
        <v>0</v>
      </c>
      <c r="K161" s="218" t="s">
        <v>292</v>
      </c>
      <c r="L161" s="223"/>
      <c r="M161" s="224" t="s">
        <v>19</v>
      </c>
      <c r="N161" s="225" t="s">
        <v>45</v>
      </c>
      <c r="O161" s="65"/>
      <c r="P161" s="184">
        <f>O161*H161</f>
        <v>0</v>
      </c>
      <c r="Q161" s="184">
        <v>0.00023</v>
      </c>
      <c r="R161" s="184">
        <f>Q161*H161</f>
        <v>0.0092575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721</v>
      </c>
      <c r="AT161" s="186" t="s">
        <v>336</v>
      </c>
      <c r="AU161" s="186" t="s">
        <v>84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295</v>
      </c>
      <c r="BM161" s="186" t="s">
        <v>2485</v>
      </c>
    </row>
    <row r="162" spans="2:51" s="13" customFormat="1" ht="11.25">
      <c r="B162" s="193"/>
      <c r="C162" s="194"/>
      <c r="D162" s="195" t="s">
        <v>249</v>
      </c>
      <c r="E162" s="196" t="s">
        <v>19</v>
      </c>
      <c r="F162" s="197" t="s">
        <v>2486</v>
      </c>
      <c r="G162" s="194"/>
      <c r="H162" s="198">
        <v>40.25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249</v>
      </c>
      <c r="AU162" s="204" t="s">
        <v>84</v>
      </c>
      <c r="AV162" s="13" t="s">
        <v>84</v>
      </c>
      <c r="AW162" s="13" t="s">
        <v>36</v>
      </c>
      <c r="AX162" s="13" t="s">
        <v>82</v>
      </c>
      <c r="AY162" s="204" t="s">
        <v>225</v>
      </c>
    </row>
    <row r="163" spans="1:65" s="2" customFormat="1" ht="37.9" customHeight="1">
      <c r="A163" s="35"/>
      <c r="B163" s="36"/>
      <c r="C163" s="175" t="s">
        <v>712</v>
      </c>
      <c r="D163" s="175" t="s">
        <v>227</v>
      </c>
      <c r="E163" s="176" t="s">
        <v>2487</v>
      </c>
      <c r="F163" s="177" t="s">
        <v>2488</v>
      </c>
      <c r="G163" s="178" t="s">
        <v>554</v>
      </c>
      <c r="H163" s="179">
        <v>350</v>
      </c>
      <c r="I163" s="180"/>
      <c r="J163" s="181">
        <f>ROUND(I163*H163,2)</f>
        <v>0</v>
      </c>
      <c r="K163" s="177" t="s">
        <v>292</v>
      </c>
      <c r="L163" s="40"/>
      <c r="M163" s="182" t="s">
        <v>19</v>
      </c>
      <c r="N163" s="183" t="s">
        <v>45</v>
      </c>
      <c r="O163" s="65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295</v>
      </c>
      <c r="AT163" s="186" t="s">
        <v>227</v>
      </c>
      <c r="AU163" s="186" t="s">
        <v>84</v>
      </c>
      <c r="AY163" s="18" t="s">
        <v>225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8" t="s">
        <v>82</v>
      </c>
      <c r="BK163" s="187">
        <f>ROUND(I163*H163,2)</f>
        <v>0</v>
      </c>
      <c r="BL163" s="18" t="s">
        <v>295</v>
      </c>
      <c r="BM163" s="186" t="s">
        <v>2489</v>
      </c>
    </row>
    <row r="164" spans="1:47" s="2" customFormat="1" ht="11.25">
      <c r="A164" s="35"/>
      <c r="B164" s="36"/>
      <c r="C164" s="37"/>
      <c r="D164" s="188" t="s">
        <v>233</v>
      </c>
      <c r="E164" s="37"/>
      <c r="F164" s="189" t="s">
        <v>2490</v>
      </c>
      <c r="G164" s="37"/>
      <c r="H164" s="37"/>
      <c r="I164" s="190"/>
      <c r="J164" s="37"/>
      <c r="K164" s="37"/>
      <c r="L164" s="40"/>
      <c r="M164" s="191"/>
      <c r="N164" s="192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233</v>
      </c>
      <c r="AU164" s="18" t="s">
        <v>84</v>
      </c>
    </row>
    <row r="165" spans="2:51" s="13" customFormat="1" ht="11.25">
      <c r="B165" s="193"/>
      <c r="C165" s="194"/>
      <c r="D165" s="195" t="s">
        <v>249</v>
      </c>
      <c r="E165" s="196" t="s">
        <v>19</v>
      </c>
      <c r="F165" s="197" t="s">
        <v>2491</v>
      </c>
      <c r="G165" s="194"/>
      <c r="H165" s="198">
        <v>235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249</v>
      </c>
      <c r="AU165" s="204" t="s">
        <v>84</v>
      </c>
      <c r="AV165" s="13" t="s">
        <v>84</v>
      </c>
      <c r="AW165" s="13" t="s">
        <v>36</v>
      </c>
      <c r="AX165" s="13" t="s">
        <v>74</v>
      </c>
      <c r="AY165" s="204" t="s">
        <v>225</v>
      </c>
    </row>
    <row r="166" spans="2:51" s="13" customFormat="1" ht="11.25">
      <c r="B166" s="193"/>
      <c r="C166" s="194"/>
      <c r="D166" s="195" t="s">
        <v>249</v>
      </c>
      <c r="E166" s="196" t="s">
        <v>19</v>
      </c>
      <c r="F166" s="197" t="s">
        <v>2492</v>
      </c>
      <c r="G166" s="194"/>
      <c r="H166" s="198">
        <v>115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249</v>
      </c>
      <c r="AU166" s="204" t="s">
        <v>84</v>
      </c>
      <c r="AV166" s="13" t="s">
        <v>84</v>
      </c>
      <c r="AW166" s="13" t="s">
        <v>36</v>
      </c>
      <c r="AX166" s="13" t="s">
        <v>74</v>
      </c>
      <c r="AY166" s="204" t="s">
        <v>225</v>
      </c>
    </row>
    <row r="167" spans="2:51" s="14" customFormat="1" ht="11.25">
      <c r="B167" s="205"/>
      <c r="C167" s="206"/>
      <c r="D167" s="195" t="s">
        <v>249</v>
      </c>
      <c r="E167" s="207" t="s">
        <v>19</v>
      </c>
      <c r="F167" s="208" t="s">
        <v>261</v>
      </c>
      <c r="G167" s="206"/>
      <c r="H167" s="209">
        <v>350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249</v>
      </c>
      <c r="AU167" s="215" t="s">
        <v>84</v>
      </c>
      <c r="AV167" s="14" t="s">
        <v>231</v>
      </c>
      <c r="AW167" s="14" t="s">
        <v>36</v>
      </c>
      <c r="AX167" s="14" t="s">
        <v>82</v>
      </c>
      <c r="AY167" s="215" t="s">
        <v>225</v>
      </c>
    </row>
    <row r="168" spans="1:65" s="2" customFormat="1" ht="44.25" customHeight="1">
      <c r="A168" s="35"/>
      <c r="B168" s="36"/>
      <c r="C168" s="175" t="s">
        <v>721</v>
      </c>
      <c r="D168" s="175" t="s">
        <v>227</v>
      </c>
      <c r="E168" s="176" t="s">
        <v>2493</v>
      </c>
      <c r="F168" s="177" t="s">
        <v>2494</v>
      </c>
      <c r="G168" s="178" t="s">
        <v>554</v>
      </c>
      <c r="H168" s="179">
        <v>120</v>
      </c>
      <c r="I168" s="180"/>
      <c r="J168" s="181">
        <f>ROUND(I168*H168,2)</f>
        <v>0</v>
      </c>
      <c r="K168" s="177" t="s">
        <v>292</v>
      </c>
      <c r="L168" s="40"/>
      <c r="M168" s="182" t="s">
        <v>19</v>
      </c>
      <c r="N168" s="183" t="s">
        <v>45</v>
      </c>
      <c r="O168" s="65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295</v>
      </c>
      <c r="AT168" s="186" t="s">
        <v>227</v>
      </c>
      <c r="AU168" s="186" t="s">
        <v>84</v>
      </c>
      <c r="AY168" s="18" t="s">
        <v>225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82</v>
      </c>
      <c r="BK168" s="187">
        <f>ROUND(I168*H168,2)</f>
        <v>0</v>
      </c>
      <c r="BL168" s="18" t="s">
        <v>295</v>
      </c>
      <c r="BM168" s="186" t="s">
        <v>2495</v>
      </c>
    </row>
    <row r="169" spans="1:47" s="2" customFormat="1" ht="11.25">
      <c r="A169" s="35"/>
      <c r="B169" s="36"/>
      <c r="C169" s="37"/>
      <c r="D169" s="188" t="s">
        <v>233</v>
      </c>
      <c r="E169" s="37"/>
      <c r="F169" s="189" t="s">
        <v>2496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233</v>
      </c>
      <c r="AU169" s="18" t="s">
        <v>84</v>
      </c>
    </row>
    <row r="170" spans="1:65" s="2" customFormat="1" ht="49.15" customHeight="1">
      <c r="A170" s="35"/>
      <c r="B170" s="36"/>
      <c r="C170" s="175" t="s">
        <v>717</v>
      </c>
      <c r="D170" s="175" t="s">
        <v>227</v>
      </c>
      <c r="E170" s="176" t="s">
        <v>2497</v>
      </c>
      <c r="F170" s="177" t="s">
        <v>2498</v>
      </c>
      <c r="G170" s="178" t="s">
        <v>554</v>
      </c>
      <c r="H170" s="179">
        <v>185</v>
      </c>
      <c r="I170" s="180"/>
      <c r="J170" s="181">
        <f>ROUND(I170*H170,2)</f>
        <v>0</v>
      </c>
      <c r="K170" s="177" t="s">
        <v>292</v>
      </c>
      <c r="L170" s="40"/>
      <c r="M170" s="182" t="s">
        <v>19</v>
      </c>
      <c r="N170" s="183" t="s">
        <v>45</v>
      </c>
      <c r="O170" s="65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295</v>
      </c>
      <c r="AT170" s="186" t="s">
        <v>227</v>
      </c>
      <c r="AU170" s="186" t="s">
        <v>84</v>
      </c>
      <c r="AY170" s="18" t="s">
        <v>225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82</v>
      </c>
      <c r="BK170" s="187">
        <f>ROUND(I170*H170,2)</f>
        <v>0</v>
      </c>
      <c r="BL170" s="18" t="s">
        <v>295</v>
      </c>
      <c r="BM170" s="186" t="s">
        <v>2499</v>
      </c>
    </row>
    <row r="171" spans="1:47" s="2" customFormat="1" ht="11.25">
      <c r="A171" s="35"/>
      <c r="B171" s="36"/>
      <c r="C171" s="37"/>
      <c r="D171" s="188" t="s">
        <v>233</v>
      </c>
      <c r="E171" s="37"/>
      <c r="F171" s="189" t="s">
        <v>2500</v>
      </c>
      <c r="G171" s="37"/>
      <c r="H171" s="37"/>
      <c r="I171" s="190"/>
      <c r="J171" s="37"/>
      <c r="K171" s="37"/>
      <c r="L171" s="40"/>
      <c r="M171" s="191"/>
      <c r="N171" s="192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233</v>
      </c>
      <c r="AU171" s="18" t="s">
        <v>84</v>
      </c>
    </row>
    <row r="172" spans="1:65" s="2" customFormat="1" ht="24.2" customHeight="1">
      <c r="A172" s="35"/>
      <c r="B172" s="36"/>
      <c r="C172" s="216" t="s">
        <v>736</v>
      </c>
      <c r="D172" s="216" t="s">
        <v>336</v>
      </c>
      <c r="E172" s="217" t="s">
        <v>2501</v>
      </c>
      <c r="F172" s="218" t="s">
        <v>2502</v>
      </c>
      <c r="G172" s="219" t="s">
        <v>554</v>
      </c>
      <c r="H172" s="220">
        <v>270.25</v>
      </c>
      <c r="I172" s="221"/>
      <c r="J172" s="222">
        <f>ROUND(I172*H172,2)</f>
        <v>0</v>
      </c>
      <c r="K172" s="218" t="s">
        <v>292</v>
      </c>
      <c r="L172" s="223"/>
      <c r="M172" s="224" t="s">
        <v>19</v>
      </c>
      <c r="N172" s="225" t="s">
        <v>45</v>
      </c>
      <c r="O172" s="65"/>
      <c r="P172" s="184">
        <f>O172*H172</f>
        <v>0</v>
      </c>
      <c r="Q172" s="184">
        <v>0.00016</v>
      </c>
      <c r="R172" s="184">
        <f>Q172*H172</f>
        <v>0.04324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721</v>
      </c>
      <c r="AT172" s="186" t="s">
        <v>336</v>
      </c>
      <c r="AU172" s="186" t="s">
        <v>84</v>
      </c>
      <c r="AY172" s="18" t="s">
        <v>225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82</v>
      </c>
      <c r="BK172" s="187">
        <f>ROUND(I172*H172,2)</f>
        <v>0</v>
      </c>
      <c r="BL172" s="18" t="s">
        <v>295</v>
      </c>
      <c r="BM172" s="186" t="s">
        <v>2503</v>
      </c>
    </row>
    <row r="173" spans="2:51" s="13" customFormat="1" ht="11.25">
      <c r="B173" s="193"/>
      <c r="C173" s="194"/>
      <c r="D173" s="195" t="s">
        <v>249</v>
      </c>
      <c r="E173" s="196" t="s">
        <v>19</v>
      </c>
      <c r="F173" s="197" t="s">
        <v>2504</v>
      </c>
      <c r="G173" s="194"/>
      <c r="H173" s="198">
        <v>270.25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249</v>
      </c>
      <c r="AU173" s="204" t="s">
        <v>84</v>
      </c>
      <c r="AV173" s="13" t="s">
        <v>84</v>
      </c>
      <c r="AW173" s="13" t="s">
        <v>36</v>
      </c>
      <c r="AX173" s="13" t="s">
        <v>82</v>
      </c>
      <c r="AY173" s="204" t="s">
        <v>225</v>
      </c>
    </row>
    <row r="174" spans="1:65" s="2" customFormat="1" ht="24.2" customHeight="1">
      <c r="A174" s="35"/>
      <c r="B174" s="36"/>
      <c r="C174" s="216" t="s">
        <v>724</v>
      </c>
      <c r="D174" s="216" t="s">
        <v>336</v>
      </c>
      <c r="E174" s="217" t="s">
        <v>2505</v>
      </c>
      <c r="F174" s="218" t="s">
        <v>2506</v>
      </c>
      <c r="G174" s="219" t="s">
        <v>554</v>
      </c>
      <c r="H174" s="220">
        <v>477.25</v>
      </c>
      <c r="I174" s="221"/>
      <c r="J174" s="222">
        <f>ROUND(I174*H174,2)</f>
        <v>0</v>
      </c>
      <c r="K174" s="218" t="s">
        <v>292</v>
      </c>
      <c r="L174" s="223"/>
      <c r="M174" s="224" t="s">
        <v>19</v>
      </c>
      <c r="N174" s="225" t="s">
        <v>45</v>
      </c>
      <c r="O174" s="65"/>
      <c r="P174" s="184">
        <f>O174*H174</f>
        <v>0</v>
      </c>
      <c r="Q174" s="184">
        <v>0.00025</v>
      </c>
      <c r="R174" s="184">
        <f>Q174*H174</f>
        <v>0.1193125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721</v>
      </c>
      <c r="AT174" s="186" t="s">
        <v>336</v>
      </c>
      <c r="AU174" s="186" t="s">
        <v>84</v>
      </c>
      <c r="AY174" s="18" t="s">
        <v>225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82</v>
      </c>
      <c r="BK174" s="187">
        <f>ROUND(I174*H174,2)</f>
        <v>0</v>
      </c>
      <c r="BL174" s="18" t="s">
        <v>295</v>
      </c>
      <c r="BM174" s="186" t="s">
        <v>2507</v>
      </c>
    </row>
    <row r="175" spans="2:51" s="13" customFormat="1" ht="11.25">
      <c r="B175" s="193"/>
      <c r="C175" s="194"/>
      <c r="D175" s="195" t="s">
        <v>249</v>
      </c>
      <c r="E175" s="196" t="s">
        <v>19</v>
      </c>
      <c r="F175" s="197" t="s">
        <v>2508</v>
      </c>
      <c r="G175" s="194"/>
      <c r="H175" s="198">
        <v>477.25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249</v>
      </c>
      <c r="AU175" s="204" t="s">
        <v>84</v>
      </c>
      <c r="AV175" s="13" t="s">
        <v>84</v>
      </c>
      <c r="AW175" s="13" t="s">
        <v>36</v>
      </c>
      <c r="AX175" s="13" t="s">
        <v>82</v>
      </c>
      <c r="AY175" s="204" t="s">
        <v>225</v>
      </c>
    </row>
    <row r="176" spans="1:65" s="2" customFormat="1" ht="49.15" customHeight="1">
      <c r="A176" s="35"/>
      <c r="B176" s="36"/>
      <c r="C176" s="175" t="s">
        <v>741</v>
      </c>
      <c r="D176" s="175" t="s">
        <v>227</v>
      </c>
      <c r="E176" s="176" t="s">
        <v>2509</v>
      </c>
      <c r="F176" s="177" t="s">
        <v>2510</v>
      </c>
      <c r="G176" s="178" t="s">
        <v>554</v>
      </c>
      <c r="H176" s="179">
        <v>45</v>
      </c>
      <c r="I176" s="180"/>
      <c r="J176" s="181">
        <f>ROUND(I176*H176,2)</f>
        <v>0</v>
      </c>
      <c r="K176" s="177" t="s">
        <v>292</v>
      </c>
      <c r="L176" s="40"/>
      <c r="M176" s="182" t="s">
        <v>19</v>
      </c>
      <c r="N176" s="183" t="s">
        <v>45</v>
      </c>
      <c r="O176" s="65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295</v>
      </c>
      <c r="AT176" s="186" t="s">
        <v>227</v>
      </c>
      <c r="AU176" s="186" t="s">
        <v>84</v>
      </c>
      <c r="AY176" s="18" t="s">
        <v>225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82</v>
      </c>
      <c r="BK176" s="187">
        <f>ROUND(I176*H176,2)</f>
        <v>0</v>
      </c>
      <c r="BL176" s="18" t="s">
        <v>295</v>
      </c>
      <c r="BM176" s="186" t="s">
        <v>2511</v>
      </c>
    </row>
    <row r="177" spans="1:47" s="2" customFormat="1" ht="11.25">
      <c r="A177" s="35"/>
      <c r="B177" s="36"/>
      <c r="C177" s="37"/>
      <c r="D177" s="188" t="s">
        <v>233</v>
      </c>
      <c r="E177" s="37"/>
      <c r="F177" s="189" t="s">
        <v>2512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233</v>
      </c>
      <c r="AU177" s="18" t="s">
        <v>84</v>
      </c>
    </row>
    <row r="178" spans="1:47" s="2" customFormat="1" ht="19.5">
      <c r="A178" s="35"/>
      <c r="B178" s="36"/>
      <c r="C178" s="37"/>
      <c r="D178" s="195" t="s">
        <v>1242</v>
      </c>
      <c r="E178" s="37"/>
      <c r="F178" s="239" t="s">
        <v>2513</v>
      </c>
      <c r="G178" s="37"/>
      <c r="H178" s="37"/>
      <c r="I178" s="190"/>
      <c r="J178" s="37"/>
      <c r="K178" s="37"/>
      <c r="L178" s="40"/>
      <c r="M178" s="191"/>
      <c r="N178" s="192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1242</v>
      </c>
      <c r="AU178" s="18" t="s">
        <v>84</v>
      </c>
    </row>
    <row r="179" spans="1:65" s="2" customFormat="1" ht="24.2" customHeight="1">
      <c r="A179" s="35"/>
      <c r="B179" s="36"/>
      <c r="C179" s="216" t="s">
        <v>751</v>
      </c>
      <c r="D179" s="216" t="s">
        <v>336</v>
      </c>
      <c r="E179" s="217" t="s">
        <v>2514</v>
      </c>
      <c r="F179" s="218" t="s">
        <v>2515</v>
      </c>
      <c r="G179" s="219" t="s">
        <v>554</v>
      </c>
      <c r="H179" s="220">
        <v>49.5</v>
      </c>
      <c r="I179" s="221"/>
      <c r="J179" s="222">
        <f>ROUND(I179*H179,2)</f>
        <v>0</v>
      </c>
      <c r="K179" s="218" t="s">
        <v>292</v>
      </c>
      <c r="L179" s="223"/>
      <c r="M179" s="224" t="s">
        <v>19</v>
      </c>
      <c r="N179" s="225" t="s">
        <v>45</v>
      </c>
      <c r="O179" s="65"/>
      <c r="P179" s="184">
        <f>O179*H179</f>
        <v>0</v>
      </c>
      <c r="Q179" s="184">
        <v>0.00064</v>
      </c>
      <c r="R179" s="184">
        <f>Q179*H179</f>
        <v>0.03168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721</v>
      </c>
      <c r="AT179" s="186" t="s">
        <v>336</v>
      </c>
      <c r="AU179" s="186" t="s">
        <v>84</v>
      </c>
      <c r="AY179" s="18" t="s">
        <v>225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8" t="s">
        <v>82</v>
      </c>
      <c r="BK179" s="187">
        <f>ROUND(I179*H179,2)</f>
        <v>0</v>
      </c>
      <c r="BL179" s="18" t="s">
        <v>295</v>
      </c>
      <c r="BM179" s="186" t="s">
        <v>2516</v>
      </c>
    </row>
    <row r="180" spans="1:47" s="2" customFormat="1" ht="19.5">
      <c r="A180" s="35"/>
      <c r="B180" s="36"/>
      <c r="C180" s="37"/>
      <c r="D180" s="195" t="s">
        <v>1242</v>
      </c>
      <c r="E180" s="37"/>
      <c r="F180" s="239" t="s">
        <v>2513</v>
      </c>
      <c r="G180" s="37"/>
      <c r="H180" s="37"/>
      <c r="I180" s="190"/>
      <c r="J180" s="37"/>
      <c r="K180" s="37"/>
      <c r="L180" s="40"/>
      <c r="M180" s="191"/>
      <c r="N180" s="192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1242</v>
      </c>
      <c r="AU180" s="18" t="s">
        <v>84</v>
      </c>
    </row>
    <row r="181" spans="2:51" s="13" customFormat="1" ht="11.25">
      <c r="B181" s="193"/>
      <c r="C181" s="194"/>
      <c r="D181" s="195" t="s">
        <v>249</v>
      </c>
      <c r="E181" s="196" t="s">
        <v>19</v>
      </c>
      <c r="F181" s="197" t="s">
        <v>2517</v>
      </c>
      <c r="G181" s="194"/>
      <c r="H181" s="198">
        <v>49.5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249</v>
      </c>
      <c r="AU181" s="204" t="s">
        <v>84</v>
      </c>
      <c r="AV181" s="13" t="s">
        <v>84</v>
      </c>
      <c r="AW181" s="13" t="s">
        <v>36</v>
      </c>
      <c r="AX181" s="13" t="s">
        <v>82</v>
      </c>
      <c r="AY181" s="204" t="s">
        <v>225</v>
      </c>
    </row>
    <row r="182" spans="1:65" s="2" customFormat="1" ht="49.15" customHeight="1">
      <c r="A182" s="35"/>
      <c r="B182" s="36"/>
      <c r="C182" s="175" t="s">
        <v>755</v>
      </c>
      <c r="D182" s="175" t="s">
        <v>227</v>
      </c>
      <c r="E182" s="176" t="s">
        <v>2518</v>
      </c>
      <c r="F182" s="177" t="s">
        <v>2519</v>
      </c>
      <c r="G182" s="178" t="s">
        <v>554</v>
      </c>
      <c r="H182" s="179">
        <v>70</v>
      </c>
      <c r="I182" s="180"/>
      <c r="J182" s="181">
        <f>ROUND(I182*H182,2)</f>
        <v>0</v>
      </c>
      <c r="K182" s="177" t="s">
        <v>292</v>
      </c>
      <c r="L182" s="40"/>
      <c r="M182" s="182" t="s">
        <v>19</v>
      </c>
      <c r="N182" s="183" t="s">
        <v>45</v>
      </c>
      <c r="O182" s="65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295</v>
      </c>
      <c r="AT182" s="186" t="s">
        <v>227</v>
      </c>
      <c r="AU182" s="186" t="s">
        <v>84</v>
      </c>
      <c r="AY182" s="18" t="s">
        <v>225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82</v>
      </c>
      <c r="BK182" s="187">
        <f>ROUND(I182*H182,2)</f>
        <v>0</v>
      </c>
      <c r="BL182" s="18" t="s">
        <v>295</v>
      </c>
      <c r="BM182" s="186" t="s">
        <v>2520</v>
      </c>
    </row>
    <row r="183" spans="1:47" s="2" customFormat="1" ht="11.25">
      <c r="A183" s="35"/>
      <c r="B183" s="36"/>
      <c r="C183" s="37"/>
      <c r="D183" s="188" t="s">
        <v>233</v>
      </c>
      <c r="E183" s="37"/>
      <c r="F183" s="189" t="s">
        <v>2521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233</v>
      </c>
      <c r="AU183" s="18" t="s">
        <v>84</v>
      </c>
    </row>
    <row r="184" spans="1:47" s="2" customFormat="1" ht="19.5">
      <c r="A184" s="35"/>
      <c r="B184" s="36"/>
      <c r="C184" s="37"/>
      <c r="D184" s="195" t="s">
        <v>1242</v>
      </c>
      <c r="E184" s="37"/>
      <c r="F184" s="239" t="s">
        <v>2522</v>
      </c>
      <c r="G184" s="37"/>
      <c r="H184" s="37"/>
      <c r="I184" s="190"/>
      <c r="J184" s="37"/>
      <c r="K184" s="37"/>
      <c r="L184" s="40"/>
      <c r="M184" s="191"/>
      <c r="N184" s="192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1242</v>
      </c>
      <c r="AU184" s="18" t="s">
        <v>84</v>
      </c>
    </row>
    <row r="185" spans="1:65" s="2" customFormat="1" ht="24.2" customHeight="1">
      <c r="A185" s="35"/>
      <c r="B185" s="36"/>
      <c r="C185" s="216" t="s">
        <v>729</v>
      </c>
      <c r="D185" s="216" t="s">
        <v>336</v>
      </c>
      <c r="E185" s="217" t="s">
        <v>2523</v>
      </c>
      <c r="F185" s="218" t="s">
        <v>2524</v>
      </c>
      <c r="G185" s="219" t="s">
        <v>554</v>
      </c>
      <c r="H185" s="220">
        <v>77</v>
      </c>
      <c r="I185" s="221"/>
      <c r="J185" s="222">
        <f>ROUND(I185*H185,2)</f>
        <v>0</v>
      </c>
      <c r="K185" s="218" t="s">
        <v>292</v>
      </c>
      <c r="L185" s="223"/>
      <c r="M185" s="224" t="s">
        <v>19</v>
      </c>
      <c r="N185" s="225" t="s">
        <v>45</v>
      </c>
      <c r="O185" s="65"/>
      <c r="P185" s="184">
        <f>O185*H185</f>
        <v>0</v>
      </c>
      <c r="Q185" s="184">
        <v>0.00147</v>
      </c>
      <c r="R185" s="184">
        <f>Q185*H185</f>
        <v>0.11319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721</v>
      </c>
      <c r="AT185" s="186" t="s">
        <v>336</v>
      </c>
      <c r="AU185" s="186" t="s">
        <v>84</v>
      </c>
      <c r="AY185" s="18" t="s">
        <v>225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82</v>
      </c>
      <c r="BK185" s="187">
        <f>ROUND(I185*H185,2)</f>
        <v>0</v>
      </c>
      <c r="BL185" s="18" t="s">
        <v>295</v>
      </c>
      <c r="BM185" s="186" t="s">
        <v>2525</v>
      </c>
    </row>
    <row r="186" spans="1:47" s="2" customFormat="1" ht="39">
      <c r="A186" s="35"/>
      <c r="B186" s="36"/>
      <c r="C186" s="37"/>
      <c r="D186" s="195" t="s">
        <v>1242</v>
      </c>
      <c r="E186" s="37"/>
      <c r="F186" s="239" t="s">
        <v>2526</v>
      </c>
      <c r="G186" s="37"/>
      <c r="H186" s="37"/>
      <c r="I186" s="190"/>
      <c r="J186" s="37"/>
      <c r="K186" s="37"/>
      <c r="L186" s="40"/>
      <c r="M186" s="191"/>
      <c r="N186" s="192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1242</v>
      </c>
      <c r="AU186" s="18" t="s">
        <v>84</v>
      </c>
    </row>
    <row r="187" spans="2:51" s="13" customFormat="1" ht="11.25">
      <c r="B187" s="193"/>
      <c r="C187" s="194"/>
      <c r="D187" s="195" t="s">
        <v>249</v>
      </c>
      <c r="E187" s="196" t="s">
        <v>19</v>
      </c>
      <c r="F187" s="197" t="s">
        <v>2527</v>
      </c>
      <c r="G187" s="194"/>
      <c r="H187" s="198">
        <v>77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249</v>
      </c>
      <c r="AU187" s="204" t="s">
        <v>84</v>
      </c>
      <c r="AV187" s="13" t="s">
        <v>84</v>
      </c>
      <c r="AW187" s="13" t="s">
        <v>36</v>
      </c>
      <c r="AX187" s="13" t="s">
        <v>82</v>
      </c>
      <c r="AY187" s="204" t="s">
        <v>225</v>
      </c>
    </row>
    <row r="188" spans="1:65" s="2" customFormat="1" ht="44.25" customHeight="1">
      <c r="A188" s="35"/>
      <c r="B188" s="36"/>
      <c r="C188" s="175" t="s">
        <v>746</v>
      </c>
      <c r="D188" s="175" t="s">
        <v>227</v>
      </c>
      <c r="E188" s="176" t="s">
        <v>2528</v>
      </c>
      <c r="F188" s="177" t="s">
        <v>2529</v>
      </c>
      <c r="G188" s="178" t="s">
        <v>554</v>
      </c>
      <c r="H188" s="179">
        <v>55</v>
      </c>
      <c r="I188" s="180"/>
      <c r="J188" s="181">
        <f>ROUND(I188*H188,2)</f>
        <v>0</v>
      </c>
      <c r="K188" s="177" t="s">
        <v>292</v>
      </c>
      <c r="L188" s="40"/>
      <c r="M188" s="182" t="s">
        <v>19</v>
      </c>
      <c r="N188" s="183" t="s">
        <v>45</v>
      </c>
      <c r="O188" s="65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295</v>
      </c>
      <c r="AT188" s="186" t="s">
        <v>227</v>
      </c>
      <c r="AU188" s="186" t="s">
        <v>84</v>
      </c>
      <c r="AY188" s="18" t="s">
        <v>225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82</v>
      </c>
      <c r="BK188" s="187">
        <f>ROUND(I188*H188,2)</f>
        <v>0</v>
      </c>
      <c r="BL188" s="18" t="s">
        <v>295</v>
      </c>
      <c r="BM188" s="186" t="s">
        <v>2530</v>
      </c>
    </row>
    <row r="189" spans="1:47" s="2" customFormat="1" ht="11.25">
      <c r="A189" s="35"/>
      <c r="B189" s="36"/>
      <c r="C189" s="37"/>
      <c r="D189" s="188" t="s">
        <v>233</v>
      </c>
      <c r="E189" s="37"/>
      <c r="F189" s="189" t="s">
        <v>2531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233</v>
      </c>
      <c r="AU189" s="18" t="s">
        <v>84</v>
      </c>
    </row>
    <row r="190" spans="1:65" s="2" customFormat="1" ht="24.2" customHeight="1">
      <c r="A190" s="35"/>
      <c r="B190" s="36"/>
      <c r="C190" s="216" t="s">
        <v>753</v>
      </c>
      <c r="D190" s="216" t="s">
        <v>336</v>
      </c>
      <c r="E190" s="217" t="s">
        <v>2532</v>
      </c>
      <c r="F190" s="218" t="s">
        <v>2533</v>
      </c>
      <c r="G190" s="219" t="s">
        <v>554</v>
      </c>
      <c r="H190" s="220">
        <v>63.25</v>
      </c>
      <c r="I190" s="221"/>
      <c r="J190" s="222">
        <f>ROUND(I190*H190,2)</f>
        <v>0</v>
      </c>
      <c r="K190" s="218" t="s">
        <v>292</v>
      </c>
      <c r="L190" s="223"/>
      <c r="M190" s="224" t="s">
        <v>19</v>
      </c>
      <c r="N190" s="225" t="s">
        <v>45</v>
      </c>
      <c r="O190" s="65"/>
      <c r="P190" s="184">
        <f>O190*H190</f>
        <v>0</v>
      </c>
      <c r="Q190" s="184">
        <v>0.00034</v>
      </c>
      <c r="R190" s="184">
        <f>Q190*H190</f>
        <v>0.021505000000000003</v>
      </c>
      <c r="S190" s="184">
        <v>0</v>
      </c>
      <c r="T190" s="18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6" t="s">
        <v>721</v>
      </c>
      <c r="AT190" s="186" t="s">
        <v>336</v>
      </c>
      <c r="AU190" s="186" t="s">
        <v>84</v>
      </c>
      <c r="AY190" s="18" t="s">
        <v>225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8" t="s">
        <v>82</v>
      </c>
      <c r="BK190" s="187">
        <f>ROUND(I190*H190,2)</f>
        <v>0</v>
      </c>
      <c r="BL190" s="18" t="s">
        <v>295</v>
      </c>
      <c r="BM190" s="186" t="s">
        <v>2534</v>
      </c>
    </row>
    <row r="191" spans="2:51" s="13" customFormat="1" ht="11.25">
      <c r="B191" s="193"/>
      <c r="C191" s="194"/>
      <c r="D191" s="195" t="s">
        <v>249</v>
      </c>
      <c r="E191" s="196" t="s">
        <v>19</v>
      </c>
      <c r="F191" s="197" t="s">
        <v>2535</v>
      </c>
      <c r="G191" s="194"/>
      <c r="H191" s="198">
        <v>63.25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249</v>
      </c>
      <c r="AU191" s="204" t="s">
        <v>84</v>
      </c>
      <c r="AV191" s="13" t="s">
        <v>84</v>
      </c>
      <c r="AW191" s="13" t="s">
        <v>36</v>
      </c>
      <c r="AX191" s="13" t="s">
        <v>82</v>
      </c>
      <c r="AY191" s="204" t="s">
        <v>225</v>
      </c>
    </row>
    <row r="192" spans="1:65" s="2" customFormat="1" ht="44.25" customHeight="1">
      <c r="A192" s="35"/>
      <c r="B192" s="36"/>
      <c r="C192" s="175" t="s">
        <v>760</v>
      </c>
      <c r="D192" s="175" t="s">
        <v>227</v>
      </c>
      <c r="E192" s="176" t="s">
        <v>2536</v>
      </c>
      <c r="F192" s="177" t="s">
        <v>2537</v>
      </c>
      <c r="G192" s="178" t="s">
        <v>554</v>
      </c>
      <c r="H192" s="179">
        <v>90</v>
      </c>
      <c r="I192" s="180"/>
      <c r="J192" s="181">
        <f>ROUND(I192*H192,2)</f>
        <v>0</v>
      </c>
      <c r="K192" s="177" t="s">
        <v>292</v>
      </c>
      <c r="L192" s="40"/>
      <c r="M192" s="182" t="s">
        <v>19</v>
      </c>
      <c r="N192" s="183" t="s">
        <v>45</v>
      </c>
      <c r="O192" s="65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6" t="s">
        <v>295</v>
      </c>
      <c r="AT192" s="186" t="s">
        <v>227</v>
      </c>
      <c r="AU192" s="186" t="s">
        <v>84</v>
      </c>
      <c r="AY192" s="18" t="s">
        <v>225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82</v>
      </c>
      <c r="BK192" s="187">
        <f>ROUND(I192*H192,2)</f>
        <v>0</v>
      </c>
      <c r="BL192" s="18" t="s">
        <v>295</v>
      </c>
      <c r="BM192" s="186" t="s">
        <v>2538</v>
      </c>
    </row>
    <row r="193" spans="1:47" s="2" customFormat="1" ht="11.25">
      <c r="A193" s="35"/>
      <c r="B193" s="36"/>
      <c r="C193" s="37"/>
      <c r="D193" s="188" t="s">
        <v>233</v>
      </c>
      <c r="E193" s="37"/>
      <c r="F193" s="189" t="s">
        <v>2539</v>
      </c>
      <c r="G193" s="37"/>
      <c r="H193" s="37"/>
      <c r="I193" s="190"/>
      <c r="J193" s="37"/>
      <c r="K193" s="37"/>
      <c r="L193" s="40"/>
      <c r="M193" s="191"/>
      <c r="N193" s="192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233</v>
      </c>
      <c r="AU193" s="18" t="s">
        <v>84</v>
      </c>
    </row>
    <row r="194" spans="1:65" s="2" customFormat="1" ht="24.2" customHeight="1">
      <c r="A194" s="35"/>
      <c r="B194" s="36"/>
      <c r="C194" s="216" t="s">
        <v>345</v>
      </c>
      <c r="D194" s="216" t="s">
        <v>336</v>
      </c>
      <c r="E194" s="217" t="s">
        <v>2540</v>
      </c>
      <c r="F194" s="218" t="s">
        <v>2541</v>
      </c>
      <c r="G194" s="219" t="s">
        <v>554</v>
      </c>
      <c r="H194" s="220">
        <v>103.5</v>
      </c>
      <c r="I194" s="221"/>
      <c r="J194" s="222">
        <f>ROUND(I194*H194,2)</f>
        <v>0</v>
      </c>
      <c r="K194" s="218" t="s">
        <v>292</v>
      </c>
      <c r="L194" s="223"/>
      <c r="M194" s="224" t="s">
        <v>19</v>
      </c>
      <c r="N194" s="225" t="s">
        <v>45</v>
      </c>
      <c r="O194" s="65"/>
      <c r="P194" s="184">
        <f>O194*H194</f>
        <v>0</v>
      </c>
      <c r="Q194" s="184">
        <v>0.00021</v>
      </c>
      <c r="R194" s="184">
        <f>Q194*H194</f>
        <v>0.021735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721</v>
      </c>
      <c r="AT194" s="186" t="s">
        <v>336</v>
      </c>
      <c r="AU194" s="186" t="s">
        <v>84</v>
      </c>
      <c r="AY194" s="18" t="s">
        <v>225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8" t="s">
        <v>82</v>
      </c>
      <c r="BK194" s="187">
        <f>ROUND(I194*H194,2)</f>
        <v>0</v>
      </c>
      <c r="BL194" s="18" t="s">
        <v>295</v>
      </c>
      <c r="BM194" s="186" t="s">
        <v>2542</v>
      </c>
    </row>
    <row r="195" spans="2:51" s="13" customFormat="1" ht="11.25">
      <c r="B195" s="193"/>
      <c r="C195" s="194"/>
      <c r="D195" s="195" t="s">
        <v>249</v>
      </c>
      <c r="E195" s="196" t="s">
        <v>19</v>
      </c>
      <c r="F195" s="197" t="s">
        <v>2458</v>
      </c>
      <c r="G195" s="194"/>
      <c r="H195" s="198">
        <v>103.5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249</v>
      </c>
      <c r="AU195" s="204" t="s">
        <v>84</v>
      </c>
      <c r="AV195" s="13" t="s">
        <v>84</v>
      </c>
      <c r="AW195" s="13" t="s">
        <v>36</v>
      </c>
      <c r="AX195" s="13" t="s">
        <v>82</v>
      </c>
      <c r="AY195" s="204" t="s">
        <v>225</v>
      </c>
    </row>
    <row r="196" spans="1:65" s="2" customFormat="1" ht="44.25" customHeight="1">
      <c r="A196" s="35"/>
      <c r="B196" s="36"/>
      <c r="C196" s="175" t="s">
        <v>551</v>
      </c>
      <c r="D196" s="175" t="s">
        <v>227</v>
      </c>
      <c r="E196" s="176" t="s">
        <v>2543</v>
      </c>
      <c r="F196" s="177" t="s">
        <v>2544</v>
      </c>
      <c r="G196" s="178" t="s">
        <v>554</v>
      </c>
      <c r="H196" s="179">
        <v>65</v>
      </c>
      <c r="I196" s="180"/>
      <c r="J196" s="181">
        <f>ROUND(I196*H196,2)</f>
        <v>0</v>
      </c>
      <c r="K196" s="177" t="s">
        <v>292</v>
      </c>
      <c r="L196" s="40"/>
      <c r="M196" s="182" t="s">
        <v>19</v>
      </c>
      <c r="N196" s="183" t="s">
        <v>45</v>
      </c>
      <c r="O196" s="65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6" t="s">
        <v>295</v>
      </c>
      <c r="AT196" s="186" t="s">
        <v>227</v>
      </c>
      <c r="AU196" s="186" t="s">
        <v>84</v>
      </c>
      <c r="AY196" s="18" t="s">
        <v>225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8" t="s">
        <v>82</v>
      </c>
      <c r="BK196" s="187">
        <f>ROUND(I196*H196,2)</f>
        <v>0</v>
      </c>
      <c r="BL196" s="18" t="s">
        <v>295</v>
      </c>
      <c r="BM196" s="186" t="s">
        <v>2545</v>
      </c>
    </row>
    <row r="197" spans="1:47" s="2" customFormat="1" ht="11.25">
      <c r="A197" s="35"/>
      <c r="B197" s="36"/>
      <c r="C197" s="37"/>
      <c r="D197" s="188" t="s">
        <v>233</v>
      </c>
      <c r="E197" s="37"/>
      <c r="F197" s="189" t="s">
        <v>2546</v>
      </c>
      <c r="G197" s="37"/>
      <c r="H197" s="37"/>
      <c r="I197" s="190"/>
      <c r="J197" s="37"/>
      <c r="K197" s="37"/>
      <c r="L197" s="40"/>
      <c r="M197" s="191"/>
      <c r="N197" s="192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233</v>
      </c>
      <c r="AU197" s="18" t="s">
        <v>84</v>
      </c>
    </row>
    <row r="198" spans="2:51" s="13" customFormat="1" ht="11.25">
      <c r="B198" s="193"/>
      <c r="C198" s="194"/>
      <c r="D198" s="195" t="s">
        <v>249</v>
      </c>
      <c r="E198" s="196" t="s">
        <v>19</v>
      </c>
      <c r="F198" s="197" t="s">
        <v>2547</v>
      </c>
      <c r="G198" s="194"/>
      <c r="H198" s="198">
        <v>30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249</v>
      </c>
      <c r="AU198" s="204" t="s">
        <v>84</v>
      </c>
      <c r="AV198" s="13" t="s">
        <v>84</v>
      </c>
      <c r="AW198" s="13" t="s">
        <v>36</v>
      </c>
      <c r="AX198" s="13" t="s">
        <v>74</v>
      </c>
      <c r="AY198" s="204" t="s">
        <v>225</v>
      </c>
    </row>
    <row r="199" spans="2:51" s="13" customFormat="1" ht="11.25">
      <c r="B199" s="193"/>
      <c r="C199" s="194"/>
      <c r="D199" s="195" t="s">
        <v>249</v>
      </c>
      <c r="E199" s="196" t="s">
        <v>19</v>
      </c>
      <c r="F199" s="197" t="s">
        <v>2548</v>
      </c>
      <c r="G199" s="194"/>
      <c r="H199" s="198">
        <v>35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249</v>
      </c>
      <c r="AU199" s="204" t="s">
        <v>84</v>
      </c>
      <c r="AV199" s="13" t="s">
        <v>84</v>
      </c>
      <c r="AW199" s="13" t="s">
        <v>36</v>
      </c>
      <c r="AX199" s="13" t="s">
        <v>74</v>
      </c>
      <c r="AY199" s="204" t="s">
        <v>225</v>
      </c>
    </row>
    <row r="200" spans="2:51" s="14" customFormat="1" ht="11.25">
      <c r="B200" s="205"/>
      <c r="C200" s="206"/>
      <c r="D200" s="195" t="s">
        <v>249</v>
      </c>
      <c r="E200" s="207" t="s">
        <v>19</v>
      </c>
      <c r="F200" s="208" t="s">
        <v>261</v>
      </c>
      <c r="G200" s="206"/>
      <c r="H200" s="209">
        <v>65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249</v>
      </c>
      <c r="AU200" s="215" t="s">
        <v>84</v>
      </c>
      <c r="AV200" s="14" t="s">
        <v>231</v>
      </c>
      <c r="AW200" s="14" t="s">
        <v>36</v>
      </c>
      <c r="AX200" s="14" t="s">
        <v>82</v>
      </c>
      <c r="AY200" s="215" t="s">
        <v>225</v>
      </c>
    </row>
    <row r="201" spans="1:65" s="2" customFormat="1" ht="37.9" customHeight="1">
      <c r="A201" s="35"/>
      <c r="B201" s="36"/>
      <c r="C201" s="216" t="s">
        <v>581</v>
      </c>
      <c r="D201" s="216" t="s">
        <v>336</v>
      </c>
      <c r="E201" s="217" t="s">
        <v>2549</v>
      </c>
      <c r="F201" s="218" t="s">
        <v>2550</v>
      </c>
      <c r="G201" s="219" t="s">
        <v>554</v>
      </c>
      <c r="H201" s="220">
        <v>34.5</v>
      </c>
      <c r="I201" s="221"/>
      <c r="J201" s="222">
        <f>ROUND(I201*H201,2)</f>
        <v>0</v>
      </c>
      <c r="K201" s="218" t="s">
        <v>292</v>
      </c>
      <c r="L201" s="223"/>
      <c r="M201" s="224" t="s">
        <v>19</v>
      </c>
      <c r="N201" s="225" t="s">
        <v>45</v>
      </c>
      <c r="O201" s="65"/>
      <c r="P201" s="184">
        <f>O201*H201</f>
        <v>0</v>
      </c>
      <c r="Q201" s="184">
        <v>0.00012</v>
      </c>
      <c r="R201" s="184">
        <f>Q201*H201</f>
        <v>0.0041400000000000005</v>
      </c>
      <c r="S201" s="184">
        <v>0</v>
      </c>
      <c r="T201" s="18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6" t="s">
        <v>721</v>
      </c>
      <c r="AT201" s="186" t="s">
        <v>336</v>
      </c>
      <c r="AU201" s="186" t="s">
        <v>84</v>
      </c>
      <c r="AY201" s="18" t="s">
        <v>225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82</v>
      </c>
      <c r="BK201" s="187">
        <f>ROUND(I201*H201,2)</f>
        <v>0</v>
      </c>
      <c r="BL201" s="18" t="s">
        <v>295</v>
      </c>
      <c r="BM201" s="186" t="s">
        <v>2551</v>
      </c>
    </row>
    <row r="202" spans="2:51" s="13" customFormat="1" ht="11.25">
      <c r="B202" s="193"/>
      <c r="C202" s="194"/>
      <c r="D202" s="195" t="s">
        <v>249</v>
      </c>
      <c r="E202" s="196" t="s">
        <v>19</v>
      </c>
      <c r="F202" s="197" t="s">
        <v>2552</v>
      </c>
      <c r="G202" s="194"/>
      <c r="H202" s="198">
        <v>34.5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249</v>
      </c>
      <c r="AU202" s="204" t="s">
        <v>84</v>
      </c>
      <c r="AV202" s="13" t="s">
        <v>84</v>
      </c>
      <c r="AW202" s="13" t="s">
        <v>36</v>
      </c>
      <c r="AX202" s="13" t="s">
        <v>82</v>
      </c>
      <c r="AY202" s="204" t="s">
        <v>225</v>
      </c>
    </row>
    <row r="203" spans="1:65" s="2" customFormat="1" ht="37.9" customHeight="1">
      <c r="A203" s="35"/>
      <c r="B203" s="36"/>
      <c r="C203" s="216" t="s">
        <v>597</v>
      </c>
      <c r="D203" s="216" t="s">
        <v>336</v>
      </c>
      <c r="E203" s="217" t="s">
        <v>2553</v>
      </c>
      <c r="F203" s="218" t="s">
        <v>2554</v>
      </c>
      <c r="G203" s="219" t="s">
        <v>554</v>
      </c>
      <c r="H203" s="220">
        <v>40.25</v>
      </c>
      <c r="I203" s="221"/>
      <c r="J203" s="222">
        <f>ROUND(I203*H203,2)</f>
        <v>0</v>
      </c>
      <c r="K203" s="218" t="s">
        <v>292</v>
      </c>
      <c r="L203" s="223"/>
      <c r="M203" s="224" t="s">
        <v>19</v>
      </c>
      <c r="N203" s="225" t="s">
        <v>45</v>
      </c>
      <c r="O203" s="65"/>
      <c r="P203" s="184">
        <f>O203*H203</f>
        <v>0</v>
      </c>
      <c r="Q203" s="184">
        <v>8E-05</v>
      </c>
      <c r="R203" s="184">
        <f>Q203*H203</f>
        <v>0.00322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721</v>
      </c>
      <c r="AT203" s="186" t="s">
        <v>336</v>
      </c>
      <c r="AU203" s="186" t="s">
        <v>84</v>
      </c>
      <c r="AY203" s="18" t="s">
        <v>225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82</v>
      </c>
      <c r="BK203" s="187">
        <f>ROUND(I203*H203,2)</f>
        <v>0</v>
      </c>
      <c r="BL203" s="18" t="s">
        <v>295</v>
      </c>
      <c r="BM203" s="186" t="s">
        <v>2555</v>
      </c>
    </row>
    <row r="204" spans="2:51" s="13" customFormat="1" ht="11.25">
      <c r="B204" s="193"/>
      <c r="C204" s="194"/>
      <c r="D204" s="195" t="s">
        <v>249</v>
      </c>
      <c r="E204" s="196" t="s">
        <v>19</v>
      </c>
      <c r="F204" s="197" t="s">
        <v>2486</v>
      </c>
      <c r="G204" s="194"/>
      <c r="H204" s="198">
        <v>40.25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249</v>
      </c>
      <c r="AU204" s="204" t="s">
        <v>84</v>
      </c>
      <c r="AV204" s="13" t="s">
        <v>84</v>
      </c>
      <c r="AW204" s="13" t="s">
        <v>36</v>
      </c>
      <c r="AX204" s="13" t="s">
        <v>82</v>
      </c>
      <c r="AY204" s="204" t="s">
        <v>225</v>
      </c>
    </row>
    <row r="205" spans="1:65" s="2" customFormat="1" ht="33" customHeight="1">
      <c r="A205" s="35"/>
      <c r="B205" s="36"/>
      <c r="C205" s="175" t="s">
        <v>607</v>
      </c>
      <c r="D205" s="175" t="s">
        <v>227</v>
      </c>
      <c r="E205" s="176" t="s">
        <v>2556</v>
      </c>
      <c r="F205" s="177" t="s">
        <v>2557</v>
      </c>
      <c r="G205" s="178" t="s">
        <v>332</v>
      </c>
      <c r="H205" s="179">
        <v>1146</v>
      </c>
      <c r="I205" s="180"/>
      <c r="J205" s="181">
        <f>ROUND(I205*H205,2)</f>
        <v>0</v>
      </c>
      <c r="K205" s="177" t="s">
        <v>292</v>
      </c>
      <c r="L205" s="40"/>
      <c r="M205" s="182" t="s">
        <v>19</v>
      </c>
      <c r="N205" s="183" t="s">
        <v>45</v>
      </c>
      <c r="O205" s="65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6" t="s">
        <v>295</v>
      </c>
      <c r="AT205" s="186" t="s">
        <v>227</v>
      </c>
      <c r="AU205" s="186" t="s">
        <v>84</v>
      </c>
      <c r="AY205" s="18" t="s">
        <v>225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8" t="s">
        <v>82</v>
      </c>
      <c r="BK205" s="187">
        <f>ROUND(I205*H205,2)</f>
        <v>0</v>
      </c>
      <c r="BL205" s="18" t="s">
        <v>295</v>
      </c>
      <c r="BM205" s="186" t="s">
        <v>2558</v>
      </c>
    </row>
    <row r="206" spans="1:47" s="2" customFormat="1" ht="11.25">
      <c r="A206" s="35"/>
      <c r="B206" s="36"/>
      <c r="C206" s="37"/>
      <c r="D206" s="188" t="s">
        <v>233</v>
      </c>
      <c r="E206" s="37"/>
      <c r="F206" s="189" t="s">
        <v>2559</v>
      </c>
      <c r="G206" s="37"/>
      <c r="H206" s="37"/>
      <c r="I206" s="190"/>
      <c r="J206" s="37"/>
      <c r="K206" s="37"/>
      <c r="L206" s="40"/>
      <c r="M206" s="191"/>
      <c r="N206" s="192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233</v>
      </c>
      <c r="AU206" s="18" t="s">
        <v>84</v>
      </c>
    </row>
    <row r="207" spans="1:65" s="2" customFormat="1" ht="33" customHeight="1">
      <c r="A207" s="35"/>
      <c r="B207" s="36"/>
      <c r="C207" s="175" t="s">
        <v>616</v>
      </c>
      <c r="D207" s="175" t="s">
        <v>227</v>
      </c>
      <c r="E207" s="176" t="s">
        <v>2560</v>
      </c>
      <c r="F207" s="177" t="s">
        <v>2561</v>
      </c>
      <c r="G207" s="178" t="s">
        <v>332</v>
      </c>
      <c r="H207" s="179">
        <v>60</v>
      </c>
      <c r="I207" s="180"/>
      <c r="J207" s="181">
        <f>ROUND(I207*H207,2)</f>
        <v>0</v>
      </c>
      <c r="K207" s="177" t="s">
        <v>292</v>
      </c>
      <c r="L207" s="40"/>
      <c r="M207" s="182" t="s">
        <v>19</v>
      </c>
      <c r="N207" s="183" t="s">
        <v>45</v>
      </c>
      <c r="O207" s="65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295</v>
      </c>
      <c r="AT207" s="186" t="s">
        <v>227</v>
      </c>
      <c r="AU207" s="186" t="s">
        <v>84</v>
      </c>
      <c r="AY207" s="18" t="s">
        <v>225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82</v>
      </c>
      <c r="BK207" s="187">
        <f>ROUND(I207*H207,2)</f>
        <v>0</v>
      </c>
      <c r="BL207" s="18" t="s">
        <v>295</v>
      </c>
      <c r="BM207" s="186" t="s">
        <v>2562</v>
      </c>
    </row>
    <row r="208" spans="1:47" s="2" customFormat="1" ht="11.25">
      <c r="A208" s="35"/>
      <c r="B208" s="36"/>
      <c r="C208" s="37"/>
      <c r="D208" s="188" t="s">
        <v>233</v>
      </c>
      <c r="E208" s="37"/>
      <c r="F208" s="189" t="s">
        <v>2563</v>
      </c>
      <c r="G208" s="37"/>
      <c r="H208" s="37"/>
      <c r="I208" s="190"/>
      <c r="J208" s="37"/>
      <c r="K208" s="37"/>
      <c r="L208" s="40"/>
      <c r="M208" s="191"/>
      <c r="N208" s="192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233</v>
      </c>
      <c r="AU208" s="18" t="s">
        <v>84</v>
      </c>
    </row>
    <row r="209" spans="1:65" s="2" customFormat="1" ht="33" customHeight="1">
      <c r="A209" s="35"/>
      <c r="B209" s="36"/>
      <c r="C209" s="175" t="s">
        <v>625</v>
      </c>
      <c r="D209" s="175" t="s">
        <v>227</v>
      </c>
      <c r="E209" s="176" t="s">
        <v>2564</v>
      </c>
      <c r="F209" s="177" t="s">
        <v>2565</v>
      </c>
      <c r="G209" s="178" t="s">
        <v>332</v>
      </c>
      <c r="H209" s="179">
        <v>12</v>
      </c>
      <c r="I209" s="180"/>
      <c r="J209" s="181">
        <f>ROUND(I209*H209,2)</f>
        <v>0</v>
      </c>
      <c r="K209" s="177" t="s">
        <v>292</v>
      </c>
      <c r="L209" s="40"/>
      <c r="M209" s="182" t="s">
        <v>19</v>
      </c>
      <c r="N209" s="183" t="s">
        <v>45</v>
      </c>
      <c r="O209" s="65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6" t="s">
        <v>295</v>
      </c>
      <c r="AT209" s="186" t="s">
        <v>227</v>
      </c>
      <c r="AU209" s="186" t="s">
        <v>84</v>
      </c>
      <c r="AY209" s="18" t="s">
        <v>225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8" t="s">
        <v>82</v>
      </c>
      <c r="BK209" s="187">
        <f>ROUND(I209*H209,2)</f>
        <v>0</v>
      </c>
      <c r="BL209" s="18" t="s">
        <v>295</v>
      </c>
      <c r="BM209" s="186" t="s">
        <v>2566</v>
      </c>
    </row>
    <row r="210" spans="1:47" s="2" customFormat="1" ht="11.25">
      <c r="A210" s="35"/>
      <c r="B210" s="36"/>
      <c r="C210" s="37"/>
      <c r="D210" s="188" t="s">
        <v>233</v>
      </c>
      <c r="E210" s="37"/>
      <c r="F210" s="189" t="s">
        <v>2567</v>
      </c>
      <c r="G210" s="37"/>
      <c r="H210" s="37"/>
      <c r="I210" s="190"/>
      <c r="J210" s="37"/>
      <c r="K210" s="37"/>
      <c r="L210" s="40"/>
      <c r="M210" s="191"/>
      <c r="N210" s="192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233</v>
      </c>
      <c r="AU210" s="18" t="s">
        <v>84</v>
      </c>
    </row>
    <row r="211" spans="1:65" s="2" customFormat="1" ht="37.9" customHeight="1">
      <c r="A211" s="35"/>
      <c r="B211" s="36"/>
      <c r="C211" s="175" t="s">
        <v>557</v>
      </c>
      <c r="D211" s="175" t="s">
        <v>227</v>
      </c>
      <c r="E211" s="176" t="s">
        <v>2568</v>
      </c>
      <c r="F211" s="177" t="s">
        <v>2569</v>
      </c>
      <c r="G211" s="178" t="s">
        <v>332</v>
      </c>
      <c r="H211" s="179">
        <v>1</v>
      </c>
      <c r="I211" s="180"/>
      <c r="J211" s="181">
        <f>ROUND(I211*H211,2)</f>
        <v>0</v>
      </c>
      <c r="K211" s="177" t="s">
        <v>292</v>
      </c>
      <c r="L211" s="40"/>
      <c r="M211" s="182" t="s">
        <v>19</v>
      </c>
      <c r="N211" s="183" t="s">
        <v>45</v>
      </c>
      <c r="O211" s="65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295</v>
      </c>
      <c r="AT211" s="186" t="s">
        <v>227</v>
      </c>
      <c r="AU211" s="186" t="s">
        <v>84</v>
      </c>
      <c r="AY211" s="18" t="s">
        <v>225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8" t="s">
        <v>82</v>
      </c>
      <c r="BK211" s="187">
        <f>ROUND(I211*H211,2)</f>
        <v>0</v>
      </c>
      <c r="BL211" s="18" t="s">
        <v>295</v>
      </c>
      <c r="BM211" s="186" t="s">
        <v>2570</v>
      </c>
    </row>
    <row r="212" spans="1:47" s="2" customFormat="1" ht="11.25">
      <c r="A212" s="35"/>
      <c r="B212" s="36"/>
      <c r="C212" s="37"/>
      <c r="D212" s="188" t="s">
        <v>233</v>
      </c>
      <c r="E212" s="37"/>
      <c r="F212" s="189" t="s">
        <v>2571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233</v>
      </c>
      <c r="AU212" s="18" t="s">
        <v>84</v>
      </c>
    </row>
    <row r="213" spans="1:47" s="2" customFormat="1" ht="19.5">
      <c r="A213" s="35"/>
      <c r="B213" s="36"/>
      <c r="C213" s="37"/>
      <c r="D213" s="195" t="s">
        <v>1242</v>
      </c>
      <c r="E213" s="37"/>
      <c r="F213" s="239" t="s">
        <v>2572</v>
      </c>
      <c r="G213" s="37"/>
      <c r="H213" s="37"/>
      <c r="I213" s="190"/>
      <c r="J213" s="37"/>
      <c r="K213" s="37"/>
      <c r="L213" s="40"/>
      <c r="M213" s="191"/>
      <c r="N213" s="192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1242</v>
      </c>
      <c r="AU213" s="18" t="s">
        <v>84</v>
      </c>
    </row>
    <row r="214" spans="1:65" s="2" customFormat="1" ht="62.65" customHeight="1">
      <c r="A214" s="35"/>
      <c r="B214" s="36"/>
      <c r="C214" s="216" t="s">
        <v>587</v>
      </c>
      <c r="D214" s="216" t="s">
        <v>336</v>
      </c>
      <c r="E214" s="217" t="s">
        <v>2573</v>
      </c>
      <c r="F214" s="218" t="s">
        <v>2574</v>
      </c>
      <c r="G214" s="219" t="s">
        <v>332</v>
      </c>
      <c r="H214" s="220">
        <v>1</v>
      </c>
      <c r="I214" s="221"/>
      <c r="J214" s="222">
        <f>ROUND(I214*H214,2)</f>
        <v>0</v>
      </c>
      <c r="K214" s="218" t="s">
        <v>19</v>
      </c>
      <c r="L214" s="223"/>
      <c r="M214" s="224" t="s">
        <v>19</v>
      </c>
      <c r="N214" s="225" t="s">
        <v>45</v>
      </c>
      <c r="O214" s="65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6" t="s">
        <v>721</v>
      </c>
      <c r="AT214" s="186" t="s">
        <v>336</v>
      </c>
      <c r="AU214" s="186" t="s">
        <v>84</v>
      </c>
      <c r="AY214" s="18" t="s">
        <v>225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8" t="s">
        <v>82</v>
      </c>
      <c r="BK214" s="187">
        <f>ROUND(I214*H214,2)</f>
        <v>0</v>
      </c>
      <c r="BL214" s="18" t="s">
        <v>295</v>
      </c>
      <c r="BM214" s="186" t="s">
        <v>2575</v>
      </c>
    </row>
    <row r="215" spans="1:47" s="2" customFormat="1" ht="19.5">
      <c r="A215" s="35"/>
      <c r="B215" s="36"/>
      <c r="C215" s="37"/>
      <c r="D215" s="195" t="s">
        <v>1242</v>
      </c>
      <c r="E215" s="37"/>
      <c r="F215" s="239" t="s">
        <v>2572</v>
      </c>
      <c r="G215" s="37"/>
      <c r="H215" s="37"/>
      <c r="I215" s="190"/>
      <c r="J215" s="37"/>
      <c r="K215" s="37"/>
      <c r="L215" s="40"/>
      <c r="M215" s="191"/>
      <c r="N215" s="192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1242</v>
      </c>
      <c r="AU215" s="18" t="s">
        <v>84</v>
      </c>
    </row>
    <row r="216" spans="1:65" s="2" customFormat="1" ht="16.5" customHeight="1">
      <c r="A216" s="35"/>
      <c r="B216" s="36"/>
      <c r="C216" s="216" t="s">
        <v>612</v>
      </c>
      <c r="D216" s="216" t="s">
        <v>336</v>
      </c>
      <c r="E216" s="217" t="s">
        <v>2576</v>
      </c>
      <c r="F216" s="218" t="s">
        <v>2577</v>
      </c>
      <c r="G216" s="219" t="s">
        <v>332</v>
      </c>
      <c r="H216" s="220">
        <v>1</v>
      </c>
      <c r="I216" s="221"/>
      <c r="J216" s="222">
        <f>ROUND(I216*H216,2)</f>
        <v>0</v>
      </c>
      <c r="K216" s="218" t="s">
        <v>19</v>
      </c>
      <c r="L216" s="223"/>
      <c r="M216" s="224" t="s">
        <v>19</v>
      </c>
      <c r="N216" s="225" t="s">
        <v>45</v>
      </c>
      <c r="O216" s="65"/>
      <c r="P216" s="184">
        <f>O216*H216</f>
        <v>0</v>
      </c>
      <c r="Q216" s="184">
        <v>0.00341</v>
      </c>
      <c r="R216" s="184">
        <f>Q216*H216</f>
        <v>0.00341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721</v>
      </c>
      <c r="AT216" s="186" t="s">
        <v>336</v>
      </c>
      <c r="AU216" s="186" t="s">
        <v>84</v>
      </c>
      <c r="AY216" s="18" t="s">
        <v>225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82</v>
      </c>
      <c r="BK216" s="187">
        <f>ROUND(I216*H216,2)</f>
        <v>0</v>
      </c>
      <c r="BL216" s="18" t="s">
        <v>295</v>
      </c>
      <c r="BM216" s="186" t="s">
        <v>2578</v>
      </c>
    </row>
    <row r="217" spans="1:65" s="2" customFormat="1" ht="37.9" customHeight="1">
      <c r="A217" s="35"/>
      <c r="B217" s="36"/>
      <c r="C217" s="175" t="s">
        <v>621</v>
      </c>
      <c r="D217" s="175" t="s">
        <v>227</v>
      </c>
      <c r="E217" s="176" t="s">
        <v>2579</v>
      </c>
      <c r="F217" s="177" t="s">
        <v>2580</v>
      </c>
      <c r="G217" s="178" t="s">
        <v>332</v>
      </c>
      <c r="H217" s="179">
        <v>4</v>
      </c>
      <c r="I217" s="180"/>
      <c r="J217" s="181">
        <f>ROUND(I217*H217,2)</f>
        <v>0</v>
      </c>
      <c r="K217" s="177" t="s">
        <v>292</v>
      </c>
      <c r="L217" s="40"/>
      <c r="M217" s="182" t="s">
        <v>19</v>
      </c>
      <c r="N217" s="183" t="s">
        <v>45</v>
      </c>
      <c r="O217" s="65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295</v>
      </c>
      <c r="AT217" s="186" t="s">
        <v>227</v>
      </c>
      <c r="AU217" s="186" t="s">
        <v>84</v>
      </c>
      <c r="AY217" s="18" t="s">
        <v>225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8" t="s">
        <v>82</v>
      </c>
      <c r="BK217" s="187">
        <f>ROUND(I217*H217,2)</f>
        <v>0</v>
      </c>
      <c r="BL217" s="18" t="s">
        <v>295</v>
      </c>
      <c r="BM217" s="186" t="s">
        <v>2581</v>
      </c>
    </row>
    <row r="218" spans="1:47" s="2" customFormat="1" ht="11.25">
      <c r="A218" s="35"/>
      <c r="B218" s="36"/>
      <c r="C218" s="37"/>
      <c r="D218" s="188" t="s">
        <v>233</v>
      </c>
      <c r="E218" s="37"/>
      <c r="F218" s="189" t="s">
        <v>2582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233</v>
      </c>
      <c r="AU218" s="18" t="s">
        <v>84</v>
      </c>
    </row>
    <row r="219" spans="1:65" s="2" customFormat="1" ht="90" customHeight="1">
      <c r="A219" s="35"/>
      <c r="B219" s="36"/>
      <c r="C219" s="216" t="s">
        <v>561</v>
      </c>
      <c r="D219" s="216" t="s">
        <v>336</v>
      </c>
      <c r="E219" s="217" t="s">
        <v>2583</v>
      </c>
      <c r="F219" s="218" t="s">
        <v>2584</v>
      </c>
      <c r="G219" s="219" t="s">
        <v>332</v>
      </c>
      <c r="H219" s="220">
        <v>3</v>
      </c>
      <c r="I219" s="221"/>
      <c r="J219" s="222">
        <f>ROUND(I219*H219,2)</f>
        <v>0</v>
      </c>
      <c r="K219" s="218" t="s">
        <v>19</v>
      </c>
      <c r="L219" s="223"/>
      <c r="M219" s="224" t="s">
        <v>19</v>
      </c>
      <c r="N219" s="225" t="s">
        <v>45</v>
      </c>
      <c r="O219" s="65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6" t="s">
        <v>721</v>
      </c>
      <c r="AT219" s="186" t="s">
        <v>336</v>
      </c>
      <c r="AU219" s="186" t="s">
        <v>84</v>
      </c>
      <c r="AY219" s="18" t="s">
        <v>225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8" t="s">
        <v>82</v>
      </c>
      <c r="BK219" s="187">
        <f>ROUND(I219*H219,2)</f>
        <v>0</v>
      </c>
      <c r="BL219" s="18" t="s">
        <v>295</v>
      </c>
      <c r="BM219" s="186" t="s">
        <v>2585</v>
      </c>
    </row>
    <row r="220" spans="1:47" s="2" customFormat="1" ht="19.5">
      <c r="A220" s="35"/>
      <c r="B220" s="36"/>
      <c r="C220" s="37"/>
      <c r="D220" s="195" t="s">
        <v>1242</v>
      </c>
      <c r="E220" s="37"/>
      <c r="F220" s="239" t="s">
        <v>2586</v>
      </c>
      <c r="G220" s="37"/>
      <c r="H220" s="37"/>
      <c r="I220" s="190"/>
      <c r="J220" s="37"/>
      <c r="K220" s="37"/>
      <c r="L220" s="40"/>
      <c r="M220" s="191"/>
      <c r="N220" s="192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1242</v>
      </c>
      <c r="AU220" s="18" t="s">
        <v>84</v>
      </c>
    </row>
    <row r="221" spans="1:65" s="2" customFormat="1" ht="37.9" customHeight="1">
      <c r="A221" s="35"/>
      <c r="B221" s="36"/>
      <c r="C221" s="175" t="s">
        <v>566</v>
      </c>
      <c r="D221" s="175" t="s">
        <v>227</v>
      </c>
      <c r="E221" s="176" t="s">
        <v>2587</v>
      </c>
      <c r="F221" s="177" t="s">
        <v>2588</v>
      </c>
      <c r="G221" s="178" t="s">
        <v>332</v>
      </c>
      <c r="H221" s="179">
        <v>2</v>
      </c>
      <c r="I221" s="180"/>
      <c r="J221" s="181">
        <f>ROUND(I221*H221,2)</f>
        <v>0</v>
      </c>
      <c r="K221" s="177" t="s">
        <v>292</v>
      </c>
      <c r="L221" s="40"/>
      <c r="M221" s="182" t="s">
        <v>19</v>
      </c>
      <c r="N221" s="183" t="s">
        <v>45</v>
      </c>
      <c r="O221" s="65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6" t="s">
        <v>295</v>
      </c>
      <c r="AT221" s="186" t="s">
        <v>227</v>
      </c>
      <c r="AU221" s="186" t="s">
        <v>84</v>
      </c>
      <c r="AY221" s="18" t="s">
        <v>225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8" t="s">
        <v>82</v>
      </c>
      <c r="BK221" s="187">
        <f>ROUND(I221*H221,2)</f>
        <v>0</v>
      </c>
      <c r="BL221" s="18" t="s">
        <v>295</v>
      </c>
      <c r="BM221" s="186" t="s">
        <v>2589</v>
      </c>
    </row>
    <row r="222" spans="1:47" s="2" customFormat="1" ht="11.25">
      <c r="A222" s="35"/>
      <c r="B222" s="36"/>
      <c r="C222" s="37"/>
      <c r="D222" s="188" t="s">
        <v>233</v>
      </c>
      <c r="E222" s="37"/>
      <c r="F222" s="189" t="s">
        <v>2590</v>
      </c>
      <c r="G222" s="37"/>
      <c r="H222" s="37"/>
      <c r="I222" s="190"/>
      <c r="J222" s="37"/>
      <c r="K222" s="37"/>
      <c r="L222" s="40"/>
      <c r="M222" s="191"/>
      <c r="N222" s="192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233</v>
      </c>
      <c r="AU222" s="18" t="s">
        <v>84</v>
      </c>
    </row>
    <row r="223" spans="1:65" s="2" customFormat="1" ht="44.25" customHeight="1">
      <c r="A223" s="35"/>
      <c r="B223" s="36"/>
      <c r="C223" s="175" t="s">
        <v>571</v>
      </c>
      <c r="D223" s="175" t="s">
        <v>227</v>
      </c>
      <c r="E223" s="176" t="s">
        <v>2591</v>
      </c>
      <c r="F223" s="177" t="s">
        <v>2592</v>
      </c>
      <c r="G223" s="178" t="s">
        <v>332</v>
      </c>
      <c r="H223" s="179">
        <v>18</v>
      </c>
      <c r="I223" s="180"/>
      <c r="J223" s="181">
        <f>ROUND(I223*H223,2)</f>
        <v>0</v>
      </c>
      <c r="K223" s="177" t="s">
        <v>292</v>
      </c>
      <c r="L223" s="40"/>
      <c r="M223" s="182" t="s">
        <v>19</v>
      </c>
      <c r="N223" s="183" t="s">
        <v>45</v>
      </c>
      <c r="O223" s="65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6" t="s">
        <v>295</v>
      </c>
      <c r="AT223" s="186" t="s">
        <v>227</v>
      </c>
      <c r="AU223" s="186" t="s">
        <v>84</v>
      </c>
      <c r="AY223" s="18" t="s">
        <v>225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8" t="s">
        <v>82</v>
      </c>
      <c r="BK223" s="187">
        <f>ROUND(I223*H223,2)</f>
        <v>0</v>
      </c>
      <c r="BL223" s="18" t="s">
        <v>295</v>
      </c>
      <c r="BM223" s="186" t="s">
        <v>2593</v>
      </c>
    </row>
    <row r="224" spans="1:47" s="2" customFormat="1" ht="11.25">
      <c r="A224" s="35"/>
      <c r="B224" s="36"/>
      <c r="C224" s="37"/>
      <c r="D224" s="188" t="s">
        <v>233</v>
      </c>
      <c r="E224" s="37"/>
      <c r="F224" s="189" t="s">
        <v>2594</v>
      </c>
      <c r="G224" s="37"/>
      <c r="H224" s="37"/>
      <c r="I224" s="190"/>
      <c r="J224" s="37"/>
      <c r="K224" s="37"/>
      <c r="L224" s="40"/>
      <c r="M224" s="191"/>
      <c r="N224" s="192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233</v>
      </c>
      <c r="AU224" s="18" t="s">
        <v>84</v>
      </c>
    </row>
    <row r="225" spans="1:65" s="2" customFormat="1" ht="24.2" customHeight="1">
      <c r="A225" s="35"/>
      <c r="B225" s="36"/>
      <c r="C225" s="216" t="s">
        <v>576</v>
      </c>
      <c r="D225" s="216" t="s">
        <v>336</v>
      </c>
      <c r="E225" s="217" t="s">
        <v>2595</v>
      </c>
      <c r="F225" s="218" t="s">
        <v>2596</v>
      </c>
      <c r="G225" s="219" t="s">
        <v>332</v>
      </c>
      <c r="H225" s="220">
        <v>18</v>
      </c>
      <c r="I225" s="221"/>
      <c r="J225" s="222">
        <f>ROUND(I225*H225,2)</f>
        <v>0</v>
      </c>
      <c r="K225" s="218" t="s">
        <v>292</v>
      </c>
      <c r="L225" s="223"/>
      <c r="M225" s="224" t="s">
        <v>19</v>
      </c>
      <c r="N225" s="225" t="s">
        <v>45</v>
      </c>
      <c r="O225" s="65"/>
      <c r="P225" s="184">
        <f>O225*H225</f>
        <v>0</v>
      </c>
      <c r="Q225" s="184">
        <v>0.0001</v>
      </c>
      <c r="R225" s="184">
        <f>Q225*H225</f>
        <v>0.0018000000000000002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721</v>
      </c>
      <c r="AT225" s="186" t="s">
        <v>336</v>
      </c>
      <c r="AU225" s="186" t="s">
        <v>84</v>
      </c>
      <c r="AY225" s="18" t="s">
        <v>225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82</v>
      </c>
      <c r="BK225" s="187">
        <f>ROUND(I225*H225,2)</f>
        <v>0</v>
      </c>
      <c r="BL225" s="18" t="s">
        <v>295</v>
      </c>
      <c r="BM225" s="186" t="s">
        <v>2597</v>
      </c>
    </row>
    <row r="226" spans="1:65" s="2" customFormat="1" ht="37.9" customHeight="1">
      <c r="A226" s="35"/>
      <c r="B226" s="36"/>
      <c r="C226" s="175" t="s">
        <v>351</v>
      </c>
      <c r="D226" s="175" t="s">
        <v>227</v>
      </c>
      <c r="E226" s="176" t="s">
        <v>2598</v>
      </c>
      <c r="F226" s="177" t="s">
        <v>2599</v>
      </c>
      <c r="G226" s="178" t="s">
        <v>332</v>
      </c>
      <c r="H226" s="179">
        <v>1</v>
      </c>
      <c r="I226" s="180"/>
      <c r="J226" s="181">
        <f>ROUND(I226*H226,2)</f>
        <v>0</v>
      </c>
      <c r="K226" s="177" t="s">
        <v>292</v>
      </c>
      <c r="L226" s="40"/>
      <c r="M226" s="182" t="s">
        <v>19</v>
      </c>
      <c r="N226" s="183" t="s">
        <v>45</v>
      </c>
      <c r="O226" s="65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6" t="s">
        <v>295</v>
      </c>
      <c r="AT226" s="186" t="s">
        <v>227</v>
      </c>
      <c r="AU226" s="186" t="s">
        <v>84</v>
      </c>
      <c r="AY226" s="18" t="s">
        <v>225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8" t="s">
        <v>82</v>
      </c>
      <c r="BK226" s="187">
        <f>ROUND(I226*H226,2)</f>
        <v>0</v>
      </c>
      <c r="BL226" s="18" t="s">
        <v>295</v>
      </c>
      <c r="BM226" s="186" t="s">
        <v>2600</v>
      </c>
    </row>
    <row r="227" spans="1:47" s="2" customFormat="1" ht="11.25">
      <c r="A227" s="35"/>
      <c r="B227" s="36"/>
      <c r="C227" s="37"/>
      <c r="D227" s="188" t="s">
        <v>233</v>
      </c>
      <c r="E227" s="37"/>
      <c r="F227" s="189" t="s">
        <v>2601</v>
      </c>
      <c r="G227" s="37"/>
      <c r="H227" s="37"/>
      <c r="I227" s="190"/>
      <c r="J227" s="37"/>
      <c r="K227" s="37"/>
      <c r="L227" s="40"/>
      <c r="M227" s="191"/>
      <c r="N227" s="192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233</v>
      </c>
      <c r="AU227" s="18" t="s">
        <v>84</v>
      </c>
    </row>
    <row r="228" spans="1:65" s="2" customFormat="1" ht="16.5" customHeight="1">
      <c r="A228" s="35"/>
      <c r="B228" s="36"/>
      <c r="C228" s="216" t="s">
        <v>545</v>
      </c>
      <c r="D228" s="216" t="s">
        <v>336</v>
      </c>
      <c r="E228" s="217" t="s">
        <v>2602</v>
      </c>
      <c r="F228" s="218" t="s">
        <v>2603</v>
      </c>
      <c r="G228" s="219" t="s">
        <v>332</v>
      </c>
      <c r="H228" s="220">
        <v>3</v>
      </c>
      <c r="I228" s="221"/>
      <c r="J228" s="222">
        <f>ROUND(I228*H228,2)</f>
        <v>0</v>
      </c>
      <c r="K228" s="218" t="s">
        <v>19</v>
      </c>
      <c r="L228" s="223"/>
      <c r="M228" s="224" t="s">
        <v>19</v>
      </c>
      <c r="N228" s="225" t="s">
        <v>45</v>
      </c>
      <c r="O228" s="65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6" t="s">
        <v>721</v>
      </c>
      <c r="AT228" s="186" t="s">
        <v>336</v>
      </c>
      <c r="AU228" s="186" t="s">
        <v>84</v>
      </c>
      <c r="AY228" s="18" t="s">
        <v>225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8" t="s">
        <v>82</v>
      </c>
      <c r="BK228" s="187">
        <f>ROUND(I228*H228,2)</f>
        <v>0</v>
      </c>
      <c r="BL228" s="18" t="s">
        <v>295</v>
      </c>
      <c r="BM228" s="186" t="s">
        <v>2604</v>
      </c>
    </row>
    <row r="229" spans="1:47" s="2" customFormat="1" ht="19.5">
      <c r="A229" s="35"/>
      <c r="B229" s="36"/>
      <c r="C229" s="37"/>
      <c r="D229" s="195" t="s">
        <v>1242</v>
      </c>
      <c r="E229" s="37"/>
      <c r="F229" s="239" t="s">
        <v>2605</v>
      </c>
      <c r="G229" s="37"/>
      <c r="H229" s="37"/>
      <c r="I229" s="190"/>
      <c r="J229" s="37"/>
      <c r="K229" s="37"/>
      <c r="L229" s="40"/>
      <c r="M229" s="191"/>
      <c r="N229" s="192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1242</v>
      </c>
      <c r="AU229" s="18" t="s">
        <v>84</v>
      </c>
    </row>
    <row r="230" spans="1:65" s="2" customFormat="1" ht="37.9" customHeight="1">
      <c r="A230" s="35"/>
      <c r="B230" s="36"/>
      <c r="C230" s="175" t="s">
        <v>1289</v>
      </c>
      <c r="D230" s="175" t="s">
        <v>227</v>
      </c>
      <c r="E230" s="176" t="s">
        <v>2606</v>
      </c>
      <c r="F230" s="177" t="s">
        <v>2607</v>
      </c>
      <c r="G230" s="178" t="s">
        <v>332</v>
      </c>
      <c r="H230" s="179">
        <v>18</v>
      </c>
      <c r="I230" s="180"/>
      <c r="J230" s="181">
        <f>ROUND(I230*H230,2)</f>
        <v>0</v>
      </c>
      <c r="K230" s="177" t="s">
        <v>292</v>
      </c>
      <c r="L230" s="40"/>
      <c r="M230" s="182" t="s">
        <v>19</v>
      </c>
      <c r="N230" s="183" t="s">
        <v>45</v>
      </c>
      <c r="O230" s="65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6" t="s">
        <v>295</v>
      </c>
      <c r="AT230" s="186" t="s">
        <v>227</v>
      </c>
      <c r="AU230" s="186" t="s">
        <v>84</v>
      </c>
      <c r="AY230" s="18" t="s">
        <v>225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8" t="s">
        <v>82</v>
      </c>
      <c r="BK230" s="187">
        <f>ROUND(I230*H230,2)</f>
        <v>0</v>
      </c>
      <c r="BL230" s="18" t="s">
        <v>295</v>
      </c>
      <c r="BM230" s="186" t="s">
        <v>2608</v>
      </c>
    </row>
    <row r="231" spans="1:47" s="2" customFormat="1" ht="11.25">
      <c r="A231" s="35"/>
      <c r="B231" s="36"/>
      <c r="C231" s="37"/>
      <c r="D231" s="188" t="s">
        <v>233</v>
      </c>
      <c r="E231" s="37"/>
      <c r="F231" s="189" t="s">
        <v>2609</v>
      </c>
      <c r="G231" s="37"/>
      <c r="H231" s="37"/>
      <c r="I231" s="190"/>
      <c r="J231" s="37"/>
      <c r="K231" s="37"/>
      <c r="L231" s="40"/>
      <c r="M231" s="191"/>
      <c r="N231" s="192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233</v>
      </c>
      <c r="AU231" s="18" t="s">
        <v>84</v>
      </c>
    </row>
    <row r="232" spans="1:65" s="2" customFormat="1" ht="16.5" customHeight="1">
      <c r="A232" s="35"/>
      <c r="B232" s="36"/>
      <c r="C232" s="216" t="s">
        <v>1158</v>
      </c>
      <c r="D232" s="216" t="s">
        <v>336</v>
      </c>
      <c r="E232" s="217" t="s">
        <v>2610</v>
      </c>
      <c r="F232" s="218" t="s">
        <v>2611</v>
      </c>
      <c r="G232" s="219" t="s">
        <v>332</v>
      </c>
      <c r="H232" s="220">
        <v>18</v>
      </c>
      <c r="I232" s="221"/>
      <c r="J232" s="222">
        <f>ROUND(I232*H232,2)</f>
        <v>0</v>
      </c>
      <c r="K232" s="218" t="s">
        <v>19</v>
      </c>
      <c r="L232" s="223"/>
      <c r="M232" s="224" t="s">
        <v>19</v>
      </c>
      <c r="N232" s="225" t="s">
        <v>45</v>
      </c>
      <c r="O232" s="65"/>
      <c r="P232" s="184">
        <f>O232*H232</f>
        <v>0</v>
      </c>
      <c r="Q232" s="184">
        <v>5E-05</v>
      </c>
      <c r="R232" s="184">
        <f>Q232*H232</f>
        <v>0.0009000000000000001</v>
      </c>
      <c r="S232" s="184">
        <v>0</v>
      </c>
      <c r="T232" s="18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6" t="s">
        <v>721</v>
      </c>
      <c r="AT232" s="186" t="s">
        <v>336</v>
      </c>
      <c r="AU232" s="186" t="s">
        <v>84</v>
      </c>
      <c r="AY232" s="18" t="s">
        <v>225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8" t="s">
        <v>82</v>
      </c>
      <c r="BK232" s="187">
        <f>ROUND(I232*H232,2)</f>
        <v>0</v>
      </c>
      <c r="BL232" s="18" t="s">
        <v>295</v>
      </c>
      <c r="BM232" s="186" t="s">
        <v>2612</v>
      </c>
    </row>
    <row r="233" spans="1:65" s="2" customFormat="1" ht="16.5" customHeight="1">
      <c r="A233" s="35"/>
      <c r="B233" s="36"/>
      <c r="C233" s="216" t="s">
        <v>1164</v>
      </c>
      <c r="D233" s="216" t="s">
        <v>336</v>
      </c>
      <c r="E233" s="217" t="s">
        <v>2613</v>
      </c>
      <c r="F233" s="218" t="s">
        <v>2614</v>
      </c>
      <c r="G233" s="219" t="s">
        <v>332</v>
      </c>
      <c r="H233" s="220">
        <v>1</v>
      </c>
      <c r="I233" s="221"/>
      <c r="J233" s="222">
        <f>ROUND(I233*H233,2)</f>
        <v>0</v>
      </c>
      <c r="K233" s="218" t="s">
        <v>19</v>
      </c>
      <c r="L233" s="223"/>
      <c r="M233" s="224" t="s">
        <v>19</v>
      </c>
      <c r="N233" s="225" t="s">
        <v>45</v>
      </c>
      <c r="O233" s="65"/>
      <c r="P233" s="184">
        <f>O233*H233</f>
        <v>0</v>
      </c>
      <c r="Q233" s="184">
        <v>5E-05</v>
      </c>
      <c r="R233" s="184">
        <f>Q233*H233</f>
        <v>5E-05</v>
      </c>
      <c r="S233" s="184">
        <v>0</v>
      </c>
      <c r="T233" s="18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721</v>
      </c>
      <c r="AT233" s="186" t="s">
        <v>336</v>
      </c>
      <c r="AU233" s="186" t="s">
        <v>84</v>
      </c>
      <c r="AY233" s="18" t="s">
        <v>225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82</v>
      </c>
      <c r="BK233" s="187">
        <f>ROUND(I233*H233,2)</f>
        <v>0</v>
      </c>
      <c r="BL233" s="18" t="s">
        <v>295</v>
      </c>
      <c r="BM233" s="186" t="s">
        <v>2615</v>
      </c>
    </row>
    <row r="234" spans="1:65" s="2" customFormat="1" ht="37.9" customHeight="1">
      <c r="A234" s="35"/>
      <c r="B234" s="36"/>
      <c r="C234" s="175" t="s">
        <v>535</v>
      </c>
      <c r="D234" s="175" t="s">
        <v>227</v>
      </c>
      <c r="E234" s="176" t="s">
        <v>2616</v>
      </c>
      <c r="F234" s="177" t="s">
        <v>2617</v>
      </c>
      <c r="G234" s="178" t="s">
        <v>332</v>
      </c>
      <c r="H234" s="179">
        <v>1</v>
      </c>
      <c r="I234" s="180"/>
      <c r="J234" s="181">
        <f>ROUND(I234*H234,2)</f>
        <v>0</v>
      </c>
      <c r="K234" s="177" t="s">
        <v>292</v>
      </c>
      <c r="L234" s="40"/>
      <c r="M234" s="182" t="s">
        <v>19</v>
      </c>
      <c r="N234" s="183" t="s">
        <v>45</v>
      </c>
      <c r="O234" s="65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295</v>
      </c>
      <c r="AT234" s="186" t="s">
        <v>227</v>
      </c>
      <c r="AU234" s="186" t="s">
        <v>84</v>
      </c>
      <c r="AY234" s="18" t="s">
        <v>225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8" t="s">
        <v>82</v>
      </c>
      <c r="BK234" s="187">
        <f>ROUND(I234*H234,2)</f>
        <v>0</v>
      </c>
      <c r="BL234" s="18" t="s">
        <v>295</v>
      </c>
      <c r="BM234" s="186" t="s">
        <v>2618</v>
      </c>
    </row>
    <row r="235" spans="1:47" s="2" customFormat="1" ht="11.25">
      <c r="A235" s="35"/>
      <c r="B235" s="36"/>
      <c r="C235" s="37"/>
      <c r="D235" s="188" t="s">
        <v>233</v>
      </c>
      <c r="E235" s="37"/>
      <c r="F235" s="189" t="s">
        <v>2619</v>
      </c>
      <c r="G235" s="37"/>
      <c r="H235" s="37"/>
      <c r="I235" s="190"/>
      <c r="J235" s="37"/>
      <c r="K235" s="37"/>
      <c r="L235" s="40"/>
      <c r="M235" s="191"/>
      <c r="N235" s="192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233</v>
      </c>
      <c r="AU235" s="18" t="s">
        <v>84</v>
      </c>
    </row>
    <row r="236" spans="1:65" s="2" customFormat="1" ht="49.15" customHeight="1">
      <c r="A236" s="35"/>
      <c r="B236" s="36"/>
      <c r="C236" s="175" t="s">
        <v>921</v>
      </c>
      <c r="D236" s="175" t="s">
        <v>227</v>
      </c>
      <c r="E236" s="176" t="s">
        <v>2620</v>
      </c>
      <c r="F236" s="177" t="s">
        <v>2621</v>
      </c>
      <c r="G236" s="178" t="s">
        <v>332</v>
      </c>
      <c r="H236" s="179">
        <v>23</v>
      </c>
      <c r="I236" s="180"/>
      <c r="J236" s="181">
        <f>ROUND(I236*H236,2)</f>
        <v>0</v>
      </c>
      <c r="K236" s="177" t="s">
        <v>292</v>
      </c>
      <c r="L236" s="40"/>
      <c r="M236" s="182" t="s">
        <v>19</v>
      </c>
      <c r="N236" s="183" t="s">
        <v>45</v>
      </c>
      <c r="O236" s="65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6" t="s">
        <v>295</v>
      </c>
      <c r="AT236" s="186" t="s">
        <v>227</v>
      </c>
      <c r="AU236" s="186" t="s">
        <v>84</v>
      </c>
      <c r="AY236" s="18" t="s">
        <v>225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8" t="s">
        <v>82</v>
      </c>
      <c r="BK236" s="187">
        <f>ROUND(I236*H236,2)</f>
        <v>0</v>
      </c>
      <c r="BL236" s="18" t="s">
        <v>295</v>
      </c>
      <c r="BM236" s="186" t="s">
        <v>2622</v>
      </c>
    </row>
    <row r="237" spans="1:47" s="2" customFormat="1" ht="11.25">
      <c r="A237" s="35"/>
      <c r="B237" s="36"/>
      <c r="C237" s="37"/>
      <c r="D237" s="188" t="s">
        <v>233</v>
      </c>
      <c r="E237" s="37"/>
      <c r="F237" s="189" t="s">
        <v>2623</v>
      </c>
      <c r="G237" s="37"/>
      <c r="H237" s="37"/>
      <c r="I237" s="190"/>
      <c r="J237" s="37"/>
      <c r="K237" s="37"/>
      <c r="L237" s="40"/>
      <c r="M237" s="191"/>
      <c r="N237" s="192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233</v>
      </c>
      <c r="AU237" s="18" t="s">
        <v>84</v>
      </c>
    </row>
    <row r="238" spans="1:65" s="2" customFormat="1" ht="24.2" customHeight="1">
      <c r="A238" s="35"/>
      <c r="B238" s="36"/>
      <c r="C238" s="216" t="s">
        <v>828</v>
      </c>
      <c r="D238" s="216" t="s">
        <v>336</v>
      </c>
      <c r="E238" s="217" t="s">
        <v>2624</v>
      </c>
      <c r="F238" s="218" t="s">
        <v>2625</v>
      </c>
      <c r="G238" s="219" t="s">
        <v>332</v>
      </c>
      <c r="H238" s="220">
        <v>23</v>
      </c>
      <c r="I238" s="221"/>
      <c r="J238" s="222">
        <f>ROUND(I238*H238,2)</f>
        <v>0</v>
      </c>
      <c r="K238" s="218" t="s">
        <v>292</v>
      </c>
      <c r="L238" s="223"/>
      <c r="M238" s="224" t="s">
        <v>19</v>
      </c>
      <c r="N238" s="225" t="s">
        <v>45</v>
      </c>
      <c r="O238" s="65"/>
      <c r="P238" s="184">
        <f>O238*H238</f>
        <v>0</v>
      </c>
      <c r="Q238" s="184">
        <v>4E-05</v>
      </c>
      <c r="R238" s="184">
        <f>Q238*H238</f>
        <v>0.00092</v>
      </c>
      <c r="S238" s="184">
        <v>0</v>
      </c>
      <c r="T238" s="18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6" t="s">
        <v>721</v>
      </c>
      <c r="AT238" s="186" t="s">
        <v>336</v>
      </c>
      <c r="AU238" s="186" t="s">
        <v>84</v>
      </c>
      <c r="AY238" s="18" t="s">
        <v>225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8" t="s">
        <v>82</v>
      </c>
      <c r="BK238" s="187">
        <f>ROUND(I238*H238,2)</f>
        <v>0</v>
      </c>
      <c r="BL238" s="18" t="s">
        <v>295</v>
      </c>
      <c r="BM238" s="186" t="s">
        <v>2626</v>
      </c>
    </row>
    <row r="239" spans="1:65" s="2" customFormat="1" ht="49.15" customHeight="1">
      <c r="A239" s="35"/>
      <c r="B239" s="36"/>
      <c r="C239" s="175" t="s">
        <v>832</v>
      </c>
      <c r="D239" s="175" t="s">
        <v>227</v>
      </c>
      <c r="E239" s="176" t="s">
        <v>2627</v>
      </c>
      <c r="F239" s="177" t="s">
        <v>2628</v>
      </c>
      <c r="G239" s="178" t="s">
        <v>332</v>
      </c>
      <c r="H239" s="179">
        <v>27</v>
      </c>
      <c r="I239" s="180"/>
      <c r="J239" s="181">
        <f>ROUND(I239*H239,2)</f>
        <v>0</v>
      </c>
      <c r="K239" s="177" t="s">
        <v>292</v>
      </c>
      <c r="L239" s="40"/>
      <c r="M239" s="182" t="s">
        <v>19</v>
      </c>
      <c r="N239" s="183" t="s">
        <v>45</v>
      </c>
      <c r="O239" s="65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295</v>
      </c>
      <c r="AT239" s="186" t="s">
        <v>227</v>
      </c>
      <c r="AU239" s="186" t="s">
        <v>84</v>
      </c>
      <c r="AY239" s="18" t="s">
        <v>225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8" t="s">
        <v>82</v>
      </c>
      <c r="BK239" s="187">
        <f>ROUND(I239*H239,2)</f>
        <v>0</v>
      </c>
      <c r="BL239" s="18" t="s">
        <v>295</v>
      </c>
      <c r="BM239" s="186" t="s">
        <v>2629</v>
      </c>
    </row>
    <row r="240" spans="1:47" s="2" customFormat="1" ht="11.25">
      <c r="A240" s="35"/>
      <c r="B240" s="36"/>
      <c r="C240" s="37"/>
      <c r="D240" s="188" t="s">
        <v>233</v>
      </c>
      <c r="E240" s="37"/>
      <c r="F240" s="189" t="s">
        <v>2630</v>
      </c>
      <c r="G240" s="37"/>
      <c r="H240" s="37"/>
      <c r="I240" s="190"/>
      <c r="J240" s="37"/>
      <c r="K240" s="37"/>
      <c r="L240" s="40"/>
      <c r="M240" s="191"/>
      <c r="N240" s="192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233</v>
      </c>
      <c r="AU240" s="18" t="s">
        <v>84</v>
      </c>
    </row>
    <row r="241" spans="1:65" s="2" customFormat="1" ht="24.2" customHeight="1">
      <c r="A241" s="35"/>
      <c r="B241" s="36"/>
      <c r="C241" s="216" t="s">
        <v>637</v>
      </c>
      <c r="D241" s="216" t="s">
        <v>336</v>
      </c>
      <c r="E241" s="217" t="s">
        <v>2631</v>
      </c>
      <c r="F241" s="218" t="s">
        <v>2632</v>
      </c>
      <c r="G241" s="219" t="s">
        <v>332</v>
      </c>
      <c r="H241" s="220">
        <v>27</v>
      </c>
      <c r="I241" s="221"/>
      <c r="J241" s="222">
        <f>ROUND(I241*H241,2)</f>
        <v>0</v>
      </c>
      <c r="K241" s="218" t="s">
        <v>292</v>
      </c>
      <c r="L241" s="223"/>
      <c r="M241" s="224" t="s">
        <v>19</v>
      </c>
      <c r="N241" s="225" t="s">
        <v>45</v>
      </c>
      <c r="O241" s="65"/>
      <c r="P241" s="184">
        <f>O241*H241</f>
        <v>0</v>
      </c>
      <c r="Q241" s="184">
        <v>4E-05</v>
      </c>
      <c r="R241" s="184">
        <f>Q241*H241</f>
        <v>0.00108</v>
      </c>
      <c r="S241" s="184">
        <v>0</v>
      </c>
      <c r="T241" s="18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6" t="s">
        <v>721</v>
      </c>
      <c r="AT241" s="186" t="s">
        <v>336</v>
      </c>
      <c r="AU241" s="186" t="s">
        <v>84</v>
      </c>
      <c r="AY241" s="18" t="s">
        <v>225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8" t="s">
        <v>82</v>
      </c>
      <c r="BK241" s="187">
        <f>ROUND(I241*H241,2)</f>
        <v>0</v>
      </c>
      <c r="BL241" s="18" t="s">
        <v>295</v>
      </c>
      <c r="BM241" s="186" t="s">
        <v>2633</v>
      </c>
    </row>
    <row r="242" spans="1:65" s="2" customFormat="1" ht="49.15" customHeight="1">
      <c r="A242" s="35"/>
      <c r="B242" s="36"/>
      <c r="C242" s="175" t="s">
        <v>1461</v>
      </c>
      <c r="D242" s="175" t="s">
        <v>227</v>
      </c>
      <c r="E242" s="176" t="s">
        <v>2634</v>
      </c>
      <c r="F242" s="177" t="s">
        <v>2635</v>
      </c>
      <c r="G242" s="178" t="s">
        <v>332</v>
      </c>
      <c r="H242" s="179">
        <v>3</v>
      </c>
      <c r="I242" s="180"/>
      <c r="J242" s="181">
        <f>ROUND(I242*H242,2)</f>
        <v>0</v>
      </c>
      <c r="K242" s="177" t="s">
        <v>292</v>
      </c>
      <c r="L242" s="40"/>
      <c r="M242" s="182" t="s">
        <v>19</v>
      </c>
      <c r="N242" s="183" t="s">
        <v>45</v>
      </c>
      <c r="O242" s="65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295</v>
      </c>
      <c r="AT242" s="186" t="s">
        <v>227</v>
      </c>
      <c r="AU242" s="186" t="s">
        <v>84</v>
      </c>
      <c r="AY242" s="18" t="s">
        <v>225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8" t="s">
        <v>82</v>
      </c>
      <c r="BK242" s="187">
        <f>ROUND(I242*H242,2)</f>
        <v>0</v>
      </c>
      <c r="BL242" s="18" t="s">
        <v>295</v>
      </c>
      <c r="BM242" s="186" t="s">
        <v>2636</v>
      </c>
    </row>
    <row r="243" spans="1:47" s="2" customFormat="1" ht="11.25">
      <c r="A243" s="35"/>
      <c r="B243" s="36"/>
      <c r="C243" s="37"/>
      <c r="D243" s="188" t="s">
        <v>233</v>
      </c>
      <c r="E243" s="37"/>
      <c r="F243" s="189" t="s">
        <v>2637</v>
      </c>
      <c r="G243" s="37"/>
      <c r="H243" s="37"/>
      <c r="I243" s="190"/>
      <c r="J243" s="37"/>
      <c r="K243" s="37"/>
      <c r="L243" s="40"/>
      <c r="M243" s="191"/>
      <c r="N243" s="192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233</v>
      </c>
      <c r="AU243" s="18" t="s">
        <v>84</v>
      </c>
    </row>
    <row r="244" spans="1:65" s="2" customFormat="1" ht="24.2" customHeight="1">
      <c r="A244" s="35"/>
      <c r="B244" s="36"/>
      <c r="C244" s="216" t="s">
        <v>654</v>
      </c>
      <c r="D244" s="216" t="s">
        <v>336</v>
      </c>
      <c r="E244" s="217" t="s">
        <v>2638</v>
      </c>
      <c r="F244" s="218" t="s">
        <v>2639</v>
      </c>
      <c r="G244" s="219" t="s">
        <v>332</v>
      </c>
      <c r="H244" s="220">
        <v>3</v>
      </c>
      <c r="I244" s="221"/>
      <c r="J244" s="222">
        <f>ROUND(I244*H244,2)</f>
        <v>0</v>
      </c>
      <c r="K244" s="218" t="s">
        <v>292</v>
      </c>
      <c r="L244" s="223"/>
      <c r="M244" s="224" t="s">
        <v>19</v>
      </c>
      <c r="N244" s="225" t="s">
        <v>45</v>
      </c>
      <c r="O244" s="65"/>
      <c r="P244" s="184">
        <f>O244*H244</f>
        <v>0</v>
      </c>
      <c r="Q244" s="184">
        <v>5E-05</v>
      </c>
      <c r="R244" s="184">
        <f>Q244*H244</f>
        <v>0.00015000000000000001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721</v>
      </c>
      <c r="AT244" s="186" t="s">
        <v>336</v>
      </c>
      <c r="AU244" s="186" t="s">
        <v>84</v>
      </c>
      <c r="AY244" s="18" t="s">
        <v>225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8" t="s">
        <v>82</v>
      </c>
      <c r="BK244" s="187">
        <f>ROUND(I244*H244,2)</f>
        <v>0</v>
      </c>
      <c r="BL244" s="18" t="s">
        <v>295</v>
      </c>
      <c r="BM244" s="186" t="s">
        <v>2640</v>
      </c>
    </row>
    <row r="245" spans="1:65" s="2" customFormat="1" ht="49.15" customHeight="1">
      <c r="A245" s="35"/>
      <c r="B245" s="36"/>
      <c r="C245" s="175" t="s">
        <v>669</v>
      </c>
      <c r="D245" s="175" t="s">
        <v>227</v>
      </c>
      <c r="E245" s="176" t="s">
        <v>2641</v>
      </c>
      <c r="F245" s="177" t="s">
        <v>2642</v>
      </c>
      <c r="G245" s="178" t="s">
        <v>332</v>
      </c>
      <c r="H245" s="179">
        <v>57</v>
      </c>
      <c r="I245" s="180"/>
      <c r="J245" s="181">
        <f>ROUND(I245*H245,2)</f>
        <v>0</v>
      </c>
      <c r="K245" s="177" t="s">
        <v>292</v>
      </c>
      <c r="L245" s="40"/>
      <c r="M245" s="182" t="s">
        <v>19</v>
      </c>
      <c r="N245" s="183" t="s">
        <v>45</v>
      </c>
      <c r="O245" s="65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6" t="s">
        <v>295</v>
      </c>
      <c r="AT245" s="186" t="s">
        <v>227</v>
      </c>
      <c r="AU245" s="186" t="s">
        <v>84</v>
      </c>
      <c r="AY245" s="18" t="s">
        <v>225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8" t="s">
        <v>82</v>
      </c>
      <c r="BK245" s="187">
        <f>ROUND(I245*H245,2)</f>
        <v>0</v>
      </c>
      <c r="BL245" s="18" t="s">
        <v>295</v>
      </c>
      <c r="BM245" s="186" t="s">
        <v>2643</v>
      </c>
    </row>
    <row r="246" spans="1:47" s="2" customFormat="1" ht="11.25">
      <c r="A246" s="35"/>
      <c r="B246" s="36"/>
      <c r="C246" s="37"/>
      <c r="D246" s="188" t="s">
        <v>233</v>
      </c>
      <c r="E246" s="37"/>
      <c r="F246" s="189" t="s">
        <v>2644</v>
      </c>
      <c r="G246" s="37"/>
      <c r="H246" s="37"/>
      <c r="I246" s="190"/>
      <c r="J246" s="37"/>
      <c r="K246" s="37"/>
      <c r="L246" s="40"/>
      <c r="M246" s="191"/>
      <c r="N246" s="192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233</v>
      </c>
      <c r="AU246" s="18" t="s">
        <v>84</v>
      </c>
    </row>
    <row r="247" spans="1:65" s="2" customFormat="1" ht="24.2" customHeight="1">
      <c r="A247" s="35"/>
      <c r="B247" s="36"/>
      <c r="C247" s="216" t="s">
        <v>675</v>
      </c>
      <c r="D247" s="216" t="s">
        <v>336</v>
      </c>
      <c r="E247" s="217" t="s">
        <v>2645</v>
      </c>
      <c r="F247" s="218" t="s">
        <v>2646</v>
      </c>
      <c r="G247" s="219" t="s">
        <v>332</v>
      </c>
      <c r="H247" s="220">
        <v>57</v>
      </c>
      <c r="I247" s="221"/>
      <c r="J247" s="222">
        <f aca="true" t="shared" si="0" ref="J247:J253">ROUND(I247*H247,2)</f>
        <v>0</v>
      </c>
      <c r="K247" s="218" t="s">
        <v>292</v>
      </c>
      <c r="L247" s="223"/>
      <c r="M247" s="224" t="s">
        <v>19</v>
      </c>
      <c r="N247" s="225" t="s">
        <v>45</v>
      </c>
      <c r="O247" s="65"/>
      <c r="P247" s="184">
        <f aca="true" t="shared" si="1" ref="P247:P253">O247*H247</f>
        <v>0</v>
      </c>
      <c r="Q247" s="184">
        <v>6E-05</v>
      </c>
      <c r="R247" s="184">
        <f aca="true" t="shared" si="2" ref="R247:R253">Q247*H247</f>
        <v>0.0034200000000000003</v>
      </c>
      <c r="S247" s="184">
        <v>0</v>
      </c>
      <c r="T247" s="185">
        <f aca="true" t="shared" si="3" ref="T247:T253"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721</v>
      </c>
      <c r="AT247" s="186" t="s">
        <v>336</v>
      </c>
      <c r="AU247" s="186" t="s">
        <v>84</v>
      </c>
      <c r="AY247" s="18" t="s">
        <v>225</v>
      </c>
      <c r="BE247" s="187">
        <f aca="true" t="shared" si="4" ref="BE247:BE253">IF(N247="základní",J247,0)</f>
        <v>0</v>
      </c>
      <c r="BF247" s="187">
        <f aca="true" t="shared" si="5" ref="BF247:BF253">IF(N247="snížená",J247,0)</f>
        <v>0</v>
      </c>
      <c r="BG247" s="187">
        <f aca="true" t="shared" si="6" ref="BG247:BG253">IF(N247="zákl. přenesená",J247,0)</f>
        <v>0</v>
      </c>
      <c r="BH247" s="187">
        <f aca="true" t="shared" si="7" ref="BH247:BH253">IF(N247="sníž. přenesená",J247,0)</f>
        <v>0</v>
      </c>
      <c r="BI247" s="187">
        <f aca="true" t="shared" si="8" ref="BI247:BI253">IF(N247="nulová",J247,0)</f>
        <v>0</v>
      </c>
      <c r="BJ247" s="18" t="s">
        <v>82</v>
      </c>
      <c r="BK247" s="187">
        <f aca="true" t="shared" si="9" ref="BK247:BK253">ROUND(I247*H247,2)</f>
        <v>0</v>
      </c>
      <c r="BL247" s="18" t="s">
        <v>295</v>
      </c>
      <c r="BM247" s="186" t="s">
        <v>2647</v>
      </c>
    </row>
    <row r="248" spans="1:65" s="2" customFormat="1" ht="16.5" customHeight="1">
      <c r="A248" s="35"/>
      <c r="B248" s="36"/>
      <c r="C248" s="216" t="s">
        <v>796</v>
      </c>
      <c r="D248" s="216" t="s">
        <v>336</v>
      </c>
      <c r="E248" s="217" t="s">
        <v>2648</v>
      </c>
      <c r="F248" s="218" t="s">
        <v>2649</v>
      </c>
      <c r="G248" s="219" t="s">
        <v>332</v>
      </c>
      <c r="H248" s="220">
        <v>1</v>
      </c>
      <c r="I248" s="221"/>
      <c r="J248" s="222">
        <f t="shared" si="0"/>
        <v>0</v>
      </c>
      <c r="K248" s="218" t="s">
        <v>292</v>
      </c>
      <c r="L248" s="223"/>
      <c r="M248" s="224" t="s">
        <v>19</v>
      </c>
      <c r="N248" s="225" t="s">
        <v>45</v>
      </c>
      <c r="O248" s="65"/>
      <c r="P248" s="184">
        <f t="shared" si="1"/>
        <v>0</v>
      </c>
      <c r="Q248" s="184">
        <v>6E-05</v>
      </c>
      <c r="R248" s="184">
        <f t="shared" si="2"/>
        <v>6E-05</v>
      </c>
      <c r="S248" s="184">
        <v>0</v>
      </c>
      <c r="T248" s="185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6" t="s">
        <v>721</v>
      </c>
      <c r="AT248" s="186" t="s">
        <v>336</v>
      </c>
      <c r="AU248" s="186" t="s">
        <v>84</v>
      </c>
      <c r="AY248" s="18" t="s">
        <v>225</v>
      </c>
      <c r="BE248" s="187">
        <f t="shared" si="4"/>
        <v>0</v>
      </c>
      <c r="BF248" s="187">
        <f t="shared" si="5"/>
        <v>0</v>
      </c>
      <c r="BG248" s="187">
        <f t="shared" si="6"/>
        <v>0</v>
      </c>
      <c r="BH248" s="187">
        <f t="shared" si="7"/>
        <v>0</v>
      </c>
      <c r="BI248" s="187">
        <f t="shared" si="8"/>
        <v>0</v>
      </c>
      <c r="BJ248" s="18" t="s">
        <v>82</v>
      </c>
      <c r="BK248" s="187">
        <f t="shared" si="9"/>
        <v>0</v>
      </c>
      <c r="BL248" s="18" t="s">
        <v>295</v>
      </c>
      <c r="BM248" s="186" t="s">
        <v>2650</v>
      </c>
    </row>
    <row r="249" spans="1:65" s="2" customFormat="1" ht="16.5" customHeight="1">
      <c r="A249" s="35"/>
      <c r="B249" s="36"/>
      <c r="C249" s="216" t="s">
        <v>803</v>
      </c>
      <c r="D249" s="216" t="s">
        <v>336</v>
      </c>
      <c r="E249" s="217" t="s">
        <v>2651</v>
      </c>
      <c r="F249" s="218" t="s">
        <v>2652</v>
      </c>
      <c r="G249" s="219" t="s">
        <v>332</v>
      </c>
      <c r="H249" s="220">
        <v>82</v>
      </c>
      <c r="I249" s="221"/>
      <c r="J249" s="222">
        <f t="shared" si="0"/>
        <v>0</v>
      </c>
      <c r="K249" s="218" t="s">
        <v>292</v>
      </c>
      <c r="L249" s="223"/>
      <c r="M249" s="224" t="s">
        <v>19</v>
      </c>
      <c r="N249" s="225" t="s">
        <v>45</v>
      </c>
      <c r="O249" s="65"/>
      <c r="P249" s="184">
        <f t="shared" si="1"/>
        <v>0</v>
      </c>
      <c r="Q249" s="184">
        <v>1E-05</v>
      </c>
      <c r="R249" s="184">
        <f t="shared" si="2"/>
        <v>0.0008200000000000001</v>
      </c>
      <c r="S249" s="184">
        <v>0</v>
      </c>
      <c r="T249" s="185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721</v>
      </c>
      <c r="AT249" s="186" t="s">
        <v>336</v>
      </c>
      <c r="AU249" s="186" t="s">
        <v>84</v>
      </c>
      <c r="AY249" s="18" t="s">
        <v>225</v>
      </c>
      <c r="BE249" s="187">
        <f t="shared" si="4"/>
        <v>0</v>
      </c>
      <c r="BF249" s="187">
        <f t="shared" si="5"/>
        <v>0</v>
      </c>
      <c r="BG249" s="187">
        <f t="shared" si="6"/>
        <v>0</v>
      </c>
      <c r="BH249" s="187">
        <f t="shared" si="7"/>
        <v>0</v>
      </c>
      <c r="BI249" s="187">
        <f t="shared" si="8"/>
        <v>0</v>
      </c>
      <c r="BJ249" s="18" t="s">
        <v>82</v>
      </c>
      <c r="BK249" s="187">
        <f t="shared" si="9"/>
        <v>0</v>
      </c>
      <c r="BL249" s="18" t="s">
        <v>295</v>
      </c>
      <c r="BM249" s="186" t="s">
        <v>2653</v>
      </c>
    </row>
    <row r="250" spans="1:65" s="2" customFormat="1" ht="16.5" customHeight="1">
      <c r="A250" s="35"/>
      <c r="B250" s="36"/>
      <c r="C250" s="216" t="s">
        <v>1051</v>
      </c>
      <c r="D250" s="216" t="s">
        <v>336</v>
      </c>
      <c r="E250" s="217" t="s">
        <v>2654</v>
      </c>
      <c r="F250" s="218" t="s">
        <v>2655</v>
      </c>
      <c r="G250" s="219" t="s">
        <v>332</v>
      </c>
      <c r="H250" s="220">
        <v>10</v>
      </c>
      <c r="I250" s="221"/>
      <c r="J250" s="222">
        <f t="shared" si="0"/>
        <v>0</v>
      </c>
      <c r="K250" s="218" t="s">
        <v>292</v>
      </c>
      <c r="L250" s="223"/>
      <c r="M250" s="224" t="s">
        <v>19</v>
      </c>
      <c r="N250" s="225" t="s">
        <v>45</v>
      </c>
      <c r="O250" s="65"/>
      <c r="P250" s="184">
        <f t="shared" si="1"/>
        <v>0</v>
      </c>
      <c r="Q250" s="184">
        <v>3E-05</v>
      </c>
      <c r="R250" s="184">
        <f t="shared" si="2"/>
        <v>0.00030000000000000003</v>
      </c>
      <c r="S250" s="184">
        <v>0</v>
      </c>
      <c r="T250" s="185">
        <f t="shared" si="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6" t="s">
        <v>721</v>
      </c>
      <c r="AT250" s="186" t="s">
        <v>336</v>
      </c>
      <c r="AU250" s="186" t="s">
        <v>84</v>
      </c>
      <c r="AY250" s="18" t="s">
        <v>225</v>
      </c>
      <c r="BE250" s="187">
        <f t="shared" si="4"/>
        <v>0</v>
      </c>
      <c r="BF250" s="187">
        <f t="shared" si="5"/>
        <v>0</v>
      </c>
      <c r="BG250" s="187">
        <f t="shared" si="6"/>
        <v>0</v>
      </c>
      <c r="BH250" s="187">
        <f t="shared" si="7"/>
        <v>0</v>
      </c>
      <c r="BI250" s="187">
        <f t="shared" si="8"/>
        <v>0</v>
      </c>
      <c r="BJ250" s="18" t="s">
        <v>82</v>
      </c>
      <c r="BK250" s="187">
        <f t="shared" si="9"/>
        <v>0</v>
      </c>
      <c r="BL250" s="18" t="s">
        <v>295</v>
      </c>
      <c r="BM250" s="186" t="s">
        <v>2656</v>
      </c>
    </row>
    <row r="251" spans="1:65" s="2" customFormat="1" ht="16.5" customHeight="1">
      <c r="A251" s="35"/>
      <c r="B251" s="36"/>
      <c r="C251" s="216" t="s">
        <v>1057</v>
      </c>
      <c r="D251" s="216" t="s">
        <v>336</v>
      </c>
      <c r="E251" s="217" t="s">
        <v>2657</v>
      </c>
      <c r="F251" s="218" t="s">
        <v>2658</v>
      </c>
      <c r="G251" s="219" t="s">
        <v>332</v>
      </c>
      <c r="H251" s="220">
        <v>2</v>
      </c>
      <c r="I251" s="221"/>
      <c r="J251" s="222">
        <f t="shared" si="0"/>
        <v>0</v>
      </c>
      <c r="K251" s="218" t="s">
        <v>292</v>
      </c>
      <c r="L251" s="223"/>
      <c r="M251" s="224" t="s">
        <v>19</v>
      </c>
      <c r="N251" s="225" t="s">
        <v>45</v>
      </c>
      <c r="O251" s="65"/>
      <c r="P251" s="184">
        <f t="shared" si="1"/>
        <v>0</v>
      </c>
      <c r="Q251" s="184">
        <v>4E-05</v>
      </c>
      <c r="R251" s="184">
        <f t="shared" si="2"/>
        <v>8E-05</v>
      </c>
      <c r="S251" s="184">
        <v>0</v>
      </c>
      <c r="T251" s="185">
        <f t="shared" si="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6" t="s">
        <v>721</v>
      </c>
      <c r="AT251" s="186" t="s">
        <v>336</v>
      </c>
      <c r="AU251" s="186" t="s">
        <v>84</v>
      </c>
      <c r="AY251" s="18" t="s">
        <v>225</v>
      </c>
      <c r="BE251" s="187">
        <f t="shared" si="4"/>
        <v>0</v>
      </c>
      <c r="BF251" s="187">
        <f t="shared" si="5"/>
        <v>0</v>
      </c>
      <c r="BG251" s="187">
        <f t="shared" si="6"/>
        <v>0</v>
      </c>
      <c r="BH251" s="187">
        <f t="shared" si="7"/>
        <v>0</v>
      </c>
      <c r="BI251" s="187">
        <f t="shared" si="8"/>
        <v>0</v>
      </c>
      <c r="BJ251" s="18" t="s">
        <v>82</v>
      </c>
      <c r="BK251" s="187">
        <f t="shared" si="9"/>
        <v>0</v>
      </c>
      <c r="BL251" s="18" t="s">
        <v>295</v>
      </c>
      <c r="BM251" s="186" t="s">
        <v>2659</v>
      </c>
    </row>
    <row r="252" spans="1:65" s="2" customFormat="1" ht="16.5" customHeight="1">
      <c r="A252" s="35"/>
      <c r="B252" s="36"/>
      <c r="C252" s="216" t="s">
        <v>1062</v>
      </c>
      <c r="D252" s="216" t="s">
        <v>336</v>
      </c>
      <c r="E252" s="217" t="s">
        <v>2660</v>
      </c>
      <c r="F252" s="218" t="s">
        <v>2661</v>
      </c>
      <c r="G252" s="219" t="s">
        <v>332</v>
      </c>
      <c r="H252" s="220">
        <v>8</v>
      </c>
      <c r="I252" s="221"/>
      <c r="J252" s="222">
        <f t="shared" si="0"/>
        <v>0</v>
      </c>
      <c r="K252" s="218" t="s">
        <v>292</v>
      </c>
      <c r="L252" s="223"/>
      <c r="M252" s="224" t="s">
        <v>19</v>
      </c>
      <c r="N252" s="225" t="s">
        <v>45</v>
      </c>
      <c r="O252" s="65"/>
      <c r="P252" s="184">
        <f t="shared" si="1"/>
        <v>0</v>
      </c>
      <c r="Q252" s="184">
        <v>2E-05</v>
      </c>
      <c r="R252" s="184">
        <f t="shared" si="2"/>
        <v>0.00016</v>
      </c>
      <c r="S252" s="184">
        <v>0</v>
      </c>
      <c r="T252" s="185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721</v>
      </c>
      <c r="AT252" s="186" t="s">
        <v>336</v>
      </c>
      <c r="AU252" s="186" t="s">
        <v>84</v>
      </c>
      <c r="AY252" s="18" t="s">
        <v>225</v>
      </c>
      <c r="BE252" s="187">
        <f t="shared" si="4"/>
        <v>0</v>
      </c>
      <c r="BF252" s="187">
        <f t="shared" si="5"/>
        <v>0</v>
      </c>
      <c r="BG252" s="187">
        <f t="shared" si="6"/>
        <v>0</v>
      </c>
      <c r="BH252" s="187">
        <f t="shared" si="7"/>
        <v>0</v>
      </c>
      <c r="BI252" s="187">
        <f t="shared" si="8"/>
        <v>0</v>
      </c>
      <c r="BJ252" s="18" t="s">
        <v>82</v>
      </c>
      <c r="BK252" s="187">
        <f t="shared" si="9"/>
        <v>0</v>
      </c>
      <c r="BL252" s="18" t="s">
        <v>295</v>
      </c>
      <c r="BM252" s="186" t="s">
        <v>2662</v>
      </c>
    </row>
    <row r="253" spans="1:65" s="2" customFormat="1" ht="49.15" customHeight="1">
      <c r="A253" s="35"/>
      <c r="B253" s="36"/>
      <c r="C253" s="175" t="s">
        <v>1072</v>
      </c>
      <c r="D253" s="175" t="s">
        <v>227</v>
      </c>
      <c r="E253" s="176" t="s">
        <v>2663</v>
      </c>
      <c r="F253" s="177" t="s">
        <v>2664</v>
      </c>
      <c r="G253" s="178" t="s">
        <v>332</v>
      </c>
      <c r="H253" s="179">
        <v>7</v>
      </c>
      <c r="I253" s="180"/>
      <c r="J253" s="181">
        <f t="shared" si="0"/>
        <v>0</v>
      </c>
      <c r="K253" s="177" t="s">
        <v>292</v>
      </c>
      <c r="L253" s="40"/>
      <c r="M253" s="182" t="s">
        <v>19</v>
      </c>
      <c r="N253" s="183" t="s">
        <v>45</v>
      </c>
      <c r="O253" s="65"/>
      <c r="P253" s="184">
        <f t="shared" si="1"/>
        <v>0</v>
      </c>
      <c r="Q253" s="184">
        <v>0</v>
      </c>
      <c r="R253" s="184">
        <f t="shared" si="2"/>
        <v>0</v>
      </c>
      <c r="S253" s="184">
        <v>0</v>
      </c>
      <c r="T253" s="185">
        <f t="shared" si="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295</v>
      </c>
      <c r="AT253" s="186" t="s">
        <v>227</v>
      </c>
      <c r="AU253" s="186" t="s">
        <v>84</v>
      </c>
      <c r="AY253" s="18" t="s">
        <v>225</v>
      </c>
      <c r="BE253" s="187">
        <f t="shared" si="4"/>
        <v>0</v>
      </c>
      <c r="BF253" s="187">
        <f t="shared" si="5"/>
        <v>0</v>
      </c>
      <c r="BG253" s="187">
        <f t="shared" si="6"/>
        <v>0</v>
      </c>
      <c r="BH253" s="187">
        <f t="shared" si="7"/>
        <v>0</v>
      </c>
      <c r="BI253" s="187">
        <f t="shared" si="8"/>
        <v>0</v>
      </c>
      <c r="BJ253" s="18" t="s">
        <v>82</v>
      </c>
      <c r="BK253" s="187">
        <f t="shared" si="9"/>
        <v>0</v>
      </c>
      <c r="BL253" s="18" t="s">
        <v>295</v>
      </c>
      <c r="BM253" s="186" t="s">
        <v>2665</v>
      </c>
    </row>
    <row r="254" spans="1:47" s="2" customFormat="1" ht="11.25">
      <c r="A254" s="35"/>
      <c r="B254" s="36"/>
      <c r="C254" s="37"/>
      <c r="D254" s="188" t="s">
        <v>233</v>
      </c>
      <c r="E254" s="37"/>
      <c r="F254" s="189" t="s">
        <v>2666</v>
      </c>
      <c r="G254" s="37"/>
      <c r="H254" s="37"/>
      <c r="I254" s="190"/>
      <c r="J254" s="37"/>
      <c r="K254" s="37"/>
      <c r="L254" s="40"/>
      <c r="M254" s="191"/>
      <c r="N254" s="192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233</v>
      </c>
      <c r="AU254" s="18" t="s">
        <v>84</v>
      </c>
    </row>
    <row r="255" spans="1:65" s="2" customFormat="1" ht="24.2" customHeight="1">
      <c r="A255" s="35"/>
      <c r="B255" s="36"/>
      <c r="C255" s="216" t="s">
        <v>1472</v>
      </c>
      <c r="D255" s="216" t="s">
        <v>336</v>
      </c>
      <c r="E255" s="217" t="s">
        <v>2667</v>
      </c>
      <c r="F255" s="218" t="s">
        <v>2668</v>
      </c>
      <c r="G255" s="219" t="s">
        <v>332</v>
      </c>
      <c r="H255" s="220">
        <v>7</v>
      </c>
      <c r="I255" s="221"/>
      <c r="J255" s="222">
        <f>ROUND(I255*H255,2)</f>
        <v>0</v>
      </c>
      <c r="K255" s="218" t="s">
        <v>292</v>
      </c>
      <c r="L255" s="223"/>
      <c r="M255" s="224" t="s">
        <v>19</v>
      </c>
      <c r="N255" s="225" t="s">
        <v>45</v>
      </c>
      <c r="O255" s="65"/>
      <c r="P255" s="184">
        <f>O255*H255</f>
        <v>0</v>
      </c>
      <c r="Q255" s="184">
        <v>0.00014</v>
      </c>
      <c r="R255" s="184">
        <f>Q255*H255</f>
        <v>0.00098</v>
      </c>
      <c r="S255" s="184">
        <v>0</v>
      </c>
      <c r="T255" s="18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6" t="s">
        <v>721</v>
      </c>
      <c r="AT255" s="186" t="s">
        <v>336</v>
      </c>
      <c r="AU255" s="186" t="s">
        <v>84</v>
      </c>
      <c r="AY255" s="18" t="s">
        <v>225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8" t="s">
        <v>82</v>
      </c>
      <c r="BK255" s="187">
        <f>ROUND(I255*H255,2)</f>
        <v>0</v>
      </c>
      <c r="BL255" s="18" t="s">
        <v>295</v>
      </c>
      <c r="BM255" s="186" t="s">
        <v>2669</v>
      </c>
    </row>
    <row r="256" spans="1:65" s="2" customFormat="1" ht="24.2" customHeight="1">
      <c r="A256" s="35"/>
      <c r="B256" s="36"/>
      <c r="C256" s="175" t="s">
        <v>798</v>
      </c>
      <c r="D256" s="175" t="s">
        <v>227</v>
      </c>
      <c r="E256" s="176" t="s">
        <v>2670</v>
      </c>
      <c r="F256" s="177" t="s">
        <v>2671</v>
      </c>
      <c r="G256" s="178" t="s">
        <v>332</v>
      </c>
      <c r="H256" s="179">
        <v>1</v>
      </c>
      <c r="I256" s="180"/>
      <c r="J256" s="181">
        <f>ROUND(I256*H256,2)</f>
        <v>0</v>
      </c>
      <c r="K256" s="177" t="s">
        <v>292</v>
      </c>
      <c r="L256" s="40"/>
      <c r="M256" s="182" t="s">
        <v>19</v>
      </c>
      <c r="N256" s="183" t="s">
        <v>45</v>
      </c>
      <c r="O256" s="65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6" t="s">
        <v>295</v>
      </c>
      <c r="AT256" s="186" t="s">
        <v>227</v>
      </c>
      <c r="AU256" s="186" t="s">
        <v>84</v>
      </c>
      <c r="AY256" s="18" t="s">
        <v>225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8" t="s">
        <v>82</v>
      </c>
      <c r="BK256" s="187">
        <f>ROUND(I256*H256,2)</f>
        <v>0</v>
      </c>
      <c r="BL256" s="18" t="s">
        <v>295</v>
      </c>
      <c r="BM256" s="186" t="s">
        <v>2672</v>
      </c>
    </row>
    <row r="257" spans="1:47" s="2" customFormat="1" ht="11.25">
      <c r="A257" s="35"/>
      <c r="B257" s="36"/>
      <c r="C257" s="37"/>
      <c r="D257" s="188" t="s">
        <v>233</v>
      </c>
      <c r="E257" s="37"/>
      <c r="F257" s="189" t="s">
        <v>2673</v>
      </c>
      <c r="G257" s="37"/>
      <c r="H257" s="37"/>
      <c r="I257" s="190"/>
      <c r="J257" s="37"/>
      <c r="K257" s="37"/>
      <c r="L257" s="40"/>
      <c r="M257" s="191"/>
      <c r="N257" s="192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233</v>
      </c>
      <c r="AU257" s="18" t="s">
        <v>84</v>
      </c>
    </row>
    <row r="258" spans="1:47" s="2" customFormat="1" ht="19.5">
      <c r="A258" s="35"/>
      <c r="B258" s="36"/>
      <c r="C258" s="37"/>
      <c r="D258" s="195" t="s">
        <v>1242</v>
      </c>
      <c r="E258" s="37"/>
      <c r="F258" s="239" t="s">
        <v>2674</v>
      </c>
      <c r="G258" s="37"/>
      <c r="H258" s="37"/>
      <c r="I258" s="190"/>
      <c r="J258" s="37"/>
      <c r="K258" s="37"/>
      <c r="L258" s="40"/>
      <c r="M258" s="191"/>
      <c r="N258" s="192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1242</v>
      </c>
      <c r="AU258" s="18" t="s">
        <v>84</v>
      </c>
    </row>
    <row r="259" spans="1:65" s="2" customFormat="1" ht="16.5" customHeight="1">
      <c r="A259" s="35"/>
      <c r="B259" s="36"/>
      <c r="C259" s="216" t="s">
        <v>808</v>
      </c>
      <c r="D259" s="216" t="s">
        <v>336</v>
      </c>
      <c r="E259" s="217" t="s">
        <v>2675</v>
      </c>
      <c r="F259" s="218" t="s">
        <v>2676</v>
      </c>
      <c r="G259" s="219" t="s">
        <v>332</v>
      </c>
      <c r="H259" s="220">
        <v>1</v>
      </c>
      <c r="I259" s="221"/>
      <c r="J259" s="222">
        <f>ROUND(I259*H259,2)</f>
        <v>0</v>
      </c>
      <c r="K259" s="218" t="s">
        <v>19</v>
      </c>
      <c r="L259" s="223"/>
      <c r="M259" s="224" t="s">
        <v>19</v>
      </c>
      <c r="N259" s="225" t="s">
        <v>45</v>
      </c>
      <c r="O259" s="65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6" t="s">
        <v>721</v>
      </c>
      <c r="AT259" s="186" t="s">
        <v>336</v>
      </c>
      <c r="AU259" s="186" t="s">
        <v>84</v>
      </c>
      <c r="AY259" s="18" t="s">
        <v>225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8" t="s">
        <v>82</v>
      </c>
      <c r="BK259" s="187">
        <f>ROUND(I259*H259,2)</f>
        <v>0</v>
      </c>
      <c r="BL259" s="18" t="s">
        <v>295</v>
      </c>
      <c r="BM259" s="186" t="s">
        <v>2677</v>
      </c>
    </row>
    <row r="260" spans="1:65" s="2" customFormat="1" ht="37.9" customHeight="1">
      <c r="A260" s="35"/>
      <c r="B260" s="36"/>
      <c r="C260" s="175" t="s">
        <v>1067</v>
      </c>
      <c r="D260" s="175" t="s">
        <v>227</v>
      </c>
      <c r="E260" s="176" t="s">
        <v>2678</v>
      </c>
      <c r="F260" s="177" t="s">
        <v>2679</v>
      </c>
      <c r="G260" s="178" t="s">
        <v>332</v>
      </c>
      <c r="H260" s="179">
        <v>109</v>
      </c>
      <c r="I260" s="180"/>
      <c r="J260" s="181">
        <f>ROUND(I260*H260,2)</f>
        <v>0</v>
      </c>
      <c r="K260" s="177" t="s">
        <v>292</v>
      </c>
      <c r="L260" s="40"/>
      <c r="M260" s="182" t="s">
        <v>19</v>
      </c>
      <c r="N260" s="183" t="s">
        <v>45</v>
      </c>
      <c r="O260" s="65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6" t="s">
        <v>295</v>
      </c>
      <c r="AT260" s="186" t="s">
        <v>227</v>
      </c>
      <c r="AU260" s="186" t="s">
        <v>84</v>
      </c>
      <c r="AY260" s="18" t="s">
        <v>225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8" t="s">
        <v>82</v>
      </c>
      <c r="BK260" s="187">
        <f>ROUND(I260*H260,2)</f>
        <v>0</v>
      </c>
      <c r="BL260" s="18" t="s">
        <v>295</v>
      </c>
      <c r="BM260" s="186" t="s">
        <v>2680</v>
      </c>
    </row>
    <row r="261" spans="1:47" s="2" customFormat="1" ht="11.25">
      <c r="A261" s="35"/>
      <c r="B261" s="36"/>
      <c r="C261" s="37"/>
      <c r="D261" s="188" t="s">
        <v>233</v>
      </c>
      <c r="E261" s="37"/>
      <c r="F261" s="189" t="s">
        <v>2681</v>
      </c>
      <c r="G261" s="37"/>
      <c r="H261" s="37"/>
      <c r="I261" s="190"/>
      <c r="J261" s="37"/>
      <c r="K261" s="37"/>
      <c r="L261" s="40"/>
      <c r="M261" s="191"/>
      <c r="N261" s="192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233</v>
      </c>
      <c r="AU261" s="18" t="s">
        <v>84</v>
      </c>
    </row>
    <row r="262" spans="1:65" s="2" customFormat="1" ht="37.9" customHeight="1">
      <c r="A262" s="35"/>
      <c r="B262" s="36"/>
      <c r="C262" s="175" t="s">
        <v>1077</v>
      </c>
      <c r="D262" s="175" t="s">
        <v>227</v>
      </c>
      <c r="E262" s="176" t="s">
        <v>2682</v>
      </c>
      <c r="F262" s="177" t="s">
        <v>2683</v>
      </c>
      <c r="G262" s="178" t="s">
        <v>332</v>
      </c>
      <c r="H262" s="179">
        <v>5</v>
      </c>
      <c r="I262" s="180"/>
      <c r="J262" s="181">
        <f>ROUND(I262*H262,2)</f>
        <v>0</v>
      </c>
      <c r="K262" s="177" t="s">
        <v>292</v>
      </c>
      <c r="L262" s="40"/>
      <c r="M262" s="182" t="s">
        <v>19</v>
      </c>
      <c r="N262" s="183" t="s">
        <v>45</v>
      </c>
      <c r="O262" s="65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6" t="s">
        <v>295</v>
      </c>
      <c r="AT262" s="186" t="s">
        <v>227</v>
      </c>
      <c r="AU262" s="186" t="s">
        <v>84</v>
      </c>
      <c r="AY262" s="18" t="s">
        <v>225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8" t="s">
        <v>82</v>
      </c>
      <c r="BK262" s="187">
        <f>ROUND(I262*H262,2)</f>
        <v>0</v>
      </c>
      <c r="BL262" s="18" t="s">
        <v>295</v>
      </c>
      <c r="BM262" s="186" t="s">
        <v>2684</v>
      </c>
    </row>
    <row r="263" spans="1:47" s="2" customFormat="1" ht="11.25">
      <c r="A263" s="35"/>
      <c r="B263" s="36"/>
      <c r="C263" s="37"/>
      <c r="D263" s="188" t="s">
        <v>233</v>
      </c>
      <c r="E263" s="37"/>
      <c r="F263" s="189" t="s">
        <v>2685</v>
      </c>
      <c r="G263" s="37"/>
      <c r="H263" s="37"/>
      <c r="I263" s="190"/>
      <c r="J263" s="37"/>
      <c r="K263" s="37"/>
      <c r="L263" s="40"/>
      <c r="M263" s="191"/>
      <c r="N263" s="192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233</v>
      </c>
      <c r="AU263" s="18" t="s">
        <v>84</v>
      </c>
    </row>
    <row r="264" spans="1:47" s="2" customFormat="1" ht="19.5">
      <c r="A264" s="35"/>
      <c r="B264" s="36"/>
      <c r="C264" s="37"/>
      <c r="D264" s="195" t="s">
        <v>1242</v>
      </c>
      <c r="E264" s="37"/>
      <c r="F264" s="239" t="s">
        <v>2686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1242</v>
      </c>
      <c r="AU264" s="18" t="s">
        <v>84</v>
      </c>
    </row>
    <row r="265" spans="1:65" s="2" customFormat="1" ht="49.15" customHeight="1">
      <c r="A265" s="35"/>
      <c r="B265" s="36"/>
      <c r="C265" s="175" t="s">
        <v>775</v>
      </c>
      <c r="D265" s="175" t="s">
        <v>227</v>
      </c>
      <c r="E265" s="176" t="s">
        <v>2687</v>
      </c>
      <c r="F265" s="177" t="s">
        <v>2688</v>
      </c>
      <c r="G265" s="178" t="s">
        <v>332</v>
      </c>
      <c r="H265" s="179">
        <v>1</v>
      </c>
      <c r="I265" s="180"/>
      <c r="J265" s="181">
        <f>ROUND(I265*H265,2)</f>
        <v>0</v>
      </c>
      <c r="K265" s="177" t="s">
        <v>292</v>
      </c>
      <c r="L265" s="40"/>
      <c r="M265" s="182" t="s">
        <v>19</v>
      </c>
      <c r="N265" s="183" t="s">
        <v>45</v>
      </c>
      <c r="O265" s="65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6" t="s">
        <v>295</v>
      </c>
      <c r="AT265" s="186" t="s">
        <v>227</v>
      </c>
      <c r="AU265" s="186" t="s">
        <v>84</v>
      </c>
      <c r="AY265" s="18" t="s">
        <v>225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8" t="s">
        <v>82</v>
      </c>
      <c r="BK265" s="187">
        <f>ROUND(I265*H265,2)</f>
        <v>0</v>
      </c>
      <c r="BL265" s="18" t="s">
        <v>295</v>
      </c>
      <c r="BM265" s="186" t="s">
        <v>2689</v>
      </c>
    </row>
    <row r="266" spans="1:47" s="2" customFormat="1" ht="11.25">
      <c r="A266" s="35"/>
      <c r="B266" s="36"/>
      <c r="C266" s="37"/>
      <c r="D266" s="188" t="s">
        <v>233</v>
      </c>
      <c r="E266" s="37"/>
      <c r="F266" s="189" t="s">
        <v>2690</v>
      </c>
      <c r="G266" s="37"/>
      <c r="H266" s="37"/>
      <c r="I266" s="190"/>
      <c r="J266" s="37"/>
      <c r="K266" s="37"/>
      <c r="L266" s="40"/>
      <c r="M266" s="191"/>
      <c r="N266" s="192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233</v>
      </c>
      <c r="AU266" s="18" t="s">
        <v>84</v>
      </c>
    </row>
    <row r="267" spans="1:47" s="2" customFormat="1" ht="19.5">
      <c r="A267" s="35"/>
      <c r="B267" s="36"/>
      <c r="C267" s="37"/>
      <c r="D267" s="195" t="s">
        <v>1242</v>
      </c>
      <c r="E267" s="37"/>
      <c r="F267" s="239" t="s">
        <v>2691</v>
      </c>
      <c r="G267" s="37"/>
      <c r="H267" s="37"/>
      <c r="I267" s="190"/>
      <c r="J267" s="37"/>
      <c r="K267" s="37"/>
      <c r="L267" s="40"/>
      <c r="M267" s="191"/>
      <c r="N267" s="192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1242</v>
      </c>
      <c r="AU267" s="18" t="s">
        <v>84</v>
      </c>
    </row>
    <row r="268" spans="1:65" s="2" customFormat="1" ht="37.9" customHeight="1">
      <c r="A268" s="35"/>
      <c r="B268" s="36"/>
      <c r="C268" s="175" t="s">
        <v>780</v>
      </c>
      <c r="D268" s="175" t="s">
        <v>227</v>
      </c>
      <c r="E268" s="176" t="s">
        <v>2692</v>
      </c>
      <c r="F268" s="177" t="s">
        <v>2693</v>
      </c>
      <c r="G268" s="178" t="s">
        <v>332</v>
      </c>
      <c r="H268" s="179">
        <v>27</v>
      </c>
      <c r="I268" s="180"/>
      <c r="J268" s="181">
        <f>ROUND(I268*H268,2)</f>
        <v>0</v>
      </c>
      <c r="K268" s="177" t="s">
        <v>292</v>
      </c>
      <c r="L268" s="40"/>
      <c r="M268" s="182" t="s">
        <v>19</v>
      </c>
      <c r="N268" s="183" t="s">
        <v>45</v>
      </c>
      <c r="O268" s="65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6" t="s">
        <v>295</v>
      </c>
      <c r="AT268" s="186" t="s">
        <v>227</v>
      </c>
      <c r="AU268" s="186" t="s">
        <v>84</v>
      </c>
      <c r="AY268" s="18" t="s">
        <v>225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8" t="s">
        <v>82</v>
      </c>
      <c r="BK268" s="187">
        <f>ROUND(I268*H268,2)</f>
        <v>0</v>
      </c>
      <c r="BL268" s="18" t="s">
        <v>295</v>
      </c>
      <c r="BM268" s="186" t="s">
        <v>2694</v>
      </c>
    </row>
    <row r="269" spans="1:47" s="2" customFormat="1" ht="11.25">
      <c r="A269" s="35"/>
      <c r="B269" s="36"/>
      <c r="C269" s="37"/>
      <c r="D269" s="188" t="s">
        <v>233</v>
      </c>
      <c r="E269" s="37"/>
      <c r="F269" s="189" t="s">
        <v>2695</v>
      </c>
      <c r="G269" s="37"/>
      <c r="H269" s="37"/>
      <c r="I269" s="190"/>
      <c r="J269" s="37"/>
      <c r="K269" s="37"/>
      <c r="L269" s="40"/>
      <c r="M269" s="191"/>
      <c r="N269" s="192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233</v>
      </c>
      <c r="AU269" s="18" t="s">
        <v>84</v>
      </c>
    </row>
    <row r="270" spans="1:47" s="2" customFormat="1" ht="19.5">
      <c r="A270" s="35"/>
      <c r="B270" s="36"/>
      <c r="C270" s="37"/>
      <c r="D270" s="195" t="s">
        <v>1242</v>
      </c>
      <c r="E270" s="37"/>
      <c r="F270" s="239" t="s">
        <v>2696</v>
      </c>
      <c r="G270" s="37"/>
      <c r="H270" s="37"/>
      <c r="I270" s="190"/>
      <c r="J270" s="37"/>
      <c r="K270" s="37"/>
      <c r="L270" s="40"/>
      <c r="M270" s="191"/>
      <c r="N270" s="192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1242</v>
      </c>
      <c r="AU270" s="18" t="s">
        <v>84</v>
      </c>
    </row>
    <row r="271" spans="1:65" s="2" customFormat="1" ht="37.9" customHeight="1">
      <c r="A271" s="35"/>
      <c r="B271" s="36"/>
      <c r="C271" s="216" t="s">
        <v>643</v>
      </c>
      <c r="D271" s="216" t="s">
        <v>336</v>
      </c>
      <c r="E271" s="217" t="s">
        <v>2697</v>
      </c>
      <c r="F271" s="218" t="s">
        <v>2698</v>
      </c>
      <c r="G271" s="219" t="s">
        <v>332</v>
      </c>
      <c r="H271" s="220">
        <v>12</v>
      </c>
      <c r="I271" s="221"/>
      <c r="J271" s="222">
        <f>ROUND(I271*H271,2)</f>
        <v>0</v>
      </c>
      <c r="K271" s="218" t="s">
        <v>19</v>
      </c>
      <c r="L271" s="223"/>
      <c r="M271" s="224" t="s">
        <v>19</v>
      </c>
      <c r="N271" s="225" t="s">
        <v>45</v>
      </c>
      <c r="O271" s="65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6" t="s">
        <v>721</v>
      </c>
      <c r="AT271" s="186" t="s">
        <v>336</v>
      </c>
      <c r="AU271" s="186" t="s">
        <v>84</v>
      </c>
      <c r="AY271" s="18" t="s">
        <v>225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8" t="s">
        <v>82</v>
      </c>
      <c r="BK271" s="187">
        <f>ROUND(I271*H271,2)</f>
        <v>0</v>
      </c>
      <c r="BL271" s="18" t="s">
        <v>295</v>
      </c>
      <c r="BM271" s="186" t="s">
        <v>2699</v>
      </c>
    </row>
    <row r="272" spans="1:47" s="2" customFormat="1" ht="19.5">
      <c r="A272" s="35"/>
      <c r="B272" s="36"/>
      <c r="C272" s="37"/>
      <c r="D272" s="195" t="s">
        <v>1242</v>
      </c>
      <c r="E272" s="37"/>
      <c r="F272" s="239" t="s">
        <v>2700</v>
      </c>
      <c r="G272" s="37"/>
      <c r="H272" s="37"/>
      <c r="I272" s="190"/>
      <c r="J272" s="37"/>
      <c r="K272" s="37"/>
      <c r="L272" s="40"/>
      <c r="M272" s="191"/>
      <c r="N272" s="192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1242</v>
      </c>
      <c r="AU272" s="18" t="s">
        <v>84</v>
      </c>
    </row>
    <row r="273" spans="1:65" s="2" customFormat="1" ht="37.9" customHeight="1">
      <c r="A273" s="35"/>
      <c r="B273" s="36"/>
      <c r="C273" s="216" t="s">
        <v>664</v>
      </c>
      <c r="D273" s="216" t="s">
        <v>336</v>
      </c>
      <c r="E273" s="217" t="s">
        <v>2701</v>
      </c>
      <c r="F273" s="218" t="s">
        <v>2702</v>
      </c>
      <c r="G273" s="219" t="s">
        <v>332</v>
      </c>
      <c r="H273" s="220">
        <v>12</v>
      </c>
      <c r="I273" s="221"/>
      <c r="J273" s="222">
        <f>ROUND(I273*H273,2)</f>
        <v>0</v>
      </c>
      <c r="K273" s="218" t="s">
        <v>19</v>
      </c>
      <c r="L273" s="223"/>
      <c r="M273" s="224" t="s">
        <v>19</v>
      </c>
      <c r="N273" s="225" t="s">
        <v>45</v>
      </c>
      <c r="O273" s="65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6" t="s">
        <v>721</v>
      </c>
      <c r="AT273" s="186" t="s">
        <v>336</v>
      </c>
      <c r="AU273" s="186" t="s">
        <v>84</v>
      </c>
      <c r="AY273" s="18" t="s">
        <v>225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8" t="s">
        <v>82</v>
      </c>
      <c r="BK273" s="187">
        <f>ROUND(I273*H273,2)</f>
        <v>0</v>
      </c>
      <c r="BL273" s="18" t="s">
        <v>295</v>
      </c>
      <c r="BM273" s="186" t="s">
        <v>2703</v>
      </c>
    </row>
    <row r="274" spans="1:47" s="2" customFormat="1" ht="19.5">
      <c r="A274" s="35"/>
      <c r="B274" s="36"/>
      <c r="C274" s="37"/>
      <c r="D274" s="195" t="s">
        <v>1242</v>
      </c>
      <c r="E274" s="37"/>
      <c r="F274" s="239" t="s">
        <v>2700</v>
      </c>
      <c r="G274" s="37"/>
      <c r="H274" s="37"/>
      <c r="I274" s="190"/>
      <c r="J274" s="37"/>
      <c r="K274" s="37"/>
      <c r="L274" s="40"/>
      <c r="M274" s="191"/>
      <c r="N274" s="192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1242</v>
      </c>
      <c r="AU274" s="18" t="s">
        <v>84</v>
      </c>
    </row>
    <row r="275" spans="1:65" s="2" customFormat="1" ht="37.9" customHeight="1">
      <c r="A275" s="35"/>
      <c r="B275" s="36"/>
      <c r="C275" s="216" t="s">
        <v>659</v>
      </c>
      <c r="D275" s="216" t="s">
        <v>336</v>
      </c>
      <c r="E275" s="217" t="s">
        <v>2704</v>
      </c>
      <c r="F275" s="218" t="s">
        <v>2705</v>
      </c>
      <c r="G275" s="219" t="s">
        <v>332</v>
      </c>
      <c r="H275" s="220">
        <v>13</v>
      </c>
      <c r="I275" s="221"/>
      <c r="J275" s="222">
        <f>ROUND(I275*H275,2)</f>
        <v>0</v>
      </c>
      <c r="K275" s="218" t="s">
        <v>19</v>
      </c>
      <c r="L275" s="223"/>
      <c r="M275" s="224" t="s">
        <v>19</v>
      </c>
      <c r="N275" s="225" t="s">
        <v>45</v>
      </c>
      <c r="O275" s="65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6" t="s">
        <v>721</v>
      </c>
      <c r="AT275" s="186" t="s">
        <v>336</v>
      </c>
      <c r="AU275" s="186" t="s">
        <v>84</v>
      </c>
      <c r="AY275" s="18" t="s">
        <v>225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8" t="s">
        <v>82</v>
      </c>
      <c r="BK275" s="187">
        <f>ROUND(I275*H275,2)</f>
        <v>0</v>
      </c>
      <c r="BL275" s="18" t="s">
        <v>295</v>
      </c>
      <c r="BM275" s="186" t="s">
        <v>2706</v>
      </c>
    </row>
    <row r="276" spans="1:47" s="2" customFormat="1" ht="19.5">
      <c r="A276" s="35"/>
      <c r="B276" s="36"/>
      <c r="C276" s="37"/>
      <c r="D276" s="195" t="s">
        <v>1242</v>
      </c>
      <c r="E276" s="37"/>
      <c r="F276" s="239" t="s">
        <v>2700</v>
      </c>
      <c r="G276" s="37"/>
      <c r="H276" s="37"/>
      <c r="I276" s="190"/>
      <c r="J276" s="37"/>
      <c r="K276" s="37"/>
      <c r="L276" s="40"/>
      <c r="M276" s="191"/>
      <c r="N276" s="192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1242</v>
      </c>
      <c r="AU276" s="18" t="s">
        <v>84</v>
      </c>
    </row>
    <row r="277" spans="1:65" s="2" customFormat="1" ht="37.9" customHeight="1">
      <c r="A277" s="35"/>
      <c r="B277" s="36"/>
      <c r="C277" s="216" t="s">
        <v>631</v>
      </c>
      <c r="D277" s="216" t="s">
        <v>336</v>
      </c>
      <c r="E277" s="217" t="s">
        <v>2707</v>
      </c>
      <c r="F277" s="218" t="s">
        <v>2708</v>
      </c>
      <c r="G277" s="219" t="s">
        <v>332</v>
      </c>
      <c r="H277" s="220">
        <v>5</v>
      </c>
      <c r="I277" s="221"/>
      <c r="J277" s="222">
        <f>ROUND(I277*H277,2)</f>
        <v>0</v>
      </c>
      <c r="K277" s="218" t="s">
        <v>19</v>
      </c>
      <c r="L277" s="223"/>
      <c r="M277" s="224" t="s">
        <v>19</v>
      </c>
      <c r="N277" s="225" t="s">
        <v>45</v>
      </c>
      <c r="O277" s="65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6" t="s">
        <v>721</v>
      </c>
      <c r="AT277" s="186" t="s">
        <v>336</v>
      </c>
      <c r="AU277" s="186" t="s">
        <v>84</v>
      </c>
      <c r="AY277" s="18" t="s">
        <v>225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8" t="s">
        <v>82</v>
      </c>
      <c r="BK277" s="187">
        <f>ROUND(I277*H277,2)</f>
        <v>0</v>
      </c>
      <c r="BL277" s="18" t="s">
        <v>295</v>
      </c>
      <c r="BM277" s="186" t="s">
        <v>2709</v>
      </c>
    </row>
    <row r="278" spans="1:47" s="2" customFormat="1" ht="19.5">
      <c r="A278" s="35"/>
      <c r="B278" s="36"/>
      <c r="C278" s="37"/>
      <c r="D278" s="195" t="s">
        <v>1242</v>
      </c>
      <c r="E278" s="37"/>
      <c r="F278" s="239" t="s">
        <v>2700</v>
      </c>
      <c r="G278" s="37"/>
      <c r="H278" s="37"/>
      <c r="I278" s="190"/>
      <c r="J278" s="37"/>
      <c r="K278" s="37"/>
      <c r="L278" s="40"/>
      <c r="M278" s="191"/>
      <c r="N278" s="192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1242</v>
      </c>
      <c r="AU278" s="18" t="s">
        <v>84</v>
      </c>
    </row>
    <row r="279" spans="1:65" s="2" customFormat="1" ht="37.9" customHeight="1">
      <c r="A279" s="35"/>
      <c r="B279" s="36"/>
      <c r="C279" s="216" t="s">
        <v>649</v>
      </c>
      <c r="D279" s="216" t="s">
        <v>336</v>
      </c>
      <c r="E279" s="217" t="s">
        <v>2710</v>
      </c>
      <c r="F279" s="218" t="s">
        <v>2711</v>
      </c>
      <c r="G279" s="219" t="s">
        <v>332</v>
      </c>
      <c r="H279" s="220">
        <v>16</v>
      </c>
      <c r="I279" s="221"/>
      <c r="J279" s="222">
        <f>ROUND(I279*H279,2)</f>
        <v>0</v>
      </c>
      <c r="K279" s="218" t="s">
        <v>19</v>
      </c>
      <c r="L279" s="223"/>
      <c r="M279" s="224" t="s">
        <v>19</v>
      </c>
      <c r="N279" s="225" t="s">
        <v>45</v>
      </c>
      <c r="O279" s="65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6" t="s">
        <v>721</v>
      </c>
      <c r="AT279" s="186" t="s">
        <v>336</v>
      </c>
      <c r="AU279" s="186" t="s">
        <v>84</v>
      </c>
      <c r="AY279" s="18" t="s">
        <v>225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8" t="s">
        <v>82</v>
      </c>
      <c r="BK279" s="187">
        <f>ROUND(I279*H279,2)</f>
        <v>0</v>
      </c>
      <c r="BL279" s="18" t="s">
        <v>295</v>
      </c>
      <c r="BM279" s="186" t="s">
        <v>2712</v>
      </c>
    </row>
    <row r="280" spans="1:47" s="2" customFormat="1" ht="19.5">
      <c r="A280" s="35"/>
      <c r="B280" s="36"/>
      <c r="C280" s="37"/>
      <c r="D280" s="195" t="s">
        <v>1242</v>
      </c>
      <c r="E280" s="37"/>
      <c r="F280" s="239" t="s">
        <v>2700</v>
      </c>
      <c r="G280" s="37"/>
      <c r="H280" s="37"/>
      <c r="I280" s="190"/>
      <c r="J280" s="37"/>
      <c r="K280" s="37"/>
      <c r="L280" s="40"/>
      <c r="M280" s="191"/>
      <c r="N280" s="192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1242</v>
      </c>
      <c r="AU280" s="18" t="s">
        <v>84</v>
      </c>
    </row>
    <row r="281" spans="1:65" s="2" customFormat="1" ht="16.5" customHeight="1">
      <c r="A281" s="35"/>
      <c r="B281" s="36"/>
      <c r="C281" s="216" t="s">
        <v>785</v>
      </c>
      <c r="D281" s="216" t="s">
        <v>336</v>
      </c>
      <c r="E281" s="217" t="s">
        <v>2713</v>
      </c>
      <c r="F281" s="218" t="s">
        <v>2714</v>
      </c>
      <c r="G281" s="219" t="s">
        <v>332</v>
      </c>
      <c r="H281" s="220">
        <v>4</v>
      </c>
      <c r="I281" s="221"/>
      <c r="J281" s="222">
        <f>ROUND(I281*H281,2)</f>
        <v>0</v>
      </c>
      <c r="K281" s="218" t="s">
        <v>19</v>
      </c>
      <c r="L281" s="223"/>
      <c r="M281" s="224" t="s">
        <v>19</v>
      </c>
      <c r="N281" s="225" t="s">
        <v>45</v>
      </c>
      <c r="O281" s="65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721</v>
      </c>
      <c r="AT281" s="186" t="s">
        <v>336</v>
      </c>
      <c r="AU281" s="186" t="s">
        <v>84</v>
      </c>
      <c r="AY281" s="18" t="s">
        <v>225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82</v>
      </c>
      <c r="BK281" s="187">
        <f>ROUND(I281*H281,2)</f>
        <v>0</v>
      </c>
      <c r="BL281" s="18" t="s">
        <v>295</v>
      </c>
      <c r="BM281" s="186" t="s">
        <v>2715</v>
      </c>
    </row>
    <row r="282" spans="1:47" s="2" customFormat="1" ht="19.5">
      <c r="A282" s="35"/>
      <c r="B282" s="36"/>
      <c r="C282" s="37"/>
      <c r="D282" s="195" t="s">
        <v>1242</v>
      </c>
      <c r="E282" s="37"/>
      <c r="F282" s="239" t="s">
        <v>2700</v>
      </c>
      <c r="G282" s="37"/>
      <c r="H282" s="37"/>
      <c r="I282" s="190"/>
      <c r="J282" s="37"/>
      <c r="K282" s="37"/>
      <c r="L282" s="40"/>
      <c r="M282" s="191"/>
      <c r="N282" s="192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1242</v>
      </c>
      <c r="AU282" s="18" t="s">
        <v>84</v>
      </c>
    </row>
    <row r="283" spans="1:65" s="2" customFormat="1" ht="37.9" customHeight="1">
      <c r="A283" s="35"/>
      <c r="B283" s="36"/>
      <c r="C283" s="216" t="s">
        <v>813</v>
      </c>
      <c r="D283" s="216" t="s">
        <v>336</v>
      </c>
      <c r="E283" s="217" t="s">
        <v>2716</v>
      </c>
      <c r="F283" s="218" t="s">
        <v>2717</v>
      </c>
      <c r="G283" s="219" t="s">
        <v>332</v>
      </c>
      <c r="H283" s="220">
        <v>14</v>
      </c>
      <c r="I283" s="221"/>
      <c r="J283" s="222">
        <f>ROUND(I283*H283,2)</f>
        <v>0</v>
      </c>
      <c r="K283" s="218" t="s">
        <v>19</v>
      </c>
      <c r="L283" s="223"/>
      <c r="M283" s="224" t="s">
        <v>19</v>
      </c>
      <c r="N283" s="225" t="s">
        <v>45</v>
      </c>
      <c r="O283" s="65"/>
      <c r="P283" s="184">
        <f>O283*H283</f>
        <v>0</v>
      </c>
      <c r="Q283" s="184">
        <v>0.00101</v>
      </c>
      <c r="R283" s="184">
        <f>Q283*H283</f>
        <v>0.01414</v>
      </c>
      <c r="S283" s="184">
        <v>0</v>
      </c>
      <c r="T283" s="18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6" t="s">
        <v>721</v>
      </c>
      <c r="AT283" s="186" t="s">
        <v>336</v>
      </c>
      <c r="AU283" s="186" t="s">
        <v>84</v>
      </c>
      <c r="AY283" s="18" t="s">
        <v>225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8" t="s">
        <v>82</v>
      </c>
      <c r="BK283" s="187">
        <f>ROUND(I283*H283,2)</f>
        <v>0</v>
      </c>
      <c r="BL283" s="18" t="s">
        <v>295</v>
      </c>
      <c r="BM283" s="186" t="s">
        <v>2718</v>
      </c>
    </row>
    <row r="284" spans="1:47" s="2" customFormat="1" ht="19.5">
      <c r="A284" s="35"/>
      <c r="B284" s="36"/>
      <c r="C284" s="37"/>
      <c r="D284" s="195" t="s">
        <v>1242</v>
      </c>
      <c r="E284" s="37"/>
      <c r="F284" s="239" t="s">
        <v>2700</v>
      </c>
      <c r="G284" s="37"/>
      <c r="H284" s="37"/>
      <c r="I284" s="190"/>
      <c r="J284" s="37"/>
      <c r="K284" s="37"/>
      <c r="L284" s="40"/>
      <c r="M284" s="191"/>
      <c r="N284" s="192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1242</v>
      </c>
      <c r="AU284" s="18" t="s">
        <v>84</v>
      </c>
    </row>
    <row r="285" spans="1:65" s="2" customFormat="1" ht="24.2" customHeight="1">
      <c r="A285" s="35"/>
      <c r="B285" s="36"/>
      <c r="C285" s="216" t="s">
        <v>1091</v>
      </c>
      <c r="D285" s="216" t="s">
        <v>336</v>
      </c>
      <c r="E285" s="217" t="s">
        <v>2719</v>
      </c>
      <c r="F285" s="218" t="s">
        <v>2720</v>
      </c>
      <c r="G285" s="219" t="s">
        <v>332</v>
      </c>
      <c r="H285" s="220">
        <v>27</v>
      </c>
      <c r="I285" s="221"/>
      <c r="J285" s="222">
        <f>ROUND(I285*H285,2)</f>
        <v>0</v>
      </c>
      <c r="K285" s="218" t="s">
        <v>19</v>
      </c>
      <c r="L285" s="223"/>
      <c r="M285" s="224" t="s">
        <v>19</v>
      </c>
      <c r="N285" s="225" t="s">
        <v>45</v>
      </c>
      <c r="O285" s="65"/>
      <c r="P285" s="184">
        <f>O285*H285</f>
        <v>0</v>
      </c>
      <c r="Q285" s="184">
        <v>0.00101</v>
      </c>
      <c r="R285" s="184">
        <f>Q285*H285</f>
        <v>0.027270000000000003</v>
      </c>
      <c r="S285" s="184">
        <v>0</v>
      </c>
      <c r="T285" s="18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6" t="s">
        <v>721</v>
      </c>
      <c r="AT285" s="186" t="s">
        <v>336</v>
      </c>
      <c r="AU285" s="186" t="s">
        <v>84</v>
      </c>
      <c r="AY285" s="18" t="s">
        <v>225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8" t="s">
        <v>82</v>
      </c>
      <c r="BK285" s="187">
        <f>ROUND(I285*H285,2)</f>
        <v>0</v>
      </c>
      <c r="BL285" s="18" t="s">
        <v>295</v>
      </c>
      <c r="BM285" s="186" t="s">
        <v>2721</v>
      </c>
    </row>
    <row r="286" spans="1:65" s="2" customFormat="1" ht="37.9" customHeight="1">
      <c r="A286" s="35"/>
      <c r="B286" s="36"/>
      <c r="C286" s="216" t="s">
        <v>1096</v>
      </c>
      <c r="D286" s="216" t="s">
        <v>336</v>
      </c>
      <c r="E286" s="217" t="s">
        <v>2722</v>
      </c>
      <c r="F286" s="218" t="s">
        <v>2708</v>
      </c>
      <c r="G286" s="219" t="s">
        <v>332</v>
      </c>
      <c r="H286" s="220">
        <v>12</v>
      </c>
      <c r="I286" s="221"/>
      <c r="J286" s="222">
        <f>ROUND(I286*H286,2)</f>
        <v>0</v>
      </c>
      <c r="K286" s="218" t="s">
        <v>19</v>
      </c>
      <c r="L286" s="223"/>
      <c r="M286" s="224" t="s">
        <v>19</v>
      </c>
      <c r="N286" s="225" t="s">
        <v>45</v>
      </c>
      <c r="O286" s="65"/>
      <c r="P286" s="184">
        <f>O286*H286</f>
        <v>0</v>
      </c>
      <c r="Q286" s="184">
        <v>0.00101</v>
      </c>
      <c r="R286" s="184">
        <f>Q286*H286</f>
        <v>0.01212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721</v>
      </c>
      <c r="AT286" s="186" t="s">
        <v>336</v>
      </c>
      <c r="AU286" s="186" t="s">
        <v>84</v>
      </c>
      <c r="AY286" s="18" t="s">
        <v>225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82</v>
      </c>
      <c r="BK286" s="187">
        <f>ROUND(I286*H286,2)</f>
        <v>0</v>
      </c>
      <c r="BL286" s="18" t="s">
        <v>295</v>
      </c>
      <c r="BM286" s="186" t="s">
        <v>2723</v>
      </c>
    </row>
    <row r="287" spans="1:47" s="2" customFormat="1" ht="19.5">
      <c r="A287" s="35"/>
      <c r="B287" s="36"/>
      <c r="C287" s="37"/>
      <c r="D287" s="195" t="s">
        <v>1242</v>
      </c>
      <c r="E287" s="37"/>
      <c r="F287" s="239" t="s">
        <v>2700</v>
      </c>
      <c r="G287" s="37"/>
      <c r="H287" s="37"/>
      <c r="I287" s="190"/>
      <c r="J287" s="37"/>
      <c r="K287" s="37"/>
      <c r="L287" s="40"/>
      <c r="M287" s="191"/>
      <c r="N287" s="192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1242</v>
      </c>
      <c r="AU287" s="18" t="s">
        <v>84</v>
      </c>
    </row>
    <row r="288" spans="1:65" s="2" customFormat="1" ht="33" customHeight="1">
      <c r="A288" s="35"/>
      <c r="B288" s="36"/>
      <c r="C288" s="216" t="s">
        <v>2724</v>
      </c>
      <c r="D288" s="216" t="s">
        <v>336</v>
      </c>
      <c r="E288" s="217" t="s">
        <v>2725</v>
      </c>
      <c r="F288" s="218" t="s">
        <v>2726</v>
      </c>
      <c r="G288" s="219" t="s">
        <v>332</v>
      </c>
      <c r="H288" s="220">
        <v>25</v>
      </c>
      <c r="I288" s="221"/>
      <c r="J288" s="222">
        <f>ROUND(I288*H288,2)</f>
        <v>0</v>
      </c>
      <c r="K288" s="218" t="s">
        <v>19</v>
      </c>
      <c r="L288" s="223"/>
      <c r="M288" s="224" t="s">
        <v>19</v>
      </c>
      <c r="N288" s="225" t="s">
        <v>45</v>
      </c>
      <c r="O288" s="65"/>
      <c r="P288" s="184">
        <f>O288*H288</f>
        <v>0</v>
      </c>
      <c r="Q288" s="184">
        <v>0.00101</v>
      </c>
      <c r="R288" s="184">
        <f>Q288*H288</f>
        <v>0.02525</v>
      </c>
      <c r="S288" s="184">
        <v>0</v>
      </c>
      <c r="T288" s="18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6" t="s">
        <v>721</v>
      </c>
      <c r="AT288" s="186" t="s">
        <v>336</v>
      </c>
      <c r="AU288" s="186" t="s">
        <v>84</v>
      </c>
      <c r="AY288" s="18" t="s">
        <v>225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8" t="s">
        <v>82</v>
      </c>
      <c r="BK288" s="187">
        <f>ROUND(I288*H288,2)</f>
        <v>0</v>
      </c>
      <c r="BL288" s="18" t="s">
        <v>295</v>
      </c>
      <c r="BM288" s="186" t="s">
        <v>2727</v>
      </c>
    </row>
    <row r="289" spans="1:47" s="2" customFormat="1" ht="19.5">
      <c r="A289" s="35"/>
      <c r="B289" s="36"/>
      <c r="C289" s="37"/>
      <c r="D289" s="195" t="s">
        <v>1242</v>
      </c>
      <c r="E289" s="37"/>
      <c r="F289" s="239" t="s">
        <v>2700</v>
      </c>
      <c r="G289" s="37"/>
      <c r="H289" s="37"/>
      <c r="I289" s="190"/>
      <c r="J289" s="37"/>
      <c r="K289" s="37"/>
      <c r="L289" s="40"/>
      <c r="M289" s="191"/>
      <c r="N289" s="192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1242</v>
      </c>
      <c r="AU289" s="18" t="s">
        <v>84</v>
      </c>
    </row>
    <row r="290" spans="1:65" s="2" customFormat="1" ht="24.2" customHeight="1">
      <c r="A290" s="35"/>
      <c r="B290" s="36"/>
      <c r="C290" s="216" t="s">
        <v>815</v>
      </c>
      <c r="D290" s="216" t="s">
        <v>336</v>
      </c>
      <c r="E290" s="217" t="s">
        <v>2728</v>
      </c>
      <c r="F290" s="218" t="s">
        <v>2729</v>
      </c>
      <c r="G290" s="219" t="s">
        <v>332</v>
      </c>
      <c r="H290" s="220">
        <v>1</v>
      </c>
      <c r="I290" s="221"/>
      <c r="J290" s="222">
        <f>ROUND(I290*H290,2)</f>
        <v>0</v>
      </c>
      <c r="K290" s="218" t="s">
        <v>19</v>
      </c>
      <c r="L290" s="223"/>
      <c r="M290" s="224" t="s">
        <v>19</v>
      </c>
      <c r="N290" s="225" t="s">
        <v>45</v>
      </c>
      <c r="O290" s="65"/>
      <c r="P290" s="184">
        <f>O290*H290</f>
        <v>0</v>
      </c>
      <c r="Q290" s="184">
        <v>0.00101</v>
      </c>
      <c r="R290" s="184">
        <f>Q290*H290</f>
        <v>0.00101</v>
      </c>
      <c r="S290" s="184">
        <v>0</v>
      </c>
      <c r="T290" s="18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6" t="s">
        <v>721</v>
      </c>
      <c r="AT290" s="186" t="s">
        <v>336</v>
      </c>
      <c r="AU290" s="186" t="s">
        <v>84</v>
      </c>
      <c r="AY290" s="18" t="s">
        <v>225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8" t="s">
        <v>82</v>
      </c>
      <c r="BK290" s="187">
        <f>ROUND(I290*H290,2)</f>
        <v>0</v>
      </c>
      <c r="BL290" s="18" t="s">
        <v>295</v>
      </c>
      <c r="BM290" s="186" t="s">
        <v>2730</v>
      </c>
    </row>
    <row r="291" spans="1:47" s="2" customFormat="1" ht="29.25">
      <c r="A291" s="35"/>
      <c r="B291" s="36"/>
      <c r="C291" s="37"/>
      <c r="D291" s="195" t="s">
        <v>1242</v>
      </c>
      <c r="E291" s="37"/>
      <c r="F291" s="239" t="s">
        <v>2731</v>
      </c>
      <c r="G291" s="37"/>
      <c r="H291" s="37"/>
      <c r="I291" s="190"/>
      <c r="J291" s="37"/>
      <c r="K291" s="37"/>
      <c r="L291" s="40"/>
      <c r="M291" s="191"/>
      <c r="N291" s="192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1242</v>
      </c>
      <c r="AU291" s="18" t="s">
        <v>84</v>
      </c>
    </row>
    <row r="292" spans="1:65" s="2" customFormat="1" ht="16.5" customHeight="1">
      <c r="A292" s="35"/>
      <c r="B292" s="36"/>
      <c r="C292" s="216" t="s">
        <v>791</v>
      </c>
      <c r="D292" s="216" t="s">
        <v>336</v>
      </c>
      <c r="E292" s="217" t="s">
        <v>2732</v>
      </c>
      <c r="F292" s="218" t="s">
        <v>2733</v>
      </c>
      <c r="G292" s="219" t="s">
        <v>332</v>
      </c>
      <c r="H292" s="220">
        <v>5</v>
      </c>
      <c r="I292" s="221"/>
      <c r="J292" s="222">
        <f>ROUND(I292*H292,2)</f>
        <v>0</v>
      </c>
      <c r="K292" s="218" t="s">
        <v>19</v>
      </c>
      <c r="L292" s="223"/>
      <c r="M292" s="224" t="s">
        <v>19</v>
      </c>
      <c r="N292" s="225" t="s">
        <v>45</v>
      </c>
      <c r="O292" s="65"/>
      <c r="P292" s="184">
        <f>O292*H292</f>
        <v>0</v>
      </c>
      <c r="Q292" s="184">
        <v>0.00101</v>
      </c>
      <c r="R292" s="184">
        <f>Q292*H292</f>
        <v>0.005050000000000001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721</v>
      </c>
      <c r="AT292" s="186" t="s">
        <v>336</v>
      </c>
      <c r="AU292" s="186" t="s">
        <v>84</v>
      </c>
      <c r="AY292" s="18" t="s">
        <v>225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8" t="s">
        <v>82</v>
      </c>
      <c r="BK292" s="187">
        <f>ROUND(I292*H292,2)</f>
        <v>0</v>
      </c>
      <c r="BL292" s="18" t="s">
        <v>295</v>
      </c>
      <c r="BM292" s="186" t="s">
        <v>2734</v>
      </c>
    </row>
    <row r="293" spans="1:47" s="2" customFormat="1" ht="19.5">
      <c r="A293" s="35"/>
      <c r="B293" s="36"/>
      <c r="C293" s="37"/>
      <c r="D293" s="195" t="s">
        <v>1242</v>
      </c>
      <c r="E293" s="37"/>
      <c r="F293" s="239" t="s">
        <v>2686</v>
      </c>
      <c r="G293" s="37"/>
      <c r="H293" s="37"/>
      <c r="I293" s="190"/>
      <c r="J293" s="37"/>
      <c r="K293" s="37"/>
      <c r="L293" s="40"/>
      <c r="M293" s="191"/>
      <c r="N293" s="192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1242</v>
      </c>
      <c r="AU293" s="18" t="s">
        <v>84</v>
      </c>
    </row>
    <row r="294" spans="1:65" s="2" customFormat="1" ht="37.9" customHeight="1">
      <c r="A294" s="35"/>
      <c r="B294" s="36"/>
      <c r="C294" s="175" t="s">
        <v>521</v>
      </c>
      <c r="D294" s="175" t="s">
        <v>227</v>
      </c>
      <c r="E294" s="176" t="s">
        <v>2735</v>
      </c>
      <c r="F294" s="177" t="s">
        <v>2736</v>
      </c>
      <c r="G294" s="178" t="s">
        <v>554</v>
      </c>
      <c r="H294" s="179">
        <v>25</v>
      </c>
      <c r="I294" s="180"/>
      <c r="J294" s="181">
        <f>ROUND(I294*H294,2)</f>
        <v>0</v>
      </c>
      <c r="K294" s="177" t="s">
        <v>292</v>
      </c>
      <c r="L294" s="40"/>
      <c r="M294" s="182" t="s">
        <v>19</v>
      </c>
      <c r="N294" s="183" t="s">
        <v>45</v>
      </c>
      <c r="O294" s="65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295</v>
      </c>
      <c r="AT294" s="186" t="s">
        <v>227</v>
      </c>
      <c r="AU294" s="186" t="s">
        <v>84</v>
      </c>
      <c r="AY294" s="18" t="s">
        <v>225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8" t="s">
        <v>82</v>
      </c>
      <c r="BK294" s="187">
        <f>ROUND(I294*H294,2)</f>
        <v>0</v>
      </c>
      <c r="BL294" s="18" t="s">
        <v>295</v>
      </c>
      <c r="BM294" s="186" t="s">
        <v>2737</v>
      </c>
    </row>
    <row r="295" spans="1:47" s="2" customFormat="1" ht="11.25">
      <c r="A295" s="35"/>
      <c r="B295" s="36"/>
      <c r="C295" s="37"/>
      <c r="D295" s="188" t="s">
        <v>233</v>
      </c>
      <c r="E295" s="37"/>
      <c r="F295" s="189" t="s">
        <v>2738</v>
      </c>
      <c r="G295" s="37"/>
      <c r="H295" s="37"/>
      <c r="I295" s="190"/>
      <c r="J295" s="37"/>
      <c r="K295" s="37"/>
      <c r="L295" s="40"/>
      <c r="M295" s="191"/>
      <c r="N295" s="192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233</v>
      </c>
      <c r="AU295" s="18" t="s">
        <v>84</v>
      </c>
    </row>
    <row r="296" spans="1:65" s="2" customFormat="1" ht="44.25" customHeight="1">
      <c r="A296" s="35"/>
      <c r="B296" s="36"/>
      <c r="C296" s="175" t="s">
        <v>526</v>
      </c>
      <c r="D296" s="175" t="s">
        <v>227</v>
      </c>
      <c r="E296" s="176" t="s">
        <v>2739</v>
      </c>
      <c r="F296" s="177" t="s">
        <v>2740</v>
      </c>
      <c r="G296" s="178" t="s">
        <v>332</v>
      </c>
      <c r="H296" s="179">
        <v>1</v>
      </c>
      <c r="I296" s="180"/>
      <c r="J296" s="181">
        <f>ROUND(I296*H296,2)</f>
        <v>0</v>
      </c>
      <c r="K296" s="177" t="s">
        <v>292</v>
      </c>
      <c r="L296" s="40"/>
      <c r="M296" s="182" t="s">
        <v>19</v>
      </c>
      <c r="N296" s="183" t="s">
        <v>45</v>
      </c>
      <c r="O296" s="65"/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6" t="s">
        <v>295</v>
      </c>
      <c r="AT296" s="186" t="s">
        <v>227</v>
      </c>
      <c r="AU296" s="186" t="s">
        <v>84</v>
      </c>
      <c r="AY296" s="18" t="s">
        <v>225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8" t="s">
        <v>82</v>
      </c>
      <c r="BK296" s="187">
        <f>ROUND(I296*H296,2)</f>
        <v>0</v>
      </c>
      <c r="BL296" s="18" t="s">
        <v>295</v>
      </c>
      <c r="BM296" s="186" t="s">
        <v>2741</v>
      </c>
    </row>
    <row r="297" spans="1:47" s="2" customFormat="1" ht="11.25">
      <c r="A297" s="35"/>
      <c r="B297" s="36"/>
      <c r="C297" s="37"/>
      <c r="D297" s="188" t="s">
        <v>233</v>
      </c>
      <c r="E297" s="37"/>
      <c r="F297" s="189" t="s">
        <v>2742</v>
      </c>
      <c r="G297" s="37"/>
      <c r="H297" s="37"/>
      <c r="I297" s="190"/>
      <c r="J297" s="37"/>
      <c r="K297" s="37"/>
      <c r="L297" s="40"/>
      <c r="M297" s="191"/>
      <c r="N297" s="192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233</v>
      </c>
      <c r="AU297" s="18" t="s">
        <v>84</v>
      </c>
    </row>
    <row r="298" spans="1:65" s="2" customFormat="1" ht="49.15" customHeight="1">
      <c r="A298" s="35"/>
      <c r="B298" s="36"/>
      <c r="C298" s="175" t="s">
        <v>124</v>
      </c>
      <c r="D298" s="175" t="s">
        <v>227</v>
      </c>
      <c r="E298" s="176" t="s">
        <v>2743</v>
      </c>
      <c r="F298" s="177" t="s">
        <v>2744</v>
      </c>
      <c r="G298" s="178" t="s">
        <v>554</v>
      </c>
      <c r="H298" s="179">
        <v>3</v>
      </c>
      <c r="I298" s="180"/>
      <c r="J298" s="181">
        <f>ROUND(I298*H298,2)</f>
        <v>0</v>
      </c>
      <c r="K298" s="177" t="s">
        <v>292</v>
      </c>
      <c r="L298" s="40"/>
      <c r="M298" s="182" t="s">
        <v>19</v>
      </c>
      <c r="N298" s="183" t="s">
        <v>45</v>
      </c>
      <c r="O298" s="65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6" t="s">
        <v>295</v>
      </c>
      <c r="AT298" s="186" t="s">
        <v>227</v>
      </c>
      <c r="AU298" s="186" t="s">
        <v>84</v>
      </c>
      <c r="AY298" s="18" t="s">
        <v>225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8" t="s">
        <v>82</v>
      </c>
      <c r="BK298" s="187">
        <f>ROUND(I298*H298,2)</f>
        <v>0</v>
      </c>
      <c r="BL298" s="18" t="s">
        <v>295</v>
      </c>
      <c r="BM298" s="186" t="s">
        <v>2745</v>
      </c>
    </row>
    <row r="299" spans="1:47" s="2" customFormat="1" ht="11.25">
      <c r="A299" s="35"/>
      <c r="B299" s="36"/>
      <c r="C299" s="37"/>
      <c r="D299" s="188" t="s">
        <v>233</v>
      </c>
      <c r="E299" s="37"/>
      <c r="F299" s="189" t="s">
        <v>2746</v>
      </c>
      <c r="G299" s="37"/>
      <c r="H299" s="37"/>
      <c r="I299" s="190"/>
      <c r="J299" s="37"/>
      <c r="K299" s="37"/>
      <c r="L299" s="40"/>
      <c r="M299" s="191"/>
      <c r="N299" s="192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233</v>
      </c>
      <c r="AU299" s="18" t="s">
        <v>84</v>
      </c>
    </row>
    <row r="300" spans="1:65" s="2" customFormat="1" ht="37.9" customHeight="1">
      <c r="A300" s="35"/>
      <c r="B300" s="36"/>
      <c r="C300" s="175" t="s">
        <v>157</v>
      </c>
      <c r="D300" s="175" t="s">
        <v>227</v>
      </c>
      <c r="E300" s="176" t="s">
        <v>2747</v>
      </c>
      <c r="F300" s="177" t="s">
        <v>2748</v>
      </c>
      <c r="G300" s="178" t="s">
        <v>554</v>
      </c>
      <c r="H300" s="179">
        <v>6</v>
      </c>
      <c r="I300" s="180"/>
      <c r="J300" s="181">
        <f>ROUND(I300*H300,2)</f>
        <v>0</v>
      </c>
      <c r="K300" s="177" t="s">
        <v>292</v>
      </c>
      <c r="L300" s="40"/>
      <c r="M300" s="182" t="s">
        <v>19</v>
      </c>
      <c r="N300" s="183" t="s">
        <v>45</v>
      </c>
      <c r="O300" s="65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6" t="s">
        <v>295</v>
      </c>
      <c r="AT300" s="186" t="s">
        <v>227</v>
      </c>
      <c r="AU300" s="186" t="s">
        <v>84</v>
      </c>
      <c r="AY300" s="18" t="s">
        <v>225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8" t="s">
        <v>82</v>
      </c>
      <c r="BK300" s="187">
        <f>ROUND(I300*H300,2)</f>
        <v>0</v>
      </c>
      <c r="BL300" s="18" t="s">
        <v>295</v>
      </c>
      <c r="BM300" s="186" t="s">
        <v>2749</v>
      </c>
    </row>
    <row r="301" spans="1:47" s="2" customFormat="1" ht="11.25">
      <c r="A301" s="35"/>
      <c r="B301" s="36"/>
      <c r="C301" s="37"/>
      <c r="D301" s="188" t="s">
        <v>233</v>
      </c>
      <c r="E301" s="37"/>
      <c r="F301" s="189" t="s">
        <v>2750</v>
      </c>
      <c r="G301" s="37"/>
      <c r="H301" s="37"/>
      <c r="I301" s="190"/>
      <c r="J301" s="37"/>
      <c r="K301" s="37"/>
      <c r="L301" s="40"/>
      <c r="M301" s="191"/>
      <c r="N301" s="192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233</v>
      </c>
      <c r="AU301" s="18" t="s">
        <v>84</v>
      </c>
    </row>
    <row r="302" spans="1:65" s="2" customFormat="1" ht="24.2" customHeight="1">
      <c r="A302" s="35"/>
      <c r="B302" s="36"/>
      <c r="C302" s="216" t="s">
        <v>392</v>
      </c>
      <c r="D302" s="216" t="s">
        <v>336</v>
      </c>
      <c r="E302" s="217" t="s">
        <v>2751</v>
      </c>
      <c r="F302" s="218" t="s">
        <v>2752</v>
      </c>
      <c r="G302" s="219" t="s">
        <v>332</v>
      </c>
      <c r="H302" s="220">
        <v>6</v>
      </c>
      <c r="I302" s="221"/>
      <c r="J302" s="222">
        <f>ROUND(I302*H302,2)</f>
        <v>0</v>
      </c>
      <c r="K302" s="218" t="s">
        <v>292</v>
      </c>
      <c r="L302" s="223"/>
      <c r="M302" s="224" t="s">
        <v>19</v>
      </c>
      <c r="N302" s="225" t="s">
        <v>45</v>
      </c>
      <c r="O302" s="65"/>
      <c r="P302" s="184">
        <f>O302*H302</f>
        <v>0</v>
      </c>
      <c r="Q302" s="184">
        <v>0.00068</v>
      </c>
      <c r="R302" s="184">
        <f>Q302*H302</f>
        <v>0.00408</v>
      </c>
      <c r="S302" s="184">
        <v>0</v>
      </c>
      <c r="T302" s="18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6" t="s">
        <v>721</v>
      </c>
      <c r="AT302" s="186" t="s">
        <v>336</v>
      </c>
      <c r="AU302" s="186" t="s">
        <v>84</v>
      </c>
      <c r="AY302" s="18" t="s">
        <v>225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8" t="s">
        <v>82</v>
      </c>
      <c r="BK302" s="187">
        <f>ROUND(I302*H302,2)</f>
        <v>0</v>
      </c>
      <c r="BL302" s="18" t="s">
        <v>295</v>
      </c>
      <c r="BM302" s="186" t="s">
        <v>2753</v>
      </c>
    </row>
    <row r="303" spans="1:65" s="2" customFormat="1" ht="44.25" customHeight="1">
      <c r="A303" s="35"/>
      <c r="B303" s="36"/>
      <c r="C303" s="175" t="s">
        <v>926</v>
      </c>
      <c r="D303" s="175" t="s">
        <v>227</v>
      </c>
      <c r="E303" s="176" t="s">
        <v>2754</v>
      </c>
      <c r="F303" s="177" t="s">
        <v>2755</v>
      </c>
      <c r="G303" s="178" t="s">
        <v>332</v>
      </c>
      <c r="H303" s="179">
        <v>1</v>
      </c>
      <c r="I303" s="180"/>
      <c r="J303" s="181">
        <f>ROUND(I303*H303,2)</f>
        <v>0</v>
      </c>
      <c r="K303" s="177" t="s">
        <v>292</v>
      </c>
      <c r="L303" s="40"/>
      <c r="M303" s="182" t="s">
        <v>19</v>
      </c>
      <c r="N303" s="183" t="s">
        <v>45</v>
      </c>
      <c r="O303" s="65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6" t="s">
        <v>295</v>
      </c>
      <c r="AT303" s="186" t="s">
        <v>227</v>
      </c>
      <c r="AU303" s="186" t="s">
        <v>84</v>
      </c>
      <c r="AY303" s="18" t="s">
        <v>225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8" t="s">
        <v>82</v>
      </c>
      <c r="BK303" s="187">
        <f>ROUND(I303*H303,2)</f>
        <v>0</v>
      </c>
      <c r="BL303" s="18" t="s">
        <v>295</v>
      </c>
      <c r="BM303" s="186" t="s">
        <v>2756</v>
      </c>
    </row>
    <row r="304" spans="1:47" s="2" customFormat="1" ht="11.25">
      <c r="A304" s="35"/>
      <c r="B304" s="36"/>
      <c r="C304" s="37"/>
      <c r="D304" s="188" t="s">
        <v>233</v>
      </c>
      <c r="E304" s="37"/>
      <c r="F304" s="189" t="s">
        <v>2757</v>
      </c>
      <c r="G304" s="37"/>
      <c r="H304" s="37"/>
      <c r="I304" s="190"/>
      <c r="J304" s="37"/>
      <c r="K304" s="37"/>
      <c r="L304" s="40"/>
      <c r="M304" s="191"/>
      <c r="N304" s="192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233</v>
      </c>
      <c r="AU304" s="18" t="s">
        <v>84</v>
      </c>
    </row>
    <row r="305" spans="1:65" s="2" customFormat="1" ht="55.5" customHeight="1">
      <c r="A305" s="35"/>
      <c r="B305" s="36"/>
      <c r="C305" s="175" t="s">
        <v>931</v>
      </c>
      <c r="D305" s="175" t="s">
        <v>227</v>
      </c>
      <c r="E305" s="176" t="s">
        <v>2758</v>
      </c>
      <c r="F305" s="177" t="s">
        <v>2759</v>
      </c>
      <c r="G305" s="178" t="s">
        <v>332</v>
      </c>
      <c r="H305" s="179">
        <v>2</v>
      </c>
      <c r="I305" s="180"/>
      <c r="J305" s="181">
        <f>ROUND(I305*H305,2)</f>
        <v>0</v>
      </c>
      <c r="K305" s="177" t="s">
        <v>292</v>
      </c>
      <c r="L305" s="40"/>
      <c r="M305" s="182" t="s">
        <v>19</v>
      </c>
      <c r="N305" s="183" t="s">
        <v>45</v>
      </c>
      <c r="O305" s="65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6" t="s">
        <v>295</v>
      </c>
      <c r="AT305" s="186" t="s">
        <v>227</v>
      </c>
      <c r="AU305" s="186" t="s">
        <v>84</v>
      </c>
      <c r="AY305" s="18" t="s">
        <v>225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8" t="s">
        <v>82</v>
      </c>
      <c r="BK305" s="187">
        <f>ROUND(I305*H305,2)</f>
        <v>0</v>
      </c>
      <c r="BL305" s="18" t="s">
        <v>295</v>
      </c>
      <c r="BM305" s="186" t="s">
        <v>2760</v>
      </c>
    </row>
    <row r="306" spans="1:47" s="2" customFormat="1" ht="11.25">
      <c r="A306" s="35"/>
      <c r="B306" s="36"/>
      <c r="C306" s="37"/>
      <c r="D306" s="188" t="s">
        <v>233</v>
      </c>
      <c r="E306" s="37"/>
      <c r="F306" s="189" t="s">
        <v>2761</v>
      </c>
      <c r="G306" s="37"/>
      <c r="H306" s="37"/>
      <c r="I306" s="190"/>
      <c r="J306" s="37"/>
      <c r="K306" s="37"/>
      <c r="L306" s="40"/>
      <c r="M306" s="191"/>
      <c r="N306" s="192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233</v>
      </c>
      <c r="AU306" s="18" t="s">
        <v>84</v>
      </c>
    </row>
    <row r="307" spans="1:65" s="2" customFormat="1" ht="24.2" customHeight="1">
      <c r="A307" s="35"/>
      <c r="B307" s="36"/>
      <c r="C307" s="175" t="s">
        <v>2762</v>
      </c>
      <c r="D307" s="175" t="s">
        <v>227</v>
      </c>
      <c r="E307" s="176" t="s">
        <v>2763</v>
      </c>
      <c r="F307" s="177" t="s">
        <v>2764</v>
      </c>
      <c r="G307" s="178" t="s">
        <v>1539</v>
      </c>
      <c r="H307" s="179">
        <v>2</v>
      </c>
      <c r="I307" s="180"/>
      <c r="J307" s="181">
        <f>ROUND(I307*H307,2)</f>
        <v>0</v>
      </c>
      <c r="K307" s="177" t="s">
        <v>292</v>
      </c>
      <c r="L307" s="40"/>
      <c r="M307" s="182" t="s">
        <v>19</v>
      </c>
      <c r="N307" s="183" t="s">
        <v>45</v>
      </c>
      <c r="O307" s="65"/>
      <c r="P307" s="184">
        <f>O307*H307</f>
        <v>0</v>
      </c>
      <c r="Q307" s="184">
        <v>0</v>
      </c>
      <c r="R307" s="184">
        <f>Q307*H307</f>
        <v>0</v>
      </c>
      <c r="S307" s="184">
        <v>0</v>
      </c>
      <c r="T307" s="18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6" t="s">
        <v>295</v>
      </c>
      <c r="AT307" s="186" t="s">
        <v>227</v>
      </c>
      <c r="AU307" s="186" t="s">
        <v>84</v>
      </c>
      <c r="AY307" s="18" t="s">
        <v>225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8" t="s">
        <v>82</v>
      </c>
      <c r="BK307" s="187">
        <f>ROUND(I307*H307,2)</f>
        <v>0</v>
      </c>
      <c r="BL307" s="18" t="s">
        <v>295</v>
      </c>
      <c r="BM307" s="186" t="s">
        <v>2765</v>
      </c>
    </row>
    <row r="308" spans="1:47" s="2" customFormat="1" ht="11.25">
      <c r="A308" s="35"/>
      <c r="B308" s="36"/>
      <c r="C308" s="37"/>
      <c r="D308" s="188" t="s">
        <v>233</v>
      </c>
      <c r="E308" s="37"/>
      <c r="F308" s="189" t="s">
        <v>2766</v>
      </c>
      <c r="G308" s="37"/>
      <c r="H308" s="37"/>
      <c r="I308" s="190"/>
      <c r="J308" s="37"/>
      <c r="K308" s="37"/>
      <c r="L308" s="40"/>
      <c r="M308" s="191"/>
      <c r="N308" s="192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233</v>
      </c>
      <c r="AU308" s="18" t="s">
        <v>84</v>
      </c>
    </row>
    <row r="309" spans="1:65" s="2" customFormat="1" ht="33" customHeight="1">
      <c r="A309" s="35"/>
      <c r="B309" s="36"/>
      <c r="C309" s="175" t="s">
        <v>2767</v>
      </c>
      <c r="D309" s="175" t="s">
        <v>227</v>
      </c>
      <c r="E309" s="176" t="s">
        <v>2768</v>
      </c>
      <c r="F309" s="177" t="s">
        <v>2769</v>
      </c>
      <c r="G309" s="178" t="s">
        <v>554</v>
      </c>
      <c r="H309" s="179">
        <v>50</v>
      </c>
      <c r="I309" s="180"/>
      <c r="J309" s="181">
        <f>ROUND(I309*H309,2)</f>
        <v>0</v>
      </c>
      <c r="K309" s="177" t="s">
        <v>292</v>
      </c>
      <c r="L309" s="40"/>
      <c r="M309" s="182" t="s">
        <v>19</v>
      </c>
      <c r="N309" s="183" t="s">
        <v>45</v>
      </c>
      <c r="O309" s="65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6" t="s">
        <v>295</v>
      </c>
      <c r="AT309" s="186" t="s">
        <v>227</v>
      </c>
      <c r="AU309" s="186" t="s">
        <v>84</v>
      </c>
      <c r="AY309" s="18" t="s">
        <v>225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8" t="s">
        <v>82</v>
      </c>
      <c r="BK309" s="187">
        <f>ROUND(I309*H309,2)</f>
        <v>0</v>
      </c>
      <c r="BL309" s="18" t="s">
        <v>295</v>
      </c>
      <c r="BM309" s="186" t="s">
        <v>2770</v>
      </c>
    </row>
    <row r="310" spans="1:47" s="2" customFormat="1" ht="11.25">
      <c r="A310" s="35"/>
      <c r="B310" s="36"/>
      <c r="C310" s="37"/>
      <c r="D310" s="188" t="s">
        <v>233</v>
      </c>
      <c r="E310" s="37"/>
      <c r="F310" s="189" t="s">
        <v>2771</v>
      </c>
      <c r="G310" s="37"/>
      <c r="H310" s="37"/>
      <c r="I310" s="190"/>
      <c r="J310" s="37"/>
      <c r="K310" s="37"/>
      <c r="L310" s="40"/>
      <c r="M310" s="191"/>
      <c r="N310" s="192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233</v>
      </c>
      <c r="AU310" s="18" t="s">
        <v>84</v>
      </c>
    </row>
    <row r="311" spans="1:65" s="2" customFormat="1" ht="33" customHeight="1">
      <c r="A311" s="35"/>
      <c r="B311" s="36"/>
      <c r="C311" s="175" t="s">
        <v>2772</v>
      </c>
      <c r="D311" s="175" t="s">
        <v>227</v>
      </c>
      <c r="E311" s="176" t="s">
        <v>2773</v>
      </c>
      <c r="F311" s="177" t="s">
        <v>2774</v>
      </c>
      <c r="G311" s="178" t="s">
        <v>554</v>
      </c>
      <c r="H311" s="179">
        <v>70</v>
      </c>
      <c r="I311" s="180"/>
      <c r="J311" s="181">
        <f>ROUND(I311*H311,2)</f>
        <v>0</v>
      </c>
      <c r="K311" s="177" t="s">
        <v>292</v>
      </c>
      <c r="L311" s="40"/>
      <c r="M311" s="182" t="s">
        <v>19</v>
      </c>
      <c r="N311" s="183" t="s">
        <v>45</v>
      </c>
      <c r="O311" s="65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295</v>
      </c>
      <c r="AT311" s="186" t="s">
        <v>227</v>
      </c>
      <c r="AU311" s="186" t="s">
        <v>84</v>
      </c>
      <c r="AY311" s="18" t="s">
        <v>225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8" t="s">
        <v>82</v>
      </c>
      <c r="BK311" s="187">
        <f>ROUND(I311*H311,2)</f>
        <v>0</v>
      </c>
      <c r="BL311" s="18" t="s">
        <v>295</v>
      </c>
      <c r="BM311" s="186" t="s">
        <v>2775</v>
      </c>
    </row>
    <row r="312" spans="1:47" s="2" customFormat="1" ht="11.25">
      <c r="A312" s="35"/>
      <c r="B312" s="36"/>
      <c r="C312" s="37"/>
      <c r="D312" s="188" t="s">
        <v>233</v>
      </c>
      <c r="E312" s="37"/>
      <c r="F312" s="189" t="s">
        <v>2776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233</v>
      </c>
      <c r="AU312" s="18" t="s">
        <v>84</v>
      </c>
    </row>
    <row r="313" spans="1:65" s="2" customFormat="1" ht="16.5" customHeight="1">
      <c r="A313" s="35"/>
      <c r="B313" s="36"/>
      <c r="C313" s="216" t="s">
        <v>2777</v>
      </c>
      <c r="D313" s="216" t="s">
        <v>336</v>
      </c>
      <c r="E313" s="217" t="s">
        <v>2778</v>
      </c>
      <c r="F313" s="218" t="s">
        <v>2779</v>
      </c>
      <c r="G313" s="219" t="s">
        <v>554</v>
      </c>
      <c r="H313" s="220">
        <v>70</v>
      </c>
      <c r="I313" s="221"/>
      <c r="J313" s="222">
        <f>ROUND(I313*H313,2)</f>
        <v>0</v>
      </c>
      <c r="K313" s="218" t="s">
        <v>19</v>
      </c>
      <c r="L313" s="223"/>
      <c r="M313" s="224" t="s">
        <v>19</v>
      </c>
      <c r="N313" s="225" t="s">
        <v>45</v>
      </c>
      <c r="O313" s="65"/>
      <c r="P313" s="184">
        <f>O313*H313</f>
        <v>0</v>
      </c>
      <c r="Q313" s="184">
        <v>0.012</v>
      </c>
      <c r="R313" s="184">
        <f>Q313*H313</f>
        <v>0.84</v>
      </c>
      <c r="S313" s="184">
        <v>0</v>
      </c>
      <c r="T313" s="18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6" t="s">
        <v>721</v>
      </c>
      <c r="AT313" s="186" t="s">
        <v>336</v>
      </c>
      <c r="AU313" s="186" t="s">
        <v>84</v>
      </c>
      <c r="AY313" s="18" t="s">
        <v>225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8" t="s">
        <v>82</v>
      </c>
      <c r="BK313" s="187">
        <f>ROUND(I313*H313,2)</f>
        <v>0</v>
      </c>
      <c r="BL313" s="18" t="s">
        <v>295</v>
      </c>
      <c r="BM313" s="186" t="s">
        <v>2780</v>
      </c>
    </row>
    <row r="314" spans="1:65" s="2" customFormat="1" ht="16.5" customHeight="1">
      <c r="A314" s="35"/>
      <c r="B314" s="36"/>
      <c r="C314" s="216" t="s">
        <v>2781</v>
      </c>
      <c r="D314" s="216" t="s">
        <v>336</v>
      </c>
      <c r="E314" s="217" t="s">
        <v>2782</v>
      </c>
      <c r="F314" s="218" t="s">
        <v>2783</v>
      </c>
      <c r="G314" s="219" t="s">
        <v>554</v>
      </c>
      <c r="H314" s="220">
        <v>50</v>
      </c>
      <c r="I314" s="221"/>
      <c r="J314" s="222">
        <f>ROUND(I314*H314,2)</f>
        <v>0</v>
      </c>
      <c r="K314" s="218" t="s">
        <v>19</v>
      </c>
      <c r="L314" s="223"/>
      <c r="M314" s="224" t="s">
        <v>19</v>
      </c>
      <c r="N314" s="225" t="s">
        <v>45</v>
      </c>
      <c r="O314" s="65"/>
      <c r="P314" s="184">
        <f>O314*H314</f>
        <v>0</v>
      </c>
      <c r="Q314" s="184">
        <v>0.00225</v>
      </c>
      <c r="R314" s="184">
        <f>Q314*H314</f>
        <v>0.11249999999999999</v>
      </c>
      <c r="S314" s="184">
        <v>0</v>
      </c>
      <c r="T314" s="18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6" t="s">
        <v>721</v>
      </c>
      <c r="AT314" s="186" t="s">
        <v>336</v>
      </c>
      <c r="AU314" s="186" t="s">
        <v>84</v>
      </c>
      <c r="AY314" s="18" t="s">
        <v>225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8" t="s">
        <v>82</v>
      </c>
      <c r="BK314" s="187">
        <f>ROUND(I314*H314,2)</f>
        <v>0</v>
      </c>
      <c r="BL314" s="18" t="s">
        <v>295</v>
      </c>
      <c r="BM314" s="186" t="s">
        <v>2784</v>
      </c>
    </row>
    <row r="315" spans="1:65" s="2" customFormat="1" ht="16.5" customHeight="1">
      <c r="A315" s="35"/>
      <c r="B315" s="36"/>
      <c r="C315" s="216" t="s">
        <v>2785</v>
      </c>
      <c r="D315" s="216" t="s">
        <v>336</v>
      </c>
      <c r="E315" s="217" t="s">
        <v>2786</v>
      </c>
      <c r="F315" s="218" t="s">
        <v>2787</v>
      </c>
      <c r="G315" s="219" t="s">
        <v>332</v>
      </c>
      <c r="H315" s="220">
        <v>4</v>
      </c>
      <c r="I315" s="221"/>
      <c r="J315" s="222">
        <f>ROUND(I315*H315,2)</f>
        <v>0</v>
      </c>
      <c r="K315" s="218" t="s">
        <v>19</v>
      </c>
      <c r="L315" s="223"/>
      <c r="M315" s="224" t="s">
        <v>19</v>
      </c>
      <c r="N315" s="225" t="s">
        <v>45</v>
      </c>
      <c r="O315" s="65"/>
      <c r="P315" s="184">
        <f>O315*H315</f>
        <v>0</v>
      </c>
      <c r="Q315" s="184">
        <v>0.0028</v>
      </c>
      <c r="R315" s="184">
        <f>Q315*H315</f>
        <v>0.0112</v>
      </c>
      <c r="S315" s="184">
        <v>0</v>
      </c>
      <c r="T315" s="18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6" t="s">
        <v>721</v>
      </c>
      <c r="AT315" s="186" t="s">
        <v>336</v>
      </c>
      <c r="AU315" s="186" t="s">
        <v>84</v>
      </c>
      <c r="AY315" s="18" t="s">
        <v>225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8" t="s">
        <v>82</v>
      </c>
      <c r="BK315" s="187">
        <f>ROUND(I315*H315,2)</f>
        <v>0</v>
      </c>
      <c r="BL315" s="18" t="s">
        <v>295</v>
      </c>
      <c r="BM315" s="186" t="s">
        <v>2788</v>
      </c>
    </row>
    <row r="316" spans="1:65" s="2" customFormat="1" ht="16.5" customHeight="1">
      <c r="A316" s="35"/>
      <c r="B316" s="36"/>
      <c r="C316" s="216" t="s">
        <v>2789</v>
      </c>
      <c r="D316" s="216" t="s">
        <v>336</v>
      </c>
      <c r="E316" s="217" t="s">
        <v>2790</v>
      </c>
      <c r="F316" s="218" t="s">
        <v>2791</v>
      </c>
      <c r="G316" s="219" t="s">
        <v>332</v>
      </c>
      <c r="H316" s="220">
        <v>10</v>
      </c>
      <c r="I316" s="221"/>
      <c r="J316" s="222">
        <f>ROUND(I316*H316,2)</f>
        <v>0</v>
      </c>
      <c r="K316" s="218" t="s">
        <v>19</v>
      </c>
      <c r="L316" s="223"/>
      <c r="M316" s="224" t="s">
        <v>19</v>
      </c>
      <c r="N316" s="225" t="s">
        <v>45</v>
      </c>
      <c r="O316" s="65"/>
      <c r="P316" s="184">
        <f>O316*H316</f>
        <v>0</v>
      </c>
      <c r="Q316" s="184">
        <v>0.00035</v>
      </c>
      <c r="R316" s="184">
        <f>Q316*H316</f>
        <v>0.0035</v>
      </c>
      <c r="S316" s="184">
        <v>0</v>
      </c>
      <c r="T316" s="18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6" t="s">
        <v>721</v>
      </c>
      <c r="AT316" s="186" t="s">
        <v>336</v>
      </c>
      <c r="AU316" s="186" t="s">
        <v>84</v>
      </c>
      <c r="AY316" s="18" t="s">
        <v>225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8" t="s">
        <v>82</v>
      </c>
      <c r="BK316" s="187">
        <f>ROUND(I316*H316,2)</f>
        <v>0</v>
      </c>
      <c r="BL316" s="18" t="s">
        <v>295</v>
      </c>
      <c r="BM316" s="186" t="s">
        <v>2792</v>
      </c>
    </row>
    <row r="317" spans="1:65" s="2" customFormat="1" ht="24.2" customHeight="1">
      <c r="A317" s="35"/>
      <c r="B317" s="36"/>
      <c r="C317" s="175" t="s">
        <v>2793</v>
      </c>
      <c r="D317" s="175" t="s">
        <v>227</v>
      </c>
      <c r="E317" s="176" t="s">
        <v>2794</v>
      </c>
      <c r="F317" s="177" t="s">
        <v>2795</v>
      </c>
      <c r="G317" s="178" t="s">
        <v>554</v>
      </c>
      <c r="H317" s="179">
        <v>50</v>
      </c>
      <c r="I317" s="180"/>
      <c r="J317" s="181">
        <f>ROUND(I317*H317,2)</f>
        <v>0</v>
      </c>
      <c r="K317" s="177" t="s">
        <v>292</v>
      </c>
      <c r="L317" s="40"/>
      <c r="M317" s="182" t="s">
        <v>19</v>
      </c>
      <c r="N317" s="183" t="s">
        <v>45</v>
      </c>
      <c r="O317" s="65"/>
      <c r="P317" s="184">
        <f>O317*H317</f>
        <v>0</v>
      </c>
      <c r="Q317" s="184">
        <v>0</v>
      </c>
      <c r="R317" s="184">
        <f>Q317*H317</f>
        <v>0</v>
      </c>
      <c r="S317" s="184">
        <v>0</v>
      </c>
      <c r="T317" s="18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6" t="s">
        <v>295</v>
      </c>
      <c r="AT317" s="186" t="s">
        <v>227</v>
      </c>
      <c r="AU317" s="186" t="s">
        <v>84</v>
      </c>
      <c r="AY317" s="18" t="s">
        <v>225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8" t="s">
        <v>82</v>
      </c>
      <c r="BK317" s="187">
        <f>ROUND(I317*H317,2)</f>
        <v>0</v>
      </c>
      <c r="BL317" s="18" t="s">
        <v>295</v>
      </c>
      <c r="BM317" s="186" t="s">
        <v>2796</v>
      </c>
    </row>
    <row r="318" spans="1:47" s="2" customFormat="1" ht="11.25">
      <c r="A318" s="35"/>
      <c r="B318" s="36"/>
      <c r="C318" s="37"/>
      <c r="D318" s="188" t="s">
        <v>233</v>
      </c>
      <c r="E318" s="37"/>
      <c r="F318" s="189" t="s">
        <v>2797</v>
      </c>
      <c r="G318" s="37"/>
      <c r="H318" s="37"/>
      <c r="I318" s="190"/>
      <c r="J318" s="37"/>
      <c r="K318" s="37"/>
      <c r="L318" s="40"/>
      <c r="M318" s="191"/>
      <c r="N318" s="192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233</v>
      </c>
      <c r="AU318" s="18" t="s">
        <v>84</v>
      </c>
    </row>
    <row r="319" spans="1:65" s="2" customFormat="1" ht="44.25" customHeight="1">
      <c r="A319" s="35"/>
      <c r="B319" s="36"/>
      <c r="C319" s="175" t="s">
        <v>957</v>
      </c>
      <c r="D319" s="175" t="s">
        <v>227</v>
      </c>
      <c r="E319" s="176" t="s">
        <v>2798</v>
      </c>
      <c r="F319" s="177" t="s">
        <v>2799</v>
      </c>
      <c r="G319" s="178" t="s">
        <v>285</v>
      </c>
      <c r="H319" s="179">
        <v>1.856</v>
      </c>
      <c r="I319" s="180"/>
      <c r="J319" s="181">
        <f>ROUND(I319*H319,2)</f>
        <v>0</v>
      </c>
      <c r="K319" s="177" t="s">
        <v>292</v>
      </c>
      <c r="L319" s="40"/>
      <c r="M319" s="182" t="s">
        <v>19</v>
      </c>
      <c r="N319" s="183" t="s">
        <v>45</v>
      </c>
      <c r="O319" s="65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6" t="s">
        <v>295</v>
      </c>
      <c r="AT319" s="186" t="s">
        <v>227</v>
      </c>
      <c r="AU319" s="186" t="s">
        <v>84</v>
      </c>
      <c r="AY319" s="18" t="s">
        <v>225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8" t="s">
        <v>82</v>
      </c>
      <c r="BK319" s="187">
        <f>ROUND(I319*H319,2)</f>
        <v>0</v>
      </c>
      <c r="BL319" s="18" t="s">
        <v>295</v>
      </c>
      <c r="BM319" s="186" t="s">
        <v>2800</v>
      </c>
    </row>
    <row r="320" spans="1:47" s="2" customFormat="1" ht="11.25">
      <c r="A320" s="35"/>
      <c r="B320" s="36"/>
      <c r="C320" s="37"/>
      <c r="D320" s="188" t="s">
        <v>233</v>
      </c>
      <c r="E320" s="37"/>
      <c r="F320" s="189" t="s">
        <v>2801</v>
      </c>
      <c r="G320" s="37"/>
      <c r="H320" s="37"/>
      <c r="I320" s="190"/>
      <c r="J320" s="37"/>
      <c r="K320" s="37"/>
      <c r="L320" s="40"/>
      <c r="M320" s="191"/>
      <c r="N320" s="192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233</v>
      </c>
      <c r="AU320" s="18" t="s">
        <v>84</v>
      </c>
    </row>
    <row r="321" spans="1:65" s="2" customFormat="1" ht="44.25" customHeight="1">
      <c r="A321" s="35"/>
      <c r="B321" s="36"/>
      <c r="C321" s="175" t="s">
        <v>540</v>
      </c>
      <c r="D321" s="175" t="s">
        <v>227</v>
      </c>
      <c r="E321" s="176" t="s">
        <v>2802</v>
      </c>
      <c r="F321" s="177" t="s">
        <v>2803</v>
      </c>
      <c r="G321" s="178" t="s">
        <v>285</v>
      </c>
      <c r="H321" s="179">
        <v>0.85</v>
      </c>
      <c r="I321" s="180"/>
      <c r="J321" s="181">
        <f>ROUND(I321*H321,2)</f>
        <v>0</v>
      </c>
      <c r="K321" s="177" t="s">
        <v>292</v>
      </c>
      <c r="L321" s="40"/>
      <c r="M321" s="182" t="s">
        <v>19</v>
      </c>
      <c r="N321" s="183" t="s">
        <v>45</v>
      </c>
      <c r="O321" s="65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295</v>
      </c>
      <c r="AT321" s="186" t="s">
        <v>227</v>
      </c>
      <c r="AU321" s="186" t="s">
        <v>84</v>
      </c>
      <c r="AY321" s="18" t="s">
        <v>225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8" t="s">
        <v>82</v>
      </c>
      <c r="BK321" s="187">
        <f>ROUND(I321*H321,2)</f>
        <v>0</v>
      </c>
      <c r="BL321" s="18" t="s">
        <v>295</v>
      </c>
      <c r="BM321" s="186" t="s">
        <v>2804</v>
      </c>
    </row>
    <row r="322" spans="1:47" s="2" customFormat="1" ht="11.25">
      <c r="A322" s="35"/>
      <c r="B322" s="36"/>
      <c r="C322" s="37"/>
      <c r="D322" s="188" t="s">
        <v>233</v>
      </c>
      <c r="E322" s="37"/>
      <c r="F322" s="189" t="s">
        <v>2805</v>
      </c>
      <c r="G322" s="37"/>
      <c r="H322" s="37"/>
      <c r="I322" s="190"/>
      <c r="J322" s="37"/>
      <c r="K322" s="37"/>
      <c r="L322" s="40"/>
      <c r="M322" s="191"/>
      <c r="N322" s="192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233</v>
      </c>
      <c r="AU322" s="18" t="s">
        <v>84</v>
      </c>
    </row>
    <row r="323" spans="2:63" s="12" customFormat="1" ht="25.9" customHeight="1">
      <c r="B323" s="159"/>
      <c r="C323" s="160"/>
      <c r="D323" s="161" t="s">
        <v>73</v>
      </c>
      <c r="E323" s="162" t="s">
        <v>336</v>
      </c>
      <c r="F323" s="162" t="s">
        <v>2806</v>
      </c>
      <c r="G323" s="160"/>
      <c r="H323" s="160"/>
      <c r="I323" s="163"/>
      <c r="J323" s="164">
        <f>BK323</f>
        <v>0</v>
      </c>
      <c r="K323" s="160"/>
      <c r="L323" s="165"/>
      <c r="M323" s="166"/>
      <c r="N323" s="167"/>
      <c r="O323" s="167"/>
      <c r="P323" s="168">
        <f>P324+P375</f>
        <v>0</v>
      </c>
      <c r="Q323" s="167"/>
      <c r="R323" s="168">
        <f>R324+R375</f>
        <v>0.8097300000000001</v>
      </c>
      <c r="S323" s="167"/>
      <c r="T323" s="169">
        <f>T324+T375</f>
        <v>2.01</v>
      </c>
      <c r="AR323" s="170" t="s">
        <v>131</v>
      </c>
      <c r="AT323" s="171" t="s">
        <v>73</v>
      </c>
      <c r="AU323" s="171" t="s">
        <v>74</v>
      </c>
      <c r="AY323" s="170" t="s">
        <v>225</v>
      </c>
      <c r="BK323" s="172">
        <f>BK324+BK375</f>
        <v>0</v>
      </c>
    </row>
    <row r="324" spans="2:63" s="12" customFormat="1" ht="22.9" customHeight="1">
      <c r="B324" s="159"/>
      <c r="C324" s="160"/>
      <c r="D324" s="161" t="s">
        <v>73</v>
      </c>
      <c r="E324" s="173" t="s">
        <v>2807</v>
      </c>
      <c r="F324" s="173" t="s">
        <v>2808</v>
      </c>
      <c r="G324" s="160"/>
      <c r="H324" s="160"/>
      <c r="I324" s="163"/>
      <c r="J324" s="174">
        <f>BK324</f>
        <v>0</v>
      </c>
      <c r="K324" s="160"/>
      <c r="L324" s="165"/>
      <c r="M324" s="166"/>
      <c r="N324" s="167"/>
      <c r="O324" s="167"/>
      <c r="P324" s="168">
        <f>SUM(P325:P374)</f>
        <v>0</v>
      </c>
      <c r="Q324" s="167"/>
      <c r="R324" s="168">
        <f>SUM(R325:R374)</f>
        <v>0.49122999999999994</v>
      </c>
      <c r="S324" s="167"/>
      <c r="T324" s="169">
        <f>SUM(T325:T374)</f>
        <v>0</v>
      </c>
      <c r="AR324" s="170" t="s">
        <v>131</v>
      </c>
      <c r="AT324" s="171" t="s">
        <v>73</v>
      </c>
      <c r="AU324" s="171" t="s">
        <v>82</v>
      </c>
      <c r="AY324" s="170" t="s">
        <v>225</v>
      </c>
      <c r="BK324" s="172">
        <f>SUM(BK325:BK374)</f>
        <v>0</v>
      </c>
    </row>
    <row r="325" spans="1:65" s="2" customFormat="1" ht="24.2" customHeight="1">
      <c r="A325" s="35"/>
      <c r="B325" s="36"/>
      <c r="C325" s="175" t="s">
        <v>1111</v>
      </c>
      <c r="D325" s="175" t="s">
        <v>227</v>
      </c>
      <c r="E325" s="176" t="s">
        <v>2809</v>
      </c>
      <c r="F325" s="177" t="s">
        <v>2810</v>
      </c>
      <c r="G325" s="178" t="s">
        <v>554</v>
      </c>
      <c r="H325" s="179">
        <v>48</v>
      </c>
      <c r="I325" s="180"/>
      <c r="J325" s="181">
        <f>ROUND(I325*H325,2)</f>
        <v>0</v>
      </c>
      <c r="K325" s="177" t="s">
        <v>230</v>
      </c>
      <c r="L325" s="40"/>
      <c r="M325" s="182" t="s">
        <v>19</v>
      </c>
      <c r="N325" s="183" t="s">
        <v>45</v>
      </c>
      <c r="O325" s="65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6" t="s">
        <v>921</v>
      </c>
      <c r="AT325" s="186" t="s">
        <v>227</v>
      </c>
      <c r="AU325" s="186" t="s">
        <v>84</v>
      </c>
      <c r="AY325" s="18" t="s">
        <v>225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8" t="s">
        <v>82</v>
      </c>
      <c r="BK325" s="187">
        <f>ROUND(I325*H325,2)</f>
        <v>0</v>
      </c>
      <c r="BL325" s="18" t="s">
        <v>921</v>
      </c>
      <c r="BM325" s="186" t="s">
        <v>2811</v>
      </c>
    </row>
    <row r="326" spans="1:47" s="2" customFormat="1" ht="11.25">
      <c r="A326" s="35"/>
      <c r="B326" s="36"/>
      <c r="C326" s="37"/>
      <c r="D326" s="188" t="s">
        <v>233</v>
      </c>
      <c r="E326" s="37"/>
      <c r="F326" s="189" t="s">
        <v>2812</v>
      </c>
      <c r="G326" s="37"/>
      <c r="H326" s="37"/>
      <c r="I326" s="190"/>
      <c r="J326" s="37"/>
      <c r="K326" s="37"/>
      <c r="L326" s="40"/>
      <c r="M326" s="191"/>
      <c r="N326" s="192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233</v>
      </c>
      <c r="AU326" s="18" t="s">
        <v>84</v>
      </c>
    </row>
    <row r="327" spans="2:51" s="13" customFormat="1" ht="11.25">
      <c r="B327" s="193"/>
      <c r="C327" s="194"/>
      <c r="D327" s="195" t="s">
        <v>249</v>
      </c>
      <c r="E327" s="196" t="s">
        <v>19</v>
      </c>
      <c r="F327" s="197" t="s">
        <v>2813</v>
      </c>
      <c r="G327" s="194"/>
      <c r="H327" s="198">
        <v>48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249</v>
      </c>
      <c r="AU327" s="204" t="s">
        <v>84</v>
      </c>
      <c r="AV327" s="13" t="s">
        <v>84</v>
      </c>
      <c r="AW327" s="13" t="s">
        <v>36</v>
      </c>
      <c r="AX327" s="13" t="s">
        <v>82</v>
      </c>
      <c r="AY327" s="204" t="s">
        <v>225</v>
      </c>
    </row>
    <row r="328" spans="1:65" s="2" customFormat="1" ht="16.5" customHeight="1">
      <c r="A328" s="35"/>
      <c r="B328" s="36"/>
      <c r="C328" s="216" t="s">
        <v>1116</v>
      </c>
      <c r="D328" s="216" t="s">
        <v>336</v>
      </c>
      <c r="E328" s="217" t="s">
        <v>2814</v>
      </c>
      <c r="F328" s="218" t="s">
        <v>2815</v>
      </c>
      <c r="G328" s="219" t="s">
        <v>332</v>
      </c>
      <c r="H328" s="220">
        <v>6</v>
      </c>
      <c r="I328" s="221"/>
      <c r="J328" s="222">
        <f>ROUND(I328*H328,2)</f>
        <v>0</v>
      </c>
      <c r="K328" s="218" t="s">
        <v>292</v>
      </c>
      <c r="L328" s="223"/>
      <c r="M328" s="224" t="s">
        <v>19</v>
      </c>
      <c r="N328" s="225" t="s">
        <v>45</v>
      </c>
      <c r="O328" s="65"/>
      <c r="P328" s="184">
        <f>O328*H328</f>
        <v>0</v>
      </c>
      <c r="Q328" s="184">
        <v>0.00032</v>
      </c>
      <c r="R328" s="184">
        <f>Q328*H328</f>
        <v>0.0019200000000000003</v>
      </c>
      <c r="S328" s="184">
        <v>0</v>
      </c>
      <c r="T328" s="18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6" t="s">
        <v>2816</v>
      </c>
      <c r="AT328" s="186" t="s">
        <v>336</v>
      </c>
      <c r="AU328" s="186" t="s">
        <v>84</v>
      </c>
      <c r="AY328" s="18" t="s">
        <v>225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8" t="s">
        <v>82</v>
      </c>
      <c r="BK328" s="187">
        <f>ROUND(I328*H328,2)</f>
        <v>0</v>
      </c>
      <c r="BL328" s="18" t="s">
        <v>921</v>
      </c>
      <c r="BM328" s="186" t="s">
        <v>2817</v>
      </c>
    </row>
    <row r="329" spans="1:65" s="2" customFormat="1" ht="24.2" customHeight="1">
      <c r="A329" s="35"/>
      <c r="B329" s="36"/>
      <c r="C329" s="216" t="s">
        <v>1121</v>
      </c>
      <c r="D329" s="216" t="s">
        <v>336</v>
      </c>
      <c r="E329" s="217" t="s">
        <v>2818</v>
      </c>
      <c r="F329" s="218" t="s">
        <v>2819</v>
      </c>
      <c r="G329" s="219" t="s">
        <v>332</v>
      </c>
      <c r="H329" s="220">
        <v>48</v>
      </c>
      <c r="I329" s="221"/>
      <c r="J329" s="222">
        <f>ROUND(I329*H329,2)</f>
        <v>0</v>
      </c>
      <c r="K329" s="218" t="s">
        <v>292</v>
      </c>
      <c r="L329" s="223"/>
      <c r="M329" s="224" t="s">
        <v>19</v>
      </c>
      <c r="N329" s="225" t="s">
        <v>45</v>
      </c>
      <c r="O329" s="65"/>
      <c r="P329" s="184">
        <f>O329*H329</f>
        <v>0</v>
      </c>
      <c r="Q329" s="184">
        <v>0.00011</v>
      </c>
      <c r="R329" s="184">
        <f>Q329*H329</f>
        <v>0.00528</v>
      </c>
      <c r="S329" s="184">
        <v>0</v>
      </c>
      <c r="T329" s="18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6" t="s">
        <v>2816</v>
      </c>
      <c r="AT329" s="186" t="s">
        <v>336</v>
      </c>
      <c r="AU329" s="186" t="s">
        <v>84</v>
      </c>
      <c r="AY329" s="18" t="s">
        <v>225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8" t="s">
        <v>82</v>
      </c>
      <c r="BK329" s="187">
        <f>ROUND(I329*H329,2)</f>
        <v>0</v>
      </c>
      <c r="BL329" s="18" t="s">
        <v>921</v>
      </c>
      <c r="BM329" s="186" t="s">
        <v>2820</v>
      </c>
    </row>
    <row r="330" spans="2:51" s="13" customFormat="1" ht="11.25">
      <c r="B330" s="193"/>
      <c r="C330" s="194"/>
      <c r="D330" s="195" t="s">
        <v>249</v>
      </c>
      <c r="E330" s="196" t="s">
        <v>19</v>
      </c>
      <c r="F330" s="197" t="s">
        <v>2813</v>
      </c>
      <c r="G330" s="194"/>
      <c r="H330" s="198">
        <v>48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249</v>
      </c>
      <c r="AU330" s="204" t="s">
        <v>84</v>
      </c>
      <c r="AV330" s="13" t="s">
        <v>84</v>
      </c>
      <c r="AW330" s="13" t="s">
        <v>36</v>
      </c>
      <c r="AX330" s="13" t="s">
        <v>82</v>
      </c>
      <c r="AY330" s="204" t="s">
        <v>225</v>
      </c>
    </row>
    <row r="331" spans="1:65" s="2" customFormat="1" ht="37.9" customHeight="1">
      <c r="A331" s="35"/>
      <c r="B331" s="36"/>
      <c r="C331" s="216" t="s">
        <v>1126</v>
      </c>
      <c r="D331" s="216" t="s">
        <v>336</v>
      </c>
      <c r="E331" s="217" t="s">
        <v>2821</v>
      </c>
      <c r="F331" s="218" t="s">
        <v>2822</v>
      </c>
      <c r="G331" s="219" t="s">
        <v>332</v>
      </c>
      <c r="H331" s="220">
        <v>130</v>
      </c>
      <c r="I331" s="221"/>
      <c r="J331" s="222">
        <f>ROUND(I331*H331,2)</f>
        <v>0</v>
      </c>
      <c r="K331" s="218" t="s">
        <v>292</v>
      </c>
      <c r="L331" s="223"/>
      <c r="M331" s="224" t="s">
        <v>19</v>
      </c>
      <c r="N331" s="225" t="s">
        <v>45</v>
      </c>
      <c r="O331" s="65"/>
      <c r="P331" s="184">
        <f>O331*H331</f>
        <v>0</v>
      </c>
      <c r="Q331" s="184">
        <v>0.001</v>
      </c>
      <c r="R331" s="184">
        <f>Q331*H331</f>
        <v>0.13</v>
      </c>
      <c r="S331" s="184">
        <v>0</v>
      </c>
      <c r="T331" s="18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6" t="s">
        <v>2816</v>
      </c>
      <c r="AT331" s="186" t="s">
        <v>336</v>
      </c>
      <c r="AU331" s="186" t="s">
        <v>84</v>
      </c>
      <c r="AY331" s="18" t="s">
        <v>225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8" t="s">
        <v>82</v>
      </c>
      <c r="BK331" s="187">
        <f>ROUND(I331*H331,2)</f>
        <v>0</v>
      </c>
      <c r="BL331" s="18" t="s">
        <v>921</v>
      </c>
      <c r="BM331" s="186" t="s">
        <v>2823</v>
      </c>
    </row>
    <row r="332" spans="1:65" s="2" customFormat="1" ht="24.2" customHeight="1">
      <c r="A332" s="35"/>
      <c r="B332" s="36"/>
      <c r="C332" s="216" t="s">
        <v>1136</v>
      </c>
      <c r="D332" s="216" t="s">
        <v>336</v>
      </c>
      <c r="E332" s="217" t="s">
        <v>2824</v>
      </c>
      <c r="F332" s="218" t="s">
        <v>2825</v>
      </c>
      <c r="G332" s="219" t="s">
        <v>332</v>
      </c>
      <c r="H332" s="220">
        <v>4</v>
      </c>
      <c r="I332" s="221"/>
      <c r="J332" s="222">
        <f>ROUND(I332*H332,2)</f>
        <v>0</v>
      </c>
      <c r="K332" s="218" t="s">
        <v>292</v>
      </c>
      <c r="L332" s="223"/>
      <c r="M332" s="224" t="s">
        <v>19</v>
      </c>
      <c r="N332" s="225" t="s">
        <v>45</v>
      </c>
      <c r="O332" s="65"/>
      <c r="P332" s="184">
        <f>O332*H332</f>
        <v>0</v>
      </c>
      <c r="Q332" s="184">
        <v>0.0007</v>
      </c>
      <c r="R332" s="184">
        <f>Q332*H332</f>
        <v>0.0028</v>
      </c>
      <c r="S332" s="184">
        <v>0</v>
      </c>
      <c r="T332" s="18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6" t="s">
        <v>907</v>
      </c>
      <c r="AT332" s="186" t="s">
        <v>336</v>
      </c>
      <c r="AU332" s="186" t="s">
        <v>84</v>
      </c>
      <c r="AY332" s="18" t="s">
        <v>225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8" t="s">
        <v>82</v>
      </c>
      <c r="BK332" s="187">
        <f>ROUND(I332*H332,2)</f>
        <v>0</v>
      </c>
      <c r="BL332" s="18" t="s">
        <v>907</v>
      </c>
      <c r="BM332" s="186" t="s">
        <v>2826</v>
      </c>
    </row>
    <row r="333" spans="1:65" s="2" customFormat="1" ht="24.2" customHeight="1">
      <c r="A333" s="35"/>
      <c r="B333" s="36"/>
      <c r="C333" s="175" t="s">
        <v>1141</v>
      </c>
      <c r="D333" s="175" t="s">
        <v>227</v>
      </c>
      <c r="E333" s="176" t="s">
        <v>2827</v>
      </c>
      <c r="F333" s="177" t="s">
        <v>2828</v>
      </c>
      <c r="G333" s="178" t="s">
        <v>332</v>
      </c>
      <c r="H333" s="179">
        <v>6</v>
      </c>
      <c r="I333" s="180"/>
      <c r="J333" s="181">
        <f>ROUND(I333*H333,2)</f>
        <v>0</v>
      </c>
      <c r="K333" s="177" t="s">
        <v>230</v>
      </c>
      <c r="L333" s="40"/>
      <c r="M333" s="182" t="s">
        <v>19</v>
      </c>
      <c r="N333" s="183" t="s">
        <v>45</v>
      </c>
      <c r="O333" s="65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6" t="s">
        <v>921</v>
      </c>
      <c r="AT333" s="186" t="s">
        <v>227</v>
      </c>
      <c r="AU333" s="186" t="s">
        <v>84</v>
      </c>
      <c r="AY333" s="18" t="s">
        <v>225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8" t="s">
        <v>82</v>
      </c>
      <c r="BK333" s="187">
        <f>ROUND(I333*H333,2)</f>
        <v>0</v>
      </c>
      <c r="BL333" s="18" t="s">
        <v>921</v>
      </c>
      <c r="BM333" s="186" t="s">
        <v>2829</v>
      </c>
    </row>
    <row r="334" spans="1:47" s="2" customFormat="1" ht="11.25">
      <c r="A334" s="35"/>
      <c r="B334" s="36"/>
      <c r="C334" s="37"/>
      <c r="D334" s="188" t="s">
        <v>233</v>
      </c>
      <c r="E334" s="37"/>
      <c r="F334" s="189" t="s">
        <v>2830</v>
      </c>
      <c r="G334" s="37"/>
      <c r="H334" s="37"/>
      <c r="I334" s="190"/>
      <c r="J334" s="37"/>
      <c r="K334" s="37"/>
      <c r="L334" s="40"/>
      <c r="M334" s="191"/>
      <c r="N334" s="192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233</v>
      </c>
      <c r="AU334" s="18" t="s">
        <v>84</v>
      </c>
    </row>
    <row r="335" spans="1:65" s="2" customFormat="1" ht="16.5" customHeight="1">
      <c r="A335" s="35"/>
      <c r="B335" s="36"/>
      <c r="C335" s="216" t="s">
        <v>1146</v>
      </c>
      <c r="D335" s="216" t="s">
        <v>336</v>
      </c>
      <c r="E335" s="217" t="s">
        <v>2831</v>
      </c>
      <c r="F335" s="218" t="s">
        <v>2832</v>
      </c>
      <c r="G335" s="219" t="s">
        <v>332</v>
      </c>
      <c r="H335" s="220">
        <v>6</v>
      </c>
      <c r="I335" s="221"/>
      <c r="J335" s="222">
        <f>ROUND(I335*H335,2)</f>
        <v>0</v>
      </c>
      <c r="K335" s="218" t="s">
        <v>292</v>
      </c>
      <c r="L335" s="223"/>
      <c r="M335" s="224" t="s">
        <v>19</v>
      </c>
      <c r="N335" s="225" t="s">
        <v>45</v>
      </c>
      <c r="O335" s="65"/>
      <c r="P335" s="184">
        <f>O335*H335</f>
        <v>0</v>
      </c>
      <c r="Q335" s="184">
        <v>0.0069</v>
      </c>
      <c r="R335" s="184">
        <f>Q335*H335</f>
        <v>0.0414</v>
      </c>
      <c r="S335" s="184">
        <v>0</v>
      </c>
      <c r="T335" s="18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6" t="s">
        <v>907</v>
      </c>
      <c r="AT335" s="186" t="s">
        <v>336</v>
      </c>
      <c r="AU335" s="186" t="s">
        <v>84</v>
      </c>
      <c r="AY335" s="18" t="s">
        <v>225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8" t="s">
        <v>82</v>
      </c>
      <c r="BK335" s="187">
        <f>ROUND(I335*H335,2)</f>
        <v>0</v>
      </c>
      <c r="BL335" s="18" t="s">
        <v>907</v>
      </c>
      <c r="BM335" s="186" t="s">
        <v>2833</v>
      </c>
    </row>
    <row r="336" spans="1:65" s="2" customFormat="1" ht="21.75" customHeight="1">
      <c r="A336" s="35"/>
      <c r="B336" s="36"/>
      <c r="C336" s="216" t="s">
        <v>1131</v>
      </c>
      <c r="D336" s="216" t="s">
        <v>336</v>
      </c>
      <c r="E336" s="217" t="s">
        <v>2834</v>
      </c>
      <c r="F336" s="218" t="s">
        <v>2835</v>
      </c>
      <c r="G336" s="219" t="s">
        <v>332</v>
      </c>
      <c r="H336" s="220">
        <v>6</v>
      </c>
      <c r="I336" s="221"/>
      <c r="J336" s="222">
        <f>ROUND(I336*H336,2)</f>
        <v>0</v>
      </c>
      <c r="K336" s="218" t="s">
        <v>292</v>
      </c>
      <c r="L336" s="223"/>
      <c r="M336" s="224" t="s">
        <v>19</v>
      </c>
      <c r="N336" s="225" t="s">
        <v>45</v>
      </c>
      <c r="O336" s="65"/>
      <c r="P336" s="184">
        <f>O336*H336</f>
        <v>0</v>
      </c>
      <c r="Q336" s="184">
        <v>0.0001</v>
      </c>
      <c r="R336" s="184">
        <f>Q336*H336</f>
        <v>0.0006000000000000001</v>
      </c>
      <c r="S336" s="184">
        <v>0</v>
      </c>
      <c r="T336" s="18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6" t="s">
        <v>907</v>
      </c>
      <c r="AT336" s="186" t="s">
        <v>336</v>
      </c>
      <c r="AU336" s="186" t="s">
        <v>84</v>
      </c>
      <c r="AY336" s="18" t="s">
        <v>225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8" t="s">
        <v>82</v>
      </c>
      <c r="BK336" s="187">
        <f>ROUND(I336*H336,2)</f>
        <v>0</v>
      </c>
      <c r="BL336" s="18" t="s">
        <v>907</v>
      </c>
      <c r="BM336" s="186" t="s">
        <v>2836</v>
      </c>
    </row>
    <row r="337" spans="1:65" s="2" customFormat="1" ht="37.9" customHeight="1">
      <c r="A337" s="35"/>
      <c r="B337" s="36"/>
      <c r="C337" s="216" t="s">
        <v>396</v>
      </c>
      <c r="D337" s="216" t="s">
        <v>336</v>
      </c>
      <c r="E337" s="217" t="s">
        <v>2837</v>
      </c>
      <c r="F337" s="218" t="s">
        <v>2838</v>
      </c>
      <c r="G337" s="219" t="s">
        <v>332</v>
      </c>
      <c r="H337" s="220">
        <v>6</v>
      </c>
      <c r="I337" s="221"/>
      <c r="J337" s="222">
        <f>ROUND(I337*H337,2)</f>
        <v>0</v>
      </c>
      <c r="K337" s="218" t="s">
        <v>292</v>
      </c>
      <c r="L337" s="223"/>
      <c r="M337" s="224" t="s">
        <v>19</v>
      </c>
      <c r="N337" s="225" t="s">
        <v>45</v>
      </c>
      <c r="O337" s="65"/>
      <c r="P337" s="184">
        <f>O337*H337</f>
        <v>0</v>
      </c>
      <c r="Q337" s="184">
        <v>0.0042</v>
      </c>
      <c r="R337" s="184">
        <f>Q337*H337</f>
        <v>0.0252</v>
      </c>
      <c r="S337" s="184">
        <v>0</v>
      </c>
      <c r="T337" s="18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6" t="s">
        <v>907</v>
      </c>
      <c r="AT337" s="186" t="s">
        <v>336</v>
      </c>
      <c r="AU337" s="186" t="s">
        <v>84</v>
      </c>
      <c r="AY337" s="18" t="s">
        <v>225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8" t="s">
        <v>82</v>
      </c>
      <c r="BK337" s="187">
        <f>ROUND(I337*H337,2)</f>
        <v>0</v>
      </c>
      <c r="BL337" s="18" t="s">
        <v>907</v>
      </c>
      <c r="BM337" s="186" t="s">
        <v>2839</v>
      </c>
    </row>
    <row r="338" spans="1:65" s="2" customFormat="1" ht="21.75" customHeight="1">
      <c r="A338" s="35"/>
      <c r="B338" s="36"/>
      <c r="C338" s="175" t="s">
        <v>401</v>
      </c>
      <c r="D338" s="175" t="s">
        <v>227</v>
      </c>
      <c r="E338" s="176" t="s">
        <v>2840</v>
      </c>
      <c r="F338" s="177" t="s">
        <v>2841</v>
      </c>
      <c r="G338" s="178" t="s">
        <v>332</v>
      </c>
      <c r="H338" s="179">
        <v>40</v>
      </c>
      <c r="I338" s="180"/>
      <c r="J338" s="181">
        <f>ROUND(I338*H338,2)</f>
        <v>0</v>
      </c>
      <c r="K338" s="177" t="s">
        <v>292</v>
      </c>
      <c r="L338" s="40"/>
      <c r="M338" s="182" t="s">
        <v>19</v>
      </c>
      <c r="N338" s="183" t="s">
        <v>45</v>
      </c>
      <c r="O338" s="65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6" t="s">
        <v>921</v>
      </c>
      <c r="AT338" s="186" t="s">
        <v>227</v>
      </c>
      <c r="AU338" s="186" t="s">
        <v>84</v>
      </c>
      <c r="AY338" s="18" t="s">
        <v>225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8" t="s">
        <v>82</v>
      </c>
      <c r="BK338" s="187">
        <f>ROUND(I338*H338,2)</f>
        <v>0</v>
      </c>
      <c r="BL338" s="18" t="s">
        <v>921</v>
      </c>
      <c r="BM338" s="186" t="s">
        <v>2842</v>
      </c>
    </row>
    <row r="339" spans="1:47" s="2" customFormat="1" ht="11.25">
      <c r="A339" s="35"/>
      <c r="B339" s="36"/>
      <c r="C339" s="37"/>
      <c r="D339" s="188" t="s">
        <v>233</v>
      </c>
      <c r="E339" s="37"/>
      <c r="F339" s="189" t="s">
        <v>2843</v>
      </c>
      <c r="G339" s="37"/>
      <c r="H339" s="37"/>
      <c r="I339" s="190"/>
      <c r="J339" s="37"/>
      <c r="K339" s="37"/>
      <c r="L339" s="40"/>
      <c r="M339" s="191"/>
      <c r="N339" s="192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233</v>
      </c>
      <c r="AU339" s="18" t="s">
        <v>84</v>
      </c>
    </row>
    <row r="340" spans="1:65" s="2" customFormat="1" ht="16.5" customHeight="1">
      <c r="A340" s="35"/>
      <c r="B340" s="36"/>
      <c r="C340" s="216" t="s">
        <v>419</v>
      </c>
      <c r="D340" s="216" t="s">
        <v>336</v>
      </c>
      <c r="E340" s="217" t="s">
        <v>2844</v>
      </c>
      <c r="F340" s="218" t="s">
        <v>2845</v>
      </c>
      <c r="G340" s="219" t="s">
        <v>332</v>
      </c>
      <c r="H340" s="220">
        <v>14</v>
      </c>
      <c r="I340" s="221"/>
      <c r="J340" s="222">
        <f>ROUND(I340*H340,2)</f>
        <v>0</v>
      </c>
      <c r="K340" s="218" t="s">
        <v>292</v>
      </c>
      <c r="L340" s="223"/>
      <c r="M340" s="224" t="s">
        <v>19</v>
      </c>
      <c r="N340" s="225" t="s">
        <v>45</v>
      </c>
      <c r="O340" s="65"/>
      <c r="P340" s="184">
        <f>O340*H340</f>
        <v>0</v>
      </c>
      <c r="Q340" s="184">
        <v>0.00013</v>
      </c>
      <c r="R340" s="184">
        <f>Q340*H340</f>
        <v>0.0018199999999999998</v>
      </c>
      <c r="S340" s="184">
        <v>0</v>
      </c>
      <c r="T340" s="18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6" t="s">
        <v>907</v>
      </c>
      <c r="AT340" s="186" t="s">
        <v>336</v>
      </c>
      <c r="AU340" s="186" t="s">
        <v>84</v>
      </c>
      <c r="AY340" s="18" t="s">
        <v>225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8" t="s">
        <v>82</v>
      </c>
      <c r="BK340" s="187">
        <f>ROUND(I340*H340,2)</f>
        <v>0</v>
      </c>
      <c r="BL340" s="18" t="s">
        <v>907</v>
      </c>
      <c r="BM340" s="186" t="s">
        <v>2846</v>
      </c>
    </row>
    <row r="341" spans="1:65" s="2" customFormat="1" ht="16.5" customHeight="1">
      <c r="A341" s="35"/>
      <c r="B341" s="36"/>
      <c r="C341" s="216" t="s">
        <v>423</v>
      </c>
      <c r="D341" s="216" t="s">
        <v>336</v>
      </c>
      <c r="E341" s="217" t="s">
        <v>2847</v>
      </c>
      <c r="F341" s="218" t="s">
        <v>2848</v>
      </c>
      <c r="G341" s="219" t="s">
        <v>332</v>
      </c>
      <c r="H341" s="220">
        <v>20</v>
      </c>
      <c r="I341" s="221"/>
      <c r="J341" s="222">
        <f>ROUND(I341*H341,2)</f>
        <v>0</v>
      </c>
      <c r="K341" s="218" t="s">
        <v>292</v>
      </c>
      <c r="L341" s="223"/>
      <c r="M341" s="224" t="s">
        <v>19</v>
      </c>
      <c r="N341" s="225" t="s">
        <v>45</v>
      </c>
      <c r="O341" s="65"/>
      <c r="P341" s="184">
        <f>O341*H341</f>
        <v>0</v>
      </c>
      <c r="Q341" s="184">
        <v>8E-05</v>
      </c>
      <c r="R341" s="184">
        <f>Q341*H341</f>
        <v>0.0016</v>
      </c>
      <c r="S341" s="184">
        <v>0</v>
      </c>
      <c r="T341" s="18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6" t="s">
        <v>907</v>
      </c>
      <c r="AT341" s="186" t="s">
        <v>336</v>
      </c>
      <c r="AU341" s="186" t="s">
        <v>84</v>
      </c>
      <c r="AY341" s="18" t="s">
        <v>225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8" t="s">
        <v>82</v>
      </c>
      <c r="BK341" s="187">
        <f>ROUND(I341*H341,2)</f>
        <v>0</v>
      </c>
      <c r="BL341" s="18" t="s">
        <v>907</v>
      </c>
      <c r="BM341" s="186" t="s">
        <v>2849</v>
      </c>
    </row>
    <row r="342" spans="1:65" s="2" customFormat="1" ht="16.5" customHeight="1">
      <c r="A342" s="35"/>
      <c r="B342" s="36"/>
      <c r="C342" s="216" t="s">
        <v>1026</v>
      </c>
      <c r="D342" s="216" t="s">
        <v>336</v>
      </c>
      <c r="E342" s="217" t="s">
        <v>2850</v>
      </c>
      <c r="F342" s="218" t="s">
        <v>2851</v>
      </c>
      <c r="G342" s="219" t="s">
        <v>332</v>
      </c>
      <c r="H342" s="220">
        <v>6</v>
      </c>
      <c r="I342" s="221"/>
      <c r="J342" s="222">
        <f>ROUND(I342*H342,2)</f>
        <v>0</v>
      </c>
      <c r="K342" s="218" t="s">
        <v>292</v>
      </c>
      <c r="L342" s="223"/>
      <c r="M342" s="224" t="s">
        <v>19</v>
      </c>
      <c r="N342" s="225" t="s">
        <v>45</v>
      </c>
      <c r="O342" s="65"/>
      <c r="P342" s="184">
        <f>O342*H342</f>
        <v>0</v>
      </c>
      <c r="Q342" s="184">
        <v>0.0001</v>
      </c>
      <c r="R342" s="184">
        <f>Q342*H342</f>
        <v>0.0006000000000000001</v>
      </c>
      <c r="S342" s="184">
        <v>0</v>
      </c>
      <c r="T342" s="18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6" t="s">
        <v>907</v>
      </c>
      <c r="AT342" s="186" t="s">
        <v>336</v>
      </c>
      <c r="AU342" s="186" t="s">
        <v>84</v>
      </c>
      <c r="AY342" s="18" t="s">
        <v>225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8" t="s">
        <v>82</v>
      </c>
      <c r="BK342" s="187">
        <f>ROUND(I342*H342,2)</f>
        <v>0</v>
      </c>
      <c r="BL342" s="18" t="s">
        <v>907</v>
      </c>
      <c r="BM342" s="186" t="s">
        <v>2852</v>
      </c>
    </row>
    <row r="343" spans="1:65" s="2" customFormat="1" ht="24.2" customHeight="1">
      <c r="A343" s="35"/>
      <c r="B343" s="36"/>
      <c r="C343" s="216" t="s">
        <v>1031</v>
      </c>
      <c r="D343" s="216" t="s">
        <v>336</v>
      </c>
      <c r="E343" s="217" t="s">
        <v>2853</v>
      </c>
      <c r="F343" s="218" t="s">
        <v>2854</v>
      </c>
      <c r="G343" s="219" t="s">
        <v>332</v>
      </c>
      <c r="H343" s="220">
        <v>6</v>
      </c>
      <c r="I343" s="221"/>
      <c r="J343" s="222">
        <f>ROUND(I343*H343,2)</f>
        <v>0</v>
      </c>
      <c r="K343" s="218" t="s">
        <v>292</v>
      </c>
      <c r="L343" s="223"/>
      <c r="M343" s="224" t="s">
        <v>19</v>
      </c>
      <c r="N343" s="225" t="s">
        <v>45</v>
      </c>
      <c r="O343" s="65"/>
      <c r="P343" s="184">
        <f>O343*H343</f>
        <v>0</v>
      </c>
      <c r="Q343" s="184">
        <v>0.00018</v>
      </c>
      <c r="R343" s="184">
        <f>Q343*H343</f>
        <v>0.00108</v>
      </c>
      <c r="S343" s="184">
        <v>0</v>
      </c>
      <c r="T343" s="18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6" t="s">
        <v>907</v>
      </c>
      <c r="AT343" s="186" t="s">
        <v>336</v>
      </c>
      <c r="AU343" s="186" t="s">
        <v>84</v>
      </c>
      <c r="AY343" s="18" t="s">
        <v>225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8" t="s">
        <v>82</v>
      </c>
      <c r="BK343" s="187">
        <f>ROUND(I343*H343,2)</f>
        <v>0</v>
      </c>
      <c r="BL343" s="18" t="s">
        <v>907</v>
      </c>
      <c r="BM343" s="186" t="s">
        <v>2855</v>
      </c>
    </row>
    <row r="344" spans="1:65" s="2" customFormat="1" ht="16.5" customHeight="1">
      <c r="A344" s="35"/>
      <c r="B344" s="36"/>
      <c r="C344" s="216" t="s">
        <v>907</v>
      </c>
      <c r="D344" s="216" t="s">
        <v>336</v>
      </c>
      <c r="E344" s="217" t="s">
        <v>2856</v>
      </c>
      <c r="F344" s="218" t="s">
        <v>2857</v>
      </c>
      <c r="G344" s="219" t="s">
        <v>2858</v>
      </c>
      <c r="H344" s="220">
        <v>225</v>
      </c>
      <c r="I344" s="221"/>
      <c r="J344" s="222">
        <f>ROUND(I344*H344,2)</f>
        <v>0</v>
      </c>
      <c r="K344" s="218" t="s">
        <v>292</v>
      </c>
      <c r="L344" s="223"/>
      <c r="M344" s="224" t="s">
        <v>19</v>
      </c>
      <c r="N344" s="225" t="s">
        <v>45</v>
      </c>
      <c r="O344" s="65"/>
      <c r="P344" s="184">
        <f>O344*H344</f>
        <v>0</v>
      </c>
      <c r="Q344" s="184">
        <v>0.001</v>
      </c>
      <c r="R344" s="184">
        <f>Q344*H344</f>
        <v>0.225</v>
      </c>
      <c r="S344" s="184">
        <v>0</v>
      </c>
      <c r="T344" s="18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6" t="s">
        <v>907</v>
      </c>
      <c r="AT344" s="186" t="s">
        <v>336</v>
      </c>
      <c r="AU344" s="186" t="s">
        <v>84</v>
      </c>
      <c r="AY344" s="18" t="s">
        <v>225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8" t="s">
        <v>82</v>
      </c>
      <c r="BK344" s="187">
        <f>ROUND(I344*H344,2)</f>
        <v>0</v>
      </c>
      <c r="BL344" s="18" t="s">
        <v>907</v>
      </c>
      <c r="BM344" s="186" t="s">
        <v>2859</v>
      </c>
    </row>
    <row r="345" spans="2:51" s="13" customFormat="1" ht="11.25">
      <c r="B345" s="193"/>
      <c r="C345" s="194"/>
      <c r="D345" s="195" t="s">
        <v>249</v>
      </c>
      <c r="E345" s="196" t="s">
        <v>19</v>
      </c>
      <c r="F345" s="197" t="s">
        <v>2860</v>
      </c>
      <c r="G345" s="194"/>
      <c r="H345" s="198">
        <v>145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249</v>
      </c>
      <c r="AU345" s="204" t="s">
        <v>84</v>
      </c>
      <c r="AV345" s="13" t="s">
        <v>84</v>
      </c>
      <c r="AW345" s="13" t="s">
        <v>36</v>
      </c>
      <c r="AX345" s="13" t="s">
        <v>74</v>
      </c>
      <c r="AY345" s="204" t="s">
        <v>225</v>
      </c>
    </row>
    <row r="346" spans="2:51" s="13" customFormat="1" ht="11.25">
      <c r="B346" s="193"/>
      <c r="C346" s="194"/>
      <c r="D346" s="195" t="s">
        <v>249</v>
      </c>
      <c r="E346" s="196" t="s">
        <v>19</v>
      </c>
      <c r="F346" s="197" t="s">
        <v>2861</v>
      </c>
      <c r="G346" s="194"/>
      <c r="H346" s="198">
        <v>80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249</v>
      </c>
      <c r="AU346" s="204" t="s">
        <v>84</v>
      </c>
      <c r="AV346" s="13" t="s">
        <v>84</v>
      </c>
      <c r="AW346" s="13" t="s">
        <v>36</v>
      </c>
      <c r="AX346" s="13" t="s">
        <v>74</v>
      </c>
      <c r="AY346" s="204" t="s">
        <v>225</v>
      </c>
    </row>
    <row r="347" spans="2:51" s="14" customFormat="1" ht="11.25">
      <c r="B347" s="205"/>
      <c r="C347" s="206"/>
      <c r="D347" s="195" t="s">
        <v>249</v>
      </c>
      <c r="E347" s="207" t="s">
        <v>19</v>
      </c>
      <c r="F347" s="208" t="s">
        <v>261</v>
      </c>
      <c r="G347" s="206"/>
      <c r="H347" s="209">
        <v>225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249</v>
      </c>
      <c r="AU347" s="215" t="s">
        <v>84</v>
      </c>
      <c r="AV347" s="14" t="s">
        <v>231</v>
      </c>
      <c r="AW347" s="14" t="s">
        <v>36</v>
      </c>
      <c r="AX347" s="14" t="s">
        <v>82</v>
      </c>
      <c r="AY347" s="215" t="s">
        <v>225</v>
      </c>
    </row>
    <row r="348" spans="1:65" s="2" customFormat="1" ht="16.5" customHeight="1">
      <c r="A348" s="35"/>
      <c r="B348" s="36"/>
      <c r="C348" s="216" t="s">
        <v>844</v>
      </c>
      <c r="D348" s="216" t="s">
        <v>336</v>
      </c>
      <c r="E348" s="217" t="s">
        <v>2862</v>
      </c>
      <c r="F348" s="218" t="s">
        <v>2863</v>
      </c>
      <c r="G348" s="219" t="s">
        <v>2858</v>
      </c>
      <c r="H348" s="220">
        <v>26.73</v>
      </c>
      <c r="I348" s="221"/>
      <c r="J348" s="222">
        <f>ROUND(I348*H348,2)</f>
        <v>0</v>
      </c>
      <c r="K348" s="218" t="s">
        <v>292</v>
      </c>
      <c r="L348" s="223"/>
      <c r="M348" s="224" t="s">
        <v>19</v>
      </c>
      <c r="N348" s="225" t="s">
        <v>45</v>
      </c>
      <c r="O348" s="65"/>
      <c r="P348" s="184">
        <f>O348*H348</f>
        <v>0</v>
      </c>
      <c r="Q348" s="184">
        <v>0.001</v>
      </c>
      <c r="R348" s="184">
        <f>Q348*H348</f>
        <v>0.02673</v>
      </c>
      <c r="S348" s="184">
        <v>0</v>
      </c>
      <c r="T348" s="18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6" t="s">
        <v>907</v>
      </c>
      <c r="AT348" s="186" t="s">
        <v>336</v>
      </c>
      <c r="AU348" s="186" t="s">
        <v>84</v>
      </c>
      <c r="AY348" s="18" t="s">
        <v>225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8" t="s">
        <v>82</v>
      </c>
      <c r="BK348" s="187">
        <f>ROUND(I348*H348,2)</f>
        <v>0</v>
      </c>
      <c r="BL348" s="18" t="s">
        <v>907</v>
      </c>
      <c r="BM348" s="186" t="s">
        <v>2864</v>
      </c>
    </row>
    <row r="349" spans="2:51" s="13" customFormat="1" ht="11.25">
      <c r="B349" s="193"/>
      <c r="C349" s="194"/>
      <c r="D349" s="195" t="s">
        <v>249</v>
      </c>
      <c r="E349" s="196" t="s">
        <v>19</v>
      </c>
      <c r="F349" s="197" t="s">
        <v>2865</v>
      </c>
      <c r="G349" s="194"/>
      <c r="H349" s="198">
        <v>6.48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249</v>
      </c>
      <c r="AU349" s="204" t="s">
        <v>84</v>
      </c>
      <c r="AV349" s="13" t="s">
        <v>84</v>
      </c>
      <c r="AW349" s="13" t="s">
        <v>36</v>
      </c>
      <c r="AX349" s="13" t="s">
        <v>74</v>
      </c>
      <c r="AY349" s="204" t="s">
        <v>225</v>
      </c>
    </row>
    <row r="350" spans="2:51" s="13" customFormat="1" ht="11.25">
      <c r="B350" s="193"/>
      <c r="C350" s="194"/>
      <c r="D350" s="195" t="s">
        <v>249</v>
      </c>
      <c r="E350" s="196" t="s">
        <v>19</v>
      </c>
      <c r="F350" s="197" t="s">
        <v>2866</v>
      </c>
      <c r="G350" s="194"/>
      <c r="H350" s="198">
        <v>20.25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249</v>
      </c>
      <c r="AU350" s="204" t="s">
        <v>84</v>
      </c>
      <c r="AV350" s="13" t="s">
        <v>84</v>
      </c>
      <c r="AW350" s="13" t="s">
        <v>36</v>
      </c>
      <c r="AX350" s="13" t="s">
        <v>74</v>
      </c>
      <c r="AY350" s="204" t="s">
        <v>225</v>
      </c>
    </row>
    <row r="351" spans="2:51" s="14" customFormat="1" ht="11.25">
      <c r="B351" s="205"/>
      <c r="C351" s="206"/>
      <c r="D351" s="195" t="s">
        <v>249</v>
      </c>
      <c r="E351" s="207" t="s">
        <v>19</v>
      </c>
      <c r="F351" s="208" t="s">
        <v>261</v>
      </c>
      <c r="G351" s="206"/>
      <c r="H351" s="209">
        <v>26.73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249</v>
      </c>
      <c r="AU351" s="215" t="s">
        <v>84</v>
      </c>
      <c r="AV351" s="14" t="s">
        <v>231</v>
      </c>
      <c r="AW351" s="14" t="s">
        <v>36</v>
      </c>
      <c r="AX351" s="14" t="s">
        <v>82</v>
      </c>
      <c r="AY351" s="215" t="s">
        <v>225</v>
      </c>
    </row>
    <row r="352" spans="1:65" s="2" customFormat="1" ht="21.75" customHeight="1">
      <c r="A352" s="35"/>
      <c r="B352" s="36"/>
      <c r="C352" s="216" t="s">
        <v>870</v>
      </c>
      <c r="D352" s="216" t="s">
        <v>336</v>
      </c>
      <c r="E352" s="217" t="s">
        <v>2867</v>
      </c>
      <c r="F352" s="218" t="s">
        <v>2868</v>
      </c>
      <c r="G352" s="219" t="s">
        <v>332</v>
      </c>
      <c r="H352" s="220">
        <v>6</v>
      </c>
      <c r="I352" s="221"/>
      <c r="J352" s="222">
        <f>ROUND(I352*H352,2)</f>
        <v>0</v>
      </c>
      <c r="K352" s="218" t="s">
        <v>292</v>
      </c>
      <c r="L352" s="223"/>
      <c r="M352" s="224" t="s">
        <v>19</v>
      </c>
      <c r="N352" s="225" t="s">
        <v>45</v>
      </c>
      <c r="O352" s="65"/>
      <c r="P352" s="184">
        <f>O352*H352</f>
        <v>0</v>
      </c>
      <c r="Q352" s="184">
        <v>0.0042</v>
      </c>
      <c r="R352" s="184">
        <f>Q352*H352</f>
        <v>0.0252</v>
      </c>
      <c r="S352" s="184">
        <v>0</v>
      </c>
      <c r="T352" s="18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6" t="s">
        <v>907</v>
      </c>
      <c r="AT352" s="186" t="s">
        <v>336</v>
      </c>
      <c r="AU352" s="186" t="s">
        <v>84</v>
      </c>
      <c r="AY352" s="18" t="s">
        <v>225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8" t="s">
        <v>82</v>
      </c>
      <c r="BK352" s="187">
        <f>ROUND(I352*H352,2)</f>
        <v>0</v>
      </c>
      <c r="BL352" s="18" t="s">
        <v>907</v>
      </c>
      <c r="BM352" s="186" t="s">
        <v>2869</v>
      </c>
    </row>
    <row r="353" spans="1:65" s="2" customFormat="1" ht="16.5" customHeight="1">
      <c r="A353" s="35"/>
      <c r="B353" s="36"/>
      <c r="C353" s="216" t="s">
        <v>874</v>
      </c>
      <c r="D353" s="216" t="s">
        <v>336</v>
      </c>
      <c r="E353" s="217" t="s">
        <v>2870</v>
      </c>
      <c r="F353" s="218" t="s">
        <v>2871</v>
      </c>
      <c r="G353" s="219" t="s">
        <v>332</v>
      </c>
      <c r="H353" s="220">
        <v>2</v>
      </c>
      <c r="I353" s="221"/>
      <c r="J353" s="222">
        <f>ROUND(I353*H353,2)</f>
        <v>0</v>
      </c>
      <c r="K353" s="218" t="s">
        <v>292</v>
      </c>
      <c r="L353" s="223"/>
      <c r="M353" s="224" t="s">
        <v>19</v>
      </c>
      <c r="N353" s="225" t="s">
        <v>45</v>
      </c>
      <c r="O353" s="65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6" t="s">
        <v>907</v>
      </c>
      <c r="AT353" s="186" t="s">
        <v>336</v>
      </c>
      <c r="AU353" s="186" t="s">
        <v>84</v>
      </c>
      <c r="AY353" s="18" t="s">
        <v>225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8" t="s">
        <v>82</v>
      </c>
      <c r="BK353" s="187">
        <f>ROUND(I353*H353,2)</f>
        <v>0</v>
      </c>
      <c r="BL353" s="18" t="s">
        <v>907</v>
      </c>
      <c r="BM353" s="186" t="s">
        <v>2872</v>
      </c>
    </row>
    <row r="354" spans="1:65" s="2" customFormat="1" ht="21.75" customHeight="1">
      <c r="A354" s="35"/>
      <c r="B354" s="36"/>
      <c r="C354" s="175" t="s">
        <v>879</v>
      </c>
      <c r="D354" s="175" t="s">
        <v>227</v>
      </c>
      <c r="E354" s="176" t="s">
        <v>2873</v>
      </c>
      <c r="F354" s="177" t="s">
        <v>2874</v>
      </c>
      <c r="G354" s="178" t="s">
        <v>332</v>
      </c>
      <c r="H354" s="179">
        <v>2</v>
      </c>
      <c r="I354" s="180"/>
      <c r="J354" s="181">
        <f>ROUND(I354*H354,2)</f>
        <v>0</v>
      </c>
      <c r="K354" s="177" t="s">
        <v>292</v>
      </c>
      <c r="L354" s="40"/>
      <c r="M354" s="182" t="s">
        <v>19</v>
      </c>
      <c r="N354" s="183" t="s">
        <v>45</v>
      </c>
      <c r="O354" s="65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921</v>
      </c>
      <c r="AT354" s="186" t="s">
        <v>227</v>
      </c>
      <c r="AU354" s="186" t="s">
        <v>84</v>
      </c>
      <c r="AY354" s="18" t="s">
        <v>225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8" t="s">
        <v>82</v>
      </c>
      <c r="BK354" s="187">
        <f>ROUND(I354*H354,2)</f>
        <v>0</v>
      </c>
      <c r="BL354" s="18" t="s">
        <v>921</v>
      </c>
      <c r="BM354" s="186" t="s">
        <v>2875</v>
      </c>
    </row>
    <row r="355" spans="1:47" s="2" customFormat="1" ht="11.25">
      <c r="A355" s="35"/>
      <c r="B355" s="36"/>
      <c r="C355" s="37"/>
      <c r="D355" s="188" t="s">
        <v>233</v>
      </c>
      <c r="E355" s="37"/>
      <c r="F355" s="189" t="s">
        <v>2876</v>
      </c>
      <c r="G355" s="37"/>
      <c r="H355" s="37"/>
      <c r="I355" s="190"/>
      <c r="J355" s="37"/>
      <c r="K355" s="37"/>
      <c r="L355" s="40"/>
      <c r="M355" s="191"/>
      <c r="N355" s="192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233</v>
      </c>
      <c r="AU355" s="18" t="s">
        <v>84</v>
      </c>
    </row>
    <row r="356" spans="1:65" s="2" customFormat="1" ht="24.2" customHeight="1">
      <c r="A356" s="35"/>
      <c r="B356" s="36"/>
      <c r="C356" s="175" t="s">
        <v>883</v>
      </c>
      <c r="D356" s="175" t="s">
        <v>227</v>
      </c>
      <c r="E356" s="176" t="s">
        <v>2877</v>
      </c>
      <c r="F356" s="177" t="s">
        <v>2878</v>
      </c>
      <c r="G356" s="178" t="s">
        <v>332</v>
      </c>
      <c r="H356" s="179">
        <v>6</v>
      </c>
      <c r="I356" s="180"/>
      <c r="J356" s="181">
        <f>ROUND(I356*H356,2)</f>
        <v>0</v>
      </c>
      <c r="K356" s="177" t="s">
        <v>19</v>
      </c>
      <c r="L356" s="40"/>
      <c r="M356" s="182" t="s">
        <v>19</v>
      </c>
      <c r="N356" s="183" t="s">
        <v>45</v>
      </c>
      <c r="O356" s="65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6" t="s">
        <v>921</v>
      </c>
      <c r="AT356" s="186" t="s">
        <v>227</v>
      </c>
      <c r="AU356" s="186" t="s">
        <v>84</v>
      </c>
      <c r="AY356" s="18" t="s">
        <v>225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8" t="s">
        <v>82</v>
      </c>
      <c r="BK356" s="187">
        <f>ROUND(I356*H356,2)</f>
        <v>0</v>
      </c>
      <c r="BL356" s="18" t="s">
        <v>921</v>
      </c>
      <c r="BM356" s="186" t="s">
        <v>2879</v>
      </c>
    </row>
    <row r="357" spans="1:65" s="2" customFormat="1" ht="24.2" customHeight="1">
      <c r="A357" s="35"/>
      <c r="B357" s="36"/>
      <c r="C357" s="175" t="s">
        <v>888</v>
      </c>
      <c r="D357" s="175" t="s">
        <v>227</v>
      </c>
      <c r="E357" s="176" t="s">
        <v>2880</v>
      </c>
      <c r="F357" s="177" t="s">
        <v>2881</v>
      </c>
      <c r="G357" s="178" t="s">
        <v>332</v>
      </c>
      <c r="H357" s="179">
        <v>6</v>
      </c>
      <c r="I357" s="180"/>
      <c r="J357" s="181">
        <f>ROUND(I357*H357,2)</f>
        <v>0</v>
      </c>
      <c r="K357" s="177" t="s">
        <v>230</v>
      </c>
      <c r="L357" s="40"/>
      <c r="M357" s="182" t="s">
        <v>19</v>
      </c>
      <c r="N357" s="183" t="s">
        <v>45</v>
      </c>
      <c r="O357" s="65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6" t="s">
        <v>921</v>
      </c>
      <c r="AT357" s="186" t="s">
        <v>227</v>
      </c>
      <c r="AU357" s="186" t="s">
        <v>84</v>
      </c>
      <c r="AY357" s="18" t="s">
        <v>225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8" t="s">
        <v>82</v>
      </c>
      <c r="BK357" s="187">
        <f>ROUND(I357*H357,2)</f>
        <v>0</v>
      </c>
      <c r="BL357" s="18" t="s">
        <v>921</v>
      </c>
      <c r="BM357" s="186" t="s">
        <v>2882</v>
      </c>
    </row>
    <row r="358" spans="1:47" s="2" customFormat="1" ht="11.25">
      <c r="A358" s="35"/>
      <c r="B358" s="36"/>
      <c r="C358" s="37"/>
      <c r="D358" s="188" t="s">
        <v>233</v>
      </c>
      <c r="E358" s="37"/>
      <c r="F358" s="189" t="s">
        <v>2883</v>
      </c>
      <c r="G358" s="37"/>
      <c r="H358" s="37"/>
      <c r="I358" s="190"/>
      <c r="J358" s="37"/>
      <c r="K358" s="37"/>
      <c r="L358" s="40"/>
      <c r="M358" s="191"/>
      <c r="N358" s="192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233</v>
      </c>
      <c r="AU358" s="18" t="s">
        <v>84</v>
      </c>
    </row>
    <row r="359" spans="1:65" s="2" customFormat="1" ht="16.5" customHeight="1">
      <c r="A359" s="35"/>
      <c r="B359" s="36"/>
      <c r="C359" s="216" t="s">
        <v>893</v>
      </c>
      <c r="D359" s="216" t="s">
        <v>336</v>
      </c>
      <c r="E359" s="217" t="s">
        <v>2884</v>
      </c>
      <c r="F359" s="218" t="s">
        <v>2885</v>
      </c>
      <c r="G359" s="219" t="s">
        <v>2858</v>
      </c>
      <c r="H359" s="220">
        <v>2</v>
      </c>
      <c r="I359" s="221"/>
      <c r="J359" s="222">
        <f>ROUND(I359*H359,2)</f>
        <v>0</v>
      </c>
      <c r="K359" s="218" t="s">
        <v>292</v>
      </c>
      <c r="L359" s="223"/>
      <c r="M359" s="224" t="s">
        <v>19</v>
      </c>
      <c r="N359" s="225" t="s">
        <v>45</v>
      </c>
      <c r="O359" s="65"/>
      <c r="P359" s="184">
        <f>O359*H359</f>
        <v>0</v>
      </c>
      <c r="Q359" s="184">
        <v>0.001</v>
      </c>
      <c r="R359" s="184">
        <f>Q359*H359</f>
        <v>0.002</v>
      </c>
      <c r="S359" s="184">
        <v>0</v>
      </c>
      <c r="T359" s="18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6" t="s">
        <v>907</v>
      </c>
      <c r="AT359" s="186" t="s">
        <v>336</v>
      </c>
      <c r="AU359" s="186" t="s">
        <v>84</v>
      </c>
      <c r="AY359" s="18" t="s">
        <v>225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8" t="s">
        <v>82</v>
      </c>
      <c r="BK359" s="187">
        <f>ROUND(I359*H359,2)</f>
        <v>0</v>
      </c>
      <c r="BL359" s="18" t="s">
        <v>907</v>
      </c>
      <c r="BM359" s="186" t="s">
        <v>2886</v>
      </c>
    </row>
    <row r="360" spans="1:65" s="2" customFormat="1" ht="24.2" customHeight="1">
      <c r="A360" s="35"/>
      <c r="B360" s="36"/>
      <c r="C360" s="175" t="s">
        <v>897</v>
      </c>
      <c r="D360" s="175" t="s">
        <v>227</v>
      </c>
      <c r="E360" s="176" t="s">
        <v>2887</v>
      </c>
      <c r="F360" s="177" t="s">
        <v>2888</v>
      </c>
      <c r="G360" s="178" t="s">
        <v>332</v>
      </c>
      <c r="H360" s="179">
        <v>18</v>
      </c>
      <c r="I360" s="180"/>
      <c r="J360" s="181">
        <f>ROUND(I360*H360,2)</f>
        <v>0</v>
      </c>
      <c r="K360" s="177" t="s">
        <v>19</v>
      </c>
      <c r="L360" s="40"/>
      <c r="M360" s="182" t="s">
        <v>19</v>
      </c>
      <c r="N360" s="183" t="s">
        <v>45</v>
      </c>
      <c r="O360" s="65"/>
      <c r="P360" s="184">
        <f>O360*H360</f>
        <v>0</v>
      </c>
      <c r="Q360" s="184">
        <v>0</v>
      </c>
      <c r="R360" s="184">
        <f>Q360*H360</f>
        <v>0</v>
      </c>
      <c r="S360" s="184">
        <v>0</v>
      </c>
      <c r="T360" s="185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6" t="s">
        <v>921</v>
      </c>
      <c r="AT360" s="186" t="s">
        <v>227</v>
      </c>
      <c r="AU360" s="186" t="s">
        <v>84</v>
      </c>
      <c r="AY360" s="18" t="s">
        <v>225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8" t="s">
        <v>82</v>
      </c>
      <c r="BK360" s="187">
        <f>ROUND(I360*H360,2)</f>
        <v>0</v>
      </c>
      <c r="BL360" s="18" t="s">
        <v>921</v>
      </c>
      <c r="BM360" s="186" t="s">
        <v>2889</v>
      </c>
    </row>
    <row r="361" spans="1:65" s="2" customFormat="1" ht="16.5" customHeight="1">
      <c r="A361" s="35"/>
      <c r="B361" s="36"/>
      <c r="C361" s="216" t="s">
        <v>902</v>
      </c>
      <c r="D361" s="216" t="s">
        <v>336</v>
      </c>
      <c r="E361" s="217" t="s">
        <v>2890</v>
      </c>
      <c r="F361" s="218" t="s">
        <v>2891</v>
      </c>
      <c r="G361" s="219" t="s">
        <v>332</v>
      </c>
      <c r="H361" s="220">
        <v>6</v>
      </c>
      <c r="I361" s="221"/>
      <c r="J361" s="222">
        <f>ROUND(I361*H361,2)</f>
        <v>0</v>
      </c>
      <c r="K361" s="218" t="s">
        <v>292</v>
      </c>
      <c r="L361" s="223"/>
      <c r="M361" s="224" t="s">
        <v>19</v>
      </c>
      <c r="N361" s="225" t="s">
        <v>45</v>
      </c>
      <c r="O361" s="65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6" t="s">
        <v>907</v>
      </c>
      <c r="AT361" s="186" t="s">
        <v>336</v>
      </c>
      <c r="AU361" s="186" t="s">
        <v>84</v>
      </c>
      <c r="AY361" s="18" t="s">
        <v>225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8" t="s">
        <v>82</v>
      </c>
      <c r="BK361" s="187">
        <f>ROUND(I361*H361,2)</f>
        <v>0</v>
      </c>
      <c r="BL361" s="18" t="s">
        <v>907</v>
      </c>
      <c r="BM361" s="186" t="s">
        <v>2892</v>
      </c>
    </row>
    <row r="362" spans="1:65" s="2" customFormat="1" ht="49.15" customHeight="1">
      <c r="A362" s="35"/>
      <c r="B362" s="36"/>
      <c r="C362" s="175" t="s">
        <v>850</v>
      </c>
      <c r="D362" s="175" t="s">
        <v>227</v>
      </c>
      <c r="E362" s="176" t="s">
        <v>2893</v>
      </c>
      <c r="F362" s="177" t="s">
        <v>2894</v>
      </c>
      <c r="G362" s="178" t="s">
        <v>554</v>
      </c>
      <c r="H362" s="179">
        <v>75</v>
      </c>
      <c r="I362" s="180"/>
      <c r="J362" s="181">
        <f>ROUND(I362*H362,2)</f>
        <v>0</v>
      </c>
      <c r="K362" s="177" t="s">
        <v>292</v>
      </c>
      <c r="L362" s="40"/>
      <c r="M362" s="182" t="s">
        <v>19</v>
      </c>
      <c r="N362" s="183" t="s">
        <v>45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921</v>
      </c>
      <c r="AT362" s="186" t="s">
        <v>227</v>
      </c>
      <c r="AU362" s="186" t="s">
        <v>84</v>
      </c>
      <c r="AY362" s="18" t="s">
        <v>225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8" t="s">
        <v>82</v>
      </c>
      <c r="BK362" s="187">
        <f>ROUND(I362*H362,2)</f>
        <v>0</v>
      </c>
      <c r="BL362" s="18" t="s">
        <v>921</v>
      </c>
      <c r="BM362" s="186" t="s">
        <v>2895</v>
      </c>
    </row>
    <row r="363" spans="1:47" s="2" customFormat="1" ht="11.25">
      <c r="A363" s="35"/>
      <c r="B363" s="36"/>
      <c r="C363" s="37"/>
      <c r="D363" s="188" t="s">
        <v>233</v>
      </c>
      <c r="E363" s="37"/>
      <c r="F363" s="189" t="s">
        <v>2896</v>
      </c>
      <c r="G363" s="37"/>
      <c r="H363" s="37"/>
      <c r="I363" s="190"/>
      <c r="J363" s="37"/>
      <c r="K363" s="37"/>
      <c r="L363" s="40"/>
      <c r="M363" s="191"/>
      <c r="N363" s="192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233</v>
      </c>
      <c r="AU363" s="18" t="s">
        <v>84</v>
      </c>
    </row>
    <row r="364" spans="2:51" s="13" customFormat="1" ht="11.25">
      <c r="B364" s="193"/>
      <c r="C364" s="194"/>
      <c r="D364" s="195" t="s">
        <v>249</v>
      </c>
      <c r="E364" s="196" t="s">
        <v>19</v>
      </c>
      <c r="F364" s="197" t="s">
        <v>2897</v>
      </c>
      <c r="G364" s="194"/>
      <c r="H364" s="198">
        <v>35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249</v>
      </c>
      <c r="AU364" s="204" t="s">
        <v>84</v>
      </c>
      <c r="AV364" s="13" t="s">
        <v>84</v>
      </c>
      <c r="AW364" s="13" t="s">
        <v>36</v>
      </c>
      <c r="AX364" s="13" t="s">
        <v>74</v>
      </c>
      <c r="AY364" s="204" t="s">
        <v>225</v>
      </c>
    </row>
    <row r="365" spans="2:51" s="13" customFormat="1" ht="11.25">
      <c r="B365" s="193"/>
      <c r="C365" s="194"/>
      <c r="D365" s="195" t="s">
        <v>249</v>
      </c>
      <c r="E365" s="196" t="s">
        <v>19</v>
      </c>
      <c r="F365" s="197" t="s">
        <v>2898</v>
      </c>
      <c r="G365" s="194"/>
      <c r="H365" s="198">
        <v>25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249</v>
      </c>
      <c r="AU365" s="204" t="s">
        <v>84</v>
      </c>
      <c r="AV365" s="13" t="s">
        <v>84</v>
      </c>
      <c r="AW365" s="13" t="s">
        <v>36</v>
      </c>
      <c r="AX365" s="13" t="s">
        <v>74</v>
      </c>
      <c r="AY365" s="204" t="s">
        <v>225</v>
      </c>
    </row>
    <row r="366" spans="2:51" s="13" customFormat="1" ht="11.25">
      <c r="B366" s="193"/>
      <c r="C366" s="194"/>
      <c r="D366" s="195" t="s">
        <v>249</v>
      </c>
      <c r="E366" s="196" t="s">
        <v>19</v>
      </c>
      <c r="F366" s="197" t="s">
        <v>2899</v>
      </c>
      <c r="G366" s="194"/>
      <c r="H366" s="198">
        <v>15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249</v>
      </c>
      <c r="AU366" s="204" t="s">
        <v>84</v>
      </c>
      <c r="AV366" s="13" t="s">
        <v>84</v>
      </c>
      <c r="AW366" s="13" t="s">
        <v>36</v>
      </c>
      <c r="AX366" s="13" t="s">
        <v>74</v>
      </c>
      <c r="AY366" s="204" t="s">
        <v>225</v>
      </c>
    </row>
    <row r="367" spans="2:51" s="14" customFormat="1" ht="11.25">
      <c r="B367" s="205"/>
      <c r="C367" s="206"/>
      <c r="D367" s="195" t="s">
        <v>249</v>
      </c>
      <c r="E367" s="207" t="s">
        <v>19</v>
      </c>
      <c r="F367" s="208" t="s">
        <v>261</v>
      </c>
      <c r="G367" s="206"/>
      <c r="H367" s="209">
        <v>75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249</v>
      </c>
      <c r="AU367" s="215" t="s">
        <v>84</v>
      </c>
      <c r="AV367" s="14" t="s">
        <v>231</v>
      </c>
      <c r="AW367" s="14" t="s">
        <v>36</v>
      </c>
      <c r="AX367" s="14" t="s">
        <v>82</v>
      </c>
      <c r="AY367" s="215" t="s">
        <v>225</v>
      </c>
    </row>
    <row r="368" spans="1:65" s="2" customFormat="1" ht="21.75" customHeight="1">
      <c r="A368" s="35"/>
      <c r="B368" s="36"/>
      <c r="C368" s="175" t="s">
        <v>855</v>
      </c>
      <c r="D368" s="175" t="s">
        <v>227</v>
      </c>
      <c r="E368" s="176" t="s">
        <v>2900</v>
      </c>
      <c r="F368" s="177" t="s">
        <v>2901</v>
      </c>
      <c r="G368" s="178" t="s">
        <v>281</v>
      </c>
      <c r="H368" s="179">
        <v>1</v>
      </c>
      <c r="I368" s="180"/>
      <c r="J368" s="181">
        <f>ROUND(I368*H368,2)</f>
        <v>0</v>
      </c>
      <c r="K368" s="177" t="s">
        <v>19</v>
      </c>
      <c r="L368" s="40"/>
      <c r="M368" s="182" t="s">
        <v>19</v>
      </c>
      <c r="N368" s="183" t="s">
        <v>45</v>
      </c>
      <c r="O368" s="65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921</v>
      </c>
      <c r="AT368" s="186" t="s">
        <v>227</v>
      </c>
      <c r="AU368" s="186" t="s">
        <v>84</v>
      </c>
      <c r="AY368" s="18" t="s">
        <v>225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8" t="s">
        <v>82</v>
      </c>
      <c r="BK368" s="187">
        <f>ROUND(I368*H368,2)</f>
        <v>0</v>
      </c>
      <c r="BL368" s="18" t="s">
        <v>921</v>
      </c>
      <c r="BM368" s="186" t="s">
        <v>2902</v>
      </c>
    </row>
    <row r="369" spans="1:47" s="2" customFormat="1" ht="29.25">
      <c r="A369" s="35"/>
      <c r="B369" s="36"/>
      <c r="C369" s="37"/>
      <c r="D369" s="195" t="s">
        <v>1242</v>
      </c>
      <c r="E369" s="37"/>
      <c r="F369" s="239" t="s">
        <v>2903</v>
      </c>
      <c r="G369" s="37"/>
      <c r="H369" s="37"/>
      <c r="I369" s="190"/>
      <c r="J369" s="37"/>
      <c r="K369" s="37"/>
      <c r="L369" s="40"/>
      <c r="M369" s="191"/>
      <c r="N369" s="192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1242</v>
      </c>
      <c r="AU369" s="18" t="s">
        <v>84</v>
      </c>
    </row>
    <row r="370" spans="1:65" s="2" customFormat="1" ht="16.5" customHeight="1">
      <c r="A370" s="35"/>
      <c r="B370" s="36"/>
      <c r="C370" s="216" t="s">
        <v>860</v>
      </c>
      <c r="D370" s="216" t="s">
        <v>336</v>
      </c>
      <c r="E370" s="217" t="s">
        <v>2904</v>
      </c>
      <c r="F370" s="218" t="s">
        <v>2905</v>
      </c>
      <c r="G370" s="219" t="s">
        <v>281</v>
      </c>
      <c r="H370" s="220">
        <v>1</v>
      </c>
      <c r="I370" s="221"/>
      <c r="J370" s="222">
        <f>ROUND(I370*H370,2)</f>
        <v>0</v>
      </c>
      <c r="K370" s="218" t="s">
        <v>19</v>
      </c>
      <c r="L370" s="223"/>
      <c r="M370" s="224" t="s">
        <v>19</v>
      </c>
      <c r="N370" s="225" t="s">
        <v>45</v>
      </c>
      <c r="O370" s="65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6" t="s">
        <v>2816</v>
      </c>
      <c r="AT370" s="186" t="s">
        <v>336</v>
      </c>
      <c r="AU370" s="186" t="s">
        <v>84</v>
      </c>
      <c r="AY370" s="18" t="s">
        <v>225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8" t="s">
        <v>82</v>
      </c>
      <c r="BK370" s="187">
        <f>ROUND(I370*H370,2)</f>
        <v>0</v>
      </c>
      <c r="BL370" s="18" t="s">
        <v>921</v>
      </c>
      <c r="BM370" s="186" t="s">
        <v>2906</v>
      </c>
    </row>
    <row r="371" spans="1:47" s="2" customFormat="1" ht="19.5">
      <c r="A371" s="35"/>
      <c r="B371" s="36"/>
      <c r="C371" s="37"/>
      <c r="D371" s="195" t="s">
        <v>1242</v>
      </c>
      <c r="E371" s="37"/>
      <c r="F371" s="239" t="s">
        <v>2907</v>
      </c>
      <c r="G371" s="37"/>
      <c r="H371" s="37"/>
      <c r="I371" s="190"/>
      <c r="J371" s="37"/>
      <c r="K371" s="37"/>
      <c r="L371" s="40"/>
      <c r="M371" s="191"/>
      <c r="N371" s="192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1242</v>
      </c>
      <c r="AU371" s="18" t="s">
        <v>84</v>
      </c>
    </row>
    <row r="372" spans="1:65" s="2" customFormat="1" ht="90" customHeight="1">
      <c r="A372" s="35"/>
      <c r="B372" s="36"/>
      <c r="C372" s="216" t="s">
        <v>865</v>
      </c>
      <c r="D372" s="216" t="s">
        <v>336</v>
      </c>
      <c r="E372" s="217" t="s">
        <v>2908</v>
      </c>
      <c r="F372" s="218" t="s">
        <v>2909</v>
      </c>
      <c r="G372" s="219" t="s">
        <v>332</v>
      </c>
      <c r="H372" s="220">
        <v>2</v>
      </c>
      <c r="I372" s="221"/>
      <c r="J372" s="222">
        <f>ROUND(I372*H372,2)</f>
        <v>0</v>
      </c>
      <c r="K372" s="218" t="s">
        <v>19</v>
      </c>
      <c r="L372" s="223"/>
      <c r="M372" s="224" t="s">
        <v>19</v>
      </c>
      <c r="N372" s="225" t="s">
        <v>45</v>
      </c>
      <c r="O372" s="65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6" t="s">
        <v>2816</v>
      </c>
      <c r="AT372" s="186" t="s">
        <v>336</v>
      </c>
      <c r="AU372" s="186" t="s">
        <v>84</v>
      </c>
      <c r="AY372" s="18" t="s">
        <v>225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8" t="s">
        <v>82</v>
      </c>
      <c r="BK372" s="187">
        <f>ROUND(I372*H372,2)</f>
        <v>0</v>
      </c>
      <c r="BL372" s="18" t="s">
        <v>921</v>
      </c>
      <c r="BM372" s="186" t="s">
        <v>2910</v>
      </c>
    </row>
    <row r="373" spans="1:65" s="2" customFormat="1" ht="16.5" customHeight="1">
      <c r="A373" s="35"/>
      <c r="B373" s="36"/>
      <c r="C373" s="216" t="s">
        <v>1036</v>
      </c>
      <c r="D373" s="216" t="s">
        <v>336</v>
      </c>
      <c r="E373" s="217" t="s">
        <v>2911</v>
      </c>
      <c r="F373" s="218" t="s">
        <v>2912</v>
      </c>
      <c r="G373" s="219" t="s">
        <v>332</v>
      </c>
      <c r="H373" s="220">
        <v>1</v>
      </c>
      <c r="I373" s="221"/>
      <c r="J373" s="222">
        <f>ROUND(I373*H373,2)</f>
        <v>0</v>
      </c>
      <c r="K373" s="218" t="s">
        <v>19</v>
      </c>
      <c r="L373" s="223"/>
      <c r="M373" s="224" t="s">
        <v>19</v>
      </c>
      <c r="N373" s="225" t="s">
        <v>45</v>
      </c>
      <c r="O373" s="65"/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6" t="s">
        <v>2816</v>
      </c>
      <c r="AT373" s="186" t="s">
        <v>336</v>
      </c>
      <c r="AU373" s="186" t="s">
        <v>84</v>
      </c>
      <c r="AY373" s="18" t="s">
        <v>225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8" t="s">
        <v>82</v>
      </c>
      <c r="BK373" s="187">
        <f>ROUND(I373*H373,2)</f>
        <v>0</v>
      </c>
      <c r="BL373" s="18" t="s">
        <v>921</v>
      </c>
      <c r="BM373" s="186" t="s">
        <v>2913</v>
      </c>
    </row>
    <row r="374" spans="1:47" s="2" customFormat="1" ht="29.25">
      <c r="A374" s="35"/>
      <c r="B374" s="36"/>
      <c r="C374" s="37"/>
      <c r="D374" s="195" t="s">
        <v>1242</v>
      </c>
      <c r="E374" s="37"/>
      <c r="F374" s="239" t="s">
        <v>2914</v>
      </c>
      <c r="G374" s="37"/>
      <c r="H374" s="37"/>
      <c r="I374" s="190"/>
      <c r="J374" s="37"/>
      <c r="K374" s="37"/>
      <c r="L374" s="40"/>
      <c r="M374" s="191"/>
      <c r="N374" s="192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1242</v>
      </c>
      <c r="AU374" s="18" t="s">
        <v>84</v>
      </c>
    </row>
    <row r="375" spans="2:63" s="12" customFormat="1" ht="22.9" customHeight="1">
      <c r="B375" s="159"/>
      <c r="C375" s="160"/>
      <c r="D375" s="161" t="s">
        <v>73</v>
      </c>
      <c r="E375" s="173" t="s">
        <v>2915</v>
      </c>
      <c r="F375" s="173" t="s">
        <v>2916</v>
      </c>
      <c r="G375" s="160"/>
      <c r="H375" s="160"/>
      <c r="I375" s="163"/>
      <c r="J375" s="174">
        <f>BK375</f>
        <v>0</v>
      </c>
      <c r="K375" s="160"/>
      <c r="L375" s="165"/>
      <c r="M375" s="166"/>
      <c r="N375" s="167"/>
      <c r="O375" s="167"/>
      <c r="P375" s="168">
        <f>SUM(P376:P425)</f>
        <v>0</v>
      </c>
      <c r="Q375" s="167"/>
      <c r="R375" s="168">
        <f>SUM(R376:R425)</f>
        <v>0.31850000000000006</v>
      </c>
      <c r="S375" s="167"/>
      <c r="T375" s="169">
        <f>SUM(T376:T425)</f>
        <v>2.01</v>
      </c>
      <c r="AR375" s="170" t="s">
        <v>131</v>
      </c>
      <c r="AT375" s="171" t="s">
        <v>73</v>
      </c>
      <c r="AU375" s="171" t="s">
        <v>82</v>
      </c>
      <c r="AY375" s="170" t="s">
        <v>225</v>
      </c>
      <c r="BK375" s="172">
        <f>SUM(BK376:BK425)</f>
        <v>0</v>
      </c>
    </row>
    <row r="376" spans="1:65" s="2" customFormat="1" ht="55.5" customHeight="1">
      <c r="A376" s="35"/>
      <c r="B376" s="36"/>
      <c r="C376" s="175" t="s">
        <v>474</v>
      </c>
      <c r="D376" s="175" t="s">
        <v>227</v>
      </c>
      <c r="E376" s="176" t="s">
        <v>2917</v>
      </c>
      <c r="F376" s="177" t="s">
        <v>2918</v>
      </c>
      <c r="G376" s="178" t="s">
        <v>138</v>
      </c>
      <c r="H376" s="179">
        <v>0.192</v>
      </c>
      <c r="I376" s="180"/>
      <c r="J376" s="181">
        <f>ROUND(I376*H376,2)</f>
        <v>0</v>
      </c>
      <c r="K376" s="177" t="s">
        <v>19</v>
      </c>
      <c r="L376" s="40"/>
      <c r="M376" s="182" t="s">
        <v>19</v>
      </c>
      <c r="N376" s="183" t="s">
        <v>45</v>
      </c>
      <c r="O376" s="65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6" t="s">
        <v>921</v>
      </c>
      <c r="AT376" s="186" t="s">
        <v>227</v>
      </c>
      <c r="AU376" s="186" t="s">
        <v>84</v>
      </c>
      <c r="AY376" s="18" t="s">
        <v>225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8" t="s">
        <v>82</v>
      </c>
      <c r="BK376" s="187">
        <f>ROUND(I376*H376,2)</f>
        <v>0</v>
      </c>
      <c r="BL376" s="18" t="s">
        <v>921</v>
      </c>
      <c r="BM376" s="186" t="s">
        <v>2919</v>
      </c>
    </row>
    <row r="377" spans="2:51" s="13" customFormat="1" ht="11.25">
      <c r="B377" s="193"/>
      <c r="C377" s="194"/>
      <c r="D377" s="195" t="s">
        <v>249</v>
      </c>
      <c r="E377" s="196" t="s">
        <v>19</v>
      </c>
      <c r="F377" s="197" t="s">
        <v>2920</v>
      </c>
      <c r="G377" s="194"/>
      <c r="H377" s="198">
        <v>0.059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249</v>
      </c>
      <c r="AU377" s="204" t="s">
        <v>84</v>
      </c>
      <c r="AV377" s="13" t="s">
        <v>84</v>
      </c>
      <c r="AW377" s="13" t="s">
        <v>36</v>
      </c>
      <c r="AX377" s="13" t="s">
        <v>74</v>
      </c>
      <c r="AY377" s="204" t="s">
        <v>225</v>
      </c>
    </row>
    <row r="378" spans="2:51" s="13" customFormat="1" ht="11.25">
      <c r="B378" s="193"/>
      <c r="C378" s="194"/>
      <c r="D378" s="195" t="s">
        <v>249</v>
      </c>
      <c r="E378" s="196" t="s">
        <v>19</v>
      </c>
      <c r="F378" s="197" t="s">
        <v>2921</v>
      </c>
      <c r="G378" s="194"/>
      <c r="H378" s="198">
        <v>0.192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249</v>
      </c>
      <c r="AU378" s="204" t="s">
        <v>84</v>
      </c>
      <c r="AV378" s="13" t="s">
        <v>84</v>
      </c>
      <c r="AW378" s="13" t="s">
        <v>36</v>
      </c>
      <c r="AX378" s="13" t="s">
        <v>82</v>
      </c>
      <c r="AY378" s="204" t="s">
        <v>225</v>
      </c>
    </row>
    <row r="379" spans="1:65" s="2" customFormat="1" ht="66.75" customHeight="1">
      <c r="A379" s="35"/>
      <c r="B379" s="36"/>
      <c r="C379" s="175" t="s">
        <v>387</v>
      </c>
      <c r="D379" s="175" t="s">
        <v>227</v>
      </c>
      <c r="E379" s="176" t="s">
        <v>2922</v>
      </c>
      <c r="F379" s="177" t="s">
        <v>2923</v>
      </c>
      <c r="G379" s="178" t="s">
        <v>554</v>
      </c>
      <c r="H379" s="179">
        <v>45</v>
      </c>
      <c r="I379" s="180"/>
      <c r="J379" s="181">
        <f>ROUND(I379*H379,2)</f>
        <v>0</v>
      </c>
      <c r="K379" s="177" t="s">
        <v>230</v>
      </c>
      <c r="L379" s="40"/>
      <c r="M379" s="182" t="s">
        <v>19</v>
      </c>
      <c r="N379" s="183" t="s">
        <v>45</v>
      </c>
      <c r="O379" s="65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6" t="s">
        <v>921</v>
      </c>
      <c r="AT379" s="186" t="s">
        <v>227</v>
      </c>
      <c r="AU379" s="186" t="s">
        <v>84</v>
      </c>
      <c r="AY379" s="18" t="s">
        <v>225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8" t="s">
        <v>82</v>
      </c>
      <c r="BK379" s="187">
        <f>ROUND(I379*H379,2)</f>
        <v>0</v>
      </c>
      <c r="BL379" s="18" t="s">
        <v>921</v>
      </c>
      <c r="BM379" s="186" t="s">
        <v>2924</v>
      </c>
    </row>
    <row r="380" spans="1:47" s="2" customFormat="1" ht="11.25">
      <c r="A380" s="35"/>
      <c r="B380" s="36"/>
      <c r="C380" s="37"/>
      <c r="D380" s="188" t="s">
        <v>233</v>
      </c>
      <c r="E380" s="37"/>
      <c r="F380" s="189" t="s">
        <v>2925</v>
      </c>
      <c r="G380" s="37"/>
      <c r="H380" s="37"/>
      <c r="I380" s="190"/>
      <c r="J380" s="37"/>
      <c r="K380" s="37"/>
      <c r="L380" s="40"/>
      <c r="M380" s="191"/>
      <c r="N380" s="192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233</v>
      </c>
      <c r="AU380" s="18" t="s">
        <v>84</v>
      </c>
    </row>
    <row r="381" spans="1:65" s="2" customFormat="1" ht="49.15" customHeight="1">
      <c r="A381" s="35"/>
      <c r="B381" s="36"/>
      <c r="C381" s="175" t="s">
        <v>981</v>
      </c>
      <c r="D381" s="175" t="s">
        <v>227</v>
      </c>
      <c r="E381" s="176" t="s">
        <v>2926</v>
      </c>
      <c r="F381" s="177" t="s">
        <v>2927</v>
      </c>
      <c r="G381" s="178" t="s">
        <v>138</v>
      </c>
      <c r="H381" s="179">
        <v>0.059</v>
      </c>
      <c r="I381" s="180"/>
      <c r="J381" s="181">
        <f>ROUND(I381*H381,2)</f>
        <v>0</v>
      </c>
      <c r="K381" s="177" t="s">
        <v>230</v>
      </c>
      <c r="L381" s="40"/>
      <c r="M381" s="182" t="s">
        <v>19</v>
      </c>
      <c r="N381" s="183" t="s">
        <v>45</v>
      </c>
      <c r="O381" s="65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6" t="s">
        <v>921</v>
      </c>
      <c r="AT381" s="186" t="s">
        <v>227</v>
      </c>
      <c r="AU381" s="186" t="s">
        <v>84</v>
      </c>
      <c r="AY381" s="18" t="s">
        <v>225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8" t="s">
        <v>82</v>
      </c>
      <c r="BK381" s="187">
        <f>ROUND(I381*H381,2)</f>
        <v>0</v>
      </c>
      <c r="BL381" s="18" t="s">
        <v>921</v>
      </c>
      <c r="BM381" s="186" t="s">
        <v>2928</v>
      </c>
    </row>
    <row r="382" spans="1:47" s="2" customFormat="1" ht="11.25">
      <c r="A382" s="35"/>
      <c r="B382" s="36"/>
      <c r="C382" s="37"/>
      <c r="D382" s="188" t="s">
        <v>233</v>
      </c>
      <c r="E382" s="37"/>
      <c r="F382" s="189" t="s">
        <v>2929</v>
      </c>
      <c r="G382" s="37"/>
      <c r="H382" s="37"/>
      <c r="I382" s="190"/>
      <c r="J382" s="37"/>
      <c r="K382" s="37"/>
      <c r="L382" s="40"/>
      <c r="M382" s="191"/>
      <c r="N382" s="192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233</v>
      </c>
      <c r="AU382" s="18" t="s">
        <v>84</v>
      </c>
    </row>
    <row r="383" spans="2:51" s="13" customFormat="1" ht="11.25">
      <c r="B383" s="193"/>
      <c r="C383" s="194"/>
      <c r="D383" s="195" t="s">
        <v>249</v>
      </c>
      <c r="E383" s="196" t="s">
        <v>19</v>
      </c>
      <c r="F383" s="197" t="s">
        <v>2920</v>
      </c>
      <c r="G383" s="194"/>
      <c r="H383" s="198">
        <v>0.059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249</v>
      </c>
      <c r="AU383" s="204" t="s">
        <v>84</v>
      </c>
      <c r="AV383" s="13" t="s">
        <v>84</v>
      </c>
      <c r="AW383" s="13" t="s">
        <v>36</v>
      </c>
      <c r="AX383" s="13" t="s">
        <v>82</v>
      </c>
      <c r="AY383" s="204" t="s">
        <v>225</v>
      </c>
    </row>
    <row r="384" spans="1:65" s="2" customFormat="1" ht="37.9" customHeight="1">
      <c r="A384" s="35"/>
      <c r="B384" s="36"/>
      <c r="C384" s="175" t="s">
        <v>986</v>
      </c>
      <c r="D384" s="175" t="s">
        <v>227</v>
      </c>
      <c r="E384" s="176" t="s">
        <v>2930</v>
      </c>
      <c r="F384" s="177" t="s">
        <v>2931</v>
      </c>
      <c r="G384" s="178" t="s">
        <v>554</v>
      </c>
      <c r="H384" s="179">
        <v>45.5</v>
      </c>
      <c r="I384" s="180"/>
      <c r="J384" s="181">
        <f>ROUND(I384*H384,2)</f>
        <v>0</v>
      </c>
      <c r="K384" s="177" t="s">
        <v>230</v>
      </c>
      <c r="L384" s="40"/>
      <c r="M384" s="182" t="s">
        <v>19</v>
      </c>
      <c r="N384" s="183" t="s">
        <v>45</v>
      </c>
      <c r="O384" s="65"/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6" t="s">
        <v>231</v>
      </c>
      <c r="AT384" s="186" t="s">
        <v>227</v>
      </c>
      <c r="AU384" s="186" t="s">
        <v>84</v>
      </c>
      <c r="AY384" s="18" t="s">
        <v>225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8" t="s">
        <v>82</v>
      </c>
      <c r="BK384" s="187">
        <f>ROUND(I384*H384,2)</f>
        <v>0</v>
      </c>
      <c r="BL384" s="18" t="s">
        <v>231</v>
      </c>
      <c r="BM384" s="186" t="s">
        <v>2932</v>
      </c>
    </row>
    <row r="385" spans="1:47" s="2" customFormat="1" ht="11.25">
      <c r="A385" s="35"/>
      <c r="B385" s="36"/>
      <c r="C385" s="37"/>
      <c r="D385" s="188" t="s">
        <v>233</v>
      </c>
      <c r="E385" s="37"/>
      <c r="F385" s="189" t="s">
        <v>2933</v>
      </c>
      <c r="G385" s="37"/>
      <c r="H385" s="37"/>
      <c r="I385" s="190"/>
      <c r="J385" s="37"/>
      <c r="K385" s="37"/>
      <c r="L385" s="40"/>
      <c r="M385" s="191"/>
      <c r="N385" s="192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233</v>
      </c>
      <c r="AU385" s="18" t="s">
        <v>84</v>
      </c>
    </row>
    <row r="386" spans="2:51" s="13" customFormat="1" ht="11.25">
      <c r="B386" s="193"/>
      <c r="C386" s="194"/>
      <c r="D386" s="195" t="s">
        <v>249</v>
      </c>
      <c r="E386" s="196" t="s">
        <v>19</v>
      </c>
      <c r="F386" s="197" t="s">
        <v>2934</v>
      </c>
      <c r="G386" s="194"/>
      <c r="H386" s="198">
        <v>45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249</v>
      </c>
      <c r="AU386" s="204" t="s">
        <v>84</v>
      </c>
      <c r="AV386" s="13" t="s">
        <v>84</v>
      </c>
      <c r="AW386" s="13" t="s">
        <v>36</v>
      </c>
      <c r="AX386" s="13" t="s">
        <v>74</v>
      </c>
      <c r="AY386" s="204" t="s">
        <v>225</v>
      </c>
    </row>
    <row r="387" spans="2:51" s="13" customFormat="1" ht="11.25">
      <c r="B387" s="193"/>
      <c r="C387" s="194"/>
      <c r="D387" s="195" t="s">
        <v>249</v>
      </c>
      <c r="E387" s="196" t="s">
        <v>19</v>
      </c>
      <c r="F387" s="197" t="s">
        <v>2935</v>
      </c>
      <c r="G387" s="194"/>
      <c r="H387" s="198">
        <v>0.5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249</v>
      </c>
      <c r="AU387" s="204" t="s">
        <v>84</v>
      </c>
      <c r="AV387" s="13" t="s">
        <v>84</v>
      </c>
      <c r="AW387" s="13" t="s">
        <v>36</v>
      </c>
      <c r="AX387" s="13" t="s">
        <v>74</v>
      </c>
      <c r="AY387" s="204" t="s">
        <v>225</v>
      </c>
    </row>
    <row r="388" spans="2:51" s="14" customFormat="1" ht="11.25">
      <c r="B388" s="205"/>
      <c r="C388" s="206"/>
      <c r="D388" s="195" t="s">
        <v>249</v>
      </c>
      <c r="E388" s="207" t="s">
        <v>19</v>
      </c>
      <c r="F388" s="208" t="s">
        <v>261</v>
      </c>
      <c r="G388" s="206"/>
      <c r="H388" s="209">
        <v>45.5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249</v>
      </c>
      <c r="AU388" s="215" t="s">
        <v>84</v>
      </c>
      <c r="AV388" s="14" t="s">
        <v>231</v>
      </c>
      <c r="AW388" s="14" t="s">
        <v>36</v>
      </c>
      <c r="AX388" s="14" t="s">
        <v>82</v>
      </c>
      <c r="AY388" s="215" t="s">
        <v>225</v>
      </c>
    </row>
    <row r="389" spans="1:65" s="2" customFormat="1" ht="55.5" customHeight="1">
      <c r="A389" s="35"/>
      <c r="B389" s="36"/>
      <c r="C389" s="175" t="s">
        <v>991</v>
      </c>
      <c r="D389" s="175" t="s">
        <v>227</v>
      </c>
      <c r="E389" s="176" t="s">
        <v>2936</v>
      </c>
      <c r="F389" s="177" t="s">
        <v>2937</v>
      </c>
      <c r="G389" s="178" t="s">
        <v>554</v>
      </c>
      <c r="H389" s="179">
        <v>45.5</v>
      </c>
      <c r="I389" s="180"/>
      <c r="J389" s="181">
        <f>ROUND(I389*H389,2)</f>
        <v>0</v>
      </c>
      <c r="K389" s="177" t="s">
        <v>230</v>
      </c>
      <c r="L389" s="40"/>
      <c r="M389" s="182" t="s">
        <v>19</v>
      </c>
      <c r="N389" s="183" t="s">
        <v>45</v>
      </c>
      <c r="O389" s="65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6" t="s">
        <v>921</v>
      </c>
      <c r="AT389" s="186" t="s">
        <v>227</v>
      </c>
      <c r="AU389" s="186" t="s">
        <v>84</v>
      </c>
      <c r="AY389" s="18" t="s">
        <v>225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8" t="s">
        <v>82</v>
      </c>
      <c r="BK389" s="187">
        <f>ROUND(I389*H389,2)</f>
        <v>0</v>
      </c>
      <c r="BL389" s="18" t="s">
        <v>921</v>
      </c>
      <c r="BM389" s="186" t="s">
        <v>2938</v>
      </c>
    </row>
    <row r="390" spans="1:47" s="2" customFormat="1" ht="11.25">
      <c r="A390" s="35"/>
      <c r="B390" s="36"/>
      <c r="C390" s="37"/>
      <c r="D390" s="188" t="s">
        <v>233</v>
      </c>
      <c r="E390" s="37"/>
      <c r="F390" s="189" t="s">
        <v>2939</v>
      </c>
      <c r="G390" s="37"/>
      <c r="H390" s="37"/>
      <c r="I390" s="190"/>
      <c r="J390" s="37"/>
      <c r="K390" s="37"/>
      <c r="L390" s="40"/>
      <c r="M390" s="191"/>
      <c r="N390" s="192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233</v>
      </c>
      <c r="AU390" s="18" t="s">
        <v>84</v>
      </c>
    </row>
    <row r="391" spans="2:51" s="13" customFormat="1" ht="11.25">
      <c r="B391" s="193"/>
      <c r="C391" s="194"/>
      <c r="D391" s="195" t="s">
        <v>249</v>
      </c>
      <c r="E391" s="196" t="s">
        <v>19</v>
      </c>
      <c r="F391" s="197" t="s">
        <v>2934</v>
      </c>
      <c r="G391" s="194"/>
      <c r="H391" s="198">
        <v>45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249</v>
      </c>
      <c r="AU391" s="204" t="s">
        <v>84</v>
      </c>
      <c r="AV391" s="13" t="s">
        <v>84</v>
      </c>
      <c r="AW391" s="13" t="s">
        <v>36</v>
      </c>
      <c r="AX391" s="13" t="s">
        <v>74</v>
      </c>
      <c r="AY391" s="204" t="s">
        <v>225</v>
      </c>
    </row>
    <row r="392" spans="2:51" s="13" customFormat="1" ht="11.25">
      <c r="B392" s="193"/>
      <c r="C392" s="194"/>
      <c r="D392" s="195" t="s">
        <v>249</v>
      </c>
      <c r="E392" s="196" t="s">
        <v>19</v>
      </c>
      <c r="F392" s="197" t="s">
        <v>2935</v>
      </c>
      <c r="G392" s="194"/>
      <c r="H392" s="198">
        <v>0.5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249</v>
      </c>
      <c r="AU392" s="204" t="s">
        <v>84</v>
      </c>
      <c r="AV392" s="13" t="s">
        <v>84</v>
      </c>
      <c r="AW392" s="13" t="s">
        <v>36</v>
      </c>
      <c r="AX392" s="13" t="s">
        <v>74</v>
      </c>
      <c r="AY392" s="204" t="s">
        <v>225</v>
      </c>
    </row>
    <row r="393" spans="2:51" s="14" customFormat="1" ht="11.25">
      <c r="B393" s="205"/>
      <c r="C393" s="206"/>
      <c r="D393" s="195" t="s">
        <v>249</v>
      </c>
      <c r="E393" s="207" t="s">
        <v>19</v>
      </c>
      <c r="F393" s="208" t="s">
        <v>261</v>
      </c>
      <c r="G393" s="206"/>
      <c r="H393" s="209">
        <v>45.5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249</v>
      </c>
      <c r="AU393" s="215" t="s">
        <v>84</v>
      </c>
      <c r="AV393" s="14" t="s">
        <v>231</v>
      </c>
      <c r="AW393" s="14" t="s">
        <v>36</v>
      </c>
      <c r="AX393" s="14" t="s">
        <v>82</v>
      </c>
      <c r="AY393" s="215" t="s">
        <v>225</v>
      </c>
    </row>
    <row r="394" spans="1:65" s="2" customFormat="1" ht="24.2" customHeight="1">
      <c r="A394" s="35"/>
      <c r="B394" s="36"/>
      <c r="C394" s="175" t="s">
        <v>996</v>
      </c>
      <c r="D394" s="175" t="s">
        <v>227</v>
      </c>
      <c r="E394" s="176" t="s">
        <v>2940</v>
      </c>
      <c r="F394" s="177" t="s">
        <v>2941</v>
      </c>
      <c r="G394" s="178" t="s">
        <v>332</v>
      </c>
      <c r="H394" s="179">
        <v>4</v>
      </c>
      <c r="I394" s="180"/>
      <c r="J394" s="181">
        <f>ROUND(I394*H394,2)</f>
        <v>0</v>
      </c>
      <c r="K394" s="177" t="s">
        <v>19</v>
      </c>
      <c r="L394" s="40"/>
      <c r="M394" s="182" t="s">
        <v>19</v>
      </c>
      <c r="N394" s="183" t="s">
        <v>45</v>
      </c>
      <c r="O394" s="65"/>
      <c r="P394" s="184">
        <f>O394*H394</f>
        <v>0</v>
      </c>
      <c r="Q394" s="184">
        <v>0.0038</v>
      </c>
      <c r="R394" s="184">
        <f>Q394*H394</f>
        <v>0.0152</v>
      </c>
      <c r="S394" s="184">
        <v>0</v>
      </c>
      <c r="T394" s="185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6" t="s">
        <v>921</v>
      </c>
      <c r="AT394" s="186" t="s">
        <v>227</v>
      </c>
      <c r="AU394" s="186" t="s">
        <v>84</v>
      </c>
      <c r="AY394" s="18" t="s">
        <v>225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8" t="s">
        <v>82</v>
      </c>
      <c r="BK394" s="187">
        <f>ROUND(I394*H394,2)</f>
        <v>0</v>
      </c>
      <c r="BL394" s="18" t="s">
        <v>921</v>
      </c>
      <c r="BM394" s="186" t="s">
        <v>2942</v>
      </c>
    </row>
    <row r="395" spans="1:65" s="2" customFormat="1" ht="24.2" customHeight="1">
      <c r="A395" s="35"/>
      <c r="B395" s="36"/>
      <c r="C395" s="216" t="s">
        <v>1001</v>
      </c>
      <c r="D395" s="216" t="s">
        <v>336</v>
      </c>
      <c r="E395" s="217" t="s">
        <v>2943</v>
      </c>
      <c r="F395" s="218" t="s">
        <v>2944</v>
      </c>
      <c r="G395" s="219" t="s">
        <v>554</v>
      </c>
      <c r="H395" s="220">
        <v>80</v>
      </c>
      <c r="I395" s="221"/>
      <c r="J395" s="222">
        <f>ROUND(I395*H395,2)</f>
        <v>0</v>
      </c>
      <c r="K395" s="218" t="s">
        <v>292</v>
      </c>
      <c r="L395" s="223"/>
      <c r="M395" s="224" t="s">
        <v>19</v>
      </c>
      <c r="N395" s="225" t="s">
        <v>45</v>
      </c>
      <c r="O395" s="65"/>
      <c r="P395" s="184">
        <f>O395*H395</f>
        <v>0</v>
      </c>
      <c r="Q395" s="184">
        <v>0.00026</v>
      </c>
      <c r="R395" s="184">
        <f>Q395*H395</f>
        <v>0.0208</v>
      </c>
      <c r="S395" s="184">
        <v>0</v>
      </c>
      <c r="T395" s="185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6" t="s">
        <v>907</v>
      </c>
      <c r="AT395" s="186" t="s">
        <v>336</v>
      </c>
      <c r="AU395" s="186" t="s">
        <v>84</v>
      </c>
      <c r="AY395" s="18" t="s">
        <v>225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8" t="s">
        <v>82</v>
      </c>
      <c r="BK395" s="187">
        <f>ROUND(I395*H395,2)</f>
        <v>0</v>
      </c>
      <c r="BL395" s="18" t="s">
        <v>907</v>
      </c>
      <c r="BM395" s="186" t="s">
        <v>2945</v>
      </c>
    </row>
    <row r="396" spans="2:51" s="13" customFormat="1" ht="11.25">
      <c r="B396" s="193"/>
      <c r="C396" s="194"/>
      <c r="D396" s="195" t="s">
        <v>249</v>
      </c>
      <c r="E396" s="196" t="s">
        <v>19</v>
      </c>
      <c r="F396" s="197" t="s">
        <v>2946</v>
      </c>
      <c r="G396" s="194"/>
      <c r="H396" s="198">
        <v>55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249</v>
      </c>
      <c r="AU396" s="204" t="s">
        <v>84</v>
      </c>
      <c r="AV396" s="13" t="s">
        <v>84</v>
      </c>
      <c r="AW396" s="13" t="s">
        <v>36</v>
      </c>
      <c r="AX396" s="13" t="s">
        <v>74</v>
      </c>
      <c r="AY396" s="204" t="s">
        <v>225</v>
      </c>
    </row>
    <row r="397" spans="2:51" s="13" customFormat="1" ht="11.25">
      <c r="B397" s="193"/>
      <c r="C397" s="194"/>
      <c r="D397" s="195" t="s">
        <v>249</v>
      </c>
      <c r="E397" s="196" t="s">
        <v>19</v>
      </c>
      <c r="F397" s="197" t="s">
        <v>2947</v>
      </c>
      <c r="G397" s="194"/>
      <c r="H397" s="198">
        <v>25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249</v>
      </c>
      <c r="AU397" s="204" t="s">
        <v>84</v>
      </c>
      <c r="AV397" s="13" t="s">
        <v>84</v>
      </c>
      <c r="AW397" s="13" t="s">
        <v>36</v>
      </c>
      <c r="AX397" s="13" t="s">
        <v>74</v>
      </c>
      <c r="AY397" s="204" t="s">
        <v>225</v>
      </c>
    </row>
    <row r="398" spans="2:51" s="14" customFormat="1" ht="11.25">
      <c r="B398" s="205"/>
      <c r="C398" s="206"/>
      <c r="D398" s="195" t="s">
        <v>249</v>
      </c>
      <c r="E398" s="207" t="s">
        <v>19</v>
      </c>
      <c r="F398" s="208" t="s">
        <v>261</v>
      </c>
      <c r="G398" s="206"/>
      <c r="H398" s="209">
        <v>80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249</v>
      </c>
      <c r="AU398" s="215" t="s">
        <v>84</v>
      </c>
      <c r="AV398" s="14" t="s">
        <v>231</v>
      </c>
      <c r="AW398" s="14" t="s">
        <v>36</v>
      </c>
      <c r="AX398" s="14" t="s">
        <v>82</v>
      </c>
      <c r="AY398" s="215" t="s">
        <v>225</v>
      </c>
    </row>
    <row r="399" spans="1:65" s="2" customFormat="1" ht="33" customHeight="1">
      <c r="A399" s="35"/>
      <c r="B399" s="36"/>
      <c r="C399" s="216" t="s">
        <v>1006</v>
      </c>
      <c r="D399" s="216" t="s">
        <v>336</v>
      </c>
      <c r="E399" s="217" t="s">
        <v>2948</v>
      </c>
      <c r="F399" s="218" t="s">
        <v>2949</v>
      </c>
      <c r="G399" s="219" t="s">
        <v>554</v>
      </c>
      <c r="H399" s="220">
        <v>25</v>
      </c>
      <c r="I399" s="221"/>
      <c r="J399" s="222">
        <f>ROUND(I399*H399,2)</f>
        <v>0</v>
      </c>
      <c r="K399" s="218" t="s">
        <v>292</v>
      </c>
      <c r="L399" s="223"/>
      <c r="M399" s="224" t="s">
        <v>19</v>
      </c>
      <c r="N399" s="225" t="s">
        <v>45</v>
      </c>
      <c r="O399" s="65"/>
      <c r="P399" s="184">
        <f>O399*H399</f>
        <v>0</v>
      </c>
      <c r="Q399" s="184">
        <v>0.00069</v>
      </c>
      <c r="R399" s="184">
        <f>Q399*H399</f>
        <v>0.017249999999999998</v>
      </c>
      <c r="S399" s="184">
        <v>0</v>
      </c>
      <c r="T399" s="185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6" t="s">
        <v>907</v>
      </c>
      <c r="AT399" s="186" t="s">
        <v>336</v>
      </c>
      <c r="AU399" s="186" t="s">
        <v>84</v>
      </c>
      <c r="AY399" s="18" t="s">
        <v>225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8" t="s">
        <v>82</v>
      </c>
      <c r="BK399" s="187">
        <f>ROUND(I399*H399,2)</f>
        <v>0</v>
      </c>
      <c r="BL399" s="18" t="s">
        <v>907</v>
      </c>
      <c r="BM399" s="186" t="s">
        <v>2950</v>
      </c>
    </row>
    <row r="400" spans="2:51" s="13" customFormat="1" ht="11.25">
      <c r="B400" s="193"/>
      <c r="C400" s="194"/>
      <c r="D400" s="195" t="s">
        <v>249</v>
      </c>
      <c r="E400" s="196" t="s">
        <v>19</v>
      </c>
      <c r="F400" s="197" t="s">
        <v>2951</v>
      </c>
      <c r="G400" s="194"/>
      <c r="H400" s="198">
        <v>25</v>
      </c>
      <c r="I400" s="199"/>
      <c r="J400" s="194"/>
      <c r="K400" s="194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249</v>
      </c>
      <c r="AU400" s="204" t="s">
        <v>84</v>
      </c>
      <c r="AV400" s="13" t="s">
        <v>84</v>
      </c>
      <c r="AW400" s="13" t="s">
        <v>36</v>
      </c>
      <c r="AX400" s="13" t="s">
        <v>82</v>
      </c>
      <c r="AY400" s="204" t="s">
        <v>225</v>
      </c>
    </row>
    <row r="401" spans="1:65" s="2" customFormat="1" ht="66.75" customHeight="1">
      <c r="A401" s="35"/>
      <c r="B401" s="36"/>
      <c r="C401" s="175" t="s">
        <v>1021</v>
      </c>
      <c r="D401" s="175" t="s">
        <v>227</v>
      </c>
      <c r="E401" s="176" t="s">
        <v>2952</v>
      </c>
      <c r="F401" s="177" t="s">
        <v>2953</v>
      </c>
      <c r="G401" s="178" t="s">
        <v>554</v>
      </c>
      <c r="H401" s="179">
        <v>18</v>
      </c>
      <c r="I401" s="180"/>
      <c r="J401" s="181">
        <f>ROUND(I401*H401,2)</f>
        <v>0</v>
      </c>
      <c r="K401" s="177" t="s">
        <v>230</v>
      </c>
      <c r="L401" s="40"/>
      <c r="M401" s="182" t="s">
        <v>19</v>
      </c>
      <c r="N401" s="183" t="s">
        <v>45</v>
      </c>
      <c r="O401" s="65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6" t="s">
        <v>921</v>
      </c>
      <c r="AT401" s="186" t="s">
        <v>227</v>
      </c>
      <c r="AU401" s="186" t="s">
        <v>84</v>
      </c>
      <c r="AY401" s="18" t="s">
        <v>225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8" t="s">
        <v>82</v>
      </c>
      <c r="BK401" s="187">
        <f>ROUND(I401*H401,2)</f>
        <v>0</v>
      </c>
      <c r="BL401" s="18" t="s">
        <v>921</v>
      </c>
      <c r="BM401" s="186" t="s">
        <v>2954</v>
      </c>
    </row>
    <row r="402" spans="1:47" s="2" customFormat="1" ht="11.25">
      <c r="A402" s="35"/>
      <c r="B402" s="36"/>
      <c r="C402" s="37"/>
      <c r="D402" s="188" t="s">
        <v>233</v>
      </c>
      <c r="E402" s="37"/>
      <c r="F402" s="189" t="s">
        <v>2955</v>
      </c>
      <c r="G402" s="37"/>
      <c r="H402" s="37"/>
      <c r="I402" s="190"/>
      <c r="J402" s="37"/>
      <c r="K402" s="37"/>
      <c r="L402" s="40"/>
      <c r="M402" s="191"/>
      <c r="N402" s="192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233</v>
      </c>
      <c r="AU402" s="18" t="s">
        <v>84</v>
      </c>
    </row>
    <row r="403" spans="1:65" s="2" customFormat="1" ht="37.9" customHeight="1">
      <c r="A403" s="35"/>
      <c r="B403" s="36"/>
      <c r="C403" s="175" t="s">
        <v>703</v>
      </c>
      <c r="D403" s="175" t="s">
        <v>227</v>
      </c>
      <c r="E403" s="176" t="s">
        <v>2956</v>
      </c>
      <c r="F403" s="177" t="s">
        <v>2957</v>
      </c>
      <c r="G403" s="178" t="s">
        <v>554</v>
      </c>
      <c r="H403" s="179">
        <v>18</v>
      </c>
      <c r="I403" s="180"/>
      <c r="J403" s="181">
        <f>ROUND(I403*H403,2)</f>
        <v>0</v>
      </c>
      <c r="K403" s="177" t="s">
        <v>230</v>
      </c>
      <c r="L403" s="40"/>
      <c r="M403" s="182" t="s">
        <v>19</v>
      </c>
      <c r="N403" s="183" t="s">
        <v>45</v>
      </c>
      <c r="O403" s="65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6" t="s">
        <v>921</v>
      </c>
      <c r="AT403" s="186" t="s">
        <v>227</v>
      </c>
      <c r="AU403" s="186" t="s">
        <v>84</v>
      </c>
      <c r="AY403" s="18" t="s">
        <v>225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8" t="s">
        <v>82</v>
      </c>
      <c r="BK403" s="187">
        <f>ROUND(I403*H403,2)</f>
        <v>0</v>
      </c>
      <c r="BL403" s="18" t="s">
        <v>921</v>
      </c>
      <c r="BM403" s="186" t="s">
        <v>2958</v>
      </c>
    </row>
    <row r="404" spans="1:47" s="2" customFormat="1" ht="11.25">
      <c r="A404" s="35"/>
      <c r="B404" s="36"/>
      <c r="C404" s="37"/>
      <c r="D404" s="188" t="s">
        <v>233</v>
      </c>
      <c r="E404" s="37"/>
      <c r="F404" s="189" t="s">
        <v>2959</v>
      </c>
      <c r="G404" s="37"/>
      <c r="H404" s="37"/>
      <c r="I404" s="190"/>
      <c r="J404" s="37"/>
      <c r="K404" s="37"/>
      <c r="L404" s="40"/>
      <c r="M404" s="191"/>
      <c r="N404" s="192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233</v>
      </c>
      <c r="AU404" s="18" t="s">
        <v>84</v>
      </c>
    </row>
    <row r="405" spans="1:65" s="2" customFormat="1" ht="55.5" customHeight="1">
      <c r="A405" s="35"/>
      <c r="B405" s="36"/>
      <c r="C405" s="175" t="s">
        <v>770</v>
      </c>
      <c r="D405" s="175" t="s">
        <v>227</v>
      </c>
      <c r="E405" s="176" t="s">
        <v>2960</v>
      </c>
      <c r="F405" s="177" t="s">
        <v>2961</v>
      </c>
      <c r="G405" s="178" t="s">
        <v>554</v>
      </c>
      <c r="H405" s="179">
        <v>18</v>
      </c>
      <c r="I405" s="180"/>
      <c r="J405" s="181">
        <f>ROUND(I405*H405,2)</f>
        <v>0</v>
      </c>
      <c r="K405" s="177" t="s">
        <v>230</v>
      </c>
      <c r="L405" s="40"/>
      <c r="M405" s="182" t="s">
        <v>19</v>
      </c>
      <c r="N405" s="183" t="s">
        <v>45</v>
      </c>
      <c r="O405" s="65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6" t="s">
        <v>921</v>
      </c>
      <c r="AT405" s="186" t="s">
        <v>227</v>
      </c>
      <c r="AU405" s="186" t="s">
        <v>84</v>
      </c>
      <c r="AY405" s="18" t="s">
        <v>225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8" t="s">
        <v>82</v>
      </c>
      <c r="BK405" s="187">
        <f>ROUND(I405*H405,2)</f>
        <v>0</v>
      </c>
      <c r="BL405" s="18" t="s">
        <v>921</v>
      </c>
      <c r="BM405" s="186" t="s">
        <v>2962</v>
      </c>
    </row>
    <row r="406" spans="1:47" s="2" customFormat="1" ht="11.25">
      <c r="A406" s="35"/>
      <c r="B406" s="36"/>
      <c r="C406" s="37"/>
      <c r="D406" s="188" t="s">
        <v>233</v>
      </c>
      <c r="E406" s="37"/>
      <c r="F406" s="189" t="s">
        <v>2963</v>
      </c>
      <c r="G406" s="37"/>
      <c r="H406" s="37"/>
      <c r="I406" s="190"/>
      <c r="J406" s="37"/>
      <c r="K406" s="37"/>
      <c r="L406" s="40"/>
      <c r="M406" s="191"/>
      <c r="N406" s="192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233</v>
      </c>
      <c r="AU406" s="18" t="s">
        <v>84</v>
      </c>
    </row>
    <row r="407" spans="1:65" s="2" customFormat="1" ht="44.25" customHeight="1">
      <c r="A407" s="35"/>
      <c r="B407" s="36"/>
      <c r="C407" s="175" t="s">
        <v>821</v>
      </c>
      <c r="D407" s="175" t="s">
        <v>227</v>
      </c>
      <c r="E407" s="176" t="s">
        <v>2964</v>
      </c>
      <c r="F407" s="177" t="s">
        <v>2965</v>
      </c>
      <c r="G407" s="178" t="s">
        <v>138</v>
      </c>
      <c r="H407" s="179">
        <v>0.192</v>
      </c>
      <c r="I407" s="180"/>
      <c r="J407" s="181">
        <f>ROUND(I407*H407,2)</f>
        <v>0</v>
      </c>
      <c r="K407" s="177" t="s">
        <v>19</v>
      </c>
      <c r="L407" s="40"/>
      <c r="M407" s="182" t="s">
        <v>19</v>
      </c>
      <c r="N407" s="183" t="s">
        <v>45</v>
      </c>
      <c r="O407" s="65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6" t="s">
        <v>921</v>
      </c>
      <c r="AT407" s="186" t="s">
        <v>227</v>
      </c>
      <c r="AU407" s="186" t="s">
        <v>84</v>
      </c>
      <c r="AY407" s="18" t="s">
        <v>225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8" t="s">
        <v>82</v>
      </c>
      <c r="BK407" s="187">
        <f>ROUND(I407*H407,2)</f>
        <v>0</v>
      </c>
      <c r="BL407" s="18" t="s">
        <v>921</v>
      </c>
      <c r="BM407" s="186" t="s">
        <v>2966</v>
      </c>
    </row>
    <row r="408" spans="1:47" s="2" customFormat="1" ht="19.5">
      <c r="A408" s="35"/>
      <c r="B408" s="36"/>
      <c r="C408" s="37"/>
      <c r="D408" s="195" t="s">
        <v>1242</v>
      </c>
      <c r="E408" s="37"/>
      <c r="F408" s="239" t="s">
        <v>2967</v>
      </c>
      <c r="G408" s="37"/>
      <c r="H408" s="37"/>
      <c r="I408" s="190"/>
      <c r="J408" s="37"/>
      <c r="K408" s="37"/>
      <c r="L408" s="40"/>
      <c r="M408" s="191"/>
      <c r="N408" s="192"/>
      <c r="O408" s="65"/>
      <c r="P408" s="65"/>
      <c r="Q408" s="65"/>
      <c r="R408" s="65"/>
      <c r="S408" s="65"/>
      <c r="T408" s="66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1242</v>
      </c>
      <c r="AU408" s="18" t="s">
        <v>84</v>
      </c>
    </row>
    <row r="409" spans="2:51" s="13" customFormat="1" ht="11.25">
      <c r="B409" s="193"/>
      <c r="C409" s="194"/>
      <c r="D409" s="195" t="s">
        <v>249</v>
      </c>
      <c r="E409" s="196" t="s">
        <v>19</v>
      </c>
      <c r="F409" s="197" t="s">
        <v>2968</v>
      </c>
      <c r="G409" s="194"/>
      <c r="H409" s="198">
        <v>0.192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249</v>
      </c>
      <c r="AU409" s="204" t="s">
        <v>84</v>
      </c>
      <c r="AV409" s="13" t="s">
        <v>84</v>
      </c>
      <c r="AW409" s="13" t="s">
        <v>36</v>
      </c>
      <c r="AX409" s="13" t="s">
        <v>82</v>
      </c>
      <c r="AY409" s="204" t="s">
        <v>225</v>
      </c>
    </row>
    <row r="410" spans="1:65" s="2" customFormat="1" ht="37.9" customHeight="1">
      <c r="A410" s="35"/>
      <c r="B410" s="36"/>
      <c r="C410" s="175" t="s">
        <v>837</v>
      </c>
      <c r="D410" s="175" t="s">
        <v>227</v>
      </c>
      <c r="E410" s="176" t="s">
        <v>2969</v>
      </c>
      <c r="F410" s="177" t="s">
        <v>2970</v>
      </c>
      <c r="G410" s="178" t="s">
        <v>554</v>
      </c>
      <c r="H410" s="179">
        <v>105</v>
      </c>
      <c r="I410" s="180"/>
      <c r="J410" s="181">
        <f>ROUND(I410*H410,2)</f>
        <v>0</v>
      </c>
      <c r="K410" s="177" t="s">
        <v>19</v>
      </c>
      <c r="L410" s="40"/>
      <c r="M410" s="182" t="s">
        <v>19</v>
      </c>
      <c r="N410" s="183" t="s">
        <v>45</v>
      </c>
      <c r="O410" s="65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6" t="s">
        <v>921</v>
      </c>
      <c r="AT410" s="186" t="s">
        <v>227</v>
      </c>
      <c r="AU410" s="186" t="s">
        <v>84</v>
      </c>
      <c r="AY410" s="18" t="s">
        <v>225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8" t="s">
        <v>82</v>
      </c>
      <c r="BK410" s="187">
        <f>ROUND(I410*H410,2)</f>
        <v>0</v>
      </c>
      <c r="BL410" s="18" t="s">
        <v>921</v>
      </c>
      <c r="BM410" s="186" t="s">
        <v>2971</v>
      </c>
    </row>
    <row r="411" spans="2:51" s="13" customFormat="1" ht="11.25">
      <c r="B411" s="193"/>
      <c r="C411" s="194"/>
      <c r="D411" s="195" t="s">
        <v>249</v>
      </c>
      <c r="E411" s="196" t="s">
        <v>19</v>
      </c>
      <c r="F411" s="197" t="s">
        <v>2972</v>
      </c>
      <c r="G411" s="194"/>
      <c r="H411" s="198">
        <v>80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249</v>
      </c>
      <c r="AU411" s="204" t="s">
        <v>84</v>
      </c>
      <c r="AV411" s="13" t="s">
        <v>84</v>
      </c>
      <c r="AW411" s="13" t="s">
        <v>36</v>
      </c>
      <c r="AX411" s="13" t="s">
        <v>74</v>
      </c>
      <c r="AY411" s="204" t="s">
        <v>225</v>
      </c>
    </row>
    <row r="412" spans="2:51" s="13" customFormat="1" ht="11.25">
      <c r="B412" s="193"/>
      <c r="C412" s="194"/>
      <c r="D412" s="195" t="s">
        <v>249</v>
      </c>
      <c r="E412" s="196" t="s">
        <v>19</v>
      </c>
      <c r="F412" s="197" t="s">
        <v>2947</v>
      </c>
      <c r="G412" s="194"/>
      <c r="H412" s="198">
        <v>25</v>
      </c>
      <c r="I412" s="199"/>
      <c r="J412" s="194"/>
      <c r="K412" s="194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249</v>
      </c>
      <c r="AU412" s="204" t="s">
        <v>84</v>
      </c>
      <c r="AV412" s="13" t="s">
        <v>84</v>
      </c>
      <c r="AW412" s="13" t="s">
        <v>36</v>
      </c>
      <c r="AX412" s="13" t="s">
        <v>74</v>
      </c>
      <c r="AY412" s="204" t="s">
        <v>225</v>
      </c>
    </row>
    <row r="413" spans="2:51" s="14" customFormat="1" ht="11.25">
      <c r="B413" s="205"/>
      <c r="C413" s="206"/>
      <c r="D413" s="195" t="s">
        <v>249</v>
      </c>
      <c r="E413" s="207" t="s">
        <v>19</v>
      </c>
      <c r="F413" s="208" t="s">
        <v>261</v>
      </c>
      <c r="G413" s="206"/>
      <c r="H413" s="209">
        <v>105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249</v>
      </c>
      <c r="AU413" s="215" t="s">
        <v>84</v>
      </c>
      <c r="AV413" s="14" t="s">
        <v>231</v>
      </c>
      <c r="AW413" s="14" t="s">
        <v>36</v>
      </c>
      <c r="AX413" s="14" t="s">
        <v>82</v>
      </c>
      <c r="AY413" s="215" t="s">
        <v>225</v>
      </c>
    </row>
    <row r="414" spans="1:65" s="2" customFormat="1" ht="37.9" customHeight="1">
      <c r="A414" s="35"/>
      <c r="B414" s="36"/>
      <c r="C414" s="175" t="s">
        <v>914</v>
      </c>
      <c r="D414" s="175" t="s">
        <v>227</v>
      </c>
      <c r="E414" s="176" t="s">
        <v>2973</v>
      </c>
      <c r="F414" s="177" t="s">
        <v>2974</v>
      </c>
      <c r="G414" s="178" t="s">
        <v>332</v>
      </c>
      <c r="H414" s="179">
        <v>1</v>
      </c>
      <c r="I414" s="180"/>
      <c r="J414" s="181">
        <f>ROUND(I414*H414,2)</f>
        <v>0</v>
      </c>
      <c r="K414" s="177" t="s">
        <v>230</v>
      </c>
      <c r="L414" s="40"/>
      <c r="M414" s="182" t="s">
        <v>19</v>
      </c>
      <c r="N414" s="183" t="s">
        <v>45</v>
      </c>
      <c r="O414" s="65"/>
      <c r="P414" s="184">
        <f>O414*H414</f>
        <v>0</v>
      </c>
      <c r="Q414" s="184">
        <v>0.22675</v>
      </c>
      <c r="R414" s="184">
        <f>Q414*H414</f>
        <v>0.22675</v>
      </c>
      <c r="S414" s="184">
        <v>0</v>
      </c>
      <c r="T414" s="185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6" t="s">
        <v>921</v>
      </c>
      <c r="AT414" s="186" t="s">
        <v>227</v>
      </c>
      <c r="AU414" s="186" t="s">
        <v>84</v>
      </c>
      <c r="AY414" s="18" t="s">
        <v>225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8" t="s">
        <v>82</v>
      </c>
      <c r="BK414" s="187">
        <f>ROUND(I414*H414,2)</f>
        <v>0</v>
      </c>
      <c r="BL414" s="18" t="s">
        <v>921</v>
      </c>
      <c r="BM414" s="186" t="s">
        <v>2975</v>
      </c>
    </row>
    <row r="415" spans="1:47" s="2" customFormat="1" ht="11.25">
      <c r="A415" s="35"/>
      <c r="B415" s="36"/>
      <c r="C415" s="37"/>
      <c r="D415" s="188" t="s">
        <v>233</v>
      </c>
      <c r="E415" s="37"/>
      <c r="F415" s="189" t="s">
        <v>2976</v>
      </c>
      <c r="G415" s="37"/>
      <c r="H415" s="37"/>
      <c r="I415" s="190"/>
      <c r="J415" s="37"/>
      <c r="K415" s="37"/>
      <c r="L415" s="40"/>
      <c r="M415" s="191"/>
      <c r="N415" s="192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233</v>
      </c>
      <c r="AU415" s="18" t="s">
        <v>84</v>
      </c>
    </row>
    <row r="416" spans="1:65" s="2" customFormat="1" ht="16.5" customHeight="1">
      <c r="A416" s="35"/>
      <c r="B416" s="36"/>
      <c r="C416" s="216" t="s">
        <v>950</v>
      </c>
      <c r="D416" s="216" t="s">
        <v>336</v>
      </c>
      <c r="E416" s="217" t="s">
        <v>2977</v>
      </c>
      <c r="F416" s="218" t="s">
        <v>2978</v>
      </c>
      <c r="G416" s="219" t="s">
        <v>332</v>
      </c>
      <c r="H416" s="220">
        <v>1</v>
      </c>
      <c r="I416" s="221"/>
      <c r="J416" s="222">
        <f>ROUND(I416*H416,2)</f>
        <v>0</v>
      </c>
      <c r="K416" s="218" t="s">
        <v>19</v>
      </c>
      <c r="L416" s="223"/>
      <c r="M416" s="224" t="s">
        <v>19</v>
      </c>
      <c r="N416" s="225" t="s">
        <v>45</v>
      </c>
      <c r="O416" s="65"/>
      <c r="P416" s="184">
        <f>O416*H416</f>
        <v>0</v>
      </c>
      <c r="Q416" s="184">
        <v>0.01</v>
      </c>
      <c r="R416" s="184">
        <f>Q416*H416</f>
        <v>0.01</v>
      </c>
      <c r="S416" s="184">
        <v>0</v>
      </c>
      <c r="T416" s="18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6" t="s">
        <v>2816</v>
      </c>
      <c r="AT416" s="186" t="s">
        <v>336</v>
      </c>
      <c r="AU416" s="186" t="s">
        <v>84</v>
      </c>
      <c r="AY416" s="18" t="s">
        <v>225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8" t="s">
        <v>82</v>
      </c>
      <c r="BK416" s="187">
        <f>ROUND(I416*H416,2)</f>
        <v>0</v>
      </c>
      <c r="BL416" s="18" t="s">
        <v>921</v>
      </c>
      <c r="BM416" s="186" t="s">
        <v>2979</v>
      </c>
    </row>
    <row r="417" spans="1:65" s="2" customFormat="1" ht="24.2" customHeight="1">
      <c r="A417" s="35"/>
      <c r="B417" s="36"/>
      <c r="C417" s="175" t="s">
        <v>965</v>
      </c>
      <c r="D417" s="175" t="s">
        <v>227</v>
      </c>
      <c r="E417" s="176" t="s">
        <v>2980</v>
      </c>
      <c r="F417" s="177" t="s">
        <v>2981</v>
      </c>
      <c r="G417" s="178" t="s">
        <v>554</v>
      </c>
      <c r="H417" s="179">
        <v>240</v>
      </c>
      <c r="I417" s="180"/>
      <c r="J417" s="181">
        <f>ROUND(I417*H417,2)</f>
        <v>0</v>
      </c>
      <c r="K417" s="177" t="s">
        <v>230</v>
      </c>
      <c r="L417" s="40"/>
      <c r="M417" s="182" t="s">
        <v>19</v>
      </c>
      <c r="N417" s="183" t="s">
        <v>45</v>
      </c>
      <c r="O417" s="65"/>
      <c r="P417" s="184">
        <f>O417*H417</f>
        <v>0</v>
      </c>
      <c r="Q417" s="184">
        <v>5E-05</v>
      </c>
      <c r="R417" s="184">
        <f>Q417*H417</f>
        <v>0.012</v>
      </c>
      <c r="S417" s="184">
        <v>0.003</v>
      </c>
      <c r="T417" s="185">
        <f>S417*H417</f>
        <v>0.72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6" t="s">
        <v>921</v>
      </c>
      <c r="AT417" s="186" t="s">
        <v>227</v>
      </c>
      <c r="AU417" s="186" t="s">
        <v>84</v>
      </c>
      <c r="AY417" s="18" t="s">
        <v>225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8" t="s">
        <v>82</v>
      </c>
      <c r="BK417" s="187">
        <f>ROUND(I417*H417,2)</f>
        <v>0</v>
      </c>
      <c r="BL417" s="18" t="s">
        <v>921</v>
      </c>
      <c r="BM417" s="186" t="s">
        <v>2982</v>
      </c>
    </row>
    <row r="418" spans="1:47" s="2" customFormat="1" ht="11.25">
      <c r="A418" s="35"/>
      <c r="B418" s="36"/>
      <c r="C418" s="37"/>
      <c r="D418" s="188" t="s">
        <v>233</v>
      </c>
      <c r="E418" s="37"/>
      <c r="F418" s="189" t="s">
        <v>2983</v>
      </c>
      <c r="G418" s="37"/>
      <c r="H418" s="37"/>
      <c r="I418" s="190"/>
      <c r="J418" s="37"/>
      <c r="K418" s="37"/>
      <c r="L418" s="40"/>
      <c r="M418" s="191"/>
      <c r="N418" s="192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233</v>
      </c>
      <c r="AU418" s="18" t="s">
        <v>84</v>
      </c>
    </row>
    <row r="419" spans="1:65" s="2" customFormat="1" ht="24.2" customHeight="1">
      <c r="A419" s="35"/>
      <c r="B419" s="36"/>
      <c r="C419" s="175" t="s">
        <v>1014</v>
      </c>
      <c r="D419" s="175" t="s">
        <v>227</v>
      </c>
      <c r="E419" s="176" t="s">
        <v>2984</v>
      </c>
      <c r="F419" s="177" t="s">
        <v>2985</v>
      </c>
      <c r="G419" s="178" t="s">
        <v>554</v>
      </c>
      <c r="H419" s="179">
        <v>150</v>
      </c>
      <c r="I419" s="180"/>
      <c r="J419" s="181">
        <f>ROUND(I419*H419,2)</f>
        <v>0</v>
      </c>
      <c r="K419" s="177" t="s">
        <v>230</v>
      </c>
      <c r="L419" s="40"/>
      <c r="M419" s="182" t="s">
        <v>19</v>
      </c>
      <c r="N419" s="183" t="s">
        <v>45</v>
      </c>
      <c r="O419" s="65"/>
      <c r="P419" s="184">
        <f>O419*H419</f>
        <v>0</v>
      </c>
      <c r="Q419" s="184">
        <v>5E-05</v>
      </c>
      <c r="R419" s="184">
        <f>Q419*H419</f>
        <v>0.007500000000000001</v>
      </c>
      <c r="S419" s="184">
        <v>0.005</v>
      </c>
      <c r="T419" s="185">
        <f>S419*H419</f>
        <v>0.75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6" t="s">
        <v>921</v>
      </c>
      <c r="AT419" s="186" t="s">
        <v>227</v>
      </c>
      <c r="AU419" s="186" t="s">
        <v>84</v>
      </c>
      <c r="AY419" s="18" t="s">
        <v>225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8" t="s">
        <v>82</v>
      </c>
      <c r="BK419" s="187">
        <f>ROUND(I419*H419,2)</f>
        <v>0</v>
      </c>
      <c r="BL419" s="18" t="s">
        <v>921</v>
      </c>
      <c r="BM419" s="186" t="s">
        <v>2986</v>
      </c>
    </row>
    <row r="420" spans="1:47" s="2" customFormat="1" ht="11.25">
      <c r="A420" s="35"/>
      <c r="B420" s="36"/>
      <c r="C420" s="37"/>
      <c r="D420" s="188" t="s">
        <v>233</v>
      </c>
      <c r="E420" s="37"/>
      <c r="F420" s="189" t="s">
        <v>2987</v>
      </c>
      <c r="G420" s="37"/>
      <c r="H420" s="37"/>
      <c r="I420" s="190"/>
      <c r="J420" s="37"/>
      <c r="K420" s="37"/>
      <c r="L420" s="40"/>
      <c r="M420" s="191"/>
      <c r="N420" s="192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233</v>
      </c>
      <c r="AU420" s="18" t="s">
        <v>84</v>
      </c>
    </row>
    <row r="421" spans="1:65" s="2" customFormat="1" ht="24.2" customHeight="1">
      <c r="A421" s="35"/>
      <c r="B421" s="36"/>
      <c r="C421" s="175" t="s">
        <v>1044</v>
      </c>
      <c r="D421" s="175" t="s">
        <v>227</v>
      </c>
      <c r="E421" s="176" t="s">
        <v>2988</v>
      </c>
      <c r="F421" s="177" t="s">
        <v>2989</v>
      </c>
      <c r="G421" s="178" t="s">
        <v>554</v>
      </c>
      <c r="H421" s="179">
        <v>180</v>
      </c>
      <c r="I421" s="180"/>
      <c r="J421" s="181">
        <f>ROUND(I421*H421,2)</f>
        <v>0</v>
      </c>
      <c r="K421" s="177" t="s">
        <v>230</v>
      </c>
      <c r="L421" s="40"/>
      <c r="M421" s="182" t="s">
        <v>19</v>
      </c>
      <c r="N421" s="183" t="s">
        <v>45</v>
      </c>
      <c r="O421" s="65"/>
      <c r="P421" s="184">
        <f>O421*H421</f>
        <v>0</v>
      </c>
      <c r="Q421" s="184">
        <v>5E-05</v>
      </c>
      <c r="R421" s="184">
        <f>Q421*H421</f>
        <v>0.009000000000000001</v>
      </c>
      <c r="S421" s="184">
        <v>0.003</v>
      </c>
      <c r="T421" s="185">
        <f>S421*H421</f>
        <v>0.54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6" t="s">
        <v>921</v>
      </c>
      <c r="AT421" s="186" t="s">
        <v>227</v>
      </c>
      <c r="AU421" s="186" t="s">
        <v>84</v>
      </c>
      <c r="AY421" s="18" t="s">
        <v>225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8" t="s">
        <v>82</v>
      </c>
      <c r="BK421" s="187">
        <f>ROUND(I421*H421,2)</f>
        <v>0</v>
      </c>
      <c r="BL421" s="18" t="s">
        <v>921</v>
      </c>
      <c r="BM421" s="186" t="s">
        <v>2990</v>
      </c>
    </row>
    <row r="422" spans="1:47" s="2" customFormat="1" ht="11.25">
      <c r="A422" s="35"/>
      <c r="B422" s="36"/>
      <c r="C422" s="37"/>
      <c r="D422" s="188" t="s">
        <v>233</v>
      </c>
      <c r="E422" s="37"/>
      <c r="F422" s="189" t="s">
        <v>2991</v>
      </c>
      <c r="G422" s="37"/>
      <c r="H422" s="37"/>
      <c r="I422" s="190"/>
      <c r="J422" s="37"/>
      <c r="K422" s="37"/>
      <c r="L422" s="40"/>
      <c r="M422" s="191"/>
      <c r="N422" s="192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233</v>
      </c>
      <c r="AU422" s="18" t="s">
        <v>84</v>
      </c>
    </row>
    <row r="423" spans="1:65" s="2" customFormat="1" ht="24.2" customHeight="1">
      <c r="A423" s="35"/>
      <c r="B423" s="36"/>
      <c r="C423" s="175" t="s">
        <v>1084</v>
      </c>
      <c r="D423" s="175" t="s">
        <v>227</v>
      </c>
      <c r="E423" s="176" t="s">
        <v>2992</v>
      </c>
      <c r="F423" s="177" t="s">
        <v>2993</v>
      </c>
      <c r="G423" s="178" t="s">
        <v>285</v>
      </c>
      <c r="H423" s="179">
        <v>4.539</v>
      </c>
      <c r="I423" s="180"/>
      <c r="J423" s="181">
        <f>ROUND(I423*H423,2)</f>
        <v>0</v>
      </c>
      <c r="K423" s="177" t="s">
        <v>19</v>
      </c>
      <c r="L423" s="40"/>
      <c r="M423" s="182" t="s">
        <v>19</v>
      </c>
      <c r="N423" s="183" t="s">
        <v>45</v>
      </c>
      <c r="O423" s="65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6" t="s">
        <v>921</v>
      </c>
      <c r="AT423" s="186" t="s">
        <v>227</v>
      </c>
      <c r="AU423" s="186" t="s">
        <v>84</v>
      </c>
      <c r="AY423" s="18" t="s">
        <v>225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8" t="s">
        <v>82</v>
      </c>
      <c r="BK423" s="187">
        <f>ROUND(I423*H423,2)</f>
        <v>0</v>
      </c>
      <c r="BL423" s="18" t="s">
        <v>921</v>
      </c>
      <c r="BM423" s="186" t="s">
        <v>2994</v>
      </c>
    </row>
    <row r="424" spans="1:65" s="2" customFormat="1" ht="37.9" customHeight="1">
      <c r="A424" s="35"/>
      <c r="B424" s="36"/>
      <c r="C424" s="175" t="s">
        <v>1101</v>
      </c>
      <c r="D424" s="175" t="s">
        <v>227</v>
      </c>
      <c r="E424" s="176" t="s">
        <v>2995</v>
      </c>
      <c r="F424" s="177" t="s">
        <v>2996</v>
      </c>
      <c r="G424" s="178" t="s">
        <v>285</v>
      </c>
      <c r="H424" s="179">
        <v>40.752</v>
      </c>
      <c r="I424" s="180"/>
      <c r="J424" s="181">
        <f>ROUND(I424*H424,2)</f>
        <v>0</v>
      </c>
      <c r="K424" s="177" t="s">
        <v>19</v>
      </c>
      <c r="L424" s="40"/>
      <c r="M424" s="182" t="s">
        <v>19</v>
      </c>
      <c r="N424" s="183" t="s">
        <v>45</v>
      </c>
      <c r="O424" s="65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6" t="s">
        <v>921</v>
      </c>
      <c r="AT424" s="186" t="s">
        <v>227</v>
      </c>
      <c r="AU424" s="186" t="s">
        <v>84</v>
      </c>
      <c r="AY424" s="18" t="s">
        <v>225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8" t="s">
        <v>82</v>
      </c>
      <c r="BK424" s="187">
        <f>ROUND(I424*H424,2)</f>
        <v>0</v>
      </c>
      <c r="BL424" s="18" t="s">
        <v>921</v>
      </c>
      <c r="BM424" s="186" t="s">
        <v>2997</v>
      </c>
    </row>
    <row r="425" spans="2:51" s="13" customFormat="1" ht="11.25">
      <c r="B425" s="193"/>
      <c r="C425" s="194"/>
      <c r="D425" s="195" t="s">
        <v>249</v>
      </c>
      <c r="E425" s="196" t="s">
        <v>19</v>
      </c>
      <c r="F425" s="197" t="s">
        <v>2998</v>
      </c>
      <c r="G425" s="194"/>
      <c r="H425" s="198">
        <v>40.752</v>
      </c>
      <c r="I425" s="199"/>
      <c r="J425" s="194"/>
      <c r="K425" s="194"/>
      <c r="L425" s="200"/>
      <c r="M425" s="236"/>
      <c r="N425" s="237"/>
      <c r="O425" s="237"/>
      <c r="P425" s="237"/>
      <c r="Q425" s="237"/>
      <c r="R425" s="237"/>
      <c r="S425" s="237"/>
      <c r="T425" s="238"/>
      <c r="AT425" s="204" t="s">
        <v>249</v>
      </c>
      <c r="AU425" s="204" t="s">
        <v>84</v>
      </c>
      <c r="AV425" s="13" t="s">
        <v>84</v>
      </c>
      <c r="AW425" s="13" t="s">
        <v>36</v>
      </c>
      <c r="AX425" s="13" t="s">
        <v>82</v>
      </c>
      <c r="AY425" s="204" t="s">
        <v>225</v>
      </c>
    </row>
    <row r="426" spans="1:31" s="2" customFormat="1" ht="6.95" customHeight="1">
      <c r="A426" s="35"/>
      <c r="B426" s="48"/>
      <c r="C426" s="49"/>
      <c r="D426" s="49"/>
      <c r="E426" s="49"/>
      <c r="F426" s="49"/>
      <c r="G426" s="49"/>
      <c r="H426" s="49"/>
      <c r="I426" s="49"/>
      <c r="J426" s="49"/>
      <c r="K426" s="49"/>
      <c r="L426" s="40"/>
      <c r="M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</row>
  </sheetData>
  <sheetProtection algorithmName="SHA-512" hashValue="FO38BYxDOikgdwJbjvjoBuwY5+iqqX0q6KAm4YcATbbDIaKvpQqjUbWVPiKinPfQMyd5tLZqbXDeR3HVSoDCIQ==" saltValue="yqBs7YlZ+yujpE1wgSQc3bAXMvO0GaT1WYX1dQzZYXjfww4BzY6ui36AkRccoslooijVrjm43aG4wTRw21Vo5g==" spinCount="100000" sheet="1" objects="1" scenarios="1" formatColumns="0" formatRows="0" autoFilter="0"/>
  <autoFilter ref="C86:K42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611341121"/>
    <hyperlink ref="F94" r:id="rId2" display="https://podminky.urs.cz/item/CS_URS_2022_01/612341121"/>
    <hyperlink ref="F102" r:id="rId3" display="https://podminky.urs.cz/item/CS_URS_2022_01/914511111"/>
    <hyperlink ref="F105" r:id="rId4" display="https://podminky.urs.cz/item/CS_URS_2022_01/941311111"/>
    <hyperlink ref="F110" r:id="rId5" display="https://podminky.urs.cz/item/CS_URS_2022_01/941311811"/>
    <hyperlink ref="F117" r:id="rId6" display="https://podminky.urs.cz/item/CS_URS_2022_01/741110061"/>
    <hyperlink ref="F120" r:id="rId7" display="https://podminky.urs.cz/item/CS_URS_2022_01/741110301"/>
    <hyperlink ref="F125" r:id="rId8" display="https://podminky.urs.cz/item/CS_URS_2022_01/741112001"/>
    <hyperlink ref="F128" r:id="rId9" display="https://podminky.urs.cz/item/CS_URS_2022_01/741112041"/>
    <hyperlink ref="F131" r:id="rId10" display="https://podminky.urs.cz/item/CS_URS_2022_01/741112061"/>
    <hyperlink ref="F134" r:id="rId11" display="https://podminky.urs.cz/item/CS_URS_2022_01/741120001"/>
    <hyperlink ref="F138" r:id="rId12" display="https://podminky.urs.cz/item/CS_URS_2022_01/741120005"/>
    <hyperlink ref="F142" r:id="rId13" display="https://podminky.urs.cz/item/CS_URS_2022_01/741122011"/>
    <hyperlink ref="F146" r:id="rId14" display="https://podminky.urs.cz/item/CS_URS_2022_01/741122015"/>
    <hyperlink ref="F148" r:id="rId15" display="https://podminky.urs.cz/item/CS_URS_2022_01/741122211"/>
    <hyperlink ref="F155" r:id="rId16" display="https://podminky.urs.cz/item/CS_URS_2022_01/741122016"/>
    <hyperlink ref="F164" r:id="rId17" display="https://podminky.urs.cz/item/CS_URS_2022_01/741122031"/>
    <hyperlink ref="F169" r:id="rId18" display="https://podminky.urs.cz/item/CS_URS_2022_01/741122231"/>
    <hyperlink ref="F171" r:id="rId19" display="https://podminky.urs.cz/item/CS_URS_2022_01/741122142"/>
    <hyperlink ref="F177" r:id="rId20" display="https://podminky.urs.cz/item/CS_URS_2022_01/741122133"/>
    <hyperlink ref="F183" r:id="rId21" display="https://podminky.urs.cz/item/CS_URS_2022_01/741122134"/>
    <hyperlink ref="F189" r:id="rId22" display="https://podminky.urs.cz/item/CS_URS_2022_01/741122232"/>
    <hyperlink ref="F193" r:id="rId23" display="https://podminky.urs.cz/item/CS_URS_2022_01/741122237"/>
    <hyperlink ref="F197" r:id="rId24" display="https://podminky.urs.cz/item/CS_URS_2022_01/741124733"/>
    <hyperlink ref="F206" r:id="rId25" display="https://podminky.urs.cz/item/CS_URS_2022_01/741130001"/>
    <hyperlink ref="F208" r:id="rId26" display="https://podminky.urs.cz/item/CS_URS_2022_01/741130004"/>
    <hyperlink ref="F210" r:id="rId27" display="https://podminky.urs.cz/item/CS_URS_2022_01/741130007"/>
    <hyperlink ref="F212" r:id="rId28" display="https://podminky.urs.cz/item/CS_URS_2022_01/741210104"/>
    <hyperlink ref="F218" r:id="rId29" display="https://podminky.urs.cz/item/CS_URS_2022_01/741210121"/>
    <hyperlink ref="F222" r:id="rId30" display="https://podminky.urs.cz/item/CS_URS_2022_01/741313052"/>
    <hyperlink ref="F224" r:id="rId31" display="https://podminky.urs.cz/item/CS_URS_2022_01/741313083"/>
    <hyperlink ref="F227" r:id="rId32" display="https://podminky.urs.cz/item/CS_URS_2022_01/741313085"/>
    <hyperlink ref="F231" r:id="rId33" display="https://podminky.urs.cz/item/CS_URS_2022_01/741310022"/>
    <hyperlink ref="F235" r:id="rId34" display="https://podminky.urs.cz/item/CS_URS_2022_01/741310025"/>
    <hyperlink ref="F237" r:id="rId35" display="https://podminky.urs.cz/item/CS_URS_2022_01/741310101"/>
    <hyperlink ref="F240" r:id="rId36" display="https://podminky.urs.cz/item/CS_URS_2022_01/741310112"/>
    <hyperlink ref="F243" r:id="rId37" display="https://podminky.urs.cz/item/CS_URS_2022_01/741310121"/>
    <hyperlink ref="F246" r:id="rId38" display="https://podminky.urs.cz/item/CS_URS_2022_01/741313002"/>
    <hyperlink ref="F254" r:id="rId39" display="https://podminky.urs.cz/item/CS_URS_2022_01/741313012"/>
    <hyperlink ref="F257" r:id="rId40" display="https://podminky.urs.cz/item/CS_URS_2022_01/741320175"/>
    <hyperlink ref="F261" r:id="rId41" display="https://podminky.urs.cz/item/CS_URS_2022_01/741372051"/>
    <hyperlink ref="F263" r:id="rId42" display="https://podminky.urs.cz/item/CS_URS_2022_01/741372066"/>
    <hyperlink ref="F266" r:id="rId43" display="https://podminky.urs.cz/item/CS_URS_2022_01/741372067"/>
    <hyperlink ref="F269" r:id="rId44" display="https://podminky.urs.cz/item/CS_URS_2022_01/741372114"/>
    <hyperlink ref="F295" r:id="rId45" display="https://podminky.urs.cz/item/CS_URS_2022_01/741410003"/>
    <hyperlink ref="F297" r:id="rId46" display="https://podminky.urs.cz/item/CS_URS_2022_01/741410063"/>
    <hyperlink ref="F299" r:id="rId47" display="https://podminky.urs.cz/item/CS_URS_2022_01/741410072"/>
    <hyperlink ref="F301" r:id="rId48" display="https://podminky.urs.cz/item/CS_URS_2022_01/741410074"/>
    <hyperlink ref="F304" r:id="rId49" display="https://podminky.urs.cz/item/CS_URS_2022_01/741810003"/>
    <hyperlink ref="F306" r:id="rId50" display="https://podminky.urs.cz/item/CS_URS_2022_01/741810011"/>
    <hyperlink ref="F308" r:id="rId51" display="https://podminky.urs.cz/item/CS_URS_2022_01/741820102"/>
    <hyperlink ref="F310" r:id="rId52" display="https://podminky.urs.cz/item/CS_URS_2022_01/741910411"/>
    <hyperlink ref="F312" r:id="rId53" display="https://podminky.urs.cz/item/CS_URS_2022_01/741910414"/>
    <hyperlink ref="F318" r:id="rId54" display="https://podminky.urs.cz/item/CS_URS_2022_01/741910421"/>
    <hyperlink ref="F320" r:id="rId55" display="https://podminky.urs.cz/item/CS_URS_2022_01/998741101"/>
    <hyperlink ref="F322" r:id="rId56" display="https://podminky.urs.cz/item/CS_URS_2022_01/998741102"/>
    <hyperlink ref="F326" r:id="rId57" display="https://podminky.urs.cz/item/CS_URS_2021_02/210220101"/>
    <hyperlink ref="F334" r:id="rId58" display="https://podminky.urs.cz/item/CS_URS_2021_02/210220231"/>
    <hyperlink ref="F339" r:id="rId59" display="https://podminky.urs.cz/item/CS_URS_2022_01/210220301"/>
    <hyperlink ref="F355" r:id="rId60" display="https://podminky.urs.cz/item/CS_URS_2022_01/210220304"/>
    <hyperlink ref="F358" r:id="rId61" display="https://podminky.urs.cz/item/CS_URS_2021_02/210220401"/>
    <hyperlink ref="F363" r:id="rId62" display="https://podminky.urs.cz/item/CS_URS_2022_01/741410022"/>
    <hyperlink ref="F380" r:id="rId63" display="https://podminky.urs.cz/item/CS_URS_2021_02/460171132"/>
    <hyperlink ref="F382" r:id="rId64" display="https://podminky.urs.cz/item/CS_URS_2021_02/460391123"/>
    <hyperlink ref="F385" r:id="rId65" display="https://podminky.urs.cz/item/CS_URS_2021_02/460661212"/>
    <hyperlink ref="F390" r:id="rId66" display="https://podminky.urs.cz/item/CS_URS_2021_02/460451142"/>
    <hyperlink ref="F402" r:id="rId67" display="https://podminky.urs.cz/item/CS_URS_2021_02/460171322"/>
    <hyperlink ref="F404" r:id="rId68" display="https://podminky.urs.cz/item/CS_URS_2021_02/460661116"/>
    <hyperlink ref="F406" r:id="rId69" display="https://podminky.urs.cz/item/CS_URS_2021_02/460451332"/>
    <hyperlink ref="F415" r:id="rId70" display="https://podminky.urs.cz/item/CS_URS_2021_02/460905221"/>
    <hyperlink ref="F418" r:id="rId71" display="https://podminky.urs.cz/item/CS_URS_2021_02/468111311"/>
    <hyperlink ref="F420" r:id="rId72" display="https://podminky.urs.cz/item/CS_URS_2021_02/468111312"/>
    <hyperlink ref="F422" r:id="rId73" display="https://podminky.urs.cz/item/CS_URS_2021_02/468112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2999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2356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2357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3000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ROUND((SUM(BE84:BE218)),2)</f>
        <v>0</v>
      </c>
      <c r="G33" s="35"/>
      <c r="H33" s="35"/>
      <c r="I33" s="120">
        <v>0.21</v>
      </c>
      <c r="J33" s="119">
        <f>ROUND(((SUM(BE84:BE218))*I33),2)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ROUND((SUM(BF84:BF218)),2)</f>
        <v>0</v>
      </c>
      <c r="G34" s="35"/>
      <c r="H34" s="35"/>
      <c r="I34" s="120">
        <v>0.15</v>
      </c>
      <c r="J34" s="119">
        <f>ROUND(((SUM(BF84:BF218))*I34),2)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ROUND((SUM(BG84:BG218)),2)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ROUND((SUM(BH84:BH218)),2)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ROUND((SUM(BI84:BI218)),2)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14 - Zařízení slaboproudé elektrotechniky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David Lipčák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197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2359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3001</v>
      </c>
      <c r="E62" s="145"/>
      <c r="F62" s="145"/>
      <c r="G62" s="145"/>
      <c r="H62" s="145"/>
      <c r="I62" s="145"/>
      <c r="J62" s="146">
        <f>J89</f>
        <v>0</v>
      </c>
      <c r="K62" s="143"/>
      <c r="L62" s="147"/>
    </row>
    <row r="63" spans="2:12" s="9" customFormat="1" ht="24.95" customHeight="1">
      <c r="B63" s="136"/>
      <c r="C63" s="137"/>
      <c r="D63" s="138" t="s">
        <v>2360</v>
      </c>
      <c r="E63" s="139"/>
      <c r="F63" s="139"/>
      <c r="G63" s="139"/>
      <c r="H63" s="139"/>
      <c r="I63" s="139"/>
      <c r="J63" s="140">
        <f>J211</f>
        <v>0</v>
      </c>
      <c r="K63" s="137"/>
      <c r="L63" s="141"/>
    </row>
    <row r="64" spans="2:12" s="10" customFormat="1" ht="19.9" customHeight="1">
      <c r="B64" s="142"/>
      <c r="C64" s="143"/>
      <c r="D64" s="144" t="s">
        <v>2362</v>
      </c>
      <c r="E64" s="145"/>
      <c r="F64" s="145"/>
      <c r="G64" s="145"/>
      <c r="H64" s="145"/>
      <c r="I64" s="145"/>
      <c r="J64" s="146">
        <f>J212</f>
        <v>0</v>
      </c>
      <c r="K64" s="143"/>
      <c r="L64" s="147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210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90" t="str">
        <f>E7</f>
        <v>Hasičská zbrojnice Bílina</v>
      </c>
      <c r="F74" s="391"/>
      <c r="G74" s="391"/>
      <c r="H74" s="39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147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7" t="str">
        <f>E9</f>
        <v>14 - Zařízení slaboproudé elektrotechniky</v>
      </c>
      <c r="F76" s="392"/>
      <c r="G76" s="392"/>
      <c r="H76" s="392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Bílina</v>
      </c>
      <c r="G78" s="37"/>
      <c r="H78" s="37"/>
      <c r="I78" s="30" t="s">
        <v>23</v>
      </c>
      <c r="J78" s="60" t="str">
        <f>IF(J12="","",J12)</f>
        <v>9. 6. 2022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Město Bílina</v>
      </c>
      <c r="G80" s="37"/>
      <c r="H80" s="37"/>
      <c r="I80" s="30" t="s">
        <v>32</v>
      </c>
      <c r="J80" s="33" t="str">
        <f>E21</f>
        <v>Drakisa s.r.o.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37</v>
      </c>
      <c r="J81" s="33" t="str">
        <f>E24</f>
        <v>David Lipčák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8"/>
      <c r="B83" s="149"/>
      <c r="C83" s="150" t="s">
        <v>211</v>
      </c>
      <c r="D83" s="151" t="s">
        <v>59</v>
      </c>
      <c r="E83" s="151" t="s">
        <v>55</v>
      </c>
      <c r="F83" s="151" t="s">
        <v>56</v>
      </c>
      <c r="G83" s="151" t="s">
        <v>212</v>
      </c>
      <c r="H83" s="151" t="s">
        <v>213</v>
      </c>
      <c r="I83" s="151" t="s">
        <v>214</v>
      </c>
      <c r="J83" s="151" t="s">
        <v>187</v>
      </c>
      <c r="K83" s="152" t="s">
        <v>215</v>
      </c>
      <c r="L83" s="153"/>
      <c r="M83" s="69" t="s">
        <v>19</v>
      </c>
      <c r="N83" s="70" t="s">
        <v>44</v>
      </c>
      <c r="O83" s="70" t="s">
        <v>216</v>
      </c>
      <c r="P83" s="70" t="s">
        <v>217</v>
      </c>
      <c r="Q83" s="70" t="s">
        <v>218</v>
      </c>
      <c r="R83" s="70" t="s">
        <v>219</v>
      </c>
      <c r="S83" s="70" t="s">
        <v>220</v>
      </c>
      <c r="T83" s="71" t="s">
        <v>221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5"/>
      <c r="B84" s="36"/>
      <c r="C84" s="76" t="s">
        <v>222</v>
      </c>
      <c r="D84" s="37"/>
      <c r="E84" s="37"/>
      <c r="F84" s="37"/>
      <c r="G84" s="37"/>
      <c r="H84" s="37"/>
      <c r="I84" s="37"/>
      <c r="J84" s="154">
        <f>BK84</f>
        <v>0</v>
      </c>
      <c r="K84" s="37"/>
      <c r="L84" s="40"/>
      <c r="M84" s="72"/>
      <c r="N84" s="155"/>
      <c r="O84" s="73"/>
      <c r="P84" s="156">
        <f>P85+P211</f>
        <v>0</v>
      </c>
      <c r="Q84" s="73"/>
      <c r="R84" s="156">
        <f>R85+R211</f>
        <v>0.23832299999999998</v>
      </c>
      <c r="S84" s="73"/>
      <c r="T84" s="157">
        <f>T85+T211</f>
        <v>0.9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73</v>
      </c>
      <c r="AU84" s="18" t="s">
        <v>188</v>
      </c>
      <c r="BK84" s="158">
        <f>BK85+BK211</f>
        <v>0</v>
      </c>
    </row>
    <row r="85" spans="2:63" s="12" customFormat="1" ht="25.9" customHeight="1">
      <c r="B85" s="159"/>
      <c r="C85" s="160"/>
      <c r="D85" s="161" t="s">
        <v>73</v>
      </c>
      <c r="E85" s="162" t="s">
        <v>708</v>
      </c>
      <c r="F85" s="162" t="s">
        <v>709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P86+P89</f>
        <v>0</v>
      </c>
      <c r="Q85" s="167"/>
      <c r="R85" s="168">
        <f>R86+R89</f>
        <v>0.22932299999999997</v>
      </c>
      <c r="S85" s="167"/>
      <c r="T85" s="169">
        <f>T86+T89</f>
        <v>0</v>
      </c>
      <c r="AR85" s="170" t="s">
        <v>84</v>
      </c>
      <c r="AT85" s="171" t="s">
        <v>73</v>
      </c>
      <c r="AU85" s="171" t="s">
        <v>74</v>
      </c>
      <c r="AY85" s="170" t="s">
        <v>225</v>
      </c>
      <c r="BK85" s="172">
        <f>BK86+BK89</f>
        <v>0</v>
      </c>
    </row>
    <row r="86" spans="2:63" s="12" customFormat="1" ht="22.9" customHeight="1">
      <c r="B86" s="159"/>
      <c r="C86" s="160"/>
      <c r="D86" s="161" t="s">
        <v>73</v>
      </c>
      <c r="E86" s="173" t="s">
        <v>2397</v>
      </c>
      <c r="F86" s="173" t="s">
        <v>2398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SUM(P87:P88)</f>
        <v>0</v>
      </c>
      <c r="Q86" s="167"/>
      <c r="R86" s="168">
        <f>SUM(R87:R88)</f>
        <v>0</v>
      </c>
      <c r="S86" s="167"/>
      <c r="T86" s="169">
        <f>SUM(T87:T88)</f>
        <v>0</v>
      </c>
      <c r="AR86" s="170" t="s">
        <v>84</v>
      </c>
      <c r="AT86" s="171" t="s">
        <v>73</v>
      </c>
      <c r="AU86" s="171" t="s">
        <v>82</v>
      </c>
      <c r="AY86" s="170" t="s">
        <v>225</v>
      </c>
      <c r="BK86" s="172">
        <f>SUM(BK87:BK88)</f>
        <v>0</v>
      </c>
    </row>
    <row r="87" spans="1:65" s="2" customFormat="1" ht="44.25" customHeight="1">
      <c r="A87" s="35"/>
      <c r="B87" s="36"/>
      <c r="C87" s="175" t="s">
        <v>82</v>
      </c>
      <c r="D87" s="175" t="s">
        <v>227</v>
      </c>
      <c r="E87" s="176" t="s">
        <v>2754</v>
      </c>
      <c r="F87" s="177" t="s">
        <v>2755</v>
      </c>
      <c r="G87" s="178" t="s">
        <v>332</v>
      </c>
      <c r="H87" s="179">
        <v>1</v>
      </c>
      <c r="I87" s="180"/>
      <c r="J87" s="181">
        <f>ROUND(I87*H87,2)</f>
        <v>0</v>
      </c>
      <c r="K87" s="177" t="s">
        <v>292</v>
      </c>
      <c r="L87" s="40"/>
      <c r="M87" s="182" t="s">
        <v>19</v>
      </c>
      <c r="N87" s="183" t="s">
        <v>45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295</v>
      </c>
      <c r="AT87" s="186" t="s">
        <v>227</v>
      </c>
      <c r="AU87" s="186" t="s">
        <v>84</v>
      </c>
      <c r="AY87" s="18" t="s">
        <v>225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82</v>
      </c>
      <c r="BK87" s="187">
        <f>ROUND(I87*H87,2)</f>
        <v>0</v>
      </c>
      <c r="BL87" s="18" t="s">
        <v>295</v>
      </c>
      <c r="BM87" s="186" t="s">
        <v>3002</v>
      </c>
    </row>
    <row r="88" spans="1:47" s="2" customFormat="1" ht="11.25">
      <c r="A88" s="35"/>
      <c r="B88" s="36"/>
      <c r="C88" s="37"/>
      <c r="D88" s="188" t="s">
        <v>233</v>
      </c>
      <c r="E88" s="37"/>
      <c r="F88" s="189" t="s">
        <v>2757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233</v>
      </c>
      <c r="AU88" s="18" t="s">
        <v>84</v>
      </c>
    </row>
    <row r="89" spans="2:63" s="12" customFormat="1" ht="22.9" customHeight="1">
      <c r="B89" s="159"/>
      <c r="C89" s="160"/>
      <c r="D89" s="161" t="s">
        <v>73</v>
      </c>
      <c r="E89" s="173" t="s">
        <v>3003</v>
      </c>
      <c r="F89" s="173" t="s">
        <v>3004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SUM(P90:P210)</f>
        <v>0</v>
      </c>
      <c r="Q89" s="167"/>
      <c r="R89" s="168">
        <f>SUM(R90:R210)</f>
        <v>0.22932299999999997</v>
      </c>
      <c r="S89" s="167"/>
      <c r="T89" s="169">
        <f>SUM(T90:T210)</f>
        <v>0</v>
      </c>
      <c r="AR89" s="170" t="s">
        <v>84</v>
      </c>
      <c r="AT89" s="171" t="s">
        <v>73</v>
      </c>
      <c r="AU89" s="171" t="s">
        <v>82</v>
      </c>
      <c r="AY89" s="170" t="s">
        <v>225</v>
      </c>
      <c r="BK89" s="172">
        <f>SUM(BK90:BK210)</f>
        <v>0</v>
      </c>
    </row>
    <row r="90" spans="1:65" s="2" customFormat="1" ht="21.75" customHeight="1">
      <c r="A90" s="35"/>
      <c r="B90" s="36"/>
      <c r="C90" s="216" t="s">
        <v>84</v>
      </c>
      <c r="D90" s="216" t="s">
        <v>336</v>
      </c>
      <c r="E90" s="217" t="s">
        <v>3005</v>
      </c>
      <c r="F90" s="218" t="s">
        <v>3006</v>
      </c>
      <c r="G90" s="219" t="s">
        <v>554</v>
      </c>
      <c r="H90" s="220">
        <v>276</v>
      </c>
      <c r="I90" s="221"/>
      <c r="J90" s="222">
        <f>ROUND(I90*H90,2)</f>
        <v>0</v>
      </c>
      <c r="K90" s="218" t="s">
        <v>19</v>
      </c>
      <c r="L90" s="223"/>
      <c r="M90" s="224" t="s">
        <v>19</v>
      </c>
      <c r="N90" s="225" t="s">
        <v>45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721</v>
      </c>
      <c r="AT90" s="186" t="s">
        <v>336</v>
      </c>
      <c r="AU90" s="186" t="s">
        <v>84</v>
      </c>
      <c r="AY90" s="18" t="s">
        <v>225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82</v>
      </c>
      <c r="BK90" s="187">
        <f>ROUND(I90*H90,2)</f>
        <v>0</v>
      </c>
      <c r="BL90" s="18" t="s">
        <v>295</v>
      </c>
      <c r="BM90" s="186" t="s">
        <v>3007</v>
      </c>
    </row>
    <row r="91" spans="2:51" s="13" customFormat="1" ht="11.25">
      <c r="B91" s="193"/>
      <c r="C91" s="194"/>
      <c r="D91" s="195" t="s">
        <v>249</v>
      </c>
      <c r="E91" s="196" t="s">
        <v>19</v>
      </c>
      <c r="F91" s="197" t="s">
        <v>3008</v>
      </c>
      <c r="G91" s="194"/>
      <c r="H91" s="198">
        <v>276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249</v>
      </c>
      <c r="AU91" s="204" t="s">
        <v>84</v>
      </c>
      <c r="AV91" s="13" t="s">
        <v>84</v>
      </c>
      <c r="AW91" s="13" t="s">
        <v>36</v>
      </c>
      <c r="AX91" s="13" t="s">
        <v>82</v>
      </c>
      <c r="AY91" s="204" t="s">
        <v>225</v>
      </c>
    </row>
    <row r="92" spans="1:65" s="2" customFormat="1" ht="24.2" customHeight="1">
      <c r="A92" s="35"/>
      <c r="B92" s="36"/>
      <c r="C92" s="216" t="s">
        <v>131</v>
      </c>
      <c r="D92" s="216" t="s">
        <v>336</v>
      </c>
      <c r="E92" s="217" t="s">
        <v>3009</v>
      </c>
      <c r="F92" s="218" t="s">
        <v>3010</v>
      </c>
      <c r="G92" s="219" t="s">
        <v>554</v>
      </c>
      <c r="H92" s="220">
        <v>1595.05</v>
      </c>
      <c r="I92" s="221"/>
      <c r="J92" s="222">
        <f>ROUND(I92*H92,2)</f>
        <v>0</v>
      </c>
      <c r="K92" s="218" t="s">
        <v>292</v>
      </c>
      <c r="L92" s="223"/>
      <c r="M92" s="224" t="s">
        <v>19</v>
      </c>
      <c r="N92" s="225" t="s">
        <v>45</v>
      </c>
      <c r="O92" s="65"/>
      <c r="P92" s="184">
        <f>O92*H92</f>
        <v>0</v>
      </c>
      <c r="Q92" s="184">
        <v>6E-05</v>
      </c>
      <c r="R92" s="184">
        <f>Q92*H92</f>
        <v>0.095703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721</v>
      </c>
      <c r="AT92" s="186" t="s">
        <v>336</v>
      </c>
      <c r="AU92" s="186" t="s">
        <v>84</v>
      </c>
      <c r="AY92" s="18" t="s">
        <v>225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8" t="s">
        <v>82</v>
      </c>
      <c r="BK92" s="187">
        <f>ROUND(I92*H92,2)</f>
        <v>0</v>
      </c>
      <c r="BL92" s="18" t="s">
        <v>295</v>
      </c>
      <c r="BM92" s="186" t="s">
        <v>3011</v>
      </c>
    </row>
    <row r="93" spans="2:51" s="13" customFormat="1" ht="11.25">
      <c r="B93" s="193"/>
      <c r="C93" s="194"/>
      <c r="D93" s="195" t="s">
        <v>249</v>
      </c>
      <c r="E93" s="196" t="s">
        <v>19</v>
      </c>
      <c r="F93" s="197" t="s">
        <v>3012</v>
      </c>
      <c r="G93" s="194"/>
      <c r="H93" s="198">
        <v>1595.05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249</v>
      </c>
      <c r="AU93" s="204" t="s">
        <v>84</v>
      </c>
      <c r="AV93" s="13" t="s">
        <v>84</v>
      </c>
      <c r="AW93" s="13" t="s">
        <v>36</v>
      </c>
      <c r="AX93" s="13" t="s">
        <v>82</v>
      </c>
      <c r="AY93" s="204" t="s">
        <v>225</v>
      </c>
    </row>
    <row r="94" spans="1:65" s="2" customFormat="1" ht="24.2" customHeight="1">
      <c r="A94" s="35"/>
      <c r="B94" s="36"/>
      <c r="C94" s="175" t="s">
        <v>231</v>
      </c>
      <c r="D94" s="175" t="s">
        <v>227</v>
      </c>
      <c r="E94" s="176" t="s">
        <v>3013</v>
      </c>
      <c r="F94" s="177" t="s">
        <v>3014</v>
      </c>
      <c r="G94" s="178" t="s">
        <v>554</v>
      </c>
      <c r="H94" s="179">
        <v>180</v>
      </c>
      <c r="I94" s="180"/>
      <c r="J94" s="181">
        <f>ROUND(I94*H94,2)</f>
        <v>0</v>
      </c>
      <c r="K94" s="177" t="s">
        <v>230</v>
      </c>
      <c r="L94" s="40"/>
      <c r="M94" s="182" t="s">
        <v>19</v>
      </c>
      <c r="N94" s="183" t="s">
        <v>45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295</v>
      </c>
      <c r="AT94" s="186" t="s">
        <v>227</v>
      </c>
      <c r="AU94" s="186" t="s">
        <v>84</v>
      </c>
      <c r="AY94" s="18" t="s">
        <v>225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82</v>
      </c>
      <c r="BK94" s="187">
        <f>ROUND(I94*H94,2)</f>
        <v>0</v>
      </c>
      <c r="BL94" s="18" t="s">
        <v>295</v>
      </c>
      <c r="BM94" s="186" t="s">
        <v>3015</v>
      </c>
    </row>
    <row r="95" spans="1:47" s="2" customFormat="1" ht="11.25">
      <c r="A95" s="35"/>
      <c r="B95" s="36"/>
      <c r="C95" s="37"/>
      <c r="D95" s="188" t="s">
        <v>233</v>
      </c>
      <c r="E95" s="37"/>
      <c r="F95" s="189" t="s">
        <v>3016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233</v>
      </c>
      <c r="AU95" s="18" t="s">
        <v>84</v>
      </c>
    </row>
    <row r="96" spans="1:65" s="2" customFormat="1" ht="21.75" customHeight="1">
      <c r="A96" s="35"/>
      <c r="B96" s="36"/>
      <c r="C96" s="216" t="s">
        <v>1265</v>
      </c>
      <c r="D96" s="216" t="s">
        <v>336</v>
      </c>
      <c r="E96" s="217" t="s">
        <v>3017</v>
      </c>
      <c r="F96" s="218" t="s">
        <v>3018</v>
      </c>
      <c r="G96" s="219" t="s">
        <v>554</v>
      </c>
      <c r="H96" s="220">
        <v>207</v>
      </c>
      <c r="I96" s="221"/>
      <c r="J96" s="222">
        <f>ROUND(I96*H96,2)</f>
        <v>0</v>
      </c>
      <c r="K96" s="218" t="s">
        <v>292</v>
      </c>
      <c r="L96" s="223"/>
      <c r="M96" s="224" t="s">
        <v>19</v>
      </c>
      <c r="N96" s="225" t="s">
        <v>45</v>
      </c>
      <c r="O96" s="65"/>
      <c r="P96" s="184">
        <f>O96*H96</f>
        <v>0</v>
      </c>
      <c r="Q96" s="184">
        <v>0.0001</v>
      </c>
      <c r="R96" s="184">
        <f>Q96*H96</f>
        <v>0.0207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721</v>
      </c>
      <c r="AT96" s="186" t="s">
        <v>336</v>
      </c>
      <c r="AU96" s="186" t="s">
        <v>84</v>
      </c>
      <c r="AY96" s="18" t="s">
        <v>225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82</v>
      </c>
      <c r="BK96" s="187">
        <f>ROUND(I96*H96,2)</f>
        <v>0</v>
      </c>
      <c r="BL96" s="18" t="s">
        <v>295</v>
      </c>
      <c r="BM96" s="186" t="s">
        <v>3019</v>
      </c>
    </row>
    <row r="97" spans="2:51" s="13" customFormat="1" ht="11.25">
      <c r="B97" s="193"/>
      <c r="C97" s="194"/>
      <c r="D97" s="195" t="s">
        <v>249</v>
      </c>
      <c r="E97" s="196" t="s">
        <v>19</v>
      </c>
      <c r="F97" s="197" t="s">
        <v>3020</v>
      </c>
      <c r="G97" s="194"/>
      <c r="H97" s="198">
        <v>207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249</v>
      </c>
      <c r="AU97" s="204" t="s">
        <v>84</v>
      </c>
      <c r="AV97" s="13" t="s">
        <v>84</v>
      </c>
      <c r="AW97" s="13" t="s">
        <v>36</v>
      </c>
      <c r="AX97" s="13" t="s">
        <v>82</v>
      </c>
      <c r="AY97" s="204" t="s">
        <v>225</v>
      </c>
    </row>
    <row r="98" spans="1:65" s="2" customFormat="1" ht="24.2" customHeight="1">
      <c r="A98" s="35"/>
      <c r="B98" s="36"/>
      <c r="C98" s="175" t="s">
        <v>255</v>
      </c>
      <c r="D98" s="175" t="s">
        <v>227</v>
      </c>
      <c r="E98" s="176" t="s">
        <v>3021</v>
      </c>
      <c r="F98" s="177" t="s">
        <v>3022</v>
      </c>
      <c r="G98" s="178" t="s">
        <v>554</v>
      </c>
      <c r="H98" s="179">
        <v>2</v>
      </c>
      <c r="I98" s="180"/>
      <c r="J98" s="181">
        <f>ROUND(I98*H98,2)</f>
        <v>0</v>
      </c>
      <c r="K98" s="177" t="s">
        <v>292</v>
      </c>
      <c r="L98" s="40"/>
      <c r="M98" s="182" t="s">
        <v>19</v>
      </c>
      <c r="N98" s="183" t="s">
        <v>45</v>
      </c>
      <c r="O98" s="65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295</v>
      </c>
      <c r="AT98" s="186" t="s">
        <v>227</v>
      </c>
      <c r="AU98" s="186" t="s">
        <v>84</v>
      </c>
      <c r="AY98" s="18" t="s">
        <v>225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82</v>
      </c>
      <c r="BK98" s="187">
        <f>ROUND(I98*H98,2)</f>
        <v>0</v>
      </c>
      <c r="BL98" s="18" t="s">
        <v>295</v>
      </c>
      <c r="BM98" s="186" t="s">
        <v>3023</v>
      </c>
    </row>
    <row r="99" spans="1:47" s="2" customFormat="1" ht="11.25">
      <c r="A99" s="35"/>
      <c r="B99" s="36"/>
      <c r="C99" s="37"/>
      <c r="D99" s="188" t="s">
        <v>233</v>
      </c>
      <c r="E99" s="37"/>
      <c r="F99" s="189" t="s">
        <v>3024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233</v>
      </c>
      <c r="AU99" s="18" t="s">
        <v>84</v>
      </c>
    </row>
    <row r="100" spans="1:65" s="2" customFormat="1" ht="24.2" customHeight="1">
      <c r="A100" s="35"/>
      <c r="B100" s="36"/>
      <c r="C100" s="216" t="s">
        <v>262</v>
      </c>
      <c r="D100" s="216" t="s">
        <v>336</v>
      </c>
      <c r="E100" s="217" t="s">
        <v>3025</v>
      </c>
      <c r="F100" s="218" t="s">
        <v>3026</v>
      </c>
      <c r="G100" s="219" t="s">
        <v>554</v>
      </c>
      <c r="H100" s="220">
        <v>2</v>
      </c>
      <c r="I100" s="221"/>
      <c r="J100" s="222">
        <f>ROUND(I100*H100,2)</f>
        <v>0</v>
      </c>
      <c r="K100" s="218" t="s">
        <v>292</v>
      </c>
      <c r="L100" s="223"/>
      <c r="M100" s="224" t="s">
        <v>19</v>
      </c>
      <c r="N100" s="225" t="s">
        <v>45</v>
      </c>
      <c r="O100" s="65"/>
      <c r="P100" s="184">
        <f>O100*H100</f>
        <v>0</v>
      </c>
      <c r="Q100" s="184">
        <v>0.00019</v>
      </c>
      <c r="R100" s="184">
        <f>Q100*H100</f>
        <v>0.00038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721</v>
      </c>
      <c r="AT100" s="186" t="s">
        <v>336</v>
      </c>
      <c r="AU100" s="186" t="s">
        <v>84</v>
      </c>
      <c r="AY100" s="18" t="s">
        <v>225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82</v>
      </c>
      <c r="BK100" s="187">
        <f>ROUND(I100*H100,2)</f>
        <v>0</v>
      </c>
      <c r="BL100" s="18" t="s">
        <v>295</v>
      </c>
      <c r="BM100" s="186" t="s">
        <v>3027</v>
      </c>
    </row>
    <row r="101" spans="1:65" s="2" customFormat="1" ht="33" customHeight="1">
      <c r="A101" s="35"/>
      <c r="B101" s="36"/>
      <c r="C101" s="175" t="s">
        <v>268</v>
      </c>
      <c r="D101" s="175" t="s">
        <v>227</v>
      </c>
      <c r="E101" s="176" t="s">
        <v>3028</v>
      </c>
      <c r="F101" s="177" t="s">
        <v>3029</v>
      </c>
      <c r="G101" s="178" t="s">
        <v>332</v>
      </c>
      <c r="H101" s="179">
        <v>10</v>
      </c>
      <c r="I101" s="180"/>
      <c r="J101" s="181">
        <f>ROUND(I101*H101,2)</f>
        <v>0</v>
      </c>
      <c r="K101" s="177" t="s">
        <v>230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295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295</v>
      </c>
      <c r="BM101" s="186" t="s">
        <v>3030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3031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24.2" customHeight="1">
      <c r="A103" s="35"/>
      <c r="B103" s="36"/>
      <c r="C103" s="216" t="s">
        <v>273</v>
      </c>
      <c r="D103" s="216" t="s">
        <v>336</v>
      </c>
      <c r="E103" s="217" t="s">
        <v>2432</v>
      </c>
      <c r="F103" s="218" t="s">
        <v>2433</v>
      </c>
      <c r="G103" s="219" t="s">
        <v>332</v>
      </c>
      <c r="H103" s="220">
        <v>20</v>
      </c>
      <c r="I103" s="221"/>
      <c r="J103" s="222">
        <f>ROUND(I103*H103,2)</f>
        <v>0</v>
      </c>
      <c r="K103" s="218" t="s">
        <v>292</v>
      </c>
      <c r="L103" s="223"/>
      <c r="M103" s="224" t="s">
        <v>19</v>
      </c>
      <c r="N103" s="225" t="s">
        <v>45</v>
      </c>
      <c r="O103" s="65"/>
      <c r="P103" s="184">
        <f>O103*H103</f>
        <v>0</v>
      </c>
      <c r="Q103" s="184">
        <v>5E-05</v>
      </c>
      <c r="R103" s="184">
        <f>Q103*H103</f>
        <v>0.001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721</v>
      </c>
      <c r="AT103" s="186" t="s">
        <v>336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295</v>
      </c>
      <c r="BM103" s="186" t="s">
        <v>3032</v>
      </c>
    </row>
    <row r="104" spans="1:65" s="2" customFormat="1" ht="24.2" customHeight="1">
      <c r="A104" s="35"/>
      <c r="B104" s="36"/>
      <c r="C104" s="216" t="s">
        <v>109</v>
      </c>
      <c r="D104" s="216" t="s">
        <v>336</v>
      </c>
      <c r="E104" s="217" t="s">
        <v>3033</v>
      </c>
      <c r="F104" s="218" t="s">
        <v>3034</v>
      </c>
      <c r="G104" s="219" t="s">
        <v>332</v>
      </c>
      <c r="H104" s="220">
        <v>10</v>
      </c>
      <c r="I104" s="221"/>
      <c r="J104" s="222">
        <f>ROUND(I104*H104,2)</f>
        <v>0</v>
      </c>
      <c r="K104" s="218" t="s">
        <v>292</v>
      </c>
      <c r="L104" s="223"/>
      <c r="M104" s="224" t="s">
        <v>19</v>
      </c>
      <c r="N104" s="225" t="s">
        <v>45</v>
      </c>
      <c r="O104" s="65"/>
      <c r="P104" s="184">
        <f>O104*H104</f>
        <v>0</v>
      </c>
      <c r="Q104" s="184">
        <v>4E-05</v>
      </c>
      <c r="R104" s="184">
        <f>Q104*H104</f>
        <v>0.0004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721</v>
      </c>
      <c r="AT104" s="186" t="s">
        <v>336</v>
      </c>
      <c r="AU104" s="186" t="s">
        <v>84</v>
      </c>
      <c r="AY104" s="18" t="s">
        <v>225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82</v>
      </c>
      <c r="BK104" s="187">
        <f>ROUND(I104*H104,2)</f>
        <v>0</v>
      </c>
      <c r="BL104" s="18" t="s">
        <v>295</v>
      </c>
      <c r="BM104" s="186" t="s">
        <v>3035</v>
      </c>
    </row>
    <row r="105" spans="1:65" s="2" customFormat="1" ht="33" customHeight="1">
      <c r="A105" s="35"/>
      <c r="B105" s="36"/>
      <c r="C105" s="175" t="s">
        <v>112</v>
      </c>
      <c r="D105" s="175" t="s">
        <v>227</v>
      </c>
      <c r="E105" s="176" t="s">
        <v>3036</v>
      </c>
      <c r="F105" s="177" t="s">
        <v>3037</v>
      </c>
      <c r="G105" s="178" t="s">
        <v>332</v>
      </c>
      <c r="H105" s="179">
        <v>20</v>
      </c>
      <c r="I105" s="180"/>
      <c r="J105" s="181">
        <f>ROUND(I105*H105,2)</f>
        <v>0</v>
      </c>
      <c r="K105" s="177" t="s">
        <v>230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295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295</v>
      </c>
      <c r="BM105" s="186" t="s">
        <v>3038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3039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24.2" customHeight="1">
      <c r="A107" s="35"/>
      <c r="B107" s="36"/>
      <c r="C107" s="175" t="s">
        <v>115</v>
      </c>
      <c r="D107" s="175" t="s">
        <v>227</v>
      </c>
      <c r="E107" s="176" t="s">
        <v>3040</v>
      </c>
      <c r="F107" s="177" t="s">
        <v>3041</v>
      </c>
      <c r="G107" s="178" t="s">
        <v>554</v>
      </c>
      <c r="H107" s="179">
        <v>1687</v>
      </c>
      <c r="I107" s="180"/>
      <c r="J107" s="181">
        <f>ROUND(I107*H107,2)</f>
        <v>0</v>
      </c>
      <c r="K107" s="177" t="s">
        <v>292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295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295</v>
      </c>
      <c r="BM107" s="186" t="s">
        <v>3042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3043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47" s="2" customFormat="1" ht="19.5">
      <c r="A109" s="35"/>
      <c r="B109" s="36"/>
      <c r="C109" s="37"/>
      <c r="D109" s="195" t="s">
        <v>1242</v>
      </c>
      <c r="E109" s="37"/>
      <c r="F109" s="239" t="s">
        <v>3044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1242</v>
      </c>
      <c r="AU109" s="18" t="s">
        <v>84</v>
      </c>
    </row>
    <row r="110" spans="1:65" s="2" customFormat="1" ht="44.25" customHeight="1">
      <c r="A110" s="35"/>
      <c r="B110" s="36"/>
      <c r="C110" s="216" t="s">
        <v>118</v>
      </c>
      <c r="D110" s="216" t="s">
        <v>336</v>
      </c>
      <c r="E110" s="217" t="s">
        <v>3045</v>
      </c>
      <c r="F110" s="218" t="s">
        <v>3046</v>
      </c>
      <c r="G110" s="219" t="s">
        <v>554</v>
      </c>
      <c r="H110" s="220">
        <v>57.5</v>
      </c>
      <c r="I110" s="221"/>
      <c r="J110" s="222">
        <f>ROUND(I110*H110,2)</f>
        <v>0</v>
      </c>
      <c r="K110" s="218" t="s">
        <v>292</v>
      </c>
      <c r="L110" s="223"/>
      <c r="M110" s="224" t="s">
        <v>19</v>
      </c>
      <c r="N110" s="225" t="s">
        <v>45</v>
      </c>
      <c r="O110" s="65"/>
      <c r="P110" s="184">
        <f>O110*H110</f>
        <v>0</v>
      </c>
      <c r="Q110" s="184">
        <v>0.00012</v>
      </c>
      <c r="R110" s="184">
        <f>Q110*H110</f>
        <v>0.0069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721</v>
      </c>
      <c r="AT110" s="186" t="s">
        <v>336</v>
      </c>
      <c r="AU110" s="186" t="s">
        <v>84</v>
      </c>
      <c r="AY110" s="18" t="s">
        <v>225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82</v>
      </c>
      <c r="BK110" s="187">
        <f>ROUND(I110*H110,2)</f>
        <v>0</v>
      </c>
      <c r="BL110" s="18" t="s">
        <v>295</v>
      </c>
      <c r="BM110" s="186" t="s">
        <v>3047</v>
      </c>
    </row>
    <row r="111" spans="2:51" s="13" customFormat="1" ht="11.25">
      <c r="B111" s="193"/>
      <c r="C111" s="194"/>
      <c r="D111" s="195" t="s">
        <v>249</v>
      </c>
      <c r="E111" s="196" t="s">
        <v>19</v>
      </c>
      <c r="F111" s="197" t="s">
        <v>3048</v>
      </c>
      <c r="G111" s="194"/>
      <c r="H111" s="198">
        <v>57.5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249</v>
      </c>
      <c r="AU111" s="204" t="s">
        <v>84</v>
      </c>
      <c r="AV111" s="13" t="s">
        <v>84</v>
      </c>
      <c r="AW111" s="13" t="s">
        <v>36</v>
      </c>
      <c r="AX111" s="13" t="s">
        <v>82</v>
      </c>
      <c r="AY111" s="204" t="s">
        <v>225</v>
      </c>
    </row>
    <row r="112" spans="1:65" s="2" customFormat="1" ht="21.75" customHeight="1">
      <c r="A112" s="35"/>
      <c r="B112" s="36"/>
      <c r="C112" s="175" t="s">
        <v>121</v>
      </c>
      <c r="D112" s="175" t="s">
        <v>227</v>
      </c>
      <c r="E112" s="176" t="s">
        <v>3049</v>
      </c>
      <c r="F112" s="177" t="s">
        <v>3050</v>
      </c>
      <c r="G112" s="178" t="s">
        <v>554</v>
      </c>
      <c r="H112" s="179">
        <v>320</v>
      </c>
      <c r="I112" s="180"/>
      <c r="J112" s="181">
        <f>ROUND(I112*H112,2)</f>
        <v>0</v>
      </c>
      <c r="K112" s="177" t="s">
        <v>292</v>
      </c>
      <c r="L112" s="40"/>
      <c r="M112" s="182" t="s">
        <v>19</v>
      </c>
      <c r="N112" s="183" t="s">
        <v>45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295</v>
      </c>
      <c r="AT112" s="186" t="s">
        <v>227</v>
      </c>
      <c r="AU112" s="186" t="s">
        <v>84</v>
      </c>
      <c r="AY112" s="18" t="s">
        <v>225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82</v>
      </c>
      <c r="BK112" s="187">
        <f>ROUND(I112*H112,2)</f>
        <v>0</v>
      </c>
      <c r="BL112" s="18" t="s">
        <v>295</v>
      </c>
      <c r="BM112" s="186" t="s">
        <v>3051</v>
      </c>
    </row>
    <row r="113" spans="1:47" s="2" customFormat="1" ht="11.25">
      <c r="A113" s="35"/>
      <c r="B113" s="36"/>
      <c r="C113" s="37"/>
      <c r="D113" s="188" t="s">
        <v>233</v>
      </c>
      <c r="E113" s="37"/>
      <c r="F113" s="189" t="s">
        <v>3052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233</v>
      </c>
      <c r="AU113" s="18" t="s">
        <v>84</v>
      </c>
    </row>
    <row r="114" spans="1:65" s="2" customFormat="1" ht="24.2" customHeight="1">
      <c r="A114" s="35"/>
      <c r="B114" s="36"/>
      <c r="C114" s="175" t="s">
        <v>8</v>
      </c>
      <c r="D114" s="175" t="s">
        <v>227</v>
      </c>
      <c r="E114" s="176" t="s">
        <v>3053</v>
      </c>
      <c r="F114" s="177" t="s">
        <v>3054</v>
      </c>
      <c r="G114" s="178" t="s">
        <v>332</v>
      </c>
      <c r="H114" s="179">
        <v>4</v>
      </c>
      <c r="I114" s="180"/>
      <c r="J114" s="181">
        <f>ROUND(I114*H114,2)</f>
        <v>0</v>
      </c>
      <c r="K114" s="177" t="s">
        <v>292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295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295</v>
      </c>
      <c r="BM114" s="186" t="s">
        <v>3055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3056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1:65" s="2" customFormat="1" ht="24.2" customHeight="1">
      <c r="A116" s="35"/>
      <c r="B116" s="36"/>
      <c r="C116" s="175" t="s">
        <v>295</v>
      </c>
      <c r="D116" s="175" t="s">
        <v>227</v>
      </c>
      <c r="E116" s="176" t="s">
        <v>3057</v>
      </c>
      <c r="F116" s="177" t="s">
        <v>3058</v>
      </c>
      <c r="G116" s="178" t="s">
        <v>332</v>
      </c>
      <c r="H116" s="179">
        <v>1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295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295</v>
      </c>
      <c r="BM116" s="186" t="s">
        <v>3059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3060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1:65" s="2" customFormat="1" ht="24.2" customHeight="1">
      <c r="A118" s="35"/>
      <c r="B118" s="36"/>
      <c r="C118" s="216" t="s">
        <v>300</v>
      </c>
      <c r="D118" s="216" t="s">
        <v>336</v>
      </c>
      <c r="E118" s="217" t="s">
        <v>2583</v>
      </c>
      <c r="F118" s="218" t="s">
        <v>3061</v>
      </c>
      <c r="G118" s="219" t="s">
        <v>332</v>
      </c>
      <c r="H118" s="220">
        <v>1</v>
      </c>
      <c r="I118" s="221"/>
      <c r="J118" s="222">
        <f>ROUND(I118*H118,2)</f>
        <v>0</v>
      </c>
      <c r="K118" s="218" t="s">
        <v>19</v>
      </c>
      <c r="L118" s="223"/>
      <c r="M118" s="224" t="s">
        <v>19</v>
      </c>
      <c r="N118" s="225" t="s">
        <v>45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721</v>
      </c>
      <c r="AT118" s="186" t="s">
        <v>336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295</v>
      </c>
      <c r="BM118" s="186" t="s">
        <v>3062</v>
      </c>
    </row>
    <row r="119" spans="1:65" s="2" customFormat="1" ht="16.5" customHeight="1">
      <c r="A119" s="35"/>
      <c r="B119" s="36"/>
      <c r="C119" s="175" t="s">
        <v>314</v>
      </c>
      <c r="D119" s="175" t="s">
        <v>227</v>
      </c>
      <c r="E119" s="176" t="s">
        <v>3063</v>
      </c>
      <c r="F119" s="177" t="s">
        <v>3064</v>
      </c>
      <c r="G119" s="178" t="s">
        <v>332</v>
      </c>
      <c r="H119" s="179">
        <v>5</v>
      </c>
      <c r="I119" s="180"/>
      <c r="J119" s="181">
        <f>ROUND(I119*H119,2)</f>
        <v>0</v>
      </c>
      <c r="K119" s="177" t="s">
        <v>292</v>
      </c>
      <c r="L119" s="40"/>
      <c r="M119" s="182" t="s">
        <v>19</v>
      </c>
      <c r="N119" s="183" t="s">
        <v>45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295</v>
      </c>
      <c r="AT119" s="186" t="s">
        <v>227</v>
      </c>
      <c r="AU119" s="186" t="s">
        <v>84</v>
      </c>
      <c r="AY119" s="18" t="s">
        <v>225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82</v>
      </c>
      <c r="BK119" s="187">
        <f>ROUND(I119*H119,2)</f>
        <v>0</v>
      </c>
      <c r="BL119" s="18" t="s">
        <v>295</v>
      </c>
      <c r="BM119" s="186" t="s">
        <v>3065</v>
      </c>
    </row>
    <row r="120" spans="1:47" s="2" customFormat="1" ht="11.25">
      <c r="A120" s="35"/>
      <c r="B120" s="36"/>
      <c r="C120" s="37"/>
      <c r="D120" s="188" t="s">
        <v>233</v>
      </c>
      <c r="E120" s="37"/>
      <c r="F120" s="189" t="s">
        <v>3066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233</v>
      </c>
      <c r="AU120" s="18" t="s">
        <v>84</v>
      </c>
    </row>
    <row r="121" spans="1:65" s="2" customFormat="1" ht="16.5" customHeight="1">
      <c r="A121" s="35"/>
      <c r="B121" s="36"/>
      <c r="C121" s="175" t="s">
        <v>319</v>
      </c>
      <c r="D121" s="175" t="s">
        <v>227</v>
      </c>
      <c r="E121" s="176" t="s">
        <v>3067</v>
      </c>
      <c r="F121" s="177" t="s">
        <v>3068</v>
      </c>
      <c r="G121" s="178" t="s">
        <v>332</v>
      </c>
      <c r="H121" s="179">
        <v>5</v>
      </c>
      <c r="I121" s="180"/>
      <c r="J121" s="181">
        <f>ROUND(I121*H121,2)</f>
        <v>0</v>
      </c>
      <c r="K121" s="177" t="s">
        <v>292</v>
      </c>
      <c r="L121" s="40"/>
      <c r="M121" s="182" t="s">
        <v>19</v>
      </c>
      <c r="N121" s="183" t="s">
        <v>45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295</v>
      </c>
      <c r="AT121" s="186" t="s">
        <v>227</v>
      </c>
      <c r="AU121" s="186" t="s">
        <v>84</v>
      </c>
      <c r="AY121" s="18" t="s">
        <v>225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82</v>
      </c>
      <c r="BK121" s="187">
        <f>ROUND(I121*H121,2)</f>
        <v>0</v>
      </c>
      <c r="BL121" s="18" t="s">
        <v>295</v>
      </c>
      <c r="BM121" s="186" t="s">
        <v>3069</v>
      </c>
    </row>
    <row r="122" spans="1:47" s="2" customFormat="1" ht="11.25">
      <c r="A122" s="35"/>
      <c r="B122" s="36"/>
      <c r="C122" s="37"/>
      <c r="D122" s="188" t="s">
        <v>233</v>
      </c>
      <c r="E122" s="37"/>
      <c r="F122" s="189" t="s">
        <v>3070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233</v>
      </c>
      <c r="AU122" s="18" t="s">
        <v>84</v>
      </c>
    </row>
    <row r="123" spans="1:65" s="2" customFormat="1" ht="24.2" customHeight="1">
      <c r="A123" s="35"/>
      <c r="B123" s="36"/>
      <c r="C123" s="216" t="s">
        <v>1238</v>
      </c>
      <c r="D123" s="216" t="s">
        <v>336</v>
      </c>
      <c r="E123" s="217" t="s">
        <v>2908</v>
      </c>
      <c r="F123" s="218" t="s">
        <v>3071</v>
      </c>
      <c r="G123" s="219" t="s">
        <v>332</v>
      </c>
      <c r="H123" s="220">
        <v>5</v>
      </c>
      <c r="I123" s="221"/>
      <c r="J123" s="222">
        <f>ROUND(I123*H123,2)</f>
        <v>0</v>
      </c>
      <c r="K123" s="218" t="s">
        <v>19</v>
      </c>
      <c r="L123" s="223"/>
      <c r="M123" s="224" t="s">
        <v>19</v>
      </c>
      <c r="N123" s="225" t="s">
        <v>45</v>
      </c>
      <c r="O123" s="65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721</v>
      </c>
      <c r="AT123" s="186" t="s">
        <v>336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295</v>
      </c>
      <c r="BM123" s="186" t="s">
        <v>3072</v>
      </c>
    </row>
    <row r="124" spans="1:65" s="2" customFormat="1" ht="16.5" customHeight="1">
      <c r="A124" s="35"/>
      <c r="B124" s="36"/>
      <c r="C124" s="175" t="s">
        <v>7</v>
      </c>
      <c r="D124" s="175" t="s">
        <v>227</v>
      </c>
      <c r="E124" s="176" t="s">
        <v>3073</v>
      </c>
      <c r="F124" s="177" t="s">
        <v>3074</v>
      </c>
      <c r="G124" s="178" t="s">
        <v>332</v>
      </c>
      <c r="H124" s="179">
        <v>2</v>
      </c>
      <c r="I124" s="180"/>
      <c r="J124" s="181">
        <f>ROUND(I124*H124,2)</f>
        <v>0</v>
      </c>
      <c r="K124" s="177" t="s">
        <v>292</v>
      </c>
      <c r="L124" s="40"/>
      <c r="M124" s="182" t="s">
        <v>19</v>
      </c>
      <c r="N124" s="183" t="s">
        <v>45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295</v>
      </c>
      <c r="AT124" s="186" t="s">
        <v>227</v>
      </c>
      <c r="AU124" s="186" t="s">
        <v>84</v>
      </c>
      <c r="AY124" s="18" t="s">
        <v>225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82</v>
      </c>
      <c r="BK124" s="187">
        <f>ROUND(I124*H124,2)</f>
        <v>0</v>
      </c>
      <c r="BL124" s="18" t="s">
        <v>295</v>
      </c>
      <c r="BM124" s="186" t="s">
        <v>3075</v>
      </c>
    </row>
    <row r="125" spans="1:47" s="2" customFormat="1" ht="11.25">
      <c r="A125" s="35"/>
      <c r="B125" s="36"/>
      <c r="C125" s="37"/>
      <c r="D125" s="188" t="s">
        <v>233</v>
      </c>
      <c r="E125" s="37"/>
      <c r="F125" s="189" t="s">
        <v>3076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233</v>
      </c>
      <c r="AU125" s="18" t="s">
        <v>84</v>
      </c>
    </row>
    <row r="126" spans="1:65" s="2" customFormat="1" ht="16.5" customHeight="1">
      <c r="A126" s="35"/>
      <c r="B126" s="36"/>
      <c r="C126" s="216" t="s">
        <v>305</v>
      </c>
      <c r="D126" s="216" t="s">
        <v>336</v>
      </c>
      <c r="E126" s="217" t="s">
        <v>2602</v>
      </c>
      <c r="F126" s="218" t="s">
        <v>3077</v>
      </c>
      <c r="G126" s="219" t="s">
        <v>332</v>
      </c>
      <c r="H126" s="220">
        <v>2</v>
      </c>
      <c r="I126" s="221"/>
      <c r="J126" s="222">
        <f>ROUND(I126*H126,2)</f>
        <v>0</v>
      </c>
      <c r="K126" s="218" t="s">
        <v>19</v>
      </c>
      <c r="L126" s="223"/>
      <c r="M126" s="224" t="s">
        <v>19</v>
      </c>
      <c r="N126" s="225" t="s">
        <v>45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721</v>
      </c>
      <c r="AT126" s="186" t="s">
        <v>336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295</v>
      </c>
      <c r="BM126" s="186" t="s">
        <v>3078</v>
      </c>
    </row>
    <row r="127" spans="1:65" s="2" customFormat="1" ht="16.5" customHeight="1">
      <c r="A127" s="35"/>
      <c r="B127" s="36"/>
      <c r="C127" s="175" t="s">
        <v>324</v>
      </c>
      <c r="D127" s="175" t="s">
        <v>227</v>
      </c>
      <c r="E127" s="176" t="s">
        <v>3079</v>
      </c>
      <c r="F127" s="177" t="s">
        <v>3080</v>
      </c>
      <c r="G127" s="178" t="s">
        <v>332</v>
      </c>
      <c r="H127" s="179">
        <v>1</v>
      </c>
      <c r="I127" s="180"/>
      <c r="J127" s="181">
        <f>ROUND(I127*H127,2)</f>
        <v>0</v>
      </c>
      <c r="K127" s="177" t="s">
        <v>292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295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295</v>
      </c>
      <c r="BM127" s="186" t="s">
        <v>3081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3082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1:65" s="2" customFormat="1" ht="16.5" customHeight="1">
      <c r="A129" s="35"/>
      <c r="B129" s="36"/>
      <c r="C129" s="216" t="s">
        <v>1382</v>
      </c>
      <c r="D129" s="216" t="s">
        <v>336</v>
      </c>
      <c r="E129" s="217" t="s">
        <v>2576</v>
      </c>
      <c r="F129" s="218" t="s">
        <v>3083</v>
      </c>
      <c r="G129" s="219" t="s">
        <v>332</v>
      </c>
      <c r="H129" s="220">
        <v>1</v>
      </c>
      <c r="I129" s="221"/>
      <c r="J129" s="222">
        <f>ROUND(I129*H129,2)</f>
        <v>0</v>
      </c>
      <c r="K129" s="218" t="s">
        <v>19</v>
      </c>
      <c r="L129" s="223"/>
      <c r="M129" s="224" t="s">
        <v>19</v>
      </c>
      <c r="N129" s="225" t="s">
        <v>45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721</v>
      </c>
      <c r="AT129" s="186" t="s">
        <v>336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295</v>
      </c>
      <c r="BM129" s="186" t="s">
        <v>3084</v>
      </c>
    </row>
    <row r="130" spans="1:65" s="2" customFormat="1" ht="24.2" customHeight="1">
      <c r="A130" s="35"/>
      <c r="B130" s="36"/>
      <c r="C130" s="175" t="s">
        <v>427</v>
      </c>
      <c r="D130" s="175" t="s">
        <v>227</v>
      </c>
      <c r="E130" s="176" t="s">
        <v>3085</v>
      </c>
      <c r="F130" s="177" t="s">
        <v>3086</v>
      </c>
      <c r="G130" s="178" t="s">
        <v>332</v>
      </c>
      <c r="H130" s="179">
        <v>37</v>
      </c>
      <c r="I130" s="180"/>
      <c r="J130" s="181">
        <f>ROUND(I130*H130,2)</f>
        <v>0</v>
      </c>
      <c r="K130" s="177" t="s">
        <v>292</v>
      </c>
      <c r="L130" s="40"/>
      <c r="M130" s="182" t="s">
        <v>19</v>
      </c>
      <c r="N130" s="183" t="s">
        <v>45</v>
      </c>
      <c r="O130" s="65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295</v>
      </c>
      <c r="AT130" s="186" t="s">
        <v>227</v>
      </c>
      <c r="AU130" s="186" t="s">
        <v>84</v>
      </c>
      <c r="AY130" s="18" t="s">
        <v>225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82</v>
      </c>
      <c r="BK130" s="187">
        <f>ROUND(I130*H130,2)</f>
        <v>0</v>
      </c>
      <c r="BL130" s="18" t="s">
        <v>295</v>
      </c>
      <c r="BM130" s="186" t="s">
        <v>3087</v>
      </c>
    </row>
    <row r="131" spans="1:47" s="2" customFormat="1" ht="11.25">
      <c r="A131" s="35"/>
      <c r="B131" s="36"/>
      <c r="C131" s="37"/>
      <c r="D131" s="188" t="s">
        <v>233</v>
      </c>
      <c r="E131" s="37"/>
      <c r="F131" s="189" t="s">
        <v>3088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</v>
      </c>
      <c r="AU131" s="18" t="s">
        <v>84</v>
      </c>
    </row>
    <row r="132" spans="1:65" s="2" customFormat="1" ht="16.5" customHeight="1">
      <c r="A132" s="35"/>
      <c r="B132" s="36"/>
      <c r="C132" s="216" t="s">
        <v>434</v>
      </c>
      <c r="D132" s="216" t="s">
        <v>336</v>
      </c>
      <c r="E132" s="217" t="s">
        <v>2573</v>
      </c>
      <c r="F132" s="218" t="s">
        <v>3089</v>
      </c>
      <c r="G132" s="219" t="s">
        <v>332</v>
      </c>
      <c r="H132" s="220">
        <v>2</v>
      </c>
      <c r="I132" s="221"/>
      <c r="J132" s="222">
        <f>ROUND(I132*H132,2)</f>
        <v>0</v>
      </c>
      <c r="K132" s="218" t="s">
        <v>19</v>
      </c>
      <c r="L132" s="223"/>
      <c r="M132" s="224" t="s">
        <v>19</v>
      </c>
      <c r="N132" s="225" t="s">
        <v>45</v>
      </c>
      <c r="O132" s="65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721</v>
      </c>
      <c r="AT132" s="186" t="s">
        <v>336</v>
      </c>
      <c r="AU132" s="186" t="s">
        <v>84</v>
      </c>
      <c r="AY132" s="18" t="s">
        <v>225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82</v>
      </c>
      <c r="BK132" s="187">
        <f>ROUND(I132*H132,2)</f>
        <v>0</v>
      </c>
      <c r="BL132" s="18" t="s">
        <v>295</v>
      </c>
      <c r="BM132" s="186" t="s">
        <v>3090</v>
      </c>
    </row>
    <row r="133" spans="1:65" s="2" customFormat="1" ht="16.5" customHeight="1">
      <c r="A133" s="35"/>
      <c r="B133" s="36"/>
      <c r="C133" s="216" t="s">
        <v>440</v>
      </c>
      <c r="D133" s="216" t="s">
        <v>336</v>
      </c>
      <c r="E133" s="217" t="s">
        <v>2697</v>
      </c>
      <c r="F133" s="218" t="s">
        <v>3091</v>
      </c>
      <c r="G133" s="219" t="s">
        <v>332</v>
      </c>
      <c r="H133" s="220">
        <v>18</v>
      </c>
      <c r="I133" s="221"/>
      <c r="J133" s="222">
        <f>ROUND(I133*H133,2)</f>
        <v>0</v>
      </c>
      <c r="K133" s="218" t="s">
        <v>19</v>
      </c>
      <c r="L133" s="223"/>
      <c r="M133" s="224" t="s">
        <v>19</v>
      </c>
      <c r="N133" s="225" t="s">
        <v>45</v>
      </c>
      <c r="O133" s="65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721</v>
      </c>
      <c r="AT133" s="186" t="s">
        <v>336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295</v>
      </c>
      <c r="BM133" s="186" t="s">
        <v>3092</v>
      </c>
    </row>
    <row r="134" spans="1:65" s="2" customFormat="1" ht="16.5" customHeight="1">
      <c r="A134" s="35"/>
      <c r="B134" s="36"/>
      <c r="C134" s="216" t="s">
        <v>445</v>
      </c>
      <c r="D134" s="216" t="s">
        <v>336</v>
      </c>
      <c r="E134" s="217" t="s">
        <v>2701</v>
      </c>
      <c r="F134" s="218" t="s">
        <v>3093</v>
      </c>
      <c r="G134" s="219" t="s">
        <v>332</v>
      </c>
      <c r="H134" s="220">
        <v>17</v>
      </c>
      <c r="I134" s="221"/>
      <c r="J134" s="222">
        <f>ROUND(I134*H134,2)</f>
        <v>0</v>
      </c>
      <c r="K134" s="218" t="s">
        <v>19</v>
      </c>
      <c r="L134" s="223"/>
      <c r="M134" s="224" t="s">
        <v>19</v>
      </c>
      <c r="N134" s="225" t="s">
        <v>45</v>
      </c>
      <c r="O134" s="65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721</v>
      </c>
      <c r="AT134" s="186" t="s">
        <v>336</v>
      </c>
      <c r="AU134" s="186" t="s">
        <v>84</v>
      </c>
      <c r="AY134" s="18" t="s">
        <v>225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82</v>
      </c>
      <c r="BK134" s="187">
        <f>ROUND(I134*H134,2)</f>
        <v>0</v>
      </c>
      <c r="BL134" s="18" t="s">
        <v>295</v>
      </c>
      <c r="BM134" s="186" t="s">
        <v>3094</v>
      </c>
    </row>
    <row r="135" spans="1:65" s="2" customFormat="1" ht="24.2" customHeight="1">
      <c r="A135" s="35"/>
      <c r="B135" s="36"/>
      <c r="C135" s="175" t="s">
        <v>450</v>
      </c>
      <c r="D135" s="175" t="s">
        <v>227</v>
      </c>
      <c r="E135" s="176" t="s">
        <v>3095</v>
      </c>
      <c r="F135" s="177" t="s">
        <v>3096</v>
      </c>
      <c r="G135" s="178" t="s">
        <v>332</v>
      </c>
      <c r="H135" s="179">
        <v>15</v>
      </c>
      <c r="I135" s="180"/>
      <c r="J135" s="181">
        <f>ROUND(I135*H135,2)</f>
        <v>0</v>
      </c>
      <c r="K135" s="177" t="s">
        <v>292</v>
      </c>
      <c r="L135" s="40"/>
      <c r="M135" s="182" t="s">
        <v>19</v>
      </c>
      <c r="N135" s="183" t="s">
        <v>45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295</v>
      </c>
      <c r="AT135" s="186" t="s">
        <v>227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295</v>
      </c>
      <c r="BM135" s="186" t="s">
        <v>3097</v>
      </c>
    </row>
    <row r="136" spans="1:47" s="2" customFormat="1" ht="11.25">
      <c r="A136" s="35"/>
      <c r="B136" s="36"/>
      <c r="C136" s="37"/>
      <c r="D136" s="188" t="s">
        <v>233</v>
      </c>
      <c r="E136" s="37"/>
      <c r="F136" s="189" t="s">
        <v>3098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</v>
      </c>
      <c r="AU136" s="18" t="s">
        <v>84</v>
      </c>
    </row>
    <row r="137" spans="1:65" s="2" customFormat="1" ht="16.5" customHeight="1">
      <c r="A137" s="35"/>
      <c r="B137" s="36"/>
      <c r="C137" s="216" t="s">
        <v>455</v>
      </c>
      <c r="D137" s="216" t="s">
        <v>336</v>
      </c>
      <c r="E137" s="217" t="s">
        <v>2704</v>
      </c>
      <c r="F137" s="218" t="s">
        <v>3099</v>
      </c>
      <c r="G137" s="219" t="s">
        <v>332</v>
      </c>
      <c r="H137" s="220">
        <v>15</v>
      </c>
      <c r="I137" s="221"/>
      <c r="J137" s="222">
        <f>ROUND(I137*H137,2)</f>
        <v>0</v>
      </c>
      <c r="K137" s="218" t="s">
        <v>19</v>
      </c>
      <c r="L137" s="223"/>
      <c r="M137" s="224" t="s">
        <v>19</v>
      </c>
      <c r="N137" s="225" t="s">
        <v>45</v>
      </c>
      <c r="O137" s="65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721</v>
      </c>
      <c r="AT137" s="186" t="s">
        <v>336</v>
      </c>
      <c r="AU137" s="186" t="s">
        <v>84</v>
      </c>
      <c r="AY137" s="18" t="s">
        <v>225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82</v>
      </c>
      <c r="BK137" s="187">
        <f>ROUND(I137*H137,2)</f>
        <v>0</v>
      </c>
      <c r="BL137" s="18" t="s">
        <v>295</v>
      </c>
      <c r="BM137" s="186" t="s">
        <v>3100</v>
      </c>
    </row>
    <row r="138" spans="1:65" s="2" customFormat="1" ht="24.2" customHeight="1">
      <c r="A138" s="35"/>
      <c r="B138" s="36"/>
      <c r="C138" s="175" t="s">
        <v>712</v>
      </c>
      <c r="D138" s="175" t="s">
        <v>227</v>
      </c>
      <c r="E138" s="176" t="s">
        <v>3101</v>
      </c>
      <c r="F138" s="177" t="s">
        <v>3102</v>
      </c>
      <c r="G138" s="178" t="s">
        <v>332</v>
      </c>
      <c r="H138" s="179">
        <v>2</v>
      </c>
      <c r="I138" s="180"/>
      <c r="J138" s="181">
        <f>ROUND(I138*H138,2)</f>
        <v>0</v>
      </c>
      <c r="K138" s="177" t="s">
        <v>292</v>
      </c>
      <c r="L138" s="40"/>
      <c r="M138" s="182" t="s">
        <v>19</v>
      </c>
      <c r="N138" s="183" t="s">
        <v>45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295</v>
      </c>
      <c r="AT138" s="186" t="s">
        <v>227</v>
      </c>
      <c r="AU138" s="186" t="s">
        <v>84</v>
      </c>
      <c r="AY138" s="18" t="s">
        <v>225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82</v>
      </c>
      <c r="BK138" s="187">
        <f>ROUND(I138*H138,2)</f>
        <v>0</v>
      </c>
      <c r="BL138" s="18" t="s">
        <v>295</v>
      </c>
      <c r="BM138" s="186" t="s">
        <v>3103</v>
      </c>
    </row>
    <row r="139" spans="1:47" s="2" customFormat="1" ht="11.25">
      <c r="A139" s="35"/>
      <c r="B139" s="36"/>
      <c r="C139" s="37"/>
      <c r="D139" s="188" t="s">
        <v>233</v>
      </c>
      <c r="E139" s="37"/>
      <c r="F139" s="189" t="s">
        <v>3104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</v>
      </c>
      <c r="AU139" s="18" t="s">
        <v>84</v>
      </c>
    </row>
    <row r="140" spans="1:65" s="2" customFormat="1" ht="16.5" customHeight="1">
      <c r="A140" s="35"/>
      <c r="B140" s="36"/>
      <c r="C140" s="216" t="s">
        <v>721</v>
      </c>
      <c r="D140" s="216" t="s">
        <v>336</v>
      </c>
      <c r="E140" s="217" t="s">
        <v>2707</v>
      </c>
      <c r="F140" s="218" t="s">
        <v>3105</v>
      </c>
      <c r="G140" s="219" t="s">
        <v>332</v>
      </c>
      <c r="H140" s="220">
        <v>2</v>
      </c>
      <c r="I140" s="221"/>
      <c r="J140" s="222">
        <f>ROUND(I140*H140,2)</f>
        <v>0</v>
      </c>
      <c r="K140" s="218" t="s">
        <v>19</v>
      </c>
      <c r="L140" s="223"/>
      <c r="M140" s="224" t="s">
        <v>19</v>
      </c>
      <c r="N140" s="225" t="s">
        <v>45</v>
      </c>
      <c r="O140" s="65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721</v>
      </c>
      <c r="AT140" s="186" t="s">
        <v>336</v>
      </c>
      <c r="AU140" s="186" t="s">
        <v>84</v>
      </c>
      <c r="AY140" s="18" t="s">
        <v>225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82</v>
      </c>
      <c r="BK140" s="187">
        <f>ROUND(I140*H140,2)</f>
        <v>0</v>
      </c>
      <c r="BL140" s="18" t="s">
        <v>295</v>
      </c>
      <c r="BM140" s="186" t="s">
        <v>3106</v>
      </c>
    </row>
    <row r="141" spans="1:65" s="2" customFormat="1" ht="24.2" customHeight="1">
      <c r="A141" s="35"/>
      <c r="B141" s="36"/>
      <c r="C141" s="175" t="s">
        <v>717</v>
      </c>
      <c r="D141" s="175" t="s">
        <v>227</v>
      </c>
      <c r="E141" s="176" t="s">
        <v>3107</v>
      </c>
      <c r="F141" s="177" t="s">
        <v>3108</v>
      </c>
      <c r="G141" s="178" t="s">
        <v>332</v>
      </c>
      <c r="H141" s="179">
        <v>1</v>
      </c>
      <c r="I141" s="180"/>
      <c r="J141" s="181">
        <f>ROUND(I141*H141,2)</f>
        <v>0</v>
      </c>
      <c r="K141" s="177" t="s">
        <v>292</v>
      </c>
      <c r="L141" s="40"/>
      <c r="M141" s="182" t="s">
        <v>19</v>
      </c>
      <c r="N141" s="183" t="s">
        <v>45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295</v>
      </c>
      <c r="AT141" s="186" t="s">
        <v>227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295</v>
      </c>
      <c r="BM141" s="186" t="s">
        <v>3109</v>
      </c>
    </row>
    <row r="142" spans="1:47" s="2" customFormat="1" ht="11.25">
      <c r="A142" s="35"/>
      <c r="B142" s="36"/>
      <c r="C142" s="37"/>
      <c r="D142" s="188" t="s">
        <v>233</v>
      </c>
      <c r="E142" s="37"/>
      <c r="F142" s="189" t="s">
        <v>3110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</v>
      </c>
      <c r="AU142" s="18" t="s">
        <v>84</v>
      </c>
    </row>
    <row r="143" spans="1:65" s="2" customFormat="1" ht="24.2" customHeight="1">
      <c r="A143" s="35"/>
      <c r="B143" s="36"/>
      <c r="C143" s="216" t="s">
        <v>736</v>
      </c>
      <c r="D143" s="216" t="s">
        <v>336</v>
      </c>
      <c r="E143" s="217" t="s">
        <v>2710</v>
      </c>
      <c r="F143" s="218" t="s">
        <v>3111</v>
      </c>
      <c r="G143" s="219" t="s">
        <v>332</v>
      </c>
      <c r="H143" s="220">
        <v>1</v>
      </c>
      <c r="I143" s="221"/>
      <c r="J143" s="222">
        <f>ROUND(I143*H143,2)</f>
        <v>0</v>
      </c>
      <c r="K143" s="218" t="s">
        <v>19</v>
      </c>
      <c r="L143" s="223"/>
      <c r="M143" s="224" t="s">
        <v>19</v>
      </c>
      <c r="N143" s="225" t="s">
        <v>45</v>
      </c>
      <c r="O143" s="65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721</v>
      </c>
      <c r="AT143" s="186" t="s">
        <v>336</v>
      </c>
      <c r="AU143" s="186" t="s">
        <v>84</v>
      </c>
      <c r="AY143" s="18" t="s">
        <v>225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82</v>
      </c>
      <c r="BK143" s="187">
        <f>ROUND(I143*H143,2)</f>
        <v>0</v>
      </c>
      <c r="BL143" s="18" t="s">
        <v>295</v>
      </c>
      <c r="BM143" s="186" t="s">
        <v>3112</v>
      </c>
    </row>
    <row r="144" spans="1:65" s="2" customFormat="1" ht="24.2" customHeight="1">
      <c r="A144" s="35"/>
      <c r="B144" s="36"/>
      <c r="C144" s="175" t="s">
        <v>724</v>
      </c>
      <c r="D144" s="175" t="s">
        <v>227</v>
      </c>
      <c r="E144" s="176" t="s">
        <v>3113</v>
      </c>
      <c r="F144" s="177" t="s">
        <v>3114</v>
      </c>
      <c r="G144" s="178" t="s">
        <v>332</v>
      </c>
      <c r="H144" s="179">
        <v>1</v>
      </c>
      <c r="I144" s="180"/>
      <c r="J144" s="181">
        <f>ROUND(I144*H144,2)</f>
        <v>0</v>
      </c>
      <c r="K144" s="177" t="s">
        <v>292</v>
      </c>
      <c r="L144" s="40"/>
      <c r="M144" s="182" t="s">
        <v>19</v>
      </c>
      <c r="N144" s="183" t="s">
        <v>45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295</v>
      </c>
      <c r="AT144" s="186" t="s">
        <v>227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295</v>
      </c>
      <c r="BM144" s="186" t="s">
        <v>3115</v>
      </c>
    </row>
    <row r="145" spans="1:47" s="2" customFormat="1" ht="11.25">
      <c r="A145" s="35"/>
      <c r="B145" s="36"/>
      <c r="C145" s="37"/>
      <c r="D145" s="188" t="s">
        <v>233</v>
      </c>
      <c r="E145" s="37"/>
      <c r="F145" s="189" t="s">
        <v>3116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233</v>
      </c>
      <c r="AU145" s="18" t="s">
        <v>84</v>
      </c>
    </row>
    <row r="146" spans="1:65" s="2" customFormat="1" ht="24.2" customHeight="1">
      <c r="A146" s="35"/>
      <c r="B146" s="36"/>
      <c r="C146" s="175" t="s">
        <v>741</v>
      </c>
      <c r="D146" s="175" t="s">
        <v>227</v>
      </c>
      <c r="E146" s="176" t="s">
        <v>3117</v>
      </c>
      <c r="F146" s="177" t="s">
        <v>3118</v>
      </c>
      <c r="G146" s="178" t="s">
        <v>332</v>
      </c>
      <c r="H146" s="179">
        <v>52</v>
      </c>
      <c r="I146" s="180"/>
      <c r="J146" s="181">
        <f>ROUND(I146*H146,2)</f>
        <v>0</v>
      </c>
      <c r="K146" s="177" t="s">
        <v>292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295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295</v>
      </c>
      <c r="BM146" s="186" t="s">
        <v>3119</v>
      </c>
    </row>
    <row r="147" spans="1:47" s="2" customFormat="1" ht="11.25">
      <c r="A147" s="35"/>
      <c r="B147" s="36"/>
      <c r="C147" s="37"/>
      <c r="D147" s="188" t="s">
        <v>233</v>
      </c>
      <c r="E147" s="37"/>
      <c r="F147" s="189" t="s">
        <v>3120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</v>
      </c>
      <c r="AU147" s="18" t="s">
        <v>84</v>
      </c>
    </row>
    <row r="148" spans="1:65" s="2" customFormat="1" ht="21.75" customHeight="1">
      <c r="A148" s="35"/>
      <c r="B148" s="36"/>
      <c r="C148" s="175" t="s">
        <v>751</v>
      </c>
      <c r="D148" s="175" t="s">
        <v>227</v>
      </c>
      <c r="E148" s="176" t="s">
        <v>3121</v>
      </c>
      <c r="F148" s="177" t="s">
        <v>3122</v>
      </c>
      <c r="G148" s="178" t="s">
        <v>332</v>
      </c>
      <c r="H148" s="179">
        <v>1</v>
      </c>
      <c r="I148" s="180"/>
      <c r="J148" s="181">
        <f>ROUND(I148*H148,2)</f>
        <v>0</v>
      </c>
      <c r="K148" s="177" t="s">
        <v>292</v>
      </c>
      <c r="L148" s="40"/>
      <c r="M148" s="182" t="s">
        <v>19</v>
      </c>
      <c r="N148" s="183" t="s">
        <v>45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295</v>
      </c>
      <c r="AT148" s="186" t="s">
        <v>227</v>
      </c>
      <c r="AU148" s="186" t="s">
        <v>84</v>
      </c>
      <c r="AY148" s="18" t="s">
        <v>225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82</v>
      </c>
      <c r="BK148" s="187">
        <f>ROUND(I148*H148,2)</f>
        <v>0</v>
      </c>
      <c r="BL148" s="18" t="s">
        <v>295</v>
      </c>
      <c r="BM148" s="186" t="s">
        <v>3123</v>
      </c>
    </row>
    <row r="149" spans="1:47" s="2" customFormat="1" ht="11.25">
      <c r="A149" s="35"/>
      <c r="B149" s="36"/>
      <c r="C149" s="37"/>
      <c r="D149" s="188" t="s">
        <v>233</v>
      </c>
      <c r="E149" s="37"/>
      <c r="F149" s="189" t="s">
        <v>3124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233</v>
      </c>
      <c r="AU149" s="18" t="s">
        <v>84</v>
      </c>
    </row>
    <row r="150" spans="1:65" s="2" customFormat="1" ht="16.5" customHeight="1">
      <c r="A150" s="35"/>
      <c r="B150" s="36"/>
      <c r="C150" s="175" t="s">
        <v>755</v>
      </c>
      <c r="D150" s="175" t="s">
        <v>227</v>
      </c>
      <c r="E150" s="176" t="s">
        <v>3125</v>
      </c>
      <c r="F150" s="177" t="s">
        <v>3126</v>
      </c>
      <c r="G150" s="178" t="s">
        <v>332</v>
      </c>
      <c r="H150" s="179">
        <v>1</v>
      </c>
      <c r="I150" s="180"/>
      <c r="J150" s="181">
        <f>ROUND(I150*H150,2)</f>
        <v>0</v>
      </c>
      <c r="K150" s="177" t="s">
        <v>292</v>
      </c>
      <c r="L150" s="40"/>
      <c r="M150" s="182" t="s">
        <v>19</v>
      </c>
      <c r="N150" s="183" t="s">
        <v>45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295</v>
      </c>
      <c r="AT150" s="186" t="s">
        <v>227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295</v>
      </c>
      <c r="BM150" s="186" t="s">
        <v>3127</v>
      </c>
    </row>
    <row r="151" spans="1:47" s="2" customFormat="1" ht="11.25">
      <c r="A151" s="35"/>
      <c r="B151" s="36"/>
      <c r="C151" s="37"/>
      <c r="D151" s="188" t="s">
        <v>233</v>
      </c>
      <c r="E151" s="37"/>
      <c r="F151" s="189" t="s">
        <v>3128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233</v>
      </c>
      <c r="AU151" s="18" t="s">
        <v>84</v>
      </c>
    </row>
    <row r="152" spans="1:65" s="2" customFormat="1" ht="24.2" customHeight="1">
      <c r="A152" s="35"/>
      <c r="B152" s="36"/>
      <c r="C152" s="175" t="s">
        <v>729</v>
      </c>
      <c r="D152" s="175" t="s">
        <v>227</v>
      </c>
      <c r="E152" s="176" t="s">
        <v>3129</v>
      </c>
      <c r="F152" s="177" t="s">
        <v>3130</v>
      </c>
      <c r="G152" s="178" t="s">
        <v>332</v>
      </c>
      <c r="H152" s="179">
        <v>2</v>
      </c>
      <c r="I152" s="180"/>
      <c r="J152" s="181">
        <f>ROUND(I152*H152,2)</f>
        <v>0</v>
      </c>
      <c r="K152" s="177" t="s">
        <v>292</v>
      </c>
      <c r="L152" s="40"/>
      <c r="M152" s="182" t="s">
        <v>19</v>
      </c>
      <c r="N152" s="183" t="s">
        <v>45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295</v>
      </c>
      <c r="AT152" s="186" t="s">
        <v>227</v>
      </c>
      <c r="AU152" s="186" t="s">
        <v>84</v>
      </c>
      <c r="AY152" s="18" t="s">
        <v>225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82</v>
      </c>
      <c r="BK152" s="187">
        <f>ROUND(I152*H152,2)</f>
        <v>0</v>
      </c>
      <c r="BL152" s="18" t="s">
        <v>295</v>
      </c>
      <c r="BM152" s="186" t="s">
        <v>3131</v>
      </c>
    </row>
    <row r="153" spans="1:47" s="2" customFormat="1" ht="11.25">
      <c r="A153" s="35"/>
      <c r="B153" s="36"/>
      <c r="C153" s="37"/>
      <c r="D153" s="188" t="s">
        <v>233</v>
      </c>
      <c r="E153" s="37"/>
      <c r="F153" s="189" t="s">
        <v>3132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233</v>
      </c>
      <c r="AU153" s="18" t="s">
        <v>84</v>
      </c>
    </row>
    <row r="154" spans="1:65" s="2" customFormat="1" ht="24.2" customHeight="1">
      <c r="A154" s="35"/>
      <c r="B154" s="36"/>
      <c r="C154" s="216" t="s">
        <v>746</v>
      </c>
      <c r="D154" s="216" t="s">
        <v>336</v>
      </c>
      <c r="E154" s="217" t="s">
        <v>2713</v>
      </c>
      <c r="F154" s="218" t="s">
        <v>3133</v>
      </c>
      <c r="G154" s="219" t="s">
        <v>332</v>
      </c>
      <c r="H154" s="220">
        <v>2</v>
      </c>
      <c r="I154" s="221"/>
      <c r="J154" s="222">
        <f>ROUND(I154*H154,2)</f>
        <v>0</v>
      </c>
      <c r="K154" s="218" t="s">
        <v>19</v>
      </c>
      <c r="L154" s="223"/>
      <c r="M154" s="224" t="s">
        <v>19</v>
      </c>
      <c r="N154" s="225" t="s">
        <v>45</v>
      </c>
      <c r="O154" s="65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6" t="s">
        <v>721</v>
      </c>
      <c r="AT154" s="186" t="s">
        <v>336</v>
      </c>
      <c r="AU154" s="186" t="s">
        <v>84</v>
      </c>
      <c r="AY154" s="18" t="s">
        <v>225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8" t="s">
        <v>82</v>
      </c>
      <c r="BK154" s="187">
        <f>ROUND(I154*H154,2)</f>
        <v>0</v>
      </c>
      <c r="BL154" s="18" t="s">
        <v>295</v>
      </c>
      <c r="BM154" s="186" t="s">
        <v>3134</v>
      </c>
    </row>
    <row r="155" spans="1:65" s="2" customFormat="1" ht="24.2" customHeight="1">
      <c r="A155" s="35"/>
      <c r="B155" s="36"/>
      <c r="C155" s="175" t="s">
        <v>753</v>
      </c>
      <c r="D155" s="175" t="s">
        <v>227</v>
      </c>
      <c r="E155" s="176" t="s">
        <v>3135</v>
      </c>
      <c r="F155" s="177" t="s">
        <v>3136</v>
      </c>
      <c r="G155" s="178" t="s">
        <v>332</v>
      </c>
      <c r="H155" s="179">
        <v>1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295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295</v>
      </c>
      <c r="BM155" s="186" t="s">
        <v>3137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3138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1:65" s="2" customFormat="1" ht="16.5" customHeight="1">
      <c r="A157" s="35"/>
      <c r="B157" s="36"/>
      <c r="C157" s="216" t="s">
        <v>760</v>
      </c>
      <c r="D157" s="216" t="s">
        <v>336</v>
      </c>
      <c r="E157" s="217" t="s">
        <v>2716</v>
      </c>
      <c r="F157" s="218" t="s">
        <v>3139</v>
      </c>
      <c r="G157" s="219" t="s">
        <v>332</v>
      </c>
      <c r="H157" s="220">
        <v>1</v>
      </c>
      <c r="I157" s="221"/>
      <c r="J157" s="222">
        <f>ROUND(I157*H157,2)</f>
        <v>0</v>
      </c>
      <c r="K157" s="218" t="s">
        <v>19</v>
      </c>
      <c r="L157" s="223"/>
      <c r="M157" s="224" t="s">
        <v>19</v>
      </c>
      <c r="N157" s="225" t="s">
        <v>45</v>
      </c>
      <c r="O157" s="65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721</v>
      </c>
      <c r="AT157" s="186" t="s">
        <v>336</v>
      </c>
      <c r="AU157" s="186" t="s">
        <v>84</v>
      </c>
      <c r="AY157" s="18" t="s">
        <v>225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82</v>
      </c>
      <c r="BK157" s="187">
        <f>ROUND(I157*H157,2)</f>
        <v>0</v>
      </c>
      <c r="BL157" s="18" t="s">
        <v>295</v>
      </c>
      <c r="BM157" s="186" t="s">
        <v>3140</v>
      </c>
    </row>
    <row r="158" spans="1:65" s="2" customFormat="1" ht="24.2" customHeight="1">
      <c r="A158" s="35"/>
      <c r="B158" s="36"/>
      <c r="C158" s="216" t="s">
        <v>345</v>
      </c>
      <c r="D158" s="216" t="s">
        <v>336</v>
      </c>
      <c r="E158" s="217" t="s">
        <v>2719</v>
      </c>
      <c r="F158" s="218" t="s">
        <v>3141</v>
      </c>
      <c r="G158" s="219" t="s">
        <v>332</v>
      </c>
      <c r="H158" s="220">
        <v>1</v>
      </c>
      <c r="I158" s="221"/>
      <c r="J158" s="222">
        <f>ROUND(I158*H158,2)</f>
        <v>0</v>
      </c>
      <c r="K158" s="218" t="s">
        <v>19</v>
      </c>
      <c r="L158" s="223"/>
      <c r="M158" s="224" t="s">
        <v>19</v>
      </c>
      <c r="N158" s="225" t="s">
        <v>45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721</v>
      </c>
      <c r="AT158" s="186" t="s">
        <v>336</v>
      </c>
      <c r="AU158" s="186" t="s">
        <v>84</v>
      </c>
      <c r="AY158" s="18" t="s">
        <v>225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8" t="s">
        <v>82</v>
      </c>
      <c r="BK158" s="187">
        <f>ROUND(I158*H158,2)</f>
        <v>0</v>
      </c>
      <c r="BL158" s="18" t="s">
        <v>295</v>
      </c>
      <c r="BM158" s="186" t="s">
        <v>3142</v>
      </c>
    </row>
    <row r="159" spans="1:65" s="2" customFormat="1" ht="16.5" customHeight="1">
      <c r="A159" s="35"/>
      <c r="B159" s="36"/>
      <c r="C159" s="216" t="s">
        <v>551</v>
      </c>
      <c r="D159" s="216" t="s">
        <v>336</v>
      </c>
      <c r="E159" s="217" t="s">
        <v>2722</v>
      </c>
      <c r="F159" s="218" t="s">
        <v>3143</v>
      </c>
      <c r="G159" s="219" t="s">
        <v>332</v>
      </c>
      <c r="H159" s="220">
        <v>1</v>
      </c>
      <c r="I159" s="221"/>
      <c r="J159" s="222">
        <f>ROUND(I159*H159,2)</f>
        <v>0</v>
      </c>
      <c r="K159" s="218" t="s">
        <v>19</v>
      </c>
      <c r="L159" s="223"/>
      <c r="M159" s="224" t="s">
        <v>19</v>
      </c>
      <c r="N159" s="225" t="s">
        <v>45</v>
      </c>
      <c r="O159" s="65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721</v>
      </c>
      <c r="AT159" s="186" t="s">
        <v>336</v>
      </c>
      <c r="AU159" s="186" t="s">
        <v>84</v>
      </c>
      <c r="AY159" s="18" t="s">
        <v>225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82</v>
      </c>
      <c r="BK159" s="187">
        <f>ROUND(I159*H159,2)</f>
        <v>0</v>
      </c>
      <c r="BL159" s="18" t="s">
        <v>295</v>
      </c>
      <c r="BM159" s="186" t="s">
        <v>3144</v>
      </c>
    </row>
    <row r="160" spans="1:65" s="2" customFormat="1" ht="21.75" customHeight="1">
      <c r="A160" s="35"/>
      <c r="B160" s="36"/>
      <c r="C160" s="175" t="s">
        <v>581</v>
      </c>
      <c r="D160" s="175" t="s">
        <v>227</v>
      </c>
      <c r="E160" s="176" t="s">
        <v>3145</v>
      </c>
      <c r="F160" s="177" t="s">
        <v>3146</v>
      </c>
      <c r="G160" s="178" t="s">
        <v>332</v>
      </c>
      <c r="H160" s="179">
        <v>2</v>
      </c>
      <c r="I160" s="180"/>
      <c r="J160" s="181">
        <f>ROUND(I160*H160,2)</f>
        <v>0</v>
      </c>
      <c r="K160" s="177" t="s">
        <v>292</v>
      </c>
      <c r="L160" s="40"/>
      <c r="M160" s="182" t="s">
        <v>19</v>
      </c>
      <c r="N160" s="183" t="s">
        <v>45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295</v>
      </c>
      <c r="AT160" s="186" t="s">
        <v>227</v>
      </c>
      <c r="AU160" s="186" t="s">
        <v>84</v>
      </c>
      <c r="AY160" s="18" t="s">
        <v>225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82</v>
      </c>
      <c r="BK160" s="187">
        <f>ROUND(I160*H160,2)</f>
        <v>0</v>
      </c>
      <c r="BL160" s="18" t="s">
        <v>295</v>
      </c>
      <c r="BM160" s="186" t="s">
        <v>3147</v>
      </c>
    </row>
    <row r="161" spans="1:47" s="2" customFormat="1" ht="11.25">
      <c r="A161" s="35"/>
      <c r="B161" s="36"/>
      <c r="C161" s="37"/>
      <c r="D161" s="188" t="s">
        <v>233</v>
      </c>
      <c r="E161" s="37"/>
      <c r="F161" s="189" t="s">
        <v>3148</v>
      </c>
      <c r="G161" s="37"/>
      <c r="H161" s="37"/>
      <c r="I161" s="190"/>
      <c r="J161" s="37"/>
      <c r="K161" s="37"/>
      <c r="L161" s="40"/>
      <c r="M161" s="191"/>
      <c r="N161" s="192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233</v>
      </c>
      <c r="AU161" s="18" t="s">
        <v>84</v>
      </c>
    </row>
    <row r="162" spans="1:65" s="2" customFormat="1" ht="16.5" customHeight="1">
      <c r="A162" s="35"/>
      <c r="B162" s="36"/>
      <c r="C162" s="216" t="s">
        <v>597</v>
      </c>
      <c r="D162" s="216" t="s">
        <v>336</v>
      </c>
      <c r="E162" s="217" t="s">
        <v>2725</v>
      </c>
      <c r="F162" s="218" t="s">
        <v>3149</v>
      </c>
      <c r="G162" s="219" t="s">
        <v>332</v>
      </c>
      <c r="H162" s="220">
        <v>1</v>
      </c>
      <c r="I162" s="221"/>
      <c r="J162" s="222">
        <f>ROUND(I162*H162,2)</f>
        <v>0</v>
      </c>
      <c r="K162" s="218" t="s">
        <v>19</v>
      </c>
      <c r="L162" s="223"/>
      <c r="M162" s="224" t="s">
        <v>19</v>
      </c>
      <c r="N162" s="225" t="s">
        <v>45</v>
      </c>
      <c r="O162" s="65"/>
      <c r="P162" s="184">
        <f>O162*H162</f>
        <v>0</v>
      </c>
      <c r="Q162" s="184">
        <v>0.052</v>
      </c>
      <c r="R162" s="184">
        <f>Q162*H162</f>
        <v>0.052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721</v>
      </c>
      <c r="AT162" s="186" t="s">
        <v>336</v>
      </c>
      <c r="AU162" s="186" t="s">
        <v>84</v>
      </c>
      <c r="AY162" s="18" t="s">
        <v>225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82</v>
      </c>
      <c r="BK162" s="187">
        <f>ROUND(I162*H162,2)</f>
        <v>0</v>
      </c>
      <c r="BL162" s="18" t="s">
        <v>295</v>
      </c>
      <c r="BM162" s="186" t="s">
        <v>3150</v>
      </c>
    </row>
    <row r="163" spans="1:47" s="2" customFormat="1" ht="19.5">
      <c r="A163" s="35"/>
      <c r="B163" s="36"/>
      <c r="C163" s="37"/>
      <c r="D163" s="195" t="s">
        <v>1242</v>
      </c>
      <c r="E163" s="37"/>
      <c r="F163" s="239" t="s">
        <v>3151</v>
      </c>
      <c r="G163" s="37"/>
      <c r="H163" s="37"/>
      <c r="I163" s="190"/>
      <c r="J163" s="37"/>
      <c r="K163" s="37"/>
      <c r="L163" s="40"/>
      <c r="M163" s="191"/>
      <c r="N163" s="192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1242</v>
      </c>
      <c r="AU163" s="18" t="s">
        <v>84</v>
      </c>
    </row>
    <row r="164" spans="1:65" s="2" customFormat="1" ht="16.5" customHeight="1">
      <c r="A164" s="35"/>
      <c r="B164" s="36"/>
      <c r="C164" s="216" t="s">
        <v>607</v>
      </c>
      <c r="D164" s="216" t="s">
        <v>336</v>
      </c>
      <c r="E164" s="217" t="s">
        <v>2728</v>
      </c>
      <c r="F164" s="218" t="s">
        <v>3152</v>
      </c>
      <c r="G164" s="219" t="s">
        <v>332</v>
      </c>
      <c r="H164" s="220">
        <v>1</v>
      </c>
      <c r="I164" s="221"/>
      <c r="J164" s="222">
        <f>ROUND(I164*H164,2)</f>
        <v>0</v>
      </c>
      <c r="K164" s="218" t="s">
        <v>19</v>
      </c>
      <c r="L164" s="223"/>
      <c r="M164" s="224" t="s">
        <v>19</v>
      </c>
      <c r="N164" s="225" t="s">
        <v>45</v>
      </c>
      <c r="O164" s="65"/>
      <c r="P164" s="184">
        <f>O164*H164</f>
        <v>0</v>
      </c>
      <c r="Q164" s="184">
        <v>0.052</v>
      </c>
      <c r="R164" s="184">
        <f>Q164*H164</f>
        <v>0.052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721</v>
      </c>
      <c r="AT164" s="186" t="s">
        <v>336</v>
      </c>
      <c r="AU164" s="186" t="s">
        <v>84</v>
      </c>
      <c r="AY164" s="18" t="s">
        <v>225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82</v>
      </c>
      <c r="BK164" s="187">
        <f>ROUND(I164*H164,2)</f>
        <v>0</v>
      </c>
      <c r="BL164" s="18" t="s">
        <v>295</v>
      </c>
      <c r="BM164" s="186" t="s">
        <v>3153</v>
      </c>
    </row>
    <row r="165" spans="1:47" s="2" customFormat="1" ht="19.5">
      <c r="A165" s="35"/>
      <c r="B165" s="36"/>
      <c r="C165" s="37"/>
      <c r="D165" s="195" t="s">
        <v>1242</v>
      </c>
      <c r="E165" s="37"/>
      <c r="F165" s="239" t="s">
        <v>3154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1242</v>
      </c>
      <c r="AU165" s="18" t="s">
        <v>84</v>
      </c>
    </row>
    <row r="166" spans="1:65" s="2" customFormat="1" ht="33" customHeight="1">
      <c r="A166" s="35"/>
      <c r="B166" s="36"/>
      <c r="C166" s="216" t="s">
        <v>616</v>
      </c>
      <c r="D166" s="216" t="s">
        <v>336</v>
      </c>
      <c r="E166" s="217" t="s">
        <v>2732</v>
      </c>
      <c r="F166" s="218" t="s">
        <v>3155</v>
      </c>
      <c r="G166" s="219" t="s">
        <v>332</v>
      </c>
      <c r="H166" s="220">
        <v>2</v>
      </c>
      <c r="I166" s="221"/>
      <c r="J166" s="222">
        <f>ROUND(I166*H166,2)</f>
        <v>0</v>
      </c>
      <c r="K166" s="218" t="s">
        <v>19</v>
      </c>
      <c r="L166" s="223"/>
      <c r="M166" s="224" t="s">
        <v>19</v>
      </c>
      <c r="N166" s="225" t="s">
        <v>45</v>
      </c>
      <c r="O166" s="65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721</v>
      </c>
      <c r="AT166" s="186" t="s">
        <v>336</v>
      </c>
      <c r="AU166" s="186" t="s">
        <v>84</v>
      </c>
      <c r="AY166" s="18" t="s">
        <v>225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82</v>
      </c>
      <c r="BK166" s="187">
        <f>ROUND(I166*H166,2)</f>
        <v>0</v>
      </c>
      <c r="BL166" s="18" t="s">
        <v>295</v>
      </c>
      <c r="BM166" s="186" t="s">
        <v>3156</v>
      </c>
    </row>
    <row r="167" spans="1:65" s="2" customFormat="1" ht="16.5" customHeight="1">
      <c r="A167" s="35"/>
      <c r="B167" s="36"/>
      <c r="C167" s="216" t="s">
        <v>625</v>
      </c>
      <c r="D167" s="216" t="s">
        <v>336</v>
      </c>
      <c r="E167" s="217" t="s">
        <v>2911</v>
      </c>
      <c r="F167" s="218" t="s">
        <v>3157</v>
      </c>
      <c r="G167" s="219" t="s">
        <v>332</v>
      </c>
      <c r="H167" s="220">
        <v>2</v>
      </c>
      <c r="I167" s="221"/>
      <c r="J167" s="222">
        <f>ROUND(I167*H167,2)</f>
        <v>0</v>
      </c>
      <c r="K167" s="218" t="s">
        <v>19</v>
      </c>
      <c r="L167" s="223"/>
      <c r="M167" s="224" t="s">
        <v>19</v>
      </c>
      <c r="N167" s="225" t="s">
        <v>45</v>
      </c>
      <c r="O167" s="65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6" t="s">
        <v>721</v>
      </c>
      <c r="AT167" s="186" t="s">
        <v>336</v>
      </c>
      <c r="AU167" s="186" t="s">
        <v>84</v>
      </c>
      <c r="AY167" s="18" t="s">
        <v>225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82</v>
      </c>
      <c r="BK167" s="187">
        <f>ROUND(I167*H167,2)</f>
        <v>0</v>
      </c>
      <c r="BL167" s="18" t="s">
        <v>295</v>
      </c>
      <c r="BM167" s="186" t="s">
        <v>3158</v>
      </c>
    </row>
    <row r="168" spans="1:65" s="2" customFormat="1" ht="16.5" customHeight="1">
      <c r="A168" s="35"/>
      <c r="B168" s="36"/>
      <c r="C168" s="216" t="s">
        <v>557</v>
      </c>
      <c r="D168" s="216" t="s">
        <v>336</v>
      </c>
      <c r="E168" s="217" t="s">
        <v>3159</v>
      </c>
      <c r="F168" s="218" t="s">
        <v>3160</v>
      </c>
      <c r="G168" s="219" t="s">
        <v>332</v>
      </c>
      <c r="H168" s="220">
        <v>2</v>
      </c>
      <c r="I168" s="221"/>
      <c r="J168" s="222">
        <f>ROUND(I168*H168,2)</f>
        <v>0</v>
      </c>
      <c r="K168" s="218" t="s">
        <v>19</v>
      </c>
      <c r="L168" s="223"/>
      <c r="M168" s="224" t="s">
        <v>19</v>
      </c>
      <c r="N168" s="225" t="s">
        <v>45</v>
      </c>
      <c r="O168" s="65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721</v>
      </c>
      <c r="AT168" s="186" t="s">
        <v>336</v>
      </c>
      <c r="AU168" s="186" t="s">
        <v>84</v>
      </c>
      <c r="AY168" s="18" t="s">
        <v>225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82</v>
      </c>
      <c r="BK168" s="187">
        <f>ROUND(I168*H168,2)</f>
        <v>0</v>
      </c>
      <c r="BL168" s="18" t="s">
        <v>295</v>
      </c>
      <c r="BM168" s="186" t="s">
        <v>3161</v>
      </c>
    </row>
    <row r="169" spans="1:65" s="2" customFormat="1" ht="33" customHeight="1">
      <c r="A169" s="35"/>
      <c r="B169" s="36"/>
      <c r="C169" s="175" t="s">
        <v>587</v>
      </c>
      <c r="D169" s="175" t="s">
        <v>227</v>
      </c>
      <c r="E169" s="176" t="s">
        <v>3162</v>
      </c>
      <c r="F169" s="177" t="s">
        <v>3163</v>
      </c>
      <c r="G169" s="178" t="s">
        <v>332</v>
      </c>
      <c r="H169" s="179">
        <v>4</v>
      </c>
      <c r="I169" s="180"/>
      <c r="J169" s="181">
        <f>ROUND(I169*H169,2)</f>
        <v>0</v>
      </c>
      <c r="K169" s="177" t="s">
        <v>292</v>
      </c>
      <c r="L169" s="40"/>
      <c r="M169" s="182" t="s">
        <v>19</v>
      </c>
      <c r="N169" s="183" t="s">
        <v>45</v>
      </c>
      <c r="O169" s="65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295</v>
      </c>
      <c r="AT169" s="186" t="s">
        <v>227</v>
      </c>
      <c r="AU169" s="186" t="s">
        <v>84</v>
      </c>
      <c r="AY169" s="18" t="s">
        <v>225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82</v>
      </c>
      <c r="BK169" s="187">
        <f>ROUND(I169*H169,2)</f>
        <v>0</v>
      </c>
      <c r="BL169" s="18" t="s">
        <v>295</v>
      </c>
      <c r="BM169" s="186" t="s">
        <v>3164</v>
      </c>
    </row>
    <row r="170" spans="1:47" s="2" customFormat="1" ht="11.25">
      <c r="A170" s="35"/>
      <c r="B170" s="36"/>
      <c r="C170" s="37"/>
      <c r="D170" s="188" t="s">
        <v>233</v>
      </c>
      <c r="E170" s="37"/>
      <c r="F170" s="189" t="s">
        <v>3165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233</v>
      </c>
      <c r="AU170" s="18" t="s">
        <v>84</v>
      </c>
    </row>
    <row r="171" spans="1:65" s="2" customFormat="1" ht="16.5" customHeight="1">
      <c r="A171" s="35"/>
      <c r="B171" s="36"/>
      <c r="C171" s="216" t="s">
        <v>612</v>
      </c>
      <c r="D171" s="216" t="s">
        <v>336</v>
      </c>
      <c r="E171" s="217" t="s">
        <v>3166</v>
      </c>
      <c r="F171" s="218" t="s">
        <v>3167</v>
      </c>
      <c r="G171" s="219" t="s">
        <v>332</v>
      </c>
      <c r="H171" s="220">
        <v>2</v>
      </c>
      <c r="I171" s="221"/>
      <c r="J171" s="222">
        <f>ROUND(I171*H171,2)</f>
        <v>0</v>
      </c>
      <c r="K171" s="218" t="s">
        <v>19</v>
      </c>
      <c r="L171" s="223"/>
      <c r="M171" s="224" t="s">
        <v>19</v>
      </c>
      <c r="N171" s="225" t="s">
        <v>45</v>
      </c>
      <c r="O171" s="65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6" t="s">
        <v>721</v>
      </c>
      <c r="AT171" s="186" t="s">
        <v>336</v>
      </c>
      <c r="AU171" s="186" t="s">
        <v>84</v>
      </c>
      <c r="AY171" s="18" t="s">
        <v>225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8" t="s">
        <v>82</v>
      </c>
      <c r="BK171" s="187">
        <f>ROUND(I171*H171,2)</f>
        <v>0</v>
      </c>
      <c r="BL171" s="18" t="s">
        <v>295</v>
      </c>
      <c r="BM171" s="186" t="s">
        <v>3168</v>
      </c>
    </row>
    <row r="172" spans="1:65" s="2" customFormat="1" ht="24.2" customHeight="1">
      <c r="A172" s="35"/>
      <c r="B172" s="36"/>
      <c r="C172" s="175" t="s">
        <v>621</v>
      </c>
      <c r="D172" s="175" t="s">
        <v>227</v>
      </c>
      <c r="E172" s="176" t="s">
        <v>3169</v>
      </c>
      <c r="F172" s="177" t="s">
        <v>3170</v>
      </c>
      <c r="G172" s="178" t="s">
        <v>332</v>
      </c>
      <c r="H172" s="179">
        <v>2</v>
      </c>
      <c r="I172" s="180"/>
      <c r="J172" s="181">
        <f>ROUND(I172*H172,2)</f>
        <v>0</v>
      </c>
      <c r="K172" s="177" t="s">
        <v>292</v>
      </c>
      <c r="L172" s="40"/>
      <c r="M172" s="182" t="s">
        <v>19</v>
      </c>
      <c r="N172" s="183" t="s">
        <v>45</v>
      </c>
      <c r="O172" s="65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295</v>
      </c>
      <c r="AT172" s="186" t="s">
        <v>227</v>
      </c>
      <c r="AU172" s="186" t="s">
        <v>84</v>
      </c>
      <c r="AY172" s="18" t="s">
        <v>225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82</v>
      </c>
      <c r="BK172" s="187">
        <f>ROUND(I172*H172,2)</f>
        <v>0</v>
      </c>
      <c r="BL172" s="18" t="s">
        <v>295</v>
      </c>
      <c r="BM172" s="186" t="s">
        <v>3171</v>
      </c>
    </row>
    <row r="173" spans="1:47" s="2" customFormat="1" ht="11.25">
      <c r="A173" s="35"/>
      <c r="B173" s="36"/>
      <c r="C173" s="37"/>
      <c r="D173" s="188" t="s">
        <v>233</v>
      </c>
      <c r="E173" s="37"/>
      <c r="F173" s="189" t="s">
        <v>3172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233</v>
      </c>
      <c r="AU173" s="18" t="s">
        <v>84</v>
      </c>
    </row>
    <row r="174" spans="1:65" s="2" customFormat="1" ht="33" customHeight="1">
      <c r="A174" s="35"/>
      <c r="B174" s="36"/>
      <c r="C174" s="175" t="s">
        <v>561</v>
      </c>
      <c r="D174" s="175" t="s">
        <v>227</v>
      </c>
      <c r="E174" s="176" t="s">
        <v>3173</v>
      </c>
      <c r="F174" s="177" t="s">
        <v>3174</v>
      </c>
      <c r="G174" s="178" t="s">
        <v>332</v>
      </c>
      <c r="H174" s="179">
        <v>2</v>
      </c>
      <c r="I174" s="180"/>
      <c r="J174" s="181">
        <f>ROUND(I174*H174,2)</f>
        <v>0</v>
      </c>
      <c r="K174" s="177" t="s">
        <v>292</v>
      </c>
      <c r="L174" s="40"/>
      <c r="M174" s="182" t="s">
        <v>19</v>
      </c>
      <c r="N174" s="183" t="s">
        <v>45</v>
      </c>
      <c r="O174" s="65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295</v>
      </c>
      <c r="AT174" s="186" t="s">
        <v>227</v>
      </c>
      <c r="AU174" s="186" t="s">
        <v>84</v>
      </c>
      <c r="AY174" s="18" t="s">
        <v>225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82</v>
      </c>
      <c r="BK174" s="187">
        <f>ROUND(I174*H174,2)</f>
        <v>0</v>
      </c>
      <c r="BL174" s="18" t="s">
        <v>295</v>
      </c>
      <c r="BM174" s="186" t="s">
        <v>3175</v>
      </c>
    </row>
    <row r="175" spans="1:47" s="2" customFormat="1" ht="11.25">
      <c r="A175" s="35"/>
      <c r="B175" s="36"/>
      <c r="C175" s="37"/>
      <c r="D175" s="188" t="s">
        <v>233</v>
      </c>
      <c r="E175" s="37"/>
      <c r="F175" s="189" t="s">
        <v>3176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233</v>
      </c>
      <c r="AU175" s="18" t="s">
        <v>84</v>
      </c>
    </row>
    <row r="176" spans="1:65" s="2" customFormat="1" ht="33" customHeight="1">
      <c r="A176" s="35"/>
      <c r="B176" s="36"/>
      <c r="C176" s="175" t="s">
        <v>566</v>
      </c>
      <c r="D176" s="175" t="s">
        <v>227</v>
      </c>
      <c r="E176" s="176" t="s">
        <v>3177</v>
      </c>
      <c r="F176" s="177" t="s">
        <v>3178</v>
      </c>
      <c r="G176" s="178" t="s">
        <v>332</v>
      </c>
      <c r="H176" s="179">
        <v>2</v>
      </c>
      <c r="I176" s="180"/>
      <c r="J176" s="181">
        <f>ROUND(I176*H176,2)</f>
        <v>0</v>
      </c>
      <c r="K176" s="177" t="s">
        <v>292</v>
      </c>
      <c r="L176" s="40"/>
      <c r="M176" s="182" t="s">
        <v>19</v>
      </c>
      <c r="N176" s="183" t="s">
        <v>45</v>
      </c>
      <c r="O176" s="65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295</v>
      </c>
      <c r="AT176" s="186" t="s">
        <v>227</v>
      </c>
      <c r="AU176" s="186" t="s">
        <v>84</v>
      </c>
      <c r="AY176" s="18" t="s">
        <v>225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82</v>
      </c>
      <c r="BK176" s="187">
        <f>ROUND(I176*H176,2)</f>
        <v>0</v>
      </c>
      <c r="BL176" s="18" t="s">
        <v>295</v>
      </c>
      <c r="BM176" s="186" t="s">
        <v>3179</v>
      </c>
    </row>
    <row r="177" spans="1:47" s="2" customFormat="1" ht="11.25">
      <c r="A177" s="35"/>
      <c r="B177" s="36"/>
      <c r="C177" s="37"/>
      <c r="D177" s="188" t="s">
        <v>233</v>
      </c>
      <c r="E177" s="37"/>
      <c r="F177" s="189" t="s">
        <v>3180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233</v>
      </c>
      <c r="AU177" s="18" t="s">
        <v>84</v>
      </c>
    </row>
    <row r="178" spans="1:65" s="2" customFormat="1" ht="37.9" customHeight="1">
      <c r="A178" s="35"/>
      <c r="B178" s="36"/>
      <c r="C178" s="175" t="s">
        <v>571</v>
      </c>
      <c r="D178" s="175" t="s">
        <v>227</v>
      </c>
      <c r="E178" s="176" t="s">
        <v>3181</v>
      </c>
      <c r="F178" s="177" t="s">
        <v>3182</v>
      </c>
      <c r="G178" s="178" t="s">
        <v>332</v>
      </c>
      <c r="H178" s="179">
        <v>4</v>
      </c>
      <c r="I178" s="180"/>
      <c r="J178" s="181">
        <f>ROUND(I178*H178,2)</f>
        <v>0</v>
      </c>
      <c r="K178" s="177" t="s">
        <v>292</v>
      </c>
      <c r="L178" s="40"/>
      <c r="M178" s="182" t="s">
        <v>19</v>
      </c>
      <c r="N178" s="183" t="s">
        <v>45</v>
      </c>
      <c r="O178" s="65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6" t="s">
        <v>295</v>
      </c>
      <c r="AT178" s="186" t="s">
        <v>227</v>
      </c>
      <c r="AU178" s="186" t="s">
        <v>84</v>
      </c>
      <c r="AY178" s="18" t="s">
        <v>225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8" t="s">
        <v>82</v>
      </c>
      <c r="BK178" s="187">
        <f>ROUND(I178*H178,2)</f>
        <v>0</v>
      </c>
      <c r="BL178" s="18" t="s">
        <v>295</v>
      </c>
      <c r="BM178" s="186" t="s">
        <v>3183</v>
      </c>
    </row>
    <row r="179" spans="1:47" s="2" customFormat="1" ht="11.25">
      <c r="A179" s="35"/>
      <c r="B179" s="36"/>
      <c r="C179" s="37"/>
      <c r="D179" s="188" t="s">
        <v>233</v>
      </c>
      <c r="E179" s="37"/>
      <c r="F179" s="189" t="s">
        <v>3184</v>
      </c>
      <c r="G179" s="37"/>
      <c r="H179" s="37"/>
      <c r="I179" s="190"/>
      <c r="J179" s="37"/>
      <c r="K179" s="37"/>
      <c r="L179" s="40"/>
      <c r="M179" s="191"/>
      <c r="N179" s="192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233</v>
      </c>
      <c r="AU179" s="18" t="s">
        <v>84</v>
      </c>
    </row>
    <row r="180" spans="1:65" s="2" customFormat="1" ht="37.9" customHeight="1">
      <c r="A180" s="35"/>
      <c r="B180" s="36"/>
      <c r="C180" s="175" t="s">
        <v>576</v>
      </c>
      <c r="D180" s="175" t="s">
        <v>227</v>
      </c>
      <c r="E180" s="176" t="s">
        <v>3185</v>
      </c>
      <c r="F180" s="177" t="s">
        <v>3186</v>
      </c>
      <c r="G180" s="178" t="s">
        <v>332</v>
      </c>
      <c r="H180" s="179">
        <v>9</v>
      </c>
      <c r="I180" s="180"/>
      <c r="J180" s="181">
        <f>ROUND(I180*H180,2)</f>
        <v>0</v>
      </c>
      <c r="K180" s="177" t="s">
        <v>292</v>
      </c>
      <c r="L180" s="40"/>
      <c r="M180" s="182" t="s">
        <v>19</v>
      </c>
      <c r="N180" s="183" t="s">
        <v>45</v>
      </c>
      <c r="O180" s="65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6" t="s">
        <v>295</v>
      </c>
      <c r="AT180" s="186" t="s">
        <v>227</v>
      </c>
      <c r="AU180" s="186" t="s">
        <v>84</v>
      </c>
      <c r="AY180" s="18" t="s">
        <v>225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8" t="s">
        <v>82</v>
      </c>
      <c r="BK180" s="187">
        <f>ROUND(I180*H180,2)</f>
        <v>0</v>
      </c>
      <c r="BL180" s="18" t="s">
        <v>295</v>
      </c>
      <c r="BM180" s="186" t="s">
        <v>3187</v>
      </c>
    </row>
    <row r="181" spans="1:47" s="2" customFormat="1" ht="11.25">
      <c r="A181" s="35"/>
      <c r="B181" s="36"/>
      <c r="C181" s="37"/>
      <c r="D181" s="188" t="s">
        <v>233</v>
      </c>
      <c r="E181" s="37"/>
      <c r="F181" s="189" t="s">
        <v>3188</v>
      </c>
      <c r="G181" s="37"/>
      <c r="H181" s="37"/>
      <c r="I181" s="190"/>
      <c r="J181" s="37"/>
      <c r="K181" s="37"/>
      <c r="L181" s="40"/>
      <c r="M181" s="191"/>
      <c r="N181" s="192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233</v>
      </c>
      <c r="AU181" s="18" t="s">
        <v>84</v>
      </c>
    </row>
    <row r="182" spans="1:65" s="2" customFormat="1" ht="24.2" customHeight="1">
      <c r="A182" s="35"/>
      <c r="B182" s="36"/>
      <c r="C182" s="175" t="s">
        <v>351</v>
      </c>
      <c r="D182" s="175" t="s">
        <v>227</v>
      </c>
      <c r="E182" s="176" t="s">
        <v>3189</v>
      </c>
      <c r="F182" s="177" t="s">
        <v>3190</v>
      </c>
      <c r="G182" s="178" t="s">
        <v>332</v>
      </c>
      <c r="H182" s="179">
        <v>13</v>
      </c>
      <c r="I182" s="180"/>
      <c r="J182" s="181">
        <f>ROUND(I182*H182,2)</f>
        <v>0</v>
      </c>
      <c r="K182" s="177" t="s">
        <v>292</v>
      </c>
      <c r="L182" s="40"/>
      <c r="M182" s="182" t="s">
        <v>19</v>
      </c>
      <c r="N182" s="183" t="s">
        <v>45</v>
      </c>
      <c r="O182" s="65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295</v>
      </c>
      <c r="AT182" s="186" t="s">
        <v>227</v>
      </c>
      <c r="AU182" s="186" t="s">
        <v>84</v>
      </c>
      <c r="AY182" s="18" t="s">
        <v>225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82</v>
      </c>
      <c r="BK182" s="187">
        <f>ROUND(I182*H182,2)</f>
        <v>0</v>
      </c>
      <c r="BL182" s="18" t="s">
        <v>295</v>
      </c>
      <c r="BM182" s="186" t="s">
        <v>3191</v>
      </c>
    </row>
    <row r="183" spans="1:47" s="2" customFormat="1" ht="11.25">
      <c r="A183" s="35"/>
      <c r="B183" s="36"/>
      <c r="C183" s="37"/>
      <c r="D183" s="188" t="s">
        <v>233</v>
      </c>
      <c r="E183" s="37"/>
      <c r="F183" s="189" t="s">
        <v>3192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233</v>
      </c>
      <c r="AU183" s="18" t="s">
        <v>84</v>
      </c>
    </row>
    <row r="184" spans="1:65" s="2" customFormat="1" ht="24.2" customHeight="1">
      <c r="A184" s="35"/>
      <c r="B184" s="36"/>
      <c r="C184" s="175" t="s">
        <v>545</v>
      </c>
      <c r="D184" s="175" t="s">
        <v>227</v>
      </c>
      <c r="E184" s="176" t="s">
        <v>3193</v>
      </c>
      <c r="F184" s="177" t="s">
        <v>3194</v>
      </c>
      <c r="G184" s="178" t="s">
        <v>332</v>
      </c>
      <c r="H184" s="179">
        <v>24</v>
      </c>
      <c r="I184" s="180"/>
      <c r="J184" s="181">
        <f>ROUND(I184*H184,2)</f>
        <v>0</v>
      </c>
      <c r="K184" s="177" t="s">
        <v>292</v>
      </c>
      <c r="L184" s="40"/>
      <c r="M184" s="182" t="s">
        <v>19</v>
      </c>
      <c r="N184" s="183" t="s">
        <v>45</v>
      </c>
      <c r="O184" s="65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6" t="s">
        <v>295</v>
      </c>
      <c r="AT184" s="186" t="s">
        <v>227</v>
      </c>
      <c r="AU184" s="186" t="s">
        <v>84</v>
      </c>
      <c r="AY184" s="18" t="s">
        <v>225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8" t="s">
        <v>82</v>
      </c>
      <c r="BK184" s="187">
        <f>ROUND(I184*H184,2)</f>
        <v>0</v>
      </c>
      <c r="BL184" s="18" t="s">
        <v>295</v>
      </c>
      <c r="BM184" s="186" t="s">
        <v>3195</v>
      </c>
    </row>
    <row r="185" spans="1:47" s="2" customFormat="1" ht="11.25">
      <c r="A185" s="35"/>
      <c r="B185" s="36"/>
      <c r="C185" s="37"/>
      <c r="D185" s="188" t="s">
        <v>233</v>
      </c>
      <c r="E185" s="37"/>
      <c r="F185" s="189" t="s">
        <v>3196</v>
      </c>
      <c r="G185" s="37"/>
      <c r="H185" s="37"/>
      <c r="I185" s="190"/>
      <c r="J185" s="37"/>
      <c r="K185" s="37"/>
      <c r="L185" s="40"/>
      <c r="M185" s="191"/>
      <c r="N185" s="192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233</v>
      </c>
      <c r="AU185" s="18" t="s">
        <v>84</v>
      </c>
    </row>
    <row r="186" spans="1:65" s="2" customFormat="1" ht="16.5" customHeight="1">
      <c r="A186" s="35"/>
      <c r="B186" s="36"/>
      <c r="C186" s="216" t="s">
        <v>1289</v>
      </c>
      <c r="D186" s="216" t="s">
        <v>336</v>
      </c>
      <c r="E186" s="217" t="s">
        <v>3197</v>
      </c>
      <c r="F186" s="218" t="s">
        <v>3198</v>
      </c>
      <c r="G186" s="219" t="s">
        <v>332</v>
      </c>
      <c r="H186" s="220">
        <v>9</v>
      </c>
      <c r="I186" s="221"/>
      <c r="J186" s="222">
        <f>ROUND(I186*H186,2)</f>
        <v>0</v>
      </c>
      <c r="K186" s="218" t="s">
        <v>19</v>
      </c>
      <c r="L186" s="223"/>
      <c r="M186" s="224" t="s">
        <v>19</v>
      </c>
      <c r="N186" s="225" t="s">
        <v>45</v>
      </c>
      <c r="O186" s="65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721</v>
      </c>
      <c r="AT186" s="186" t="s">
        <v>336</v>
      </c>
      <c r="AU186" s="186" t="s">
        <v>84</v>
      </c>
      <c r="AY186" s="18" t="s">
        <v>225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8" t="s">
        <v>82</v>
      </c>
      <c r="BK186" s="187">
        <f>ROUND(I186*H186,2)</f>
        <v>0</v>
      </c>
      <c r="BL186" s="18" t="s">
        <v>295</v>
      </c>
      <c r="BM186" s="186" t="s">
        <v>3199</v>
      </c>
    </row>
    <row r="187" spans="1:65" s="2" customFormat="1" ht="16.5" customHeight="1">
      <c r="A187" s="35"/>
      <c r="B187" s="36"/>
      <c r="C187" s="216" t="s">
        <v>1158</v>
      </c>
      <c r="D187" s="216" t="s">
        <v>336</v>
      </c>
      <c r="E187" s="217" t="s">
        <v>3200</v>
      </c>
      <c r="F187" s="218" t="s">
        <v>3198</v>
      </c>
      <c r="G187" s="219" t="s">
        <v>332</v>
      </c>
      <c r="H187" s="220">
        <v>4</v>
      </c>
      <c r="I187" s="221"/>
      <c r="J187" s="222">
        <f>ROUND(I187*H187,2)</f>
        <v>0</v>
      </c>
      <c r="K187" s="218" t="s">
        <v>19</v>
      </c>
      <c r="L187" s="223"/>
      <c r="M187" s="224" t="s">
        <v>19</v>
      </c>
      <c r="N187" s="225" t="s">
        <v>45</v>
      </c>
      <c r="O187" s="65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6" t="s">
        <v>721</v>
      </c>
      <c r="AT187" s="186" t="s">
        <v>336</v>
      </c>
      <c r="AU187" s="186" t="s">
        <v>84</v>
      </c>
      <c r="AY187" s="18" t="s">
        <v>225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8" t="s">
        <v>82</v>
      </c>
      <c r="BK187" s="187">
        <f>ROUND(I187*H187,2)</f>
        <v>0</v>
      </c>
      <c r="BL187" s="18" t="s">
        <v>295</v>
      </c>
      <c r="BM187" s="186" t="s">
        <v>3201</v>
      </c>
    </row>
    <row r="188" spans="1:65" s="2" customFormat="1" ht="16.5" customHeight="1">
      <c r="A188" s="35"/>
      <c r="B188" s="36"/>
      <c r="C188" s="216" t="s">
        <v>1164</v>
      </c>
      <c r="D188" s="216" t="s">
        <v>336</v>
      </c>
      <c r="E188" s="217" t="s">
        <v>3202</v>
      </c>
      <c r="F188" s="218" t="s">
        <v>3203</v>
      </c>
      <c r="G188" s="219" t="s">
        <v>332</v>
      </c>
      <c r="H188" s="220">
        <v>1</v>
      </c>
      <c r="I188" s="221"/>
      <c r="J188" s="222">
        <f>ROUND(I188*H188,2)</f>
        <v>0</v>
      </c>
      <c r="K188" s="218" t="s">
        <v>19</v>
      </c>
      <c r="L188" s="223"/>
      <c r="M188" s="224" t="s">
        <v>19</v>
      </c>
      <c r="N188" s="225" t="s">
        <v>45</v>
      </c>
      <c r="O188" s="65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721</v>
      </c>
      <c r="AT188" s="186" t="s">
        <v>336</v>
      </c>
      <c r="AU188" s="186" t="s">
        <v>84</v>
      </c>
      <c r="AY188" s="18" t="s">
        <v>225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82</v>
      </c>
      <c r="BK188" s="187">
        <f>ROUND(I188*H188,2)</f>
        <v>0</v>
      </c>
      <c r="BL188" s="18" t="s">
        <v>295</v>
      </c>
      <c r="BM188" s="186" t="s">
        <v>3204</v>
      </c>
    </row>
    <row r="189" spans="1:65" s="2" customFormat="1" ht="24.2" customHeight="1">
      <c r="A189" s="35"/>
      <c r="B189" s="36"/>
      <c r="C189" s="175" t="s">
        <v>535</v>
      </c>
      <c r="D189" s="175" t="s">
        <v>227</v>
      </c>
      <c r="E189" s="176" t="s">
        <v>3205</v>
      </c>
      <c r="F189" s="177" t="s">
        <v>3206</v>
      </c>
      <c r="G189" s="178" t="s">
        <v>332</v>
      </c>
      <c r="H189" s="179">
        <v>1</v>
      </c>
      <c r="I189" s="180"/>
      <c r="J189" s="181">
        <f>ROUND(I189*H189,2)</f>
        <v>0</v>
      </c>
      <c r="K189" s="177" t="s">
        <v>292</v>
      </c>
      <c r="L189" s="40"/>
      <c r="M189" s="182" t="s">
        <v>19</v>
      </c>
      <c r="N189" s="183" t="s">
        <v>45</v>
      </c>
      <c r="O189" s="65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6" t="s">
        <v>295</v>
      </c>
      <c r="AT189" s="186" t="s">
        <v>227</v>
      </c>
      <c r="AU189" s="186" t="s">
        <v>84</v>
      </c>
      <c r="AY189" s="18" t="s">
        <v>225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8" t="s">
        <v>82</v>
      </c>
      <c r="BK189" s="187">
        <f>ROUND(I189*H189,2)</f>
        <v>0</v>
      </c>
      <c r="BL189" s="18" t="s">
        <v>295</v>
      </c>
      <c r="BM189" s="186" t="s">
        <v>3207</v>
      </c>
    </row>
    <row r="190" spans="1:47" s="2" customFormat="1" ht="11.25">
      <c r="A190" s="35"/>
      <c r="B190" s="36"/>
      <c r="C190" s="37"/>
      <c r="D190" s="188" t="s">
        <v>233</v>
      </c>
      <c r="E190" s="37"/>
      <c r="F190" s="189" t="s">
        <v>3208</v>
      </c>
      <c r="G190" s="37"/>
      <c r="H190" s="37"/>
      <c r="I190" s="190"/>
      <c r="J190" s="37"/>
      <c r="K190" s="37"/>
      <c r="L190" s="40"/>
      <c r="M190" s="191"/>
      <c r="N190" s="192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233</v>
      </c>
      <c r="AU190" s="18" t="s">
        <v>84</v>
      </c>
    </row>
    <row r="191" spans="1:65" s="2" customFormat="1" ht="24.2" customHeight="1">
      <c r="A191" s="35"/>
      <c r="B191" s="36"/>
      <c r="C191" s="175" t="s">
        <v>921</v>
      </c>
      <c r="D191" s="175" t="s">
        <v>227</v>
      </c>
      <c r="E191" s="176" t="s">
        <v>3209</v>
      </c>
      <c r="F191" s="177" t="s">
        <v>3210</v>
      </c>
      <c r="G191" s="178" t="s">
        <v>332</v>
      </c>
      <c r="H191" s="179">
        <v>1</v>
      </c>
      <c r="I191" s="180"/>
      <c r="J191" s="181">
        <f>ROUND(I191*H191,2)</f>
        <v>0</v>
      </c>
      <c r="K191" s="177" t="s">
        <v>292</v>
      </c>
      <c r="L191" s="40"/>
      <c r="M191" s="182" t="s">
        <v>19</v>
      </c>
      <c r="N191" s="183" t="s">
        <v>45</v>
      </c>
      <c r="O191" s="65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295</v>
      </c>
      <c r="AT191" s="186" t="s">
        <v>227</v>
      </c>
      <c r="AU191" s="186" t="s">
        <v>84</v>
      </c>
      <c r="AY191" s="18" t="s">
        <v>225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8" t="s">
        <v>82</v>
      </c>
      <c r="BK191" s="187">
        <f>ROUND(I191*H191,2)</f>
        <v>0</v>
      </c>
      <c r="BL191" s="18" t="s">
        <v>295</v>
      </c>
      <c r="BM191" s="186" t="s">
        <v>3211</v>
      </c>
    </row>
    <row r="192" spans="1:47" s="2" customFormat="1" ht="11.25">
      <c r="A192" s="35"/>
      <c r="B192" s="36"/>
      <c r="C192" s="37"/>
      <c r="D192" s="188" t="s">
        <v>233</v>
      </c>
      <c r="E192" s="37"/>
      <c r="F192" s="189" t="s">
        <v>3212</v>
      </c>
      <c r="G192" s="37"/>
      <c r="H192" s="37"/>
      <c r="I192" s="190"/>
      <c r="J192" s="37"/>
      <c r="K192" s="37"/>
      <c r="L192" s="40"/>
      <c r="M192" s="191"/>
      <c r="N192" s="192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233</v>
      </c>
      <c r="AU192" s="18" t="s">
        <v>84</v>
      </c>
    </row>
    <row r="193" spans="1:65" s="2" customFormat="1" ht="24.2" customHeight="1">
      <c r="A193" s="35"/>
      <c r="B193" s="36"/>
      <c r="C193" s="175" t="s">
        <v>828</v>
      </c>
      <c r="D193" s="175" t="s">
        <v>227</v>
      </c>
      <c r="E193" s="176" t="s">
        <v>3213</v>
      </c>
      <c r="F193" s="177" t="s">
        <v>3214</v>
      </c>
      <c r="G193" s="178" t="s">
        <v>332</v>
      </c>
      <c r="H193" s="179">
        <v>1</v>
      </c>
      <c r="I193" s="180"/>
      <c r="J193" s="181">
        <f>ROUND(I193*H193,2)</f>
        <v>0</v>
      </c>
      <c r="K193" s="177" t="s">
        <v>292</v>
      </c>
      <c r="L193" s="40"/>
      <c r="M193" s="182" t="s">
        <v>19</v>
      </c>
      <c r="N193" s="183" t="s">
        <v>45</v>
      </c>
      <c r="O193" s="65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6" t="s">
        <v>295</v>
      </c>
      <c r="AT193" s="186" t="s">
        <v>227</v>
      </c>
      <c r="AU193" s="186" t="s">
        <v>84</v>
      </c>
      <c r="AY193" s="18" t="s">
        <v>225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8" t="s">
        <v>82</v>
      </c>
      <c r="BK193" s="187">
        <f>ROUND(I193*H193,2)</f>
        <v>0</v>
      </c>
      <c r="BL193" s="18" t="s">
        <v>295</v>
      </c>
      <c r="BM193" s="186" t="s">
        <v>3215</v>
      </c>
    </row>
    <row r="194" spans="1:47" s="2" customFormat="1" ht="11.25">
      <c r="A194" s="35"/>
      <c r="B194" s="36"/>
      <c r="C194" s="37"/>
      <c r="D194" s="188" t="s">
        <v>233</v>
      </c>
      <c r="E194" s="37"/>
      <c r="F194" s="189" t="s">
        <v>3216</v>
      </c>
      <c r="G194" s="37"/>
      <c r="H194" s="37"/>
      <c r="I194" s="190"/>
      <c r="J194" s="37"/>
      <c r="K194" s="37"/>
      <c r="L194" s="40"/>
      <c r="M194" s="191"/>
      <c r="N194" s="192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233</v>
      </c>
      <c r="AU194" s="18" t="s">
        <v>84</v>
      </c>
    </row>
    <row r="195" spans="1:65" s="2" customFormat="1" ht="24.2" customHeight="1">
      <c r="A195" s="35"/>
      <c r="B195" s="36"/>
      <c r="C195" s="175" t="s">
        <v>832</v>
      </c>
      <c r="D195" s="175" t="s">
        <v>227</v>
      </c>
      <c r="E195" s="176" t="s">
        <v>3217</v>
      </c>
      <c r="F195" s="177" t="s">
        <v>3218</v>
      </c>
      <c r="G195" s="178" t="s">
        <v>332</v>
      </c>
      <c r="H195" s="179">
        <v>1</v>
      </c>
      <c r="I195" s="180"/>
      <c r="J195" s="181">
        <f>ROUND(I195*H195,2)</f>
        <v>0</v>
      </c>
      <c r="K195" s="177" t="s">
        <v>292</v>
      </c>
      <c r="L195" s="40"/>
      <c r="M195" s="182" t="s">
        <v>19</v>
      </c>
      <c r="N195" s="183" t="s">
        <v>45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295</v>
      </c>
      <c r="AT195" s="186" t="s">
        <v>227</v>
      </c>
      <c r="AU195" s="186" t="s">
        <v>84</v>
      </c>
      <c r="AY195" s="18" t="s">
        <v>225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8" t="s">
        <v>82</v>
      </c>
      <c r="BK195" s="187">
        <f>ROUND(I195*H195,2)</f>
        <v>0</v>
      </c>
      <c r="BL195" s="18" t="s">
        <v>295</v>
      </c>
      <c r="BM195" s="186" t="s">
        <v>3219</v>
      </c>
    </row>
    <row r="196" spans="1:47" s="2" customFormat="1" ht="11.25">
      <c r="A196" s="35"/>
      <c r="B196" s="36"/>
      <c r="C196" s="37"/>
      <c r="D196" s="188" t="s">
        <v>233</v>
      </c>
      <c r="E196" s="37"/>
      <c r="F196" s="189" t="s">
        <v>3220</v>
      </c>
      <c r="G196" s="37"/>
      <c r="H196" s="37"/>
      <c r="I196" s="190"/>
      <c r="J196" s="37"/>
      <c r="K196" s="37"/>
      <c r="L196" s="40"/>
      <c r="M196" s="191"/>
      <c r="N196" s="192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233</v>
      </c>
      <c r="AU196" s="18" t="s">
        <v>84</v>
      </c>
    </row>
    <row r="197" spans="1:65" s="2" customFormat="1" ht="24.2" customHeight="1">
      <c r="A197" s="35"/>
      <c r="B197" s="36"/>
      <c r="C197" s="175" t="s">
        <v>637</v>
      </c>
      <c r="D197" s="175" t="s">
        <v>227</v>
      </c>
      <c r="E197" s="176" t="s">
        <v>3221</v>
      </c>
      <c r="F197" s="177" t="s">
        <v>3222</v>
      </c>
      <c r="G197" s="178" t="s">
        <v>332</v>
      </c>
      <c r="H197" s="179">
        <v>1</v>
      </c>
      <c r="I197" s="180"/>
      <c r="J197" s="181">
        <f>ROUND(I197*H197,2)</f>
        <v>0</v>
      </c>
      <c r="K197" s="177" t="s">
        <v>292</v>
      </c>
      <c r="L197" s="40"/>
      <c r="M197" s="182" t="s">
        <v>19</v>
      </c>
      <c r="N197" s="183" t="s">
        <v>45</v>
      </c>
      <c r="O197" s="65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6" t="s">
        <v>295</v>
      </c>
      <c r="AT197" s="186" t="s">
        <v>227</v>
      </c>
      <c r="AU197" s="186" t="s">
        <v>84</v>
      </c>
      <c r="AY197" s="18" t="s">
        <v>225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8" t="s">
        <v>82</v>
      </c>
      <c r="BK197" s="187">
        <f>ROUND(I197*H197,2)</f>
        <v>0</v>
      </c>
      <c r="BL197" s="18" t="s">
        <v>295</v>
      </c>
      <c r="BM197" s="186" t="s">
        <v>3223</v>
      </c>
    </row>
    <row r="198" spans="1:47" s="2" customFormat="1" ht="11.25">
      <c r="A198" s="35"/>
      <c r="B198" s="36"/>
      <c r="C198" s="37"/>
      <c r="D198" s="188" t="s">
        <v>233</v>
      </c>
      <c r="E198" s="37"/>
      <c r="F198" s="189" t="s">
        <v>3224</v>
      </c>
      <c r="G198" s="37"/>
      <c r="H198" s="37"/>
      <c r="I198" s="190"/>
      <c r="J198" s="37"/>
      <c r="K198" s="37"/>
      <c r="L198" s="40"/>
      <c r="M198" s="191"/>
      <c r="N198" s="192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233</v>
      </c>
      <c r="AU198" s="18" t="s">
        <v>84</v>
      </c>
    </row>
    <row r="199" spans="1:65" s="2" customFormat="1" ht="24.2" customHeight="1">
      <c r="A199" s="35"/>
      <c r="B199" s="36"/>
      <c r="C199" s="175" t="s">
        <v>1461</v>
      </c>
      <c r="D199" s="175" t="s">
        <v>227</v>
      </c>
      <c r="E199" s="176" t="s">
        <v>3225</v>
      </c>
      <c r="F199" s="177" t="s">
        <v>3226</v>
      </c>
      <c r="G199" s="178" t="s">
        <v>332</v>
      </c>
      <c r="H199" s="179">
        <v>5</v>
      </c>
      <c r="I199" s="180"/>
      <c r="J199" s="181">
        <f>ROUND(I199*H199,2)</f>
        <v>0</v>
      </c>
      <c r="K199" s="177" t="s">
        <v>292</v>
      </c>
      <c r="L199" s="40"/>
      <c r="M199" s="182" t="s">
        <v>19</v>
      </c>
      <c r="N199" s="183" t="s">
        <v>45</v>
      </c>
      <c r="O199" s="65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6" t="s">
        <v>295</v>
      </c>
      <c r="AT199" s="186" t="s">
        <v>227</v>
      </c>
      <c r="AU199" s="186" t="s">
        <v>84</v>
      </c>
      <c r="AY199" s="18" t="s">
        <v>225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8" t="s">
        <v>82</v>
      </c>
      <c r="BK199" s="187">
        <f>ROUND(I199*H199,2)</f>
        <v>0</v>
      </c>
      <c r="BL199" s="18" t="s">
        <v>295</v>
      </c>
      <c r="BM199" s="186" t="s">
        <v>3227</v>
      </c>
    </row>
    <row r="200" spans="1:47" s="2" customFormat="1" ht="11.25">
      <c r="A200" s="35"/>
      <c r="B200" s="36"/>
      <c r="C200" s="37"/>
      <c r="D200" s="188" t="s">
        <v>233</v>
      </c>
      <c r="E200" s="37"/>
      <c r="F200" s="189" t="s">
        <v>3228</v>
      </c>
      <c r="G200" s="37"/>
      <c r="H200" s="37"/>
      <c r="I200" s="190"/>
      <c r="J200" s="37"/>
      <c r="K200" s="37"/>
      <c r="L200" s="40"/>
      <c r="M200" s="191"/>
      <c r="N200" s="192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233</v>
      </c>
      <c r="AU200" s="18" t="s">
        <v>84</v>
      </c>
    </row>
    <row r="201" spans="1:65" s="2" customFormat="1" ht="24.2" customHeight="1">
      <c r="A201" s="35"/>
      <c r="B201" s="36"/>
      <c r="C201" s="175" t="s">
        <v>654</v>
      </c>
      <c r="D201" s="175" t="s">
        <v>227</v>
      </c>
      <c r="E201" s="176" t="s">
        <v>3229</v>
      </c>
      <c r="F201" s="177" t="s">
        <v>3230</v>
      </c>
      <c r="G201" s="178" t="s">
        <v>332</v>
      </c>
      <c r="H201" s="179">
        <v>1</v>
      </c>
      <c r="I201" s="180"/>
      <c r="J201" s="181">
        <f>ROUND(I201*H201,2)</f>
        <v>0</v>
      </c>
      <c r="K201" s="177" t="s">
        <v>292</v>
      </c>
      <c r="L201" s="40"/>
      <c r="M201" s="182" t="s">
        <v>19</v>
      </c>
      <c r="N201" s="183" t="s">
        <v>45</v>
      </c>
      <c r="O201" s="65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6" t="s">
        <v>295</v>
      </c>
      <c r="AT201" s="186" t="s">
        <v>227</v>
      </c>
      <c r="AU201" s="186" t="s">
        <v>84</v>
      </c>
      <c r="AY201" s="18" t="s">
        <v>225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82</v>
      </c>
      <c r="BK201" s="187">
        <f>ROUND(I201*H201,2)</f>
        <v>0</v>
      </c>
      <c r="BL201" s="18" t="s">
        <v>295</v>
      </c>
      <c r="BM201" s="186" t="s">
        <v>3231</v>
      </c>
    </row>
    <row r="202" spans="1:47" s="2" customFormat="1" ht="11.25">
      <c r="A202" s="35"/>
      <c r="B202" s="36"/>
      <c r="C202" s="37"/>
      <c r="D202" s="188" t="s">
        <v>233</v>
      </c>
      <c r="E202" s="37"/>
      <c r="F202" s="189" t="s">
        <v>3232</v>
      </c>
      <c r="G202" s="37"/>
      <c r="H202" s="37"/>
      <c r="I202" s="190"/>
      <c r="J202" s="37"/>
      <c r="K202" s="37"/>
      <c r="L202" s="40"/>
      <c r="M202" s="191"/>
      <c r="N202" s="192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233</v>
      </c>
      <c r="AU202" s="18" t="s">
        <v>84</v>
      </c>
    </row>
    <row r="203" spans="1:65" s="2" customFormat="1" ht="16.5" customHeight="1">
      <c r="A203" s="35"/>
      <c r="B203" s="36"/>
      <c r="C203" s="216" t="s">
        <v>669</v>
      </c>
      <c r="D203" s="216" t="s">
        <v>336</v>
      </c>
      <c r="E203" s="217" t="s">
        <v>3233</v>
      </c>
      <c r="F203" s="218" t="s">
        <v>3234</v>
      </c>
      <c r="G203" s="219" t="s">
        <v>332</v>
      </c>
      <c r="H203" s="220">
        <v>1</v>
      </c>
      <c r="I203" s="221"/>
      <c r="J203" s="222">
        <f>ROUND(I203*H203,2)</f>
        <v>0</v>
      </c>
      <c r="K203" s="218" t="s">
        <v>19</v>
      </c>
      <c r="L203" s="223"/>
      <c r="M203" s="224" t="s">
        <v>19</v>
      </c>
      <c r="N203" s="225" t="s">
        <v>45</v>
      </c>
      <c r="O203" s="65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721</v>
      </c>
      <c r="AT203" s="186" t="s">
        <v>336</v>
      </c>
      <c r="AU203" s="186" t="s">
        <v>84</v>
      </c>
      <c r="AY203" s="18" t="s">
        <v>225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82</v>
      </c>
      <c r="BK203" s="187">
        <f>ROUND(I203*H203,2)</f>
        <v>0</v>
      </c>
      <c r="BL203" s="18" t="s">
        <v>295</v>
      </c>
      <c r="BM203" s="186" t="s">
        <v>3235</v>
      </c>
    </row>
    <row r="204" spans="1:65" s="2" customFormat="1" ht="24.2" customHeight="1">
      <c r="A204" s="35"/>
      <c r="B204" s="36"/>
      <c r="C204" s="216" t="s">
        <v>675</v>
      </c>
      <c r="D204" s="216" t="s">
        <v>336</v>
      </c>
      <c r="E204" s="217" t="s">
        <v>3236</v>
      </c>
      <c r="F204" s="218" t="s">
        <v>3237</v>
      </c>
      <c r="G204" s="219" t="s">
        <v>332</v>
      </c>
      <c r="H204" s="220">
        <v>1</v>
      </c>
      <c r="I204" s="221"/>
      <c r="J204" s="222">
        <f>ROUND(I204*H204,2)</f>
        <v>0</v>
      </c>
      <c r="K204" s="218" t="s">
        <v>19</v>
      </c>
      <c r="L204" s="223"/>
      <c r="M204" s="224" t="s">
        <v>19</v>
      </c>
      <c r="N204" s="225" t="s">
        <v>45</v>
      </c>
      <c r="O204" s="65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6" t="s">
        <v>721</v>
      </c>
      <c r="AT204" s="186" t="s">
        <v>336</v>
      </c>
      <c r="AU204" s="186" t="s">
        <v>84</v>
      </c>
      <c r="AY204" s="18" t="s">
        <v>225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8" t="s">
        <v>82</v>
      </c>
      <c r="BK204" s="187">
        <f>ROUND(I204*H204,2)</f>
        <v>0</v>
      </c>
      <c r="BL204" s="18" t="s">
        <v>295</v>
      </c>
      <c r="BM204" s="186" t="s">
        <v>3238</v>
      </c>
    </row>
    <row r="205" spans="1:65" s="2" customFormat="1" ht="24.2" customHeight="1">
      <c r="A205" s="35"/>
      <c r="B205" s="36"/>
      <c r="C205" s="216" t="s">
        <v>796</v>
      </c>
      <c r="D205" s="216" t="s">
        <v>336</v>
      </c>
      <c r="E205" s="217" t="s">
        <v>3239</v>
      </c>
      <c r="F205" s="218" t="s">
        <v>3240</v>
      </c>
      <c r="G205" s="219" t="s">
        <v>281</v>
      </c>
      <c r="H205" s="220">
        <v>1</v>
      </c>
      <c r="I205" s="221"/>
      <c r="J205" s="222">
        <f>ROUND(I205*H205,2)</f>
        <v>0</v>
      </c>
      <c r="K205" s="218" t="s">
        <v>19</v>
      </c>
      <c r="L205" s="223"/>
      <c r="M205" s="224" t="s">
        <v>19</v>
      </c>
      <c r="N205" s="225" t="s">
        <v>45</v>
      </c>
      <c r="O205" s="65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6" t="s">
        <v>721</v>
      </c>
      <c r="AT205" s="186" t="s">
        <v>336</v>
      </c>
      <c r="AU205" s="186" t="s">
        <v>84</v>
      </c>
      <c r="AY205" s="18" t="s">
        <v>225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8" t="s">
        <v>82</v>
      </c>
      <c r="BK205" s="187">
        <f>ROUND(I205*H205,2)</f>
        <v>0</v>
      </c>
      <c r="BL205" s="18" t="s">
        <v>295</v>
      </c>
      <c r="BM205" s="186" t="s">
        <v>3241</v>
      </c>
    </row>
    <row r="206" spans="1:65" s="2" customFormat="1" ht="16.5" customHeight="1">
      <c r="A206" s="35"/>
      <c r="B206" s="36"/>
      <c r="C206" s="216" t="s">
        <v>803</v>
      </c>
      <c r="D206" s="216" t="s">
        <v>336</v>
      </c>
      <c r="E206" s="217" t="s">
        <v>3242</v>
      </c>
      <c r="F206" s="218" t="s">
        <v>3243</v>
      </c>
      <c r="G206" s="219" t="s">
        <v>332</v>
      </c>
      <c r="H206" s="220">
        <v>5</v>
      </c>
      <c r="I206" s="221"/>
      <c r="J206" s="222">
        <f>ROUND(I206*H206,2)</f>
        <v>0</v>
      </c>
      <c r="K206" s="218" t="s">
        <v>19</v>
      </c>
      <c r="L206" s="223"/>
      <c r="M206" s="224" t="s">
        <v>19</v>
      </c>
      <c r="N206" s="225" t="s">
        <v>45</v>
      </c>
      <c r="O206" s="65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721</v>
      </c>
      <c r="AT206" s="186" t="s">
        <v>336</v>
      </c>
      <c r="AU206" s="186" t="s">
        <v>84</v>
      </c>
      <c r="AY206" s="18" t="s">
        <v>225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8" t="s">
        <v>82</v>
      </c>
      <c r="BK206" s="187">
        <f>ROUND(I206*H206,2)</f>
        <v>0</v>
      </c>
      <c r="BL206" s="18" t="s">
        <v>295</v>
      </c>
      <c r="BM206" s="186" t="s">
        <v>3244</v>
      </c>
    </row>
    <row r="207" spans="1:65" s="2" customFormat="1" ht="21.75" customHeight="1">
      <c r="A207" s="35"/>
      <c r="B207" s="36"/>
      <c r="C207" s="175" t="s">
        <v>1051</v>
      </c>
      <c r="D207" s="175" t="s">
        <v>227</v>
      </c>
      <c r="E207" s="176" t="s">
        <v>3245</v>
      </c>
      <c r="F207" s="177" t="s">
        <v>3246</v>
      </c>
      <c r="G207" s="178" t="s">
        <v>332</v>
      </c>
      <c r="H207" s="179">
        <v>3</v>
      </c>
      <c r="I207" s="180"/>
      <c r="J207" s="181">
        <f>ROUND(I207*H207,2)</f>
        <v>0</v>
      </c>
      <c r="K207" s="177" t="s">
        <v>292</v>
      </c>
      <c r="L207" s="40"/>
      <c r="M207" s="182" t="s">
        <v>19</v>
      </c>
      <c r="N207" s="183" t="s">
        <v>45</v>
      </c>
      <c r="O207" s="65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295</v>
      </c>
      <c r="AT207" s="186" t="s">
        <v>227</v>
      </c>
      <c r="AU207" s="186" t="s">
        <v>84</v>
      </c>
      <c r="AY207" s="18" t="s">
        <v>225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82</v>
      </c>
      <c r="BK207" s="187">
        <f>ROUND(I207*H207,2)</f>
        <v>0</v>
      </c>
      <c r="BL207" s="18" t="s">
        <v>295</v>
      </c>
      <c r="BM207" s="186" t="s">
        <v>3247</v>
      </c>
    </row>
    <row r="208" spans="1:47" s="2" customFormat="1" ht="11.25">
      <c r="A208" s="35"/>
      <c r="B208" s="36"/>
      <c r="C208" s="37"/>
      <c r="D208" s="188" t="s">
        <v>233</v>
      </c>
      <c r="E208" s="37"/>
      <c r="F208" s="189" t="s">
        <v>3248</v>
      </c>
      <c r="G208" s="37"/>
      <c r="H208" s="37"/>
      <c r="I208" s="190"/>
      <c r="J208" s="37"/>
      <c r="K208" s="37"/>
      <c r="L208" s="40"/>
      <c r="M208" s="191"/>
      <c r="N208" s="192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233</v>
      </c>
      <c r="AU208" s="18" t="s">
        <v>84</v>
      </c>
    </row>
    <row r="209" spans="1:47" s="2" customFormat="1" ht="19.5">
      <c r="A209" s="35"/>
      <c r="B209" s="36"/>
      <c r="C209" s="37"/>
      <c r="D209" s="195" t="s">
        <v>1242</v>
      </c>
      <c r="E209" s="37"/>
      <c r="F209" s="239" t="s">
        <v>3249</v>
      </c>
      <c r="G209" s="37"/>
      <c r="H209" s="37"/>
      <c r="I209" s="190"/>
      <c r="J209" s="37"/>
      <c r="K209" s="37"/>
      <c r="L209" s="40"/>
      <c r="M209" s="191"/>
      <c r="N209" s="192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1242</v>
      </c>
      <c r="AU209" s="18" t="s">
        <v>84</v>
      </c>
    </row>
    <row r="210" spans="1:65" s="2" customFormat="1" ht="24.2" customHeight="1">
      <c r="A210" s="35"/>
      <c r="B210" s="36"/>
      <c r="C210" s="216" t="s">
        <v>1057</v>
      </c>
      <c r="D210" s="216" t="s">
        <v>336</v>
      </c>
      <c r="E210" s="217" t="s">
        <v>3250</v>
      </c>
      <c r="F210" s="218" t="s">
        <v>3251</v>
      </c>
      <c r="G210" s="219" t="s">
        <v>332</v>
      </c>
      <c r="H210" s="220">
        <v>3</v>
      </c>
      <c r="I210" s="221"/>
      <c r="J210" s="222">
        <f>ROUND(I210*H210,2)</f>
        <v>0</v>
      </c>
      <c r="K210" s="218" t="s">
        <v>292</v>
      </c>
      <c r="L210" s="223"/>
      <c r="M210" s="224" t="s">
        <v>19</v>
      </c>
      <c r="N210" s="225" t="s">
        <v>45</v>
      </c>
      <c r="O210" s="65"/>
      <c r="P210" s="184">
        <f>O210*H210</f>
        <v>0</v>
      </c>
      <c r="Q210" s="184">
        <v>8E-05</v>
      </c>
      <c r="R210" s="184">
        <f>Q210*H210</f>
        <v>0.00024000000000000003</v>
      </c>
      <c r="S210" s="184">
        <v>0</v>
      </c>
      <c r="T210" s="18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6" t="s">
        <v>721</v>
      </c>
      <c r="AT210" s="186" t="s">
        <v>336</v>
      </c>
      <c r="AU210" s="186" t="s">
        <v>84</v>
      </c>
      <c r="AY210" s="18" t="s">
        <v>225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8" t="s">
        <v>82</v>
      </c>
      <c r="BK210" s="187">
        <f>ROUND(I210*H210,2)</f>
        <v>0</v>
      </c>
      <c r="BL210" s="18" t="s">
        <v>295</v>
      </c>
      <c r="BM210" s="186" t="s">
        <v>3252</v>
      </c>
    </row>
    <row r="211" spans="2:63" s="12" customFormat="1" ht="25.9" customHeight="1">
      <c r="B211" s="159"/>
      <c r="C211" s="160"/>
      <c r="D211" s="161" t="s">
        <v>73</v>
      </c>
      <c r="E211" s="162" t="s">
        <v>336</v>
      </c>
      <c r="F211" s="162" t="s">
        <v>2806</v>
      </c>
      <c r="G211" s="160"/>
      <c r="H211" s="160"/>
      <c r="I211" s="163"/>
      <c r="J211" s="164">
        <f>BK211</f>
        <v>0</v>
      </c>
      <c r="K211" s="160"/>
      <c r="L211" s="165"/>
      <c r="M211" s="166"/>
      <c r="N211" s="167"/>
      <c r="O211" s="167"/>
      <c r="P211" s="168">
        <f>P212</f>
        <v>0</v>
      </c>
      <c r="Q211" s="167"/>
      <c r="R211" s="168">
        <f>R212</f>
        <v>0.009000000000000001</v>
      </c>
      <c r="S211" s="167"/>
      <c r="T211" s="169">
        <f>T212</f>
        <v>0.9</v>
      </c>
      <c r="AR211" s="170" t="s">
        <v>131</v>
      </c>
      <c r="AT211" s="171" t="s">
        <v>73</v>
      </c>
      <c r="AU211" s="171" t="s">
        <v>74</v>
      </c>
      <c r="AY211" s="170" t="s">
        <v>225</v>
      </c>
      <c r="BK211" s="172">
        <f>BK212</f>
        <v>0</v>
      </c>
    </row>
    <row r="212" spans="2:63" s="12" customFormat="1" ht="22.9" customHeight="1">
      <c r="B212" s="159"/>
      <c r="C212" s="160"/>
      <c r="D212" s="161" t="s">
        <v>73</v>
      </c>
      <c r="E212" s="173" t="s">
        <v>2915</v>
      </c>
      <c r="F212" s="173" t="s">
        <v>2916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SUM(P213:P218)</f>
        <v>0</v>
      </c>
      <c r="Q212" s="167"/>
      <c r="R212" s="168">
        <f>SUM(R213:R218)</f>
        <v>0.009000000000000001</v>
      </c>
      <c r="S212" s="167"/>
      <c r="T212" s="169">
        <f>SUM(T213:T218)</f>
        <v>0.9</v>
      </c>
      <c r="AR212" s="170" t="s">
        <v>131</v>
      </c>
      <c r="AT212" s="171" t="s">
        <v>73</v>
      </c>
      <c r="AU212" s="171" t="s">
        <v>82</v>
      </c>
      <c r="AY212" s="170" t="s">
        <v>225</v>
      </c>
      <c r="BK212" s="172">
        <f>SUM(BK213:BK218)</f>
        <v>0</v>
      </c>
    </row>
    <row r="213" spans="1:65" s="2" customFormat="1" ht="24.2" customHeight="1">
      <c r="A213" s="35"/>
      <c r="B213" s="36"/>
      <c r="C213" s="175" t="s">
        <v>1062</v>
      </c>
      <c r="D213" s="175" t="s">
        <v>227</v>
      </c>
      <c r="E213" s="176" t="s">
        <v>2984</v>
      </c>
      <c r="F213" s="177" t="s">
        <v>2985</v>
      </c>
      <c r="G213" s="178" t="s">
        <v>554</v>
      </c>
      <c r="H213" s="179">
        <v>150</v>
      </c>
      <c r="I213" s="180"/>
      <c r="J213" s="181">
        <f>ROUND(I213*H213,2)</f>
        <v>0</v>
      </c>
      <c r="K213" s="177" t="s">
        <v>230</v>
      </c>
      <c r="L213" s="40"/>
      <c r="M213" s="182" t="s">
        <v>19</v>
      </c>
      <c r="N213" s="183" t="s">
        <v>45</v>
      </c>
      <c r="O213" s="65"/>
      <c r="P213" s="184">
        <f>O213*H213</f>
        <v>0</v>
      </c>
      <c r="Q213" s="184">
        <v>5E-05</v>
      </c>
      <c r="R213" s="184">
        <f>Q213*H213</f>
        <v>0.007500000000000001</v>
      </c>
      <c r="S213" s="184">
        <v>0.005</v>
      </c>
      <c r="T213" s="185">
        <f>S213*H213</f>
        <v>0.75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6" t="s">
        <v>921</v>
      </c>
      <c r="AT213" s="186" t="s">
        <v>227</v>
      </c>
      <c r="AU213" s="186" t="s">
        <v>84</v>
      </c>
      <c r="AY213" s="18" t="s">
        <v>225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8" t="s">
        <v>82</v>
      </c>
      <c r="BK213" s="187">
        <f>ROUND(I213*H213,2)</f>
        <v>0</v>
      </c>
      <c r="BL213" s="18" t="s">
        <v>921</v>
      </c>
      <c r="BM213" s="186" t="s">
        <v>3253</v>
      </c>
    </row>
    <row r="214" spans="1:47" s="2" customFormat="1" ht="11.25">
      <c r="A214" s="35"/>
      <c r="B214" s="36"/>
      <c r="C214" s="37"/>
      <c r="D214" s="188" t="s">
        <v>233</v>
      </c>
      <c r="E214" s="37"/>
      <c r="F214" s="189" t="s">
        <v>2987</v>
      </c>
      <c r="G214" s="37"/>
      <c r="H214" s="37"/>
      <c r="I214" s="190"/>
      <c r="J214" s="37"/>
      <c r="K214" s="37"/>
      <c r="L214" s="40"/>
      <c r="M214" s="191"/>
      <c r="N214" s="192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233</v>
      </c>
      <c r="AU214" s="18" t="s">
        <v>84</v>
      </c>
    </row>
    <row r="215" spans="1:47" s="2" customFormat="1" ht="19.5">
      <c r="A215" s="35"/>
      <c r="B215" s="36"/>
      <c r="C215" s="37"/>
      <c r="D215" s="195" t="s">
        <v>1242</v>
      </c>
      <c r="E215" s="37"/>
      <c r="F215" s="239" t="s">
        <v>3254</v>
      </c>
      <c r="G215" s="37"/>
      <c r="H215" s="37"/>
      <c r="I215" s="190"/>
      <c r="J215" s="37"/>
      <c r="K215" s="37"/>
      <c r="L215" s="40"/>
      <c r="M215" s="191"/>
      <c r="N215" s="192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1242</v>
      </c>
      <c r="AU215" s="18" t="s">
        <v>84</v>
      </c>
    </row>
    <row r="216" spans="1:65" s="2" customFormat="1" ht="24.2" customHeight="1">
      <c r="A216" s="35"/>
      <c r="B216" s="36"/>
      <c r="C216" s="175" t="s">
        <v>1072</v>
      </c>
      <c r="D216" s="175" t="s">
        <v>227</v>
      </c>
      <c r="E216" s="176" t="s">
        <v>3255</v>
      </c>
      <c r="F216" s="177" t="s">
        <v>3256</v>
      </c>
      <c r="G216" s="178" t="s">
        <v>554</v>
      </c>
      <c r="H216" s="179">
        <v>30</v>
      </c>
      <c r="I216" s="180"/>
      <c r="J216" s="181">
        <f>ROUND(I216*H216,2)</f>
        <v>0</v>
      </c>
      <c r="K216" s="177" t="s">
        <v>230</v>
      </c>
      <c r="L216" s="40"/>
      <c r="M216" s="182" t="s">
        <v>19</v>
      </c>
      <c r="N216" s="183" t="s">
        <v>45</v>
      </c>
      <c r="O216" s="65"/>
      <c r="P216" s="184">
        <f>O216*H216</f>
        <v>0</v>
      </c>
      <c r="Q216" s="184">
        <v>5E-05</v>
      </c>
      <c r="R216" s="184">
        <f>Q216*H216</f>
        <v>0.0015</v>
      </c>
      <c r="S216" s="184">
        <v>0.005</v>
      </c>
      <c r="T216" s="185">
        <f>S216*H216</f>
        <v>0.15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921</v>
      </c>
      <c r="AT216" s="186" t="s">
        <v>227</v>
      </c>
      <c r="AU216" s="186" t="s">
        <v>84</v>
      </c>
      <c r="AY216" s="18" t="s">
        <v>225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82</v>
      </c>
      <c r="BK216" s="187">
        <f>ROUND(I216*H216,2)</f>
        <v>0</v>
      </c>
      <c r="BL216" s="18" t="s">
        <v>921</v>
      </c>
      <c r="BM216" s="186" t="s">
        <v>3257</v>
      </c>
    </row>
    <row r="217" spans="1:47" s="2" customFormat="1" ht="11.25">
      <c r="A217" s="35"/>
      <c r="B217" s="36"/>
      <c r="C217" s="37"/>
      <c r="D217" s="188" t="s">
        <v>233</v>
      </c>
      <c r="E217" s="37"/>
      <c r="F217" s="189" t="s">
        <v>3258</v>
      </c>
      <c r="G217" s="37"/>
      <c r="H217" s="37"/>
      <c r="I217" s="190"/>
      <c r="J217" s="37"/>
      <c r="K217" s="37"/>
      <c r="L217" s="40"/>
      <c r="M217" s="191"/>
      <c r="N217" s="192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233</v>
      </c>
      <c r="AU217" s="18" t="s">
        <v>84</v>
      </c>
    </row>
    <row r="218" spans="1:47" s="2" customFormat="1" ht="19.5">
      <c r="A218" s="35"/>
      <c r="B218" s="36"/>
      <c r="C218" s="37"/>
      <c r="D218" s="195" t="s">
        <v>1242</v>
      </c>
      <c r="E218" s="37"/>
      <c r="F218" s="239" t="s">
        <v>3254</v>
      </c>
      <c r="G218" s="37"/>
      <c r="H218" s="37"/>
      <c r="I218" s="190"/>
      <c r="J218" s="37"/>
      <c r="K218" s="37"/>
      <c r="L218" s="40"/>
      <c r="M218" s="240"/>
      <c r="N218" s="241"/>
      <c r="O218" s="242"/>
      <c r="P218" s="242"/>
      <c r="Q218" s="242"/>
      <c r="R218" s="242"/>
      <c r="S218" s="242"/>
      <c r="T218" s="24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1242</v>
      </c>
      <c r="AU218" s="18" t="s">
        <v>84</v>
      </c>
    </row>
    <row r="219" spans="1:31" s="2" customFormat="1" ht="6.95" customHeight="1">
      <c r="A219" s="35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0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algorithmName="SHA-512" hashValue="FFngQ7H8ghqVHQRhY0sV+FFj1x0I5zAUrDtGhXgcXsm5xmma2fQP5yLh+q/D5kRU7FfH1EcQsfB6UzV+w7StyQ==" saltValue="N1KZIX5V+BYaVUJD79Yta1ycsL6AAVQo8Vn30+5JfPysjTRjsi8aMwUkn0GiNV90DLeaJ3ZtBrxyaF72FztKoA==" spinCount="100000" sheet="1" objects="1" scenarios="1" formatColumns="0" formatRows="0" autoFilter="0"/>
  <autoFilter ref="C83:K21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741810003"/>
    <hyperlink ref="F95" r:id="rId2" display="https://podminky.urs.cz/item/CS_URS_2021_02/742110001"/>
    <hyperlink ref="F99" r:id="rId3" display="https://podminky.urs.cz/item/CS_URS_2022_01/742110013"/>
    <hyperlink ref="F102" r:id="rId4" display="https://podminky.urs.cz/item/CS_URS_2021_02/742110501"/>
    <hyperlink ref="F106" r:id="rId5" display="https://podminky.urs.cz/item/CS_URS_2021_02/742110503"/>
    <hyperlink ref="F108" r:id="rId6" display="https://podminky.urs.cz/item/CS_URS_2022_01/742121001"/>
    <hyperlink ref="F113" r:id="rId7" display="https://podminky.urs.cz/item/CS_URS_2022_01/742190003"/>
    <hyperlink ref="F115" r:id="rId8" display="https://podminky.urs.cz/item/CS_URS_2022_01/742190004"/>
    <hyperlink ref="F117" r:id="rId9" display="https://podminky.urs.cz/item/CS_URS_2022_01/742220001"/>
    <hyperlink ref="F120" r:id="rId10" display="https://podminky.urs.cz/item/CS_URS_2022_01/742220031"/>
    <hyperlink ref="F122" r:id="rId11" display="https://podminky.urs.cz/item/CS_URS_2022_01/742220051"/>
    <hyperlink ref="F125" r:id="rId12" display="https://podminky.urs.cz/item/CS_URS_2022_01/742220141"/>
    <hyperlink ref="F128" r:id="rId13" display="https://podminky.urs.cz/item/CS_URS_2022_01/742220161"/>
    <hyperlink ref="F131" r:id="rId14" display="https://podminky.urs.cz/item/CS_URS_2022_01/742220232"/>
    <hyperlink ref="F136" r:id="rId15" display="https://podminky.urs.cz/item/CS_URS_2022_01/742220235"/>
    <hyperlink ref="F139" r:id="rId16" display="https://podminky.urs.cz/item/CS_URS_2022_01/742220255"/>
    <hyperlink ref="F142" r:id="rId17" display="https://podminky.urs.cz/item/CS_URS_2022_01/742220256"/>
    <hyperlink ref="F145" r:id="rId18" display="https://podminky.urs.cz/item/CS_URS_2022_01/742220401"/>
    <hyperlink ref="F147" r:id="rId19" display="https://podminky.urs.cz/item/CS_URS_2022_01/742220402"/>
    <hyperlink ref="F149" r:id="rId20" display="https://podminky.urs.cz/item/CS_URS_2022_01/742220511"/>
    <hyperlink ref="F151" r:id="rId21" display="https://podminky.urs.cz/item/CS_URS_2022_01/742310002"/>
    <hyperlink ref="F153" r:id="rId22" display="https://podminky.urs.cz/item/CS_URS_2022_01/742310006"/>
    <hyperlink ref="F156" r:id="rId23" display="https://podminky.urs.cz/item/CS_URS_2022_01/742320032"/>
    <hyperlink ref="F161" r:id="rId24" display="https://podminky.urs.cz/item/CS_URS_2022_01/742330001"/>
    <hyperlink ref="F170" r:id="rId25" display="https://podminky.urs.cz/item/CS_URS_2022_01/742330011"/>
    <hyperlink ref="F173" r:id="rId26" display="https://podminky.urs.cz/item/CS_URS_2022_01/742330022"/>
    <hyperlink ref="F175" r:id="rId27" display="https://podminky.urs.cz/item/CS_URS_2022_01/742330023"/>
    <hyperlink ref="F177" r:id="rId28" display="https://podminky.urs.cz/item/CS_URS_2022_01/742330024"/>
    <hyperlink ref="F179" r:id="rId29" display="https://podminky.urs.cz/item/CS_URS_2022_01/742330041"/>
    <hyperlink ref="F181" r:id="rId30" display="https://podminky.urs.cz/item/CS_URS_2022_01/742330042"/>
    <hyperlink ref="F183" r:id="rId31" display="https://podminky.urs.cz/item/CS_URS_2022_01/742330051"/>
    <hyperlink ref="F185" r:id="rId32" display="https://podminky.urs.cz/item/CS_URS_2022_01/742330052"/>
    <hyperlink ref="F190" r:id="rId33" display="https://podminky.urs.cz/item/CS_URS_2022_01/742330102"/>
    <hyperlink ref="F192" r:id="rId34" display="https://podminky.urs.cz/item/CS_URS_2022_01/742420001"/>
    <hyperlink ref="F194" r:id="rId35" display="https://podminky.urs.cz/item/CS_URS_2022_01/742420021"/>
    <hyperlink ref="F196" r:id="rId36" display="https://podminky.urs.cz/item/CS_URS_2022_01/742420071"/>
    <hyperlink ref="F198" r:id="rId37" display="https://podminky.urs.cz/item/CS_URS_2022_01/742420081"/>
    <hyperlink ref="F200" r:id="rId38" display="https://podminky.urs.cz/item/CS_URS_2022_01/742420121"/>
    <hyperlink ref="F202" r:id="rId39" display="https://podminky.urs.cz/item/CS_URS_2022_01/742420201"/>
    <hyperlink ref="F208" r:id="rId40" display="https://podminky.urs.cz/item/CS_URS_2022_01/742123001"/>
    <hyperlink ref="F214" r:id="rId41" display="https://podminky.urs.cz/item/CS_URS_2021_02/468111312"/>
    <hyperlink ref="F217" r:id="rId42" display="https://podminky.urs.cz/item/CS_URS_2021_02/4681123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3259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33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34</v>
      </c>
      <c r="F21" s="35"/>
      <c r="G21" s="35"/>
      <c r="H21" s="35"/>
      <c r="I21" s="107" t="s">
        <v>29</v>
      </c>
      <c r="J21" s="109" t="s">
        <v>35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33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34</v>
      </c>
      <c r="F24" s="35"/>
      <c r="G24" s="35"/>
      <c r="H24" s="35"/>
      <c r="I24" s="107" t="s">
        <v>29</v>
      </c>
      <c r="J24" s="109" t="s">
        <v>35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ROUND(J86,2)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ROUND((SUM(BE86:BE111)),2)</f>
        <v>0</v>
      </c>
      <c r="G33" s="35"/>
      <c r="H33" s="35"/>
      <c r="I33" s="120">
        <v>0.21</v>
      </c>
      <c r="J33" s="119">
        <f>ROUND(((SUM(BE86:BE111))*I33),2)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ROUND((SUM(BF86:BF111)),2)</f>
        <v>0</v>
      </c>
      <c r="G34" s="35"/>
      <c r="H34" s="35"/>
      <c r="I34" s="120">
        <v>0.15</v>
      </c>
      <c r="J34" s="119">
        <f>ROUND(((SUM(BF86:BF111))*I34),2)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ROUND((SUM(BG86:BG111)),2)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ROUND((SUM(BH86:BH111)),2)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ROUND((SUM(BI86:BI111)),2)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99 - Vedlejší rozpočtové náklady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REMIUMA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REMIUMA s.r.o.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2241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2242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2243</v>
      </c>
      <c r="E62" s="145"/>
      <c r="F62" s="145"/>
      <c r="G62" s="145"/>
      <c r="H62" s="145"/>
      <c r="I62" s="145"/>
      <c r="J62" s="146">
        <f>J93</f>
        <v>0</v>
      </c>
      <c r="K62" s="143"/>
      <c r="L62" s="147"/>
    </row>
    <row r="63" spans="2:12" s="10" customFormat="1" ht="19.9" customHeight="1">
      <c r="B63" s="142"/>
      <c r="C63" s="143"/>
      <c r="D63" s="144" t="s">
        <v>2244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2:12" s="10" customFormat="1" ht="19.9" customHeight="1">
      <c r="B64" s="142"/>
      <c r="C64" s="143"/>
      <c r="D64" s="144" t="s">
        <v>2245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2:12" s="10" customFormat="1" ht="19.9" customHeight="1">
      <c r="B65" s="142"/>
      <c r="C65" s="143"/>
      <c r="D65" s="144" t="s">
        <v>2246</v>
      </c>
      <c r="E65" s="145"/>
      <c r="F65" s="145"/>
      <c r="G65" s="145"/>
      <c r="H65" s="145"/>
      <c r="I65" s="145"/>
      <c r="J65" s="146">
        <f>J106</f>
        <v>0</v>
      </c>
      <c r="K65" s="143"/>
      <c r="L65" s="147"/>
    </row>
    <row r="66" spans="2:12" s="10" customFormat="1" ht="19.9" customHeight="1">
      <c r="B66" s="142"/>
      <c r="C66" s="143"/>
      <c r="D66" s="144" t="s">
        <v>2247</v>
      </c>
      <c r="E66" s="145"/>
      <c r="F66" s="145"/>
      <c r="G66" s="145"/>
      <c r="H66" s="145"/>
      <c r="I66" s="145"/>
      <c r="J66" s="146">
        <f>J109</f>
        <v>0</v>
      </c>
      <c r="K66" s="143"/>
      <c r="L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210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90" t="str">
        <f>E7</f>
        <v>Hasičská zbrojnice Bílina</v>
      </c>
      <c r="F76" s="391"/>
      <c r="G76" s="391"/>
      <c r="H76" s="391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147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7" t="str">
        <f>E9</f>
        <v>99 - Vedlejší rozpočtové náklady</v>
      </c>
      <c r="F78" s="392"/>
      <c r="G78" s="392"/>
      <c r="H78" s="392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Bílina</v>
      </c>
      <c r="G80" s="37"/>
      <c r="H80" s="37"/>
      <c r="I80" s="30" t="s">
        <v>23</v>
      </c>
      <c r="J80" s="60" t="str">
        <f>IF(J12="","",J12)</f>
        <v>9. 6. 2022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Město Bílina</v>
      </c>
      <c r="G82" s="37"/>
      <c r="H82" s="37"/>
      <c r="I82" s="30" t="s">
        <v>32</v>
      </c>
      <c r="J82" s="33" t="str">
        <f>E21</f>
        <v>REMIUMA s.r.o.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37</v>
      </c>
      <c r="J83" s="33" t="str">
        <f>E24</f>
        <v>REMIUMA s.r.o.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211</v>
      </c>
      <c r="D85" s="151" t="s">
        <v>59</v>
      </c>
      <c r="E85" s="151" t="s">
        <v>55</v>
      </c>
      <c r="F85" s="151" t="s">
        <v>56</v>
      </c>
      <c r="G85" s="151" t="s">
        <v>212</v>
      </c>
      <c r="H85" s="151" t="s">
        <v>213</v>
      </c>
      <c r="I85" s="151" t="s">
        <v>214</v>
      </c>
      <c r="J85" s="151" t="s">
        <v>187</v>
      </c>
      <c r="K85" s="152" t="s">
        <v>215</v>
      </c>
      <c r="L85" s="153"/>
      <c r="M85" s="69" t="s">
        <v>19</v>
      </c>
      <c r="N85" s="70" t="s">
        <v>44</v>
      </c>
      <c r="O85" s="70" t="s">
        <v>216</v>
      </c>
      <c r="P85" s="70" t="s">
        <v>217</v>
      </c>
      <c r="Q85" s="70" t="s">
        <v>218</v>
      </c>
      <c r="R85" s="70" t="s">
        <v>219</v>
      </c>
      <c r="S85" s="70" t="s">
        <v>220</v>
      </c>
      <c r="T85" s="71" t="s">
        <v>221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222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</f>
        <v>0</v>
      </c>
      <c r="Q86" s="73"/>
      <c r="R86" s="156">
        <f>R87</f>
        <v>0</v>
      </c>
      <c r="S86" s="73"/>
      <c r="T86" s="157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73</v>
      </c>
      <c r="AU86" s="18" t="s">
        <v>188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73</v>
      </c>
      <c r="E87" s="162" t="s">
        <v>2324</v>
      </c>
      <c r="F87" s="162" t="s">
        <v>125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P88+P93+P96+P101+P106+P109</f>
        <v>0</v>
      </c>
      <c r="Q87" s="167"/>
      <c r="R87" s="168">
        <f>R88+R93+R96+R101+R106+R109</f>
        <v>0</v>
      </c>
      <c r="S87" s="167"/>
      <c r="T87" s="169">
        <f>T88+T93+T96+T101+T106+T109</f>
        <v>0</v>
      </c>
      <c r="AR87" s="170" t="s">
        <v>1265</v>
      </c>
      <c r="AT87" s="171" t="s">
        <v>73</v>
      </c>
      <c r="AU87" s="171" t="s">
        <v>74</v>
      </c>
      <c r="AY87" s="170" t="s">
        <v>225</v>
      </c>
      <c r="BK87" s="172">
        <f>BK88+BK93+BK96+BK101+BK106+BK109</f>
        <v>0</v>
      </c>
    </row>
    <row r="88" spans="2:63" s="12" customFormat="1" ht="22.9" customHeight="1">
      <c r="B88" s="159"/>
      <c r="C88" s="160"/>
      <c r="D88" s="161" t="s">
        <v>73</v>
      </c>
      <c r="E88" s="173" t="s">
        <v>2325</v>
      </c>
      <c r="F88" s="173" t="s">
        <v>2326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SUM(P89:P92)</f>
        <v>0</v>
      </c>
      <c r="Q88" s="167"/>
      <c r="R88" s="168">
        <f>SUM(R89:R92)</f>
        <v>0</v>
      </c>
      <c r="S88" s="167"/>
      <c r="T88" s="169">
        <f>SUM(T89:T92)</f>
        <v>0</v>
      </c>
      <c r="AR88" s="170" t="s">
        <v>1265</v>
      </c>
      <c r="AT88" s="171" t="s">
        <v>73</v>
      </c>
      <c r="AU88" s="171" t="s">
        <v>82</v>
      </c>
      <c r="AY88" s="170" t="s">
        <v>225</v>
      </c>
      <c r="BK88" s="172">
        <f>SUM(BK89:BK92)</f>
        <v>0</v>
      </c>
    </row>
    <row r="89" spans="1:65" s="2" customFormat="1" ht="16.5" customHeight="1">
      <c r="A89" s="35"/>
      <c r="B89" s="36"/>
      <c r="C89" s="175" t="s">
        <v>273</v>
      </c>
      <c r="D89" s="175" t="s">
        <v>227</v>
      </c>
      <c r="E89" s="176" t="s">
        <v>2327</v>
      </c>
      <c r="F89" s="177" t="s">
        <v>3260</v>
      </c>
      <c r="G89" s="178" t="s">
        <v>2352</v>
      </c>
      <c r="H89" s="179">
        <v>1</v>
      </c>
      <c r="I89" s="180"/>
      <c r="J89" s="181">
        <f>ROUND(I89*H89,2)</f>
        <v>0</v>
      </c>
      <c r="K89" s="177" t="s">
        <v>230</v>
      </c>
      <c r="L89" s="40"/>
      <c r="M89" s="182" t="s">
        <v>19</v>
      </c>
      <c r="N89" s="183" t="s">
        <v>45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2329</v>
      </c>
      <c r="AT89" s="186" t="s">
        <v>227</v>
      </c>
      <c r="AU89" s="186" t="s">
        <v>84</v>
      </c>
      <c r="AY89" s="18" t="s">
        <v>225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82</v>
      </c>
      <c r="BK89" s="187">
        <f>ROUND(I89*H89,2)</f>
        <v>0</v>
      </c>
      <c r="BL89" s="18" t="s">
        <v>2329</v>
      </c>
      <c r="BM89" s="186" t="s">
        <v>3261</v>
      </c>
    </row>
    <row r="90" spans="1:47" s="2" customFormat="1" ht="11.25">
      <c r="A90" s="35"/>
      <c r="B90" s="36"/>
      <c r="C90" s="37"/>
      <c r="D90" s="188" t="s">
        <v>233</v>
      </c>
      <c r="E90" s="37"/>
      <c r="F90" s="189" t="s">
        <v>3262</v>
      </c>
      <c r="G90" s="37"/>
      <c r="H90" s="37"/>
      <c r="I90" s="190"/>
      <c r="J90" s="37"/>
      <c r="K90" s="37"/>
      <c r="L90" s="40"/>
      <c r="M90" s="191"/>
      <c r="N90" s="192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233</v>
      </c>
      <c r="AU90" s="18" t="s">
        <v>84</v>
      </c>
    </row>
    <row r="91" spans="1:65" s="2" customFormat="1" ht="16.5" customHeight="1">
      <c r="A91" s="35"/>
      <c r="B91" s="36"/>
      <c r="C91" s="175" t="s">
        <v>82</v>
      </c>
      <c r="D91" s="175" t="s">
        <v>227</v>
      </c>
      <c r="E91" s="176" t="s">
        <v>3263</v>
      </c>
      <c r="F91" s="177" t="s">
        <v>3264</v>
      </c>
      <c r="G91" s="178" t="s">
        <v>2352</v>
      </c>
      <c r="H91" s="179">
        <v>1</v>
      </c>
      <c r="I91" s="180"/>
      <c r="J91" s="181">
        <f>ROUND(I91*H91,2)</f>
        <v>0</v>
      </c>
      <c r="K91" s="177" t="s">
        <v>230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2329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2329</v>
      </c>
      <c r="BM91" s="186" t="s">
        <v>3265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3266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2:63" s="12" customFormat="1" ht="22.9" customHeight="1">
      <c r="B93" s="159"/>
      <c r="C93" s="160"/>
      <c r="D93" s="161" t="s">
        <v>73</v>
      </c>
      <c r="E93" s="173" t="s">
        <v>2331</v>
      </c>
      <c r="F93" s="173" t="s">
        <v>2332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SUM(P94:P95)</f>
        <v>0</v>
      </c>
      <c r="Q93" s="167"/>
      <c r="R93" s="168">
        <f>SUM(R94:R95)</f>
        <v>0</v>
      </c>
      <c r="S93" s="167"/>
      <c r="T93" s="169">
        <f>SUM(T94:T95)</f>
        <v>0</v>
      </c>
      <c r="AR93" s="170" t="s">
        <v>1265</v>
      </c>
      <c r="AT93" s="171" t="s">
        <v>73</v>
      </c>
      <c r="AU93" s="171" t="s">
        <v>82</v>
      </c>
      <c r="AY93" s="170" t="s">
        <v>225</v>
      </c>
      <c r="BK93" s="172">
        <f>SUM(BK94:BK95)</f>
        <v>0</v>
      </c>
    </row>
    <row r="94" spans="1:65" s="2" customFormat="1" ht="16.5" customHeight="1">
      <c r="A94" s="35"/>
      <c r="B94" s="36"/>
      <c r="C94" s="175" t="s">
        <v>84</v>
      </c>
      <c r="D94" s="175" t="s">
        <v>227</v>
      </c>
      <c r="E94" s="176" t="s">
        <v>2333</v>
      </c>
      <c r="F94" s="177" t="s">
        <v>2332</v>
      </c>
      <c r="G94" s="178" t="s">
        <v>281</v>
      </c>
      <c r="H94" s="179">
        <v>1</v>
      </c>
      <c r="I94" s="180"/>
      <c r="J94" s="181">
        <f>ROUND(I94*H94,2)</f>
        <v>0</v>
      </c>
      <c r="K94" s="177" t="s">
        <v>230</v>
      </c>
      <c r="L94" s="40"/>
      <c r="M94" s="182" t="s">
        <v>19</v>
      </c>
      <c r="N94" s="183" t="s">
        <v>45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2329</v>
      </c>
      <c r="AT94" s="186" t="s">
        <v>227</v>
      </c>
      <c r="AU94" s="186" t="s">
        <v>84</v>
      </c>
      <c r="AY94" s="18" t="s">
        <v>225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82</v>
      </c>
      <c r="BK94" s="187">
        <f>ROUND(I94*H94,2)</f>
        <v>0</v>
      </c>
      <c r="BL94" s="18" t="s">
        <v>2329</v>
      </c>
      <c r="BM94" s="186" t="s">
        <v>3267</v>
      </c>
    </row>
    <row r="95" spans="1:47" s="2" customFormat="1" ht="11.25">
      <c r="A95" s="35"/>
      <c r="B95" s="36"/>
      <c r="C95" s="37"/>
      <c r="D95" s="188" t="s">
        <v>233</v>
      </c>
      <c r="E95" s="37"/>
      <c r="F95" s="189" t="s">
        <v>3268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233</v>
      </c>
      <c r="AU95" s="18" t="s">
        <v>84</v>
      </c>
    </row>
    <row r="96" spans="2:63" s="12" customFormat="1" ht="22.9" customHeight="1">
      <c r="B96" s="159"/>
      <c r="C96" s="160"/>
      <c r="D96" s="161" t="s">
        <v>73</v>
      </c>
      <c r="E96" s="173" t="s">
        <v>2335</v>
      </c>
      <c r="F96" s="173" t="s">
        <v>2336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SUM(P97:P100)</f>
        <v>0</v>
      </c>
      <c r="Q96" s="167"/>
      <c r="R96" s="168">
        <f>SUM(R97:R100)</f>
        <v>0</v>
      </c>
      <c r="S96" s="167"/>
      <c r="T96" s="169">
        <f>SUM(T97:T100)</f>
        <v>0</v>
      </c>
      <c r="AR96" s="170" t="s">
        <v>1265</v>
      </c>
      <c r="AT96" s="171" t="s">
        <v>73</v>
      </c>
      <c r="AU96" s="171" t="s">
        <v>82</v>
      </c>
      <c r="AY96" s="170" t="s">
        <v>225</v>
      </c>
      <c r="BK96" s="172">
        <f>SUM(BK97:BK100)</f>
        <v>0</v>
      </c>
    </row>
    <row r="97" spans="1:65" s="2" customFormat="1" ht="16.5" customHeight="1">
      <c r="A97" s="35"/>
      <c r="B97" s="36"/>
      <c r="C97" s="175" t="s">
        <v>131</v>
      </c>
      <c r="D97" s="175" t="s">
        <v>227</v>
      </c>
      <c r="E97" s="176" t="s">
        <v>2337</v>
      </c>
      <c r="F97" s="177" t="s">
        <v>2336</v>
      </c>
      <c r="G97" s="178" t="s">
        <v>281</v>
      </c>
      <c r="H97" s="179">
        <v>1</v>
      </c>
      <c r="I97" s="180"/>
      <c r="J97" s="181">
        <f>ROUND(I97*H97,2)</f>
        <v>0</v>
      </c>
      <c r="K97" s="177" t="s">
        <v>230</v>
      </c>
      <c r="L97" s="40"/>
      <c r="M97" s="182" t="s">
        <v>19</v>
      </c>
      <c r="N97" s="183" t="s">
        <v>45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2329</v>
      </c>
      <c r="AT97" s="186" t="s">
        <v>227</v>
      </c>
      <c r="AU97" s="186" t="s">
        <v>84</v>
      </c>
      <c r="AY97" s="18" t="s">
        <v>225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82</v>
      </c>
      <c r="BK97" s="187">
        <f>ROUND(I97*H97,2)</f>
        <v>0</v>
      </c>
      <c r="BL97" s="18" t="s">
        <v>2329</v>
      </c>
      <c r="BM97" s="186" t="s">
        <v>3269</v>
      </c>
    </row>
    <row r="98" spans="1:47" s="2" customFormat="1" ht="11.25">
      <c r="A98" s="35"/>
      <c r="B98" s="36"/>
      <c r="C98" s="37"/>
      <c r="D98" s="188" t="s">
        <v>233</v>
      </c>
      <c r="E98" s="37"/>
      <c r="F98" s="189" t="s">
        <v>3270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233</v>
      </c>
      <c r="AU98" s="18" t="s">
        <v>84</v>
      </c>
    </row>
    <row r="99" spans="1:65" s="2" customFormat="1" ht="16.5" customHeight="1">
      <c r="A99" s="35"/>
      <c r="B99" s="36"/>
      <c r="C99" s="175" t="s">
        <v>109</v>
      </c>
      <c r="D99" s="175" t="s">
        <v>227</v>
      </c>
      <c r="E99" s="176" t="s">
        <v>3271</v>
      </c>
      <c r="F99" s="177" t="s">
        <v>3272</v>
      </c>
      <c r="G99" s="178" t="s">
        <v>2352</v>
      </c>
      <c r="H99" s="179">
        <v>1</v>
      </c>
      <c r="I99" s="180"/>
      <c r="J99" s="181">
        <f>ROUND(I99*H99,2)</f>
        <v>0</v>
      </c>
      <c r="K99" s="177" t="s">
        <v>230</v>
      </c>
      <c r="L99" s="40"/>
      <c r="M99" s="182" t="s">
        <v>19</v>
      </c>
      <c r="N99" s="183" t="s">
        <v>45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2329</v>
      </c>
      <c r="AT99" s="186" t="s">
        <v>227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2329</v>
      </c>
      <c r="BM99" s="186" t="s">
        <v>3273</v>
      </c>
    </row>
    <row r="100" spans="1:47" s="2" customFormat="1" ht="11.25">
      <c r="A100" s="35"/>
      <c r="B100" s="36"/>
      <c r="C100" s="37"/>
      <c r="D100" s="188" t="s">
        <v>233</v>
      </c>
      <c r="E100" s="37"/>
      <c r="F100" s="189" t="s">
        <v>3274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233</v>
      </c>
      <c r="AU100" s="18" t="s">
        <v>84</v>
      </c>
    </row>
    <row r="101" spans="2:63" s="12" customFormat="1" ht="22.9" customHeight="1">
      <c r="B101" s="159"/>
      <c r="C101" s="160"/>
      <c r="D101" s="161" t="s">
        <v>73</v>
      </c>
      <c r="E101" s="173" t="s">
        <v>2339</v>
      </c>
      <c r="F101" s="173" t="s">
        <v>2340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SUM(P102:P105)</f>
        <v>0</v>
      </c>
      <c r="Q101" s="167"/>
      <c r="R101" s="168">
        <f>SUM(R102:R105)</f>
        <v>0</v>
      </c>
      <c r="S101" s="167"/>
      <c r="T101" s="169">
        <f>SUM(T102:T105)</f>
        <v>0</v>
      </c>
      <c r="AR101" s="170" t="s">
        <v>1265</v>
      </c>
      <c r="AT101" s="171" t="s">
        <v>73</v>
      </c>
      <c r="AU101" s="171" t="s">
        <v>82</v>
      </c>
      <c r="AY101" s="170" t="s">
        <v>225</v>
      </c>
      <c r="BK101" s="172">
        <f>SUM(BK102:BK105)</f>
        <v>0</v>
      </c>
    </row>
    <row r="102" spans="1:65" s="2" customFormat="1" ht="16.5" customHeight="1">
      <c r="A102" s="35"/>
      <c r="B102" s="36"/>
      <c r="C102" s="175" t="s">
        <v>231</v>
      </c>
      <c r="D102" s="175" t="s">
        <v>227</v>
      </c>
      <c r="E102" s="176" t="s">
        <v>2341</v>
      </c>
      <c r="F102" s="177" t="s">
        <v>2340</v>
      </c>
      <c r="G102" s="178" t="s">
        <v>2352</v>
      </c>
      <c r="H102" s="179">
        <v>1</v>
      </c>
      <c r="I102" s="180"/>
      <c r="J102" s="181">
        <f>ROUND(I102*H102,2)</f>
        <v>0</v>
      </c>
      <c r="K102" s="177" t="s">
        <v>230</v>
      </c>
      <c r="L102" s="40"/>
      <c r="M102" s="182" t="s">
        <v>19</v>
      </c>
      <c r="N102" s="183" t="s">
        <v>45</v>
      </c>
      <c r="O102" s="65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2329</v>
      </c>
      <c r="AT102" s="186" t="s">
        <v>227</v>
      </c>
      <c r="AU102" s="186" t="s">
        <v>84</v>
      </c>
      <c r="AY102" s="18" t="s">
        <v>225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82</v>
      </c>
      <c r="BK102" s="187">
        <f>ROUND(I102*H102,2)</f>
        <v>0</v>
      </c>
      <c r="BL102" s="18" t="s">
        <v>2329</v>
      </c>
      <c r="BM102" s="186" t="s">
        <v>3275</v>
      </c>
    </row>
    <row r="103" spans="1:47" s="2" customFormat="1" ht="11.25">
      <c r="A103" s="35"/>
      <c r="B103" s="36"/>
      <c r="C103" s="37"/>
      <c r="D103" s="188" t="s">
        <v>233</v>
      </c>
      <c r="E103" s="37"/>
      <c r="F103" s="189" t="s">
        <v>3276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233</v>
      </c>
      <c r="AU103" s="18" t="s">
        <v>84</v>
      </c>
    </row>
    <row r="104" spans="1:65" s="2" customFormat="1" ht="16.5" customHeight="1">
      <c r="A104" s="35"/>
      <c r="B104" s="36"/>
      <c r="C104" s="175" t="s">
        <v>112</v>
      </c>
      <c r="D104" s="175" t="s">
        <v>227</v>
      </c>
      <c r="E104" s="176" t="s">
        <v>3277</v>
      </c>
      <c r="F104" s="177" t="s">
        <v>3278</v>
      </c>
      <c r="G104" s="178" t="s">
        <v>2352</v>
      </c>
      <c r="H104" s="179">
        <v>1</v>
      </c>
      <c r="I104" s="180"/>
      <c r="J104" s="181">
        <f>ROUND(I104*H104,2)</f>
        <v>0</v>
      </c>
      <c r="K104" s="177" t="s">
        <v>230</v>
      </c>
      <c r="L104" s="40"/>
      <c r="M104" s="182" t="s">
        <v>19</v>
      </c>
      <c r="N104" s="183" t="s">
        <v>45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2329</v>
      </c>
      <c r="AT104" s="186" t="s">
        <v>227</v>
      </c>
      <c r="AU104" s="186" t="s">
        <v>84</v>
      </c>
      <c r="AY104" s="18" t="s">
        <v>225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82</v>
      </c>
      <c r="BK104" s="187">
        <f>ROUND(I104*H104,2)</f>
        <v>0</v>
      </c>
      <c r="BL104" s="18" t="s">
        <v>2329</v>
      </c>
      <c r="BM104" s="186" t="s">
        <v>3279</v>
      </c>
    </row>
    <row r="105" spans="1:47" s="2" customFormat="1" ht="11.25">
      <c r="A105" s="35"/>
      <c r="B105" s="36"/>
      <c r="C105" s="37"/>
      <c r="D105" s="188" t="s">
        <v>233</v>
      </c>
      <c r="E105" s="37"/>
      <c r="F105" s="189" t="s">
        <v>3280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233</v>
      </c>
      <c r="AU105" s="18" t="s">
        <v>84</v>
      </c>
    </row>
    <row r="106" spans="2:63" s="12" customFormat="1" ht="22.9" customHeight="1">
      <c r="B106" s="159"/>
      <c r="C106" s="160"/>
      <c r="D106" s="161" t="s">
        <v>73</v>
      </c>
      <c r="E106" s="173" t="s">
        <v>2344</v>
      </c>
      <c r="F106" s="173" t="s">
        <v>2345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SUM(P107:P108)</f>
        <v>0</v>
      </c>
      <c r="Q106" s="167"/>
      <c r="R106" s="168">
        <f>SUM(R107:R108)</f>
        <v>0</v>
      </c>
      <c r="S106" s="167"/>
      <c r="T106" s="169">
        <f>SUM(T107:T108)</f>
        <v>0</v>
      </c>
      <c r="AR106" s="170" t="s">
        <v>1265</v>
      </c>
      <c r="AT106" s="171" t="s">
        <v>73</v>
      </c>
      <c r="AU106" s="171" t="s">
        <v>82</v>
      </c>
      <c r="AY106" s="170" t="s">
        <v>225</v>
      </c>
      <c r="BK106" s="172">
        <f>SUM(BK107:BK108)</f>
        <v>0</v>
      </c>
    </row>
    <row r="107" spans="1:65" s="2" customFormat="1" ht="16.5" customHeight="1">
      <c r="A107" s="35"/>
      <c r="B107" s="36"/>
      <c r="C107" s="175" t="s">
        <v>262</v>
      </c>
      <c r="D107" s="175" t="s">
        <v>227</v>
      </c>
      <c r="E107" s="176" t="s">
        <v>3281</v>
      </c>
      <c r="F107" s="177" t="s">
        <v>3282</v>
      </c>
      <c r="G107" s="178" t="s">
        <v>2352</v>
      </c>
      <c r="H107" s="179">
        <v>1</v>
      </c>
      <c r="I107" s="180"/>
      <c r="J107" s="181">
        <f>ROUND(I107*H107,2)</f>
        <v>0</v>
      </c>
      <c r="K107" s="177" t="s">
        <v>230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2329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2329</v>
      </c>
      <c r="BM107" s="186" t="s">
        <v>3283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3284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2:63" s="12" customFormat="1" ht="22.9" customHeight="1">
      <c r="B109" s="159"/>
      <c r="C109" s="160"/>
      <c r="D109" s="161" t="s">
        <v>73</v>
      </c>
      <c r="E109" s="173" t="s">
        <v>2349</v>
      </c>
      <c r="F109" s="173" t="s">
        <v>2350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SUM(P110:P111)</f>
        <v>0</v>
      </c>
      <c r="Q109" s="167"/>
      <c r="R109" s="168">
        <f>SUM(R110:R111)</f>
        <v>0</v>
      </c>
      <c r="S109" s="167"/>
      <c r="T109" s="169">
        <f>SUM(T110:T111)</f>
        <v>0</v>
      </c>
      <c r="AR109" s="170" t="s">
        <v>1265</v>
      </c>
      <c r="AT109" s="171" t="s">
        <v>73</v>
      </c>
      <c r="AU109" s="171" t="s">
        <v>82</v>
      </c>
      <c r="AY109" s="170" t="s">
        <v>225</v>
      </c>
      <c r="BK109" s="172">
        <f>SUM(BK110:BK111)</f>
        <v>0</v>
      </c>
    </row>
    <row r="110" spans="1:65" s="2" customFormat="1" ht="24.2" customHeight="1">
      <c r="A110" s="35"/>
      <c r="B110" s="36"/>
      <c r="C110" s="175" t="s">
        <v>268</v>
      </c>
      <c r="D110" s="175" t="s">
        <v>227</v>
      </c>
      <c r="E110" s="176" t="s">
        <v>3285</v>
      </c>
      <c r="F110" s="177" t="s">
        <v>3286</v>
      </c>
      <c r="G110" s="178" t="s">
        <v>2352</v>
      </c>
      <c r="H110" s="179">
        <v>1</v>
      </c>
      <c r="I110" s="180"/>
      <c r="J110" s="181">
        <f>ROUND(I110*H110,2)</f>
        <v>0</v>
      </c>
      <c r="K110" s="177" t="s">
        <v>230</v>
      </c>
      <c r="L110" s="40"/>
      <c r="M110" s="182" t="s">
        <v>19</v>
      </c>
      <c r="N110" s="183" t="s">
        <v>45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2329</v>
      </c>
      <c r="AT110" s="186" t="s">
        <v>227</v>
      </c>
      <c r="AU110" s="186" t="s">
        <v>84</v>
      </c>
      <c r="AY110" s="18" t="s">
        <v>225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82</v>
      </c>
      <c r="BK110" s="187">
        <f>ROUND(I110*H110,2)</f>
        <v>0</v>
      </c>
      <c r="BL110" s="18" t="s">
        <v>2329</v>
      </c>
      <c r="BM110" s="186" t="s">
        <v>3287</v>
      </c>
    </row>
    <row r="111" spans="1:47" s="2" customFormat="1" ht="11.25">
      <c r="A111" s="35"/>
      <c r="B111" s="36"/>
      <c r="C111" s="37"/>
      <c r="D111" s="188" t="s">
        <v>233</v>
      </c>
      <c r="E111" s="37"/>
      <c r="F111" s="189" t="s">
        <v>3288</v>
      </c>
      <c r="G111" s="37"/>
      <c r="H111" s="37"/>
      <c r="I111" s="190"/>
      <c r="J111" s="37"/>
      <c r="K111" s="37"/>
      <c r="L111" s="40"/>
      <c r="M111" s="240"/>
      <c r="N111" s="241"/>
      <c r="O111" s="242"/>
      <c r="P111" s="242"/>
      <c r="Q111" s="242"/>
      <c r="R111" s="242"/>
      <c r="S111" s="242"/>
      <c r="T111" s="243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233</v>
      </c>
      <c r="AU111" s="18" t="s">
        <v>84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s1oS+H4ZvTU7gywyFzqxYfIUQfV4RO9KHOfjXSuwLyaQySTmJsH8wNfvNYX/YWZEiA1cWD6o61TkrHMb30Ccgg==" saltValue="wnxslAsqhJORRgV94foLu46/VHr0ghhQPlzw4OE87b5V+x4iRGmJKOYtP1K1e6JPLBQTNWWBOE3VxC/EL97yxQ==" spinCount="100000" sheet="1" objects="1" scenarios="1" formatColumns="0" formatRows="0" autoFilter="0"/>
  <autoFilter ref="C85:K11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012002000"/>
    <hyperlink ref="F92" r:id="rId2" display="https://podminky.urs.cz/item/CS_URS_2021_02/013254000"/>
    <hyperlink ref="F95" r:id="rId3" display="https://podminky.urs.cz/item/CS_URS_2021_02/020001000"/>
    <hyperlink ref="F98" r:id="rId4" display="https://podminky.urs.cz/item/CS_URS_2021_02/030001000"/>
    <hyperlink ref="F100" r:id="rId5" display="https://podminky.urs.cz/item/CS_URS_2021_02/033002000"/>
    <hyperlink ref="F103" r:id="rId6" display="https://podminky.urs.cz/item/CS_URS_2021_02/040001000"/>
    <hyperlink ref="F105" r:id="rId7" display="https://podminky.urs.cz/item/CS_URS_2021_02/045002000"/>
    <hyperlink ref="F108" r:id="rId8" display="https://podminky.urs.cz/item/CS_URS_2021_02/071002000"/>
    <hyperlink ref="F111" r:id="rId9" display="https://podminky.urs.cz/item/CS_URS_2021_02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1"/>
    </row>
    <row r="4" spans="2:8" s="1" customFormat="1" ht="24.95" customHeight="1">
      <c r="B4" s="21"/>
      <c r="C4" s="105" t="s">
        <v>3289</v>
      </c>
      <c r="H4" s="21"/>
    </row>
    <row r="5" spans="2:8" s="1" customFormat="1" ht="12" customHeight="1">
      <c r="B5" s="21"/>
      <c r="C5" s="248" t="s">
        <v>13</v>
      </c>
      <c r="D5" s="389" t="s">
        <v>14</v>
      </c>
      <c r="E5" s="369"/>
      <c r="F5" s="369"/>
      <c r="H5" s="21"/>
    </row>
    <row r="6" spans="2:8" s="1" customFormat="1" ht="36.95" customHeight="1">
      <c r="B6" s="21"/>
      <c r="C6" s="249" t="s">
        <v>16</v>
      </c>
      <c r="D6" s="393" t="s">
        <v>17</v>
      </c>
      <c r="E6" s="369"/>
      <c r="F6" s="369"/>
      <c r="H6" s="21"/>
    </row>
    <row r="7" spans="2:8" s="1" customFormat="1" ht="16.5" customHeight="1">
      <c r="B7" s="21"/>
      <c r="C7" s="107" t="s">
        <v>23</v>
      </c>
      <c r="D7" s="110" t="str">
        <f>'Rekapitulace stavby'!AN8</f>
        <v>9. 6. 2022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8"/>
      <c r="B9" s="250"/>
      <c r="C9" s="251" t="s">
        <v>55</v>
      </c>
      <c r="D9" s="252" t="s">
        <v>56</v>
      </c>
      <c r="E9" s="252" t="s">
        <v>212</v>
      </c>
      <c r="F9" s="253" t="s">
        <v>3290</v>
      </c>
      <c r="G9" s="148"/>
      <c r="H9" s="250"/>
    </row>
    <row r="10" spans="1:8" s="2" customFormat="1" ht="26.45" customHeight="1">
      <c r="A10" s="35"/>
      <c r="B10" s="40"/>
      <c r="C10" s="254" t="s">
        <v>3291</v>
      </c>
      <c r="D10" s="254" t="s">
        <v>80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55" t="s">
        <v>1169</v>
      </c>
      <c r="D11" s="256" t="s">
        <v>3292</v>
      </c>
      <c r="E11" s="257" t="s">
        <v>138</v>
      </c>
      <c r="F11" s="258">
        <v>253.49</v>
      </c>
      <c r="G11" s="35"/>
      <c r="H11" s="40"/>
    </row>
    <row r="12" spans="1:8" s="2" customFormat="1" ht="16.9" customHeight="1">
      <c r="A12" s="35"/>
      <c r="B12" s="40"/>
      <c r="C12" s="259" t="s">
        <v>19</v>
      </c>
      <c r="D12" s="259" t="s">
        <v>3293</v>
      </c>
      <c r="E12" s="18" t="s">
        <v>19</v>
      </c>
      <c r="F12" s="260">
        <v>253.49</v>
      </c>
      <c r="G12" s="35"/>
      <c r="H12" s="40"/>
    </row>
    <row r="13" spans="1:8" s="2" customFormat="1" ht="16.9" customHeight="1">
      <c r="A13" s="35"/>
      <c r="B13" s="40"/>
      <c r="C13" s="255" t="s">
        <v>127</v>
      </c>
      <c r="D13" s="256" t="s">
        <v>128</v>
      </c>
      <c r="E13" s="257" t="s">
        <v>129</v>
      </c>
      <c r="F13" s="258">
        <v>464.7</v>
      </c>
      <c r="G13" s="35"/>
      <c r="H13" s="40"/>
    </row>
    <row r="14" spans="1:8" s="2" customFormat="1" ht="16.9" customHeight="1">
      <c r="A14" s="35"/>
      <c r="B14" s="40"/>
      <c r="C14" s="259" t="s">
        <v>19</v>
      </c>
      <c r="D14" s="259" t="s">
        <v>130</v>
      </c>
      <c r="E14" s="18" t="s">
        <v>19</v>
      </c>
      <c r="F14" s="260">
        <v>464.7</v>
      </c>
      <c r="G14" s="35"/>
      <c r="H14" s="40"/>
    </row>
    <row r="15" spans="1:8" s="2" customFormat="1" ht="16.9" customHeight="1">
      <c r="A15" s="35"/>
      <c r="B15" s="40"/>
      <c r="C15" s="261" t="s">
        <v>3294</v>
      </c>
      <c r="D15" s="35"/>
      <c r="E15" s="35"/>
      <c r="F15" s="35"/>
      <c r="G15" s="35"/>
      <c r="H15" s="40"/>
    </row>
    <row r="16" spans="1:8" s="2" customFormat="1" ht="22.5">
      <c r="A16" s="35"/>
      <c r="B16" s="40"/>
      <c r="C16" s="259" t="s">
        <v>713</v>
      </c>
      <c r="D16" s="259" t="s">
        <v>3295</v>
      </c>
      <c r="E16" s="18" t="s">
        <v>129</v>
      </c>
      <c r="F16" s="260">
        <v>464.7</v>
      </c>
      <c r="G16" s="35"/>
      <c r="H16" s="40"/>
    </row>
    <row r="17" spans="1:8" s="2" customFormat="1" ht="16.9" customHeight="1">
      <c r="A17" s="35"/>
      <c r="B17" s="40"/>
      <c r="C17" s="259" t="s">
        <v>732</v>
      </c>
      <c r="D17" s="259" t="s">
        <v>3296</v>
      </c>
      <c r="E17" s="18" t="s">
        <v>129</v>
      </c>
      <c r="F17" s="260">
        <v>464.7</v>
      </c>
      <c r="G17" s="35"/>
      <c r="H17" s="40"/>
    </row>
    <row r="18" spans="1:8" s="2" customFormat="1" ht="16.9" customHeight="1">
      <c r="A18" s="35"/>
      <c r="B18" s="40"/>
      <c r="C18" s="259" t="s">
        <v>718</v>
      </c>
      <c r="D18" s="259" t="s">
        <v>719</v>
      </c>
      <c r="E18" s="18" t="s">
        <v>720</v>
      </c>
      <c r="F18" s="260">
        <v>139.41</v>
      </c>
      <c r="G18" s="35"/>
      <c r="H18" s="40"/>
    </row>
    <row r="19" spans="1:8" s="2" customFormat="1" ht="22.5">
      <c r="A19" s="35"/>
      <c r="B19" s="40"/>
      <c r="C19" s="259" t="s">
        <v>737</v>
      </c>
      <c r="D19" s="259" t="s">
        <v>738</v>
      </c>
      <c r="E19" s="18" t="s">
        <v>129</v>
      </c>
      <c r="F19" s="260">
        <v>534.405</v>
      </c>
      <c r="G19" s="35"/>
      <c r="H19" s="40"/>
    </row>
    <row r="20" spans="1:8" s="2" customFormat="1" ht="16.9" customHeight="1">
      <c r="A20" s="35"/>
      <c r="B20" s="40"/>
      <c r="C20" s="255" t="s">
        <v>132</v>
      </c>
      <c r="D20" s="256" t="s">
        <v>133</v>
      </c>
      <c r="E20" s="257" t="s">
        <v>129</v>
      </c>
      <c r="F20" s="258">
        <v>74.9</v>
      </c>
      <c r="G20" s="35"/>
      <c r="H20" s="40"/>
    </row>
    <row r="21" spans="1:8" s="2" customFormat="1" ht="16.9" customHeight="1">
      <c r="A21" s="35"/>
      <c r="B21" s="40"/>
      <c r="C21" s="259" t="s">
        <v>19</v>
      </c>
      <c r="D21" s="259" t="s">
        <v>134</v>
      </c>
      <c r="E21" s="18" t="s">
        <v>19</v>
      </c>
      <c r="F21" s="260">
        <v>74.9</v>
      </c>
      <c r="G21" s="35"/>
      <c r="H21" s="40"/>
    </row>
    <row r="22" spans="1:8" s="2" customFormat="1" ht="16.9" customHeight="1">
      <c r="A22" s="35"/>
      <c r="B22" s="40"/>
      <c r="C22" s="261" t="s">
        <v>3294</v>
      </c>
      <c r="D22" s="35"/>
      <c r="E22" s="35"/>
      <c r="F22" s="35"/>
      <c r="G22" s="35"/>
      <c r="H22" s="40"/>
    </row>
    <row r="23" spans="1:8" s="2" customFormat="1" ht="22.5">
      <c r="A23" s="35"/>
      <c r="B23" s="40"/>
      <c r="C23" s="259" t="s">
        <v>725</v>
      </c>
      <c r="D23" s="259" t="s">
        <v>3297</v>
      </c>
      <c r="E23" s="18" t="s">
        <v>129</v>
      </c>
      <c r="F23" s="260">
        <v>74.9</v>
      </c>
      <c r="G23" s="35"/>
      <c r="H23" s="40"/>
    </row>
    <row r="24" spans="1:8" s="2" customFormat="1" ht="16.9" customHeight="1">
      <c r="A24" s="35"/>
      <c r="B24" s="40"/>
      <c r="C24" s="259" t="s">
        <v>742</v>
      </c>
      <c r="D24" s="259" t="s">
        <v>3298</v>
      </c>
      <c r="E24" s="18" t="s">
        <v>129</v>
      </c>
      <c r="F24" s="260">
        <v>74.9</v>
      </c>
      <c r="G24" s="35"/>
      <c r="H24" s="40"/>
    </row>
    <row r="25" spans="1:8" s="2" customFormat="1" ht="16.9" customHeight="1">
      <c r="A25" s="35"/>
      <c r="B25" s="40"/>
      <c r="C25" s="259" t="s">
        <v>742</v>
      </c>
      <c r="D25" s="259" t="s">
        <v>3298</v>
      </c>
      <c r="E25" s="18" t="s">
        <v>129</v>
      </c>
      <c r="F25" s="260">
        <v>74.9</v>
      </c>
      <c r="G25" s="35"/>
      <c r="H25" s="40"/>
    </row>
    <row r="26" spans="1:8" s="2" customFormat="1" ht="16.9" customHeight="1">
      <c r="A26" s="35"/>
      <c r="B26" s="40"/>
      <c r="C26" s="259" t="s">
        <v>756</v>
      </c>
      <c r="D26" s="259" t="s">
        <v>757</v>
      </c>
      <c r="E26" s="18" t="s">
        <v>129</v>
      </c>
      <c r="F26" s="260">
        <v>74.9</v>
      </c>
      <c r="G26" s="35"/>
      <c r="H26" s="40"/>
    </row>
    <row r="27" spans="1:8" s="2" customFormat="1" ht="16.9" customHeight="1">
      <c r="A27" s="35"/>
      <c r="B27" s="40"/>
      <c r="C27" s="259" t="s">
        <v>718</v>
      </c>
      <c r="D27" s="259" t="s">
        <v>719</v>
      </c>
      <c r="E27" s="18" t="s">
        <v>720</v>
      </c>
      <c r="F27" s="260">
        <v>22.47</v>
      </c>
      <c r="G27" s="35"/>
      <c r="H27" s="40"/>
    </row>
    <row r="28" spans="1:8" s="2" customFormat="1" ht="16.9" customHeight="1">
      <c r="A28" s="35"/>
      <c r="B28" s="40"/>
      <c r="C28" s="259" t="s">
        <v>761</v>
      </c>
      <c r="D28" s="259" t="s">
        <v>762</v>
      </c>
      <c r="E28" s="18" t="s">
        <v>129</v>
      </c>
      <c r="F28" s="260">
        <v>78.645</v>
      </c>
      <c r="G28" s="35"/>
      <c r="H28" s="40"/>
    </row>
    <row r="29" spans="1:8" s="2" customFormat="1" ht="22.5">
      <c r="A29" s="35"/>
      <c r="B29" s="40"/>
      <c r="C29" s="259" t="s">
        <v>737</v>
      </c>
      <c r="D29" s="259" t="s">
        <v>738</v>
      </c>
      <c r="E29" s="18" t="s">
        <v>129</v>
      </c>
      <c r="F29" s="260">
        <v>89.88</v>
      </c>
      <c r="G29" s="35"/>
      <c r="H29" s="40"/>
    </row>
    <row r="30" spans="1:8" s="2" customFormat="1" ht="22.5">
      <c r="A30" s="35"/>
      <c r="B30" s="40"/>
      <c r="C30" s="259" t="s">
        <v>747</v>
      </c>
      <c r="D30" s="259" t="s">
        <v>748</v>
      </c>
      <c r="E30" s="18" t="s">
        <v>129</v>
      </c>
      <c r="F30" s="260">
        <v>89.88</v>
      </c>
      <c r="G30" s="35"/>
      <c r="H30" s="40"/>
    </row>
    <row r="31" spans="1:8" s="2" customFormat="1" ht="16.9" customHeight="1">
      <c r="A31" s="35"/>
      <c r="B31" s="40"/>
      <c r="C31" s="255" t="s">
        <v>3299</v>
      </c>
      <c r="D31" s="256" t="s">
        <v>3300</v>
      </c>
      <c r="E31" s="257" t="s">
        <v>554</v>
      </c>
      <c r="F31" s="258">
        <v>278.82</v>
      </c>
      <c r="G31" s="35"/>
      <c r="H31" s="40"/>
    </row>
    <row r="32" spans="1:8" s="2" customFormat="1" ht="16.9" customHeight="1">
      <c r="A32" s="35"/>
      <c r="B32" s="40"/>
      <c r="C32" s="259" t="s">
        <v>19</v>
      </c>
      <c r="D32" s="259" t="s">
        <v>602</v>
      </c>
      <c r="E32" s="18" t="s">
        <v>19</v>
      </c>
      <c r="F32" s="260">
        <v>278.82</v>
      </c>
      <c r="G32" s="35"/>
      <c r="H32" s="40"/>
    </row>
    <row r="33" spans="1:8" s="2" customFormat="1" ht="16.9" customHeight="1">
      <c r="A33" s="35"/>
      <c r="B33" s="40"/>
      <c r="C33" s="255" t="s">
        <v>3301</v>
      </c>
      <c r="D33" s="256" t="s">
        <v>3302</v>
      </c>
      <c r="E33" s="257" t="s">
        <v>129</v>
      </c>
      <c r="F33" s="258">
        <v>1</v>
      </c>
      <c r="G33" s="35"/>
      <c r="H33" s="40"/>
    </row>
    <row r="34" spans="1:8" s="2" customFormat="1" ht="16.9" customHeight="1">
      <c r="A34" s="35"/>
      <c r="B34" s="40"/>
      <c r="C34" s="259" t="s">
        <v>19</v>
      </c>
      <c r="D34" s="259" t="s">
        <v>82</v>
      </c>
      <c r="E34" s="18" t="s">
        <v>19</v>
      </c>
      <c r="F34" s="260">
        <v>1</v>
      </c>
      <c r="G34" s="35"/>
      <c r="H34" s="40"/>
    </row>
    <row r="35" spans="1:8" s="2" customFormat="1" ht="16.9" customHeight="1">
      <c r="A35" s="35"/>
      <c r="B35" s="40"/>
      <c r="C35" s="255" t="s">
        <v>136</v>
      </c>
      <c r="D35" s="256" t="s">
        <v>137</v>
      </c>
      <c r="E35" s="257" t="s">
        <v>138</v>
      </c>
      <c r="F35" s="258">
        <v>152.89</v>
      </c>
      <c r="G35" s="35"/>
      <c r="H35" s="40"/>
    </row>
    <row r="36" spans="1:8" s="2" customFormat="1" ht="16.9" customHeight="1">
      <c r="A36" s="35"/>
      <c r="B36" s="40"/>
      <c r="C36" s="259" t="s">
        <v>19</v>
      </c>
      <c r="D36" s="259" t="s">
        <v>145</v>
      </c>
      <c r="E36" s="18" t="s">
        <v>19</v>
      </c>
      <c r="F36" s="260">
        <v>152.89</v>
      </c>
      <c r="G36" s="35"/>
      <c r="H36" s="40"/>
    </row>
    <row r="37" spans="1:8" s="2" customFormat="1" ht="16.9" customHeight="1">
      <c r="A37" s="35"/>
      <c r="B37" s="40"/>
      <c r="C37" s="261" t="s">
        <v>3294</v>
      </c>
      <c r="D37" s="35"/>
      <c r="E37" s="35"/>
      <c r="F37" s="35"/>
      <c r="G37" s="35"/>
      <c r="H37" s="40"/>
    </row>
    <row r="38" spans="1:8" s="2" customFormat="1" ht="16.9" customHeight="1">
      <c r="A38" s="35"/>
      <c r="B38" s="40"/>
      <c r="C38" s="259" t="s">
        <v>670</v>
      </c>
      <c r="D38" s="259" t="s">
        <v>3303</v>
      </c>
      <c r="E38" s="18" t="s">
        <v>285</v>
      </c>
      <c r="F38" s="260">
        <v>0.459</v>
      </c>
      <c r="G38" s="35"/>
      <c r="H38" s="40"/>
    </row>
    <row r="39" spans="1:8" s="2" customFormat="1" ht="16.9" customHeight="1">
      <c r="A39" s="35"/>
      <c r="B39" s="40"/>
      <c r="C39" s="255" t="s">
        <v>3304</v>
      </c>
      <c r="D39" s="256" t="s">
        <v>3305</v>
      </c>
      <c r="E39" s="257" t="s">
        <v>129</v>
      </c>
      <c r="F39" s="258">
        <v>1</v>
      </c>
      <c r="G39" s="35"/>
      <c r="H39" s="40"/>
    </row>
    <row r="40" spans="1:8" s="2" customFormat="1" ht="16.9" customHeight="1">
      <c r="A40" s="35"/>
      <c r="B40" s="40"/>
      <c r="C40" s="259" t="s">
        <v>19</v>
      </c>
      <c r="D40" s="259" t="s">
        <v>82</v>
      </c>
      <c r="E40" s="18" t="s">
        <v>19</v>
      </c>
      <c r="F40" s="260">
        <v>1</v>
      </c>
      <c r="G40" s="35"/>
      <c r="H40" s="40"/>
    </row>
    <row r="41" spans="1:8" s="2" customFormat="1" ht="16.9" customHeight="1">
      <c r="A41" s="35"/>
      <c r="B41" s="40"/>
      <c r="C41" s="255" t="s">
        <v>140</v>
      </c>
      <c r="D41" s="256" t="s">
        <v>141</v>
      </c>
      <c r="E41" s="257" t="s">
        <v>129</v>
      </c>
      <c r="F41" s="258">
        <v>189.21</v>
      </c>
      <c r="G41" s="35"/>
      <c r="H41" s="40"/>
    </row>
    <row r="42" spans="1:8" s="2" customFormat="1" ht="16.9" customHeight="1">
      <c r="A42" s="35"/>
      <c r="B42" s="40"/>
      <c r="C42" s="259" t="s">
        <v>19</v>
      </c>
      <c r="D42" s="259" t="s">
        <v>143</v>
      </c>
      <c r="E42" s="18" t="s">
        <v>19</v>
      </c>
      <c r="F42" s="260">
        <v>189.21</v>
      </c>
      <c r="G42" s="35"/>
      <c r="H42" s="40"/>
    </row>
    <row r="43" spans="1:8" s="2" customFormat="1" ht="16.9" customHeight="1">
      <c r="A43" s="35"/>
      <c r="B43" s="40"/>
      <c r="C43" s="261" t="s">
        <v>3294</v>
      </c>
      <c r="D43" s="35"/>
      <c r="E43" s="35"/>
      <c r="F43" s="35"/>
      <c r="G43" s="35"/>
      <c r="H43" s="40"/>
    </row>
    <row r="44" spans="1:8" s="2" customFormat="1" ht="16.9" customHeight="1">
      <c r="A44" s="35"/>
      <c r="B44" s="40"/>
      <c r="C44" s="259" t="s">
        <v>541</v>
      </c>
      <c r="D44" s="259" t="s">
        <v>542</v>
      </c>
      <c r="E44" s="18" t="s">
        <v>129</v>
      </c>
      <c r="F44" s="260">
        <v>189.21</v>
      </c>
      <c r="G44" s="35"/>
      <c r="H44" s="40"/>
    </row>
    <row r="45" spans="1:8" s="2" customFormat="1" ht="16.9" customHeight="1">
      <c r="A45" s="35"/>
      <c r="B45" s="40"/>
      <c r="C45" s="255" t="s">
        <v>143</v>
      </c>
      <c r="D45" s="256" t="s">
        <v>144</v>
      </c>
      <c r="E45" s="257" t="s">
        <v>19</v>
      </c>
      <c r="F45" s="258">
        <v>189.21</v>
      </c>
      <c r="G45" s="35"/>
      <c r="H45" s="40"/>
    </row>
    <row r="46" spans="1:8" s="2" customFormat="1" ht="16.9" customHeight="1">
      <c r="A46" s="35"/>
      <c r="B46" s="40"/>
      <c r="C46" s="259" t="s">
        <v>19</v>
      </c>
      <c r="D46" s="259" t="s">
        <v>142</v>
      </c>
      <c r="E46" s="18" t="s">
        <v>19</v>
      </c>
      <c r="F46" s="260">
        <v>189.21</v>
      </c>
      <c r="G46" s="35"/>
      <c r="H46" s="40"/>
    </row>
    <row r="47" spans="1:8" s="2" customFormat="1" ht="16.9" customHeight="1">
      <c r="A47" s="35"/>
      <c r="B47" s="40"/>
      <c r="C47" s="261" t="s">
        <v>3294</v>
      </c>
      <c r="D47" s="35"/>
      <c r="E47" s="35"/>
      <c r="F47" s="35"/>
      <c r="G47" s="35"/>
      <c r="H47" s="40"/>
    </row>
    <row r="48" spans="1:8" s="2" customFormat="1" ht="16.9" customHeight="1">
      <c r="A48" s="35"/>
      <c r="B48" s="40"/>
      <c r="C48" s="259" t="s">
        <v>1112</v>
      </c>
      <c r="D48" s="259" t="s">
        <v>1113</v>
      </c>
      <c r="E48" s="18" t="s">
        <v>129</v>
      </c>
      <c r="F48" s="260">
        <v>189.21</v>
      </c>
      <c r="G48" s="35"/>
      <c r="H48" s="40"/>
    </row>
    <row r="49" spans="1:8" s="2" customFormat="1" ht="16.9" customHeight="1">
      <c r="A49" s="35"/>
      <c r="B49" s="40"/>
      <c r="C49" s="259" t="s">
        <v>1117</v>
      </c>
      <c r="D49" s="259" t="s">
        <v>1118</v>
      </c>
      <c r="E49" s="18" t="s">
        <v>129</v>
      </c>
      <c r="F49" s="260">
        <v>189.21</v>
      </c>
      <c r="G49" s="35"/>
      <c r="H49" s="40"/>
    </row>
    <row r="50" spans="1:8" s="2" customFormat="1" ht="22.5">
      <c r="A50" s="35"/>
      <c r="B50" s="40"/>
      <c r="C50" s="259" t="s">
        <v>1127</v>
      </c>
      <c r="D50" s="259" t="s">
        <v>1128</v>
      </c>
      <c r="E50" s="18" t="s">
        <v>129</v>
      </c>
      <c r="F50" s="260">
        <v>189.21</v>
      </c>
      <c r="G50" s="35"/>
      <c r="H50" s="40"/>
    </row>
    <row r="51" spans="1:8" s="2" customFormat="1" ht="22.5">
      <c r="A51" s="35"/>
      <c r="B51" s="40"/>
      <c r="C51" s="259" t="s">
        <v>1137</v>
      </c>
      <c r="D51" s="259" t="s">
        <v>1138</v>
      </c>
      <c r="E51" s="18" t="s">
        <v>129</v>
      </c>
      <c r="F51" s="260">
        <v>189.21</v>
      </c>
      <c r="G51" s="35"/>
      <c r="H51" s="40"/>
    </row>
    <row r="52" spans="1:8" s="2" customFormat="1" ht="16.9" customHeight="1">
      <c r="A52" s="35"/>
      <c r="B52" s="40"/>
      <c r="C52" s="259" t="s">
        <v>1159</v>
      </c>
      <c r="D52" s="259" t="s">
        <v>1160</v>
      </c>
      <c r="E52" s="18" t="s">
        <v>129</v>
      </c>
      <c r="F52" s="260">
        <v>2032.986</v>
      </c>
      <c r="G52" s="35"/>
      <c r="H52" s="40"/>
    </row>
    <row r="53" spans="1:8" s="2" customFormat="1" ht="16.9" customHeight="1">
      <c r="A53" s="35"/>
      <c r="B53" s="40"/>
      <c r="C53" s="259" t="s">
        <v>1165</v>
      </c>
      <c r="D53" s="259" t="s">
        <v>1166</v>
      </c>
      <c r="E53" s="18" t="s">
        <v>129</v>
      </c>
      <c r="F53" s="260">
        <v>2032.986</v>
      </c>
      <c r="G53" s="35"/>
      <c r="H53" s="40"/>
    </row>
    <row r="54" spans="1:8" s="2" customFormat="1" ht="16.9" customHeight="1">
      <c r="A54" s="35"/>
      <c r="B54" s="40"/>
      <c r="C54" s="259" t="s">
        <v>1132</v>
      </c>
      <c r="D54" s="259" t="s">
        <v>1133</v>
      </c>
      <c r="E54" s="18" t="s">
        <v>129</v>
      </c>
      <c r="F54" s="260">
        <v>208.131</v>
      </c>
      <c r="G54" s="35"/>
      <c r="H54" s="40"/>
    </row>
    <row r="55" spans="1:8" s="2" customFormat="1" ht="16.9" customHeight="1">
      <c r="A55" s="35"/>
      <c r="B55" s="40"/>
      <c r="C55" s="255" t="s">
        <v>145</v>
      </c>
      <c r="D55" s="256" t="s">
        <v>146</v>
      </c>
      <c r="E55" s="257" t="s">
        <v>129</v>
      </c>
      <c r="F55" s="258">
        <v>152.89</v>
      </c>
      <c r="G55" s="35"/>
      <c r="H55" s="40"/>
    </row>
    <row r="56" spans="1:8" s="2" customFormat="1" ht="16.9" customHeight="1">
      <c r="A56" s="35"/>
      <c r="B56" s="40"/>
      <c r="C56" s="259" t="s">
        <v>19</v>
      </c>
      <c r="D56" s="259" t="s">
        <v>139</v>
      </c>
      <c r="E56" s="18" t="s">
        <v>19</v>
      </c>
      <c r="F56" s="260">
        <v>152.89</v>
      </c>
      <c r="G56" s="35"/>
      <c r="H56" s="40"/>
    </row>
    <row r="57" spans="1:8" s="2" customFormat="1" ht="16.9" customHeight="1">
      <c r="A57" s="35"/>
      <c r="B57" s="40"/>
      <c r="C57" s="261" t="s">
        <v>3294</v>
      </c>
      <c r="D57" s="35"/>
      <c r="E57" s="35"/>
      <c r="F57" s="35"/>
      <c r="G57" s="35"/>
      <c r="H57" s="40"/>
    </row>
    <row r="58" spans="1:8" s="2" customFormat="1" ht="22.5">
      <c r="A58" s="35"/>
      <c r="B58" s="40"/>
      <c r="C58" s="259" t="s">
        <v>638</v>
      </c>
      <c r="D58" s="259" t="s">
        <v>3306</v>
      </c>
      <c r="E58" s="18" t="s">
        <v>138</v>
      </c>
      <c r="F58" s="260">
        <v>15.289</v>
      </c>
      <c r="G58" s="35"/>
      <c r="H58" s="40"/>
    </row>
    <row r="59" spans="1:8" s="2" customFormat="1" ht="16.9" customHeight="1">
      <c r="A59" s="35"/>
      <c r="B59" s="40"/>
      <c r="C59" s="259" t="s">
        <v>655</v>
      </c>
      <c r="D59" s="259" t="s">
        <v>3307</v>
      </c>
      <c r="E59" s="18" t="s">
        <v>138</v>
      </c>
      <c r="F59" s="260">
        <v>15.289</v>
      </c>
      <c r="G59" s="35"/>
      <c r="H59" s="40"/>
    </row>
    <row r="60" spans="1:8" s="2" customFormat="1" ht="22.5">
      <c r="A60" s="35"/>
      <c r="B60" s="40"/>
      <c r="C60" s="259" t="s">
        <v>786</v>
      </c>
      <c r="D60" s="259" t="s">
        <v>787</v>
      </c>
      <c r="E60" s="18" t="s">
        <v>129</v>
      </c>
      <c r="F60" s="260">
        <v>152.89</v>
      </c>
      <c r="G60" s="35"/>
      <c r="H60" s="40"/>
    </row>
    <row r="61" spans="1:8" s="2" customFormat="1" ht="22.5">
      <c r="A61" s="35"/>
      <c r="B61" s="40"/>
      <c r="C61" s="259" t="s">
        <v>804</v>
      </c>
      <c r="D61" s="259" t="s">
        <v>805</v>
      </c>
      <c r="E61" s="18" t="s">
        <v>129</v>
      </c>
      <c r="F61" s="260">
        <v>152.89</v>
      </c>
      <c r="G61" s="35"/>
      <c r="H61" s="40"/>
    </row>
    <row r="62" spans="1:8" s="2" customFormat="1" ht="16.9" customHeight="1">
      <c r="A62" s="35"/>
      <c r="B62" s="40"/>
      <c r="C62" s="259" t="s">
        <v>1052</v>
      </c>
      <c r="D62" s="259" t="s">
        <v>1053</v>
      </c>
      <c r="E62" s="18" t="s">
        <v>129</v>
      </c>
      <c r="F62" s="260">
        <v>378.17</v>
      </c>
      <c r="G62" s="35"/>
      <c r="H62" s="40"/>
    </row>
    <row r="63" spans="1:8" s="2" customFormat="1" ht="16.9" customHeight="1">
      <c r="A63" s="35"/>
      <c r="B63" s="40"/>
      <c r="C63" s="259" t="s">
        <v>1058</v>
      </c>
      <c r="D63" s="259" t="s">
        <v>1059</v>
      </c>
      <c r="E63" s="18" t="s">
        <v>129</v>
      </c>
      <c r="F63" s="260">
        <v>378.17</v>
      </c>
      <c r="G63" s="35"/>
      <c r="H63" s="40"/>
    </row>
    <row r="64" spans="1:8" s="2" customFormat="1" ht="22.5">
      <c r="A64" s="35"/>
      <c r="B64" s="40"/>
      <c r="C64" s="259" t="s">
        <v>1073</v>
      </c>
      <c r="D64" s="259" t="s">
        <v>1074</v>
      </c>
      <c r="E64" s="18" t="s">
        <v>129</v>
      </c>
      <c r="F64" s="260">
        <v>378.17</v>
      </c>
      <c r="G64" s="35"/>
      <c r="H64" s="40"/>
    </row>
    <row r="65" spans="1:8" s="2" customFormat="1" ht="16.9" customHeight="1">
      <c r="A65" s="35"/>
      <c r="B65" s="40"/>
      <c r="C65" s="259" t="s">
        <v>809</v>
      </c>
      <c r="D65" s="259" t="s">
        <v>810</v>
      </c>
      <c r="E65" s="18" t="s">
        <v>129</v>
      </c>
      <c r="F65" s="260">
        <v>160.535</v>
      </c>
      <c r="G65" s="35"/>
      <c r="H65" s="40"/>
    </row>
    <row r="66" spans="1:8" s="2" customFormat="1" ht="16.9" customHeight="1">
      <c r="A66" s="35"/>
      <c r="B66" s="40"/>
      <c r="C66" s="259" t="s">
        <v>799</v>
      </c>
      <c r="D66" s="259" t="s">
        <v>800</v>
      </c>
      <c r="E66" s="18" t="s">
        <v>129</v>
      </c>
      <c r="F66" s="260">
        <v>311.896</v>
      </c>
      <c r="G66" s="35"/>
      <c r="H66" s="40"/>
    </row>
    <row r="67" spans="1:8" s="2" customFormat="1" ht="22.5">
      <c r="A67" s="35"/>
      <c r="B67" s="40"/>
      <c r="C67" s="259" t="s">
        <v>1078</v>
      </c>
      <c r="D67" s="259" t="s">
        <v>1079</v>
      </c>
      <c r="E67" s="18" t="s">
        <v>129</v>
      </c>
      <c r="F67" s="260">
        <v>415.987</v>
      </c>
      <c r="G67" s="35"/>
      <c r="H67" s="40"/>
    </row>
    <row r="68" spans="1:8" s="2" customFormat="1" ht="16.9" customHeight="1">
      <c r="A68" s="35"/>
      <c r="B68" s="40"/>
      <c r="C68" s="255" t="s">
        <v>148</v>
      </c>
      <c r="D68" s="256" t="s">
        <v>149</v>
      </c>
      <c r="E68" s="257" t="s">
        <v>129</v>
      </c>
      <c r="F68" s="258">
        <v>249.46</v>
      </c>
      <c r="G68" s="35"/>
      <c r="H68" s="40"/>
    </row>
    <row r="69" spans="1:8" s="2" customFormat="1" ht="16.9" customHeight="1">
      <c r="A69" s="35"/>
      <c r="B69" s="40"/>
      <c r="C69" s="259" t="s">
        <v>19</v>
      </c>
      <c r="D69" s="259" t="s">
        <v>150</v>
      </c>
      <c r="E69" s="18" t="s">
        <v>19</v>
      </c>
      <c r="F69" s="260">
        <v>249.46</v>
      </c>
      <c r="G69" s="35"/>
      <c r="H69" s="40"/>
    </row>
    <row r="70" spans="1:8" s="2" customFormat="1" ht="16.9" customHeight="1">
      <c r="A70" s="35"/>
      <c r="B70" s="40"/>
      <c r="C70" s="261" t="s">
        <v>3294</v>
      </c>
      <c r="D70" s="35"/>
      <c r="E70" s="35"/>
      <c r="F70" s="35"/>
      <c r="G70" s="35"/>
      <c r="H70" s="40"/>
    </row>
    <row r="71" spans="1:8" s="2" customFormat="1" ht="22.5">
      <c r="A71" s="35"/>
      <c r="B71" s="40"/>
      <c r="C71" s="259" t="s">
        <v>644</v>
      </c>
      <c r="D71" s="259" t="s">
        <v>3308</v>
      </c>
      <c r="E71" s="18" t="s">
        <v>138</v>
      </c>
      <c r="F71" s="260">
        <v>49.892</v>
      </c>
      <c r="G71" s="35"/>
      <c r="H71" s="40"/>
    </row>
    <row r="72" spans="1:8" s="2" customFormat="1" ht="16.9" customHeight="1">
      <c r="A72" s="35"/>
      <c r="B72" s="40"/>
      <c r="C72" s="259" t="s">
        <v>660</v>
      </c>
      <c r="D72" s="259" t="s">
        <v>3309</v>
      </c>
      <c r="E72" s="18" t="s">
        <v>138</v>
      </c>
      <c r="F72" s="260">
        <v>49.892</v>
      </c>
      <c r="G72" s="35"/>
      <c r="H72" s="40"/>
    </row>
    <row r="73" spans="1:8" s="2" customFormat="1" ht="22.5">
      <c r="A73" s="35"/>
      <c r="B73" s="40"/>
      <c r="C73" s="259" t="s">
        <v>665</v>
      </c>
      <c r="D73" s="259" t="s">
        <v>3310</v>
      </c>
      <c r="E73" s="18" t="s">
        <v>138</v>
      </c>
      <c r="F73" s="260">
        <v>49.892</v>
      </c>
      <c r="G73" s="35"/>
      <c r="H73" s="40"/>
    </row>
    <row r="74" spans="1:8" s="2" customFormat="1" ht="16.9" customHeight="1">
      <c r="A74" s="35"/>
      <c r="B74" s="40"/>
      <c r="C74" s="259" t="s">
        <v>776</v>
      </c>
      <c r="D74" s="259" t="s">
        <v>3311</v>
      </c>
      <c r="E74" s="18" t="s">
        <v>129</v>
      </c>
      <c r="F74" s="260">
        <v>249.46</v>
      </c>
      <c r="G74" s="35"/>
      <c r="H74" s="40"/>
    </row>
    <row r="75" spans="1:8" s="2" customFormat="1" ht="16.9" customHeight="1">
      <c r="A75" s="35"/>
      <c r="B75" s="40"/>
      <c r="C75" s="259" t="s">
        <v>1092</v>
      </c>
      <c r="D75" s="259" t="s">
        <v>1093</v>
      </c>
      <c r="E75" s="18" t="s">
        <v>129</v>
      </c>
      <c r="F75" s="260">
        <v>249.46</v>
      </c>
      <c r="G75" s="35"/>
      <c r="H75" s="40"/>
    </row>
    <row r="76" spans="1:8" s="2" customFormat="1" ht="16.9" customHeight="1">
      <c r="A76" s="35"/>
      <c r="B76" s="40"/>
      <c r="C76" s="259" t="s">
        <v>1097</v>
      </c>
      <c r="D76" s="259" t="s">
        <v>1098</v>
      </c>
      <c r="E76" s="18" t="s">
        <v>129</v>
      </c>
      <c r="F76" s="260">
        <v>249.46</v>
      </c>
      <c r="G76" s="35"/>
      <c r="H76" s="40"/>
    </row>
    <row r="77" spans="1:8" s="2" customFormat="1" ht="16.9" customHeight="1">
      <c r="A77" s="35"/>
      <c r="B77" s="40"/>
      <c r="C77" s="255" t="s">
        <v>152</v>
      </c>
      <c r="D77" s="256" t="s">
        <v>153</v>
      </c>
      <c r="E77" s="257" t="s">
        <v>129</v>
      </c>
      <c r="F77" s="258">
        <v>125.28</v>
      </c>
      <c r="G77" s="35"/>
      <c r="H77" s="40"/>
    </row>
    <row r="78" spans="1:8" s="2" customFormat="1" ht="16.9" customHeight="1">
      <c r="A78" s="35"/>
      <c r="B78" s="40"/>
      <c r="C78" s="259" t="s">
        <v>19</v>
      </c>
      <c r="D78" s="259" t="s">
        <v>154</v>
      </c>
      <c r="E78" s="18" t="s">
        <v>19</v>
      </c>
      <c r="F78" s="260">
        <v>125.28</v>
      </c>
      <c r="G78" s="35"/>
      <c r="H78" s="40"/>
    </row>
    <row r="79" spans="1:8" s="2" customFormat="1" ht="16.9" customHeight="1">
      <c r="A79" s="35"/>
      <c r="B79" s="40"/>
      <c r="C79" s="261" t="s">
        <v>3294</v>
      </c>
      <c r="D79" s="35"/>
      <c r="E79" s="35"/>
      <c r="F79" s="35"/>
      <c r="G79" s="35"/>
      <c r="H79" s="40"/>
    </row>
    <row r="80" spans="1:8" s="2" customFormat="1" ht="22.5">
      <c r="A80" s="35"/>
      <c r="B80" s="40"/>
      <c r="C80" s="259" t="s">
        <v>632</v>
      </c>
      <c r="D80" s="259" t="s">
        <v>3312</v>
      </c>
      <c r="E80" s="18" t="s">
        <v>138</v>
      </c>
      <c r="F80" s="260">
        <v>11.264</v>
      </c>
      <c r="G80" s="35"/>
      <c r="H80" s="40"/>
    </row>
    <row r="81" spans="1:8" s="2" customFormat="1" ht="22.5">
      <c r="A81" s="35"/>
      <c r="B81" s="40"/>
      <c r="C81" s="259" t="s">
        <v>650</v>
      </c>
      <c r="D81" s="259" t="s">
        <v>3313</v>
      </c>
      <c r="E81" s="18" t="s">
        <v>138</v>
      </c>
      <c r="F81" s="260">
        <v>11.264</v>
      </c>
      <c r="G81" s="35"/>
      <c r="H81" s="40"/>
    </row>
    <row r="82" spans="1:8" s="2" customFormat="1" ht="22.5">
      <c r="A82" s="35"/>
      <c r="B82" s="40"/>
      <c r="C82" s="259" t="s">
        <v>786</v>
      </c>
      <c r="D82" s="259" t="s">
        <v>787</v>
      </c>
      <c r="E82" s="18" t="s">
        <v>129</v>
      </c>
      <c r="F82" s="260">
        <v>225.28</v>
      </c>
      <c r="G82" s="35"/>
      <c r="H82" s="40"/>
    </row>
    <row r="83" spans="1:8" s="2" customFormat="1" ht="22.5">
      <c r="A83" s="35"/>
      <c r="B83" s="40"/>
      <c r="C83" s="259" t="s">
        <v>804</v>
      </c>
      <c r="D83" s="259" t="s">
        <v>805</v>
      </c>
      <c r="E83" s="18" t="s">
        <v>129</v>
      </c>
      <c r="F83" s="260">
        <v>225.28</v>
      </c>
      <c r="G83" s="35"/>
      <c r="H83" s="40"/>
    </row>
    <row r="84" spans="1:8" s="2" customFormat="1" ht="16.9" customHeight="1">
      <c r="A84" s="35"/>
      <c r="B84" s="40"/>
      <c r="C84" s="259" t="s">
        <v>1052</v>
      </c>
      <c r="D84" s="259" t="s">
        <v>1053</v>
      </c>
      <c r="E84" s="18" t="s">
        <v>129</v>
      </c>
      <c r="F84" s="260">
        <v>378.17</v>
      </c>
      <c r="G84" s="35"/>
      <c r="H84" s="40"/>
    </row>
    <row r="85" spans="1:8" s="2" customFormat="1" ht="16.9" customHeight="1">
      <c r="A85" s="35"/>
      <c r="B85" s="40"/>
      <c r="C85" s="259" t="s">
        <v>1058</v>
      </c>
      <c r="D85" s="259" t="s">
        <v>1059</v>
      </c>
      <c r="E85" s="18" t="s">
        <v>129</v>
      </c>
      <c r="F85" s="260">
        <v>378.17</v>
      </c>
      <c r="G85" s="35"/>
      <c r="H85" s="40"/>
    </row>
    <row r="86" spans="1:8" s="2" customFormat="1" ht="22.5">
      <c r="A86" s="35"/>
      <c r="B86" s="40"/>
      <c r="C86" s="259" t="s">
        <v>1073</v>
      </c>
      <c r="D86" s="259" t="s">
        <v>1074</v>
      </c>
      <c r="E86" s="18" t="s">
        <v>129</v>
      </c>
      <c r="F86" s="260">
        <v>378.17</v>
      </c>
      <c r="G86" s="35"/>
      <c r="H86" s="40"/>
    </row>
    <row r="87" spans="1:8" s="2" customFormat="1" ht="16.9" customHeight="1">
      <c r="A87" s="35"/>
      <c r="B87" s="40"/>
      <c r="C87" s="259" t="s">
        <v>809</v>
      </c>
      <c r="D87" s="259" t="s">
        <v>810</v>
      </c>
      <c r="E87" s="18" t="s">
        <v>129</v>
      </c>
      <c r="F87" s="260">
        <v>236.544</v>
      </c>
      <c r="G87" s="35"/>
      <c r="H87" s="40"/>
    </row>
    <row r="88" spans="1:8" s="2" customFormat="1" ht="16.9" customHeight="1">
      <c r="A88" s="35"/>
      <c r="B88" s="40"/>
      <c r="C88" s="259" t="s">
        <v>792</v>
      </c>
      <c r="D88" s="259" t="s">
        <v>793</v>
      </c>
      <c r="E88" s="18" t="s">
        <v>129</v>
      </c>
      <c r="F88" s="260">
        <v>450.56</v>
      </c>
      <c r="G88" s="35"/>
      <c r="H88" s="40"/>
    </row>
    <row r="89" spans="1:8" s="2" customFormat="1" ht="22.5">
      <c r="A89" s="35"/>
      <c r="B89" s="40"/>
      <c r="C89" s="259" t="s">
        <v>1078</v>
      </c>
      <c r="D89" s="259" t="s">
        <v>1079</v>
      </c>
      <c r="E89" s="18" t="s">
        <v>129</v>
      </c>
      <c r="F89" s="260">
        <v>415.987</v>
      </c>
      <c r="G89" s="35"/>
      <c r="H89" s="40"/>
    </row>
    <row r="90" spans="1:8" s="2" customFormat="1" ht="16.9" customHeight="1">
      <c r="A90" s="35"/>
      <c r="B90" s="40"/>
      <c r="C90" s="255" t="s">
        <v>155</v>
      </c>
      <c r="D90" s="256" t="s">
        <v>156</v>
      </c>
      <c r="E90" s="257" t="s">
        <v>129</v>
      </c>
      <c r="F90" s="258">
        <v>100</v>
      </c>
      <c r="G90" s="35"/>
      <c r="H90" s="40"/>
    </row>
    <row r="91" spans="1:8" s="2" customFormat="1" ht="16.9" customHeight="1">
      <c r="A91" s="35"/>
      <c r="B91" s="40"/>
      <c r="C91" s="259" t="s">
        <v>19</v>
      </c>
      <c r="D91" s="259" t="s">
        <v>3314</v>
      </c>
      <c r="E91" s="18" t="s">
        <v>19</v>
      </c>
      <c r="F91" s="260">
        <v>100</v>
      </c>
      <c r="G91" s="35"/>
      <c r="H91" s="40"/>
    </row>
    <row r="92" spans="1:8" s="2" customFormat="1" ht="16.9" customHeight="1">
      <c r="A92" s="35"/>
      <c r="B92" s="40"/>
      <c r="C92" s="261" t="s">
        <v>3294</v>
      </c>
      <c r="D92" s="35"/>
      <c r="E92" s="35"/>
      <c r="F92" s="35"/>
      <c r="G92" s="35"/>
      <c r="H92" s="40"/>
    </row>
    <row r="93" spans="1:8" s="2" customFormat="1" ht="22.5">
      <c r="A93" s="35"/>
      <c r="B93" s="40"/>
      <c r="C93" s="259" t="s">
        <v>632</v>
      </c>
      <c r="D93" s="259" t="s">
        <v>3312</v>
      </c>
      <c r="E93" s="18" t="s">
        <v>138</v>
      </c>
      <c r="F93" s="260">
        <v>11.264</v>
      </c>
      <c r="G93" s="35"/>
      <c r="H93" s="40"/>
    </row>
    <row r="94" spans="1:8" s="2" customFormat="1" ht="22.5">
      <c r="A94" s="35"/>
      <c r="B94" s="40"/>
      <c r="C94" s="259" t="s">
        <v>650</v>
      </c>
      <c r="D94" s="259" t="s">
        <v>3313</v>
      </c>
      <c r="E94" s="18" t="s">
        <v>138</v>
      </c>
      <c r="F94" s="260">
        <v>11.264</v>
      </c>
      <c r="G94" s="35"/>
      <c r="H94" s="40"/>
    </row>
    <row r="95" spans="1:8" s="2" customFormat="1" ht="22.5">
      <c r="A95" s="35"/>
      <c r="B95" s="40"/>
      <c r="C95" s="259" t="s">
        <v>786</v>
      </c>
      <c r="D95" s="259" t="s">
        <v>787</v>
      </c>
      <c r="E95" s="18" t="s">
        <v>129</v>
      </c>
      <c r="F95" s="260">
        <v>225.28</v>
      </c>
      <c r="G95" s="35"/>
      <c r="H95" s="40"/>
    </row>
    <row r="96" spans="1:8" s="2" customFormat="1" ht="22.5">
      <c r="A96" s="35"/>
      <c r="B96" s="40"/>
      <c r="C96" s="259" t="s">
        <v>804</v>
      </c>
      <c r="D96" s="259" t="s">
        <v>805</v>
      </c>
      <c r="E96" s="18" t="s">
        <v>129</v>
      </c>
      <c r="F96" s="260">
        <v>225.28</v>
      </c>
      <c r="G96" s="35"/>
      <c r="H96" s="40"/>
    </row>
    <row r="97" spans="1:8" s="2" customFormat="1" ht="16.9" customHeight="1">
      <c r="A97" s="35"/>
      <c r="B97" s="40"/>
      <c r="C97" s="259" t="s">
        <v>1052</v>
      </c>
      <c r="D97" s="259" t="s">
        <v>1053</v>
      </c>
      <c r="E97" s="18" t="s">
        <v>129</v>
      </c>
      <c r="F97" s="260">
        <v>378.17</v>
      </c>
      <c r="G97" s="35"/>
      <c r="H97" s="40"/>
    </row>
    <row r="98" spans="1:8" s="2" customFormat="1" ht="16.9" customHeight="1">
      <c r="A98" s="35"/>
      <c r="B98" s="40"/>
      <c r="C98" s="259" t="s">
        <v>1058</v>
      </c>
      <c r="D98" s="259" t="s">
        <v>1059</v>
      </c>
      <c r="E98" s="18" t="s">
        <v>129</v>
      </c>
      <c r="F98" s="260">
        <v>378.17</v>
      </c>
      <c r="G98" s="35"/>
      <c r="H98" s="40"/>
    </row>
    <row r="99" spans="1:8" s="2" customFormat="1" ht="22.5">
      <c r="A99" s="35"/>
      <c r="B99" s="40"/>
      <c r="C99" s="259" t="s">
        <v>1073</v>
      </c>
      <c r="D99" s="259" t="s">
        <v>1074</v>
      </c>
      <c r="E99" s="18" t="s">
        <v>129</v>
      </c>
      <c r="F99" s="260">
        <v>378.17</v>
      </c>
      <c r="G99" s="35"/>
      <c r="H99" s="40"/>
    </row>
    <row r="100" spans="1:8" s="2" customFormat="1" ht="16.9" customHeight="1">
      <c r="A100" s="35"/>
      <c r="B100" s="40"/>
      <c r="C100" s="259" t="s">
        <v>809</v>
      </c>
      <c r="D100" s="259" t="s">
        <v>810</v>
      </c>
      <c r="E100" s="18" t="s">
        <v>129</v>
      </c>
      <c r="F100" s="260">
        <v>236.544</v>
      </c>
      <c r="G100" s="35"/>
      <c r="H100" s="40"/>
    </row>
    <row r="101" spans="1:8" s="2" customFormat="1" ht="16.9" customHeight="1">
      <c r="A101" s="35"/>
      <c r="B101" s="40"/>
      <c r="C101" s="259" t="s">
        <v>792</v>
      </c>
      <c r="D101" s="259" t="s">
        <v>793</v>
      </c>
      <c r="E101" s="18" t="s">
        <v>129</v>
      </c>
      <c r="F101" s="260">
        <v>450.56</v>
      </c>
      <c r="G101" s="35"/>
      <c r="H101" s="40"/>
    </row>
    <row r="102" spans="1:8" s="2" customFormat="1" ht="22.5">
      <c r="A102" s="35"/>
      <c r="B102" s="40"/>
      <c r="C102" s="259" t="s">
        <v>1078</v>
      </c>
      <c r="D102" s="259" t="s">
        <v>1079</v>
      </c>
      <c r="E102" s="18" t="s">
        <v>129</v>
      </c>
      <c r="F102" s="260">
        <v>415.987</v>
      </c>
      <c r="G102" s="35"/>
      <c r="H102" s="40"/>
    </row>
    <row r="103" spans="1:8" s="2" customFormat="1" ht="16.9" customHeight="1">
      <c r="A103" s="35"/>
      <c r="B103" s="40"/>
      <c r="C103" s="255" t="s">
        <v>3315</v>
      </c>
      <c r="D103" s="256" t="s">
        <v>3316</v>
      </c>
      <c r="E103" s="257" t="s">
        <v>129</v>
      </c>
      <c r="F103" s="258">
        <v>20.9</v>
      </c>
      <c r="G103" s="35"/>
      <c r="H103" s="40"/>
    </row>
    <row r="104" spans="1:8" s="2" customFormat="1" ht="16.9" customHeight="1">
      <c r="A104" s="35"/>
      <c r="B104" s="40"/>
      <c r="C104" s="259" t="s">
        <v>19</v>
      </c>
      <c r="D104" s="259" t="s">
        <v>3317</v>
      </c>
      <c r="E104" s="18" t="s">
        <v>19</v>
      </c>
      <c r="F104" s="260">
        <v>20.9</v>
      </c>
      <c r="G104" s="35"/>
      <c r="H104" s="40"/>
    </row>
    <row r="105" spans="1:8" s="2" customFormat="1" ht="16.9" customHeight="1">
      <c r="A105" s="35"/>
      <c r="B105" s="40"/>
      <c r="C105" s="255" t="s">
        <v>158</v>
      </c>
      <c r="D105" s="256" t="s">
        <v>159</v>
      </c>
      <c r="E105" s="257" t="s">
        <v>129</v>
      </c>
      <c r="F105" s="258">
        <v>450.1</v>
      </c>
      <c r="G105" s="35"/>
      <c r="H105" s="40"/>
    </row>
    <row r="106" spans="1:8" s="2" customFormat="1" ht="16.9" customHeight="1">
      <c r="A106" s="35"/>
      <c r="B106" s="40"/>
      <c r="C106" s="259" t="s">
        <v>19</v>
      </c>
      <c r="D106" s="259" t="s">
        <v>160</v>
      </c>
      <c r="E106" s="18" t="s">
        <v>19</v>
      </c>
      <c r="F106" s="260">
        <v>450.1</v>
      </c>
      <c r="G106" s="35"/>
      <c r="H106" s="40"/>
    </row>
    <row r="107" spans="1:8" s="2" customFormat="1" ht="16.9" customHeight="1">
      <c r="A107" s="35"/>
      <c r="B107" s="40"/>
      <c r="C107" s="261" t="s">
        <v>3294</v>
      </c>
      <c r="D107" s="35"/>
      <c r="E107" s="35"/>
      <c r="F107" s="35"/>
      <c r="G107" s="35"/>
      <c r="H107" s="40"/>
    </row>
    <row r="108" spans="1:8" s="2" customFormat="1" ht="22.5">
      <c r="A108" s="35"/>
      <c r="B108" s="40"/>
      <c r="C108" s="259" t="s">
        <v>522</v>
      </c>
      <c r="D108" s="259" t="s">
        <v>3318</v>
      </c>
      <c r="E108" s="18" t="s">
        <v>129</v>
      </c>
      <c r="F108" s="260">
        <v>450.1</v>
      </c>
      <c r="G108" s="35"/>
      <c r="H108" s="40"/>
    </row>
    <row r="109" spans="1:8" s="2" customFormat="1" ht="16.9" customHeight="1">
      <c r="A109" s="35"/>
      <c r="B109" s="40"/>
      <c r="C109" s="255" t="s">
        <v>161</v>
      </c>
      <c r="D109" s="256" t="s">
        <v>162</v>
      </c>
      <c r="E109" s="257" t="s">
        <v>129</v>
      </c>
      <c r="F109" s="258">
        <v>228.4</v>
      </c>
      <c r="G109" s="35"/>
      <c r="H109" s="40"/>
    </row>
    <row r="110" spans="1:8" s="2" customFormat="1" ht="16.9" customHeight="1">
      <c r="A110" s="35"/>
      <c r="B110" s="40"/>
      <c r="C110" s="259" t="s">
        <v>19</v>
      </c>
      <c r="D110" s="259" t="s">
        <v>163</v>
      </c>
      <c r="E110" s="18" t="s">
        <v>19</v>
      </c>
      <c r="F110" s="260">
        <v>228.4</v>
      </c>
      <c r="G110" s="35"/>
      <c r="H110" s="40"/>
    </row>
    <row r="111" spans="1:8" s="2" customFormat="1" ht="16.9" customHeight="1">
      <c r="A111" s="35"/>
      <c r="B111" s="40"/>
      <c r="C111" s="261" t="s">
        <v>3294</v>
      </c>
      <c r="D111" s="35"/>
      <c r="E111" s="35"/>
      <c r="F111" s="35"/>
      <c r="G111" s="35"/>
      <c r="H111" s="40"/>
    </row>
    <row r="112" spans="1:8" s="2" customFormat="1" ht="22.5">
      <c r="A112" s="35"/>
      <c r="B112" s="40"/>
      <c r="C112" s="259" t="s">
        <v>346</v>
      </c>
      <c r="D112" s="259" t="s">
        <v>3319</v>
      </c>
      <c r="E112" s="18" t="s">
        <v>129</v>
      </c>
      <c r="F112" s="260">
        <v>585.798</v>
      </c>
      <c r="G112" s="35"/>
      <c r="H112" s="40"/>
    </row>
    <row r="113" spans="1:8" s="2" customFormat="1" ht="16.9" customHeight="1">
      <c r="A113" s="35"/>
      <c r="B113" s="40"/>
      <c r="C113" s="259" t="s">
        <v>546</v>
      </c>
      <c r="D113" s="259" t="s">
        <v>547</v>
      </c>
      <c r="E113" s="18" t="s">
        <v>129</v>
      </c>
      <c r="F113" s="260">
        <v>971.606</v>
      </c>
      <c r="G113" s="35"/>
      <c r="H113" s="40"/>
    </row>
    <row r="114" spans="1:8" s="2" customFormat="1" ht="33.75">
      <c r="A114" s="35"/>
      <c r="B114" s="40"/>
      <c r="C114" s="259" t="s">
        <v>582</v>
      </c>
      <c r="D114" s="259" t="s">
        <v>583</v>
      </c>
      <c r="E114" s="18" t="s">
        <v>129</v>
      </c>
      <c r="F114" s="260">
        <v>322.24</v>
      </c>
      <c r="G114" s="35"/>
      <c r="H114" s="40"/>
    </row>
    <row r="115" spans="1:8" s="2" customFormat="1" ht="22.5">
      <c r="A115" s="35"/>
      <c r="B115" s="40"/>
      <c r="C115" s="259" t="s">
        <v>598</v>
      </c>
      <c r="D115" s="259" t="s">
        <v>599</v>
      </c>
      <c r="E115" s="18" t="s">
        <v>129</v>
      </c>
      <c r="F115" s="260">
        <v>278.82</v>
      </c>
      <c r="G115" s="35"/>
      <c r="H115" s="40"/>
    </row>
    <row r="116" spans="1:8" s="2" customFormat="1" ht="22.5">
      <c r="A116" s="35"/>
      <c r="B116" s="40"/>
      <c r="C116" s="259" t="s">
        <v>626</v>
      </c>
      <c r="D116" s="259" t="s">
        <v>3320</v>
      </c>
      <c r="E116" s="18" t="s">
        <v>129</v>
      </c>
      <c r="F116" s="260">
        <v>325.74</v>
      </c>
      <c r="G116" s="35"/>
      <c r="H116" s="40"/>
    </row>
    <row r="117" spans="1:8" s="2" customFormat="1" ht="16.9" customHeight="1">
      <c r="A117" s="35"/>
      <c r="B117" s="40"/>
      <c r="C117" s="259" t="s">
        <v>1159</v>
      </c>
      <c r="D117" s="259" t="s">
        <v>1160</v>
      </c>
      <c r="E117" s="18" t="s">
        <v>129</v>
      </c>
      <c r="F117" s="260">
        <v>2032.986</v>
      </c>
      <c r="G117" s="35"/>
      <c r="H117" s="40"/>
    </row>
    <row r="118" spans="1:8" s="2" customFormat="1" ht="16.9" customHeight="1">
      <c r="A118" s="35"/>
      <c r="B118" s="40"/>
      <c r="C118" s="259" t="s">
        <v>1165</v>
      </c>
      <c r="D118" s="259" t="s">
        <v>1166</v>
      </c>
      <c r="E118" s="18" t="s">
        <v>129</v>
      </c>
      <c r="F118" s="260">
        <v>2032.986</v>
      </c>
      <c r="G118" s="35"/>
      <c r="H118" s="40"/>
    </row>
    <row r="119" spans="1:8" s="2" customFormat="1" ht="16.9" customHeight="1">
      <c r="A119" s="35"/>
      <c r="B119" s="40"/>
      <c r="C119" s="259" t="s">
        <v>588</v>
      </c>
      <c r="D119" s="259" t="s">
        <v>589</v>
      </c>
      <c r="E119" s="18" t="s">
        <v>129</v>
      </c>
      <c r="F119" s="260">
        <v>232.968</v>
      </c>
      <c r="G119" s="35"/>
      <c r="H119" s="40"/>
    </row>
    <row r="120" spans="1:8" s="2" customFormat="1" ht="16.9" customHeight="1">
      <c r="A120" s="35"/>
      <c r="B120" s="40"/>
      <c r="C120" s="255" t="s">
        <v>164</v>
      </c>
      <c r="D120" s="256" t="s">
        <v>165</v>
      </c>
      <c r="E120" s="257" t="s">
        <v>129</v>
      </c>
      <c r="F120" s="258">
        <v>47.21</v>
      </c>
      <c r="G120" s="35"/>
      <c r="H120" s="40"/>
    </row>
    <row r="121" spans="1:8" s="2" customFormat="1" ht="16.9" customHeight="1">
      <c r="A121" s="35"/>
      <c r="B121" s="40"/>
      <c r="C121" s="259" t="s">
        <v>19</v>
      </c>
      <c r="D121" s="259" t="s">
        <v>166</v>
      </c>
      <c r="E121" s="18" t="s">
        <v>19</v>
      </c>
      <c r="F121" s="260">
        <v>47.21</v>
      </c>
      <c r="G121" s="35"/>
      <c r="H121" s="40"/>
    </row>
    <row r="122" spans="1:8" s="2" customFormat="1" ht="16.9" customHeight="1">
      <c r="A122" s="35"/>
      <c r="B122" s="40"/>
      <c r="C122" s="261" t="s">
        <v>3294</v>
      </c>
      <c r="D122" s="35"/>
      <c r="E122" s="35"/>
      <c r="F122" s="35"/>
      <c r="G122" s="35"/>
      <c r="H122" s="40"/>
    </row>
    <row r="123" spans="1:8" s="2" customFormat="1" ht="22.5">
      <c r="A123" s="35"/>
      <c r="B123" s="40"/>
      <c r="C123" s="259" t="s">
        <v>346</v>
      </c>
      <c r="D123" s="259" t="s">
        <v>3319</v>
      </c>
      <c r="E123" s="18" t="s">
        <v>129</v>
      </c>
      <c r="F123" s="260">
        <v>585.798</v>
      </c>
      <c r="G123" s="35"/>
      <c r="H123" s="40"/>
    </row>
    <row r="124" spans="1:8" s="2" customFormat="1" ht="16.9" customHeight="1">
      <c r="A124" s="35"/>
      <c r="B124" s="40"/>
      <c r="C124" s="259" t="s">
        <v>546</v>
      </c>
      <c r="D124" s="259" t="s">
        <v>547</v>
      </c>
      <c r="E124" s="18" t="s">
        <v>129</v>
      </c>
      <c r="F124" s="260">
        <v>971.606</v>
      </c>
      <c r="G124" s="35"/>
      <c r="H124" s="40"/>
    </row>
    <row r="125" spans="1:8" s="2" customFormat="1" ht="22.5">
      <c r="A125" s="35"/>
      <c r="B125" s="40"/>
      <c r="C125" s="259" t="s">
        <v>572</v>
      </c>
      <c r="D125" s="259" t="s">
        <v>3321</v>
      </c>
      <c r="E125" s="18" t="s">
        <v>129</v>
      </c>
      <c r="F125" s="260">
        <v>47.21</v>
      </c>
      <c r="G125" s="35"/>
      <c r="H125" s="40"/>
    </row>
    <row r="126" spans="1:8" s="2" customFormat="1" ht="22.5">
      <c r="A126" s="35"/>
      <c r="B126" s="40"/>
      <c r="C126" s="259" t="s">
        <v>598</v>
      </c>
      <c r="D126" s="259" t="s">
        <v>599</v>
      </c>
      <c r="E126" s="18" t="s">
        <v>129</v>
      </c>
      <c r="F126" s="260">
        <v>278.82</v>
      </c>
      <c r="G126" s="35"/>
      <c r="H126" s="40"/>
    </row>
    <row r="127" spans="1:8" s="2" customFormat="1" ht="22.5">
      <c r="A127" s="35"/>
      <c r="B127" s="40"/>
      <c r="C127" s="259" t="s">
        <v>626</v>
      </c>
      <c r="D127" s="259" t="s">
        <v>3320</v>
      </c>
      <c r="E127" s="18" t="s">
        <v>129</v>
      </c>
      <c r="F127" s="260">
        <v>325.74</v>
      </c>
      <c r="G127" s="35"/>
      <c r="H127" s="40"/>
    </row>
    <row r="128" spans="1:8" s="2" customFormat="1" ht="16.9" customHeight="1">
      <c r="A128" s="35"/>
      <c r="B128" s="40"/>
      <c r="C128" s="259" t="s">
        <v>1159</v>
      </c>
      <c r="D128" s="259" t="s">
        <v>1160</v>
      </c>
      <c r="E128" s="18" t="s">
        <v>129</v>
      </c>
      <c r="F128" s="260">
        <v>2032.986</v>
      </c>
      <c r="G128" s="35"/>
      <c r="H128" s="40"/>
    </row>
    <row r="129" spans="1:8" s="2" customFormat="1" ht="16.9" customHeight="1">
      <c r="A129" s="35"/>
      <c r="B129" s="40"/>
      <c r="C129" s="259" t="s">
        <v>1165</v>
      </c>
      <c r="D129" s="259" t="s">
        <v>1166</v>
      </c>
      <c r="E129" s="18" t="s">
        <v>129</v>
      </c>
      <c r="F129" s="260">
        <v>2032.986</v>
      </c>
      <c r="G129" s="35"/>
      <c r="H129" s="40"/>
    </row>
    <row r="130" spans="1:8" s="2" customFormat="1" ht="16.9" customHeight="1">
      <c r="A130" s="35"/>
      <c r="B130" s="40"/>
      <c r="C130" s="255" t="s">
        <v>167</v>
      </c>
      <c r="D130" s="256" t="s">
        <v>168</v>
      </c>
      <c r="E130" s="257" t="s">
        <v>129</v>
      </c>
      <c r="F130" s="258">
        <v>3.21</v>
      </c>
      <c r="G130" s="35"/>
      <c r="H130" s="40"/>
    </row>
    <row r="131" spans="1:8" s="2" customFormat="1" ht="16.9" customHeight="1">
      <c r="A131" s="35"/>
      <c r="B131" s="40"/>
      <c r="C131" s="259" t="s">
        <v>19</v>
      </c>
      <c r="D131" s="259" t="s">
        <v>169</v>
      </c>
      <c r="E131" s="18" t="s">
        <v>19</v>
      </c>
      <c r="F131" s="260">
        <v>3.21</v>
      </c>
      <c r="G131" s="35"/>
      <c r="H131" s="40"/>
    </row>
    <row r="132" spans="1:8" s="2" customFormat="1" ht="16.9" customHeight="1">
      <c r="A132" s="35"/>
      <c r="B132" s="40"/>
      <c r="C132" s="261" t="s">
        <v>3294</v>
      </c>
      <c r="D132" s="35"/>
      <c r="E132" s="35"/>
      <c r="F132" s="35"/>
      <c r="G132" s="35"/>
      <c r="H132" s="40"/>
    </row>
    <row r="133" spans="1:8" s="2" customFormat="1" ht="22.5">
      <c r="A133" s="35"/>
      <c r="B133" s="40"/>
      <c r="C133" s="259" t="s">
        <v>346</v>
      </c>
      <c r="D133" s="259" t="s">
        <v>3319</v>
      </c>
      <c r="E133" s="18" t="s">
        <v>129</v>
      </c>
      <c r="F133" s="260">
        <v>585.798</v>
      </c>
      <c r="G133" s="35"/>
      <c r="H133" s="40"/>
    </row>
    <row r="134" spans="1:8" s="2" customFormat="1" ht="16.9" customHeight="1">
      <c r="A134" s="35"/>
      <c r="B134" s="40"/>
      <c r="C134" s="259" t="s">
        <v>546</v>
      </c>
      <c r="D134" s="259" t="s">
        <v>547</v>
      </c>
      <c r="E134" s="18" t="s">
        <v>129</v>
      </c>
      <c r="F134" s="260">
        <v>971.606</v>
      </c>
      <c r="G134" s="35"/>
      <c r="H134" s="40"/>
    </row>
    <row r="135" spans="1:8" s="2" customFormat="1" ht="22.5">
      <c r="A135" s="35"/>
      <c r="B135" s="40"/>
      <c r="C135" s="259" t="s">
        <v>562</v>
      </c>
      <c r="D135" s="259" t="s">
        <v>3322</v>
      </c>
      <c r="E135" s="18" t="s">
        <v>129</v>
      </c>
      <c r="F135" s="260">
        <v>3.21</v>
      </c>
      <c r="G135" s="35"/>
      <c r="H135" s="40"/>
    </row>
    <row r="136" spans="1:8" s="2" customFormat="1" ht="22.5">
      <c r="A136" s="35"/>
      <c r="B136" s="40"/>
      <c r="C136" s="259" t="s">
        <v>598</v>
      </c>
      <c r="D136" s="259" t="s">
        <v>599</v>
      </c>
      <c r="E136" s="18" t="s">
        <v>129</v>
      </c>
      <c r="F136" s="260">
        <v>278.82</v>
      </c>
      <c r="G136" s="35"/>
      <c r="H136" s="40"/>
    </row>
    <row r="137" spans="1:8" s="2" customFormat="1" ht="22.5">
      <c r="A137" s="35"/>
      <c r="B137" s="40"/>
      <c r="C137" s="259" t="s">
        <v>626</v>
      </c>
      <c r="D137" s="259" t="s">
        <v>3320</v>
      </c>
      <c r="E137" s="18" t="s">
        <v>129</v>
      </c>
      <c r="F137" s="260">
        <v>325.74</v>
      </c>
      <c r="G137" s="35"/>
      <c r="H137" s="40"/>
    </row>
    <row r="138" spans="1:8" s="2" customFormat="1" ht="16.9" customHeight="1">
      <c r="A138" s="35"/>
      <c r="B138" s="40"/>
      <c r="C138" s="259" t="s">
        <v>1159</v>
      </c>
      <c r="D138" s="259" t="s">
        <v>1160</v>
      </c>
      <c r="E138" s="18" t="s">
        <v>129</v>
      </c>
      <c r="F138" s="260">
        <v>2032.986</v>
      </c>
      <c r="G138" s="35"/>
      <c r="H138" s="40"/>
    </row>
    <row r="139" spans="1:8" s="2" customFormat="1" ht="16.9" customHeight="1">
      <c r="A139" s="35"/>
      <c r="B139" s="40"/>
      <c r="C139" s="259" t="s">
        <v>1165</v>
      </c>
      <c r="D139" s="259" t="s">
        <v>1166</v>
      </c>
      <c r="E139" s="18" t="s">
        <v>129</v>
      </c>
      <c r="F139" s="260">
        <v>2032.986</v>
      </c>
      <c r="G139" s="35"/>
      <c r="H139" s="40"/>
    </row>
    <row r="140" spans="1:8" s="2" customFormat="1" ht="16.9" customHeight="1">
      <c r="A140" s="35"/>
      <c r="B140" s="40"/>
      <c r="C140" s="255" t="s">
        <v>170</v>
      </c>
      <c r="D140" s="256" t="s">
        <v>171</v>
      </c>
      <c r="E140" s="257" t="s">
        <v>129</v>
      </c>
      <c r="F140" s="258">
        <v>30.71</v>
      </c>
      <c r="G140" s="35"/>
      <c r="H140" s="40"/>
    </row>
    <row r="141" spans="1:8" s="2" customFormat="1" ht="16.9" customHeight="1">
      <c r="A141" s="35"/>
      <c r="B141" s="40"/>
      <c r="C141" s="259" t="s">
        <v>19</v>
      </c>
      <c r="D141" s="259" t="s">
        <v>172</v>
      </c>
      <c r="E141" s="18" t="s">
        <v>19</v>
      </c>
      <c r="F141" s="260">
        <v>30.71</v>
      </c>
      <c r="G141" s="35"/>
      <c r="H141" s="40"/>
    </row>
    <row r="142" spans="1:8" s="2" customFormat="1" ht="16.9" customHeight="1">
      <c r="A142" s="35"/>
      <c r="B142" s="40"/>
      <c r="C142" s="261" t="s">
        <v>3294</v>
      </c>
      <c r="D142" s="35"/>
      <c r="E142" s="35"/>
      <c r="F142" s="35"/>
      <c r="G142" s="35"/>
      <c r="H142" s="40"/>
    </row>
    <row r="143" spans="1:8" s="2" customFormat="1" ht="22.5">
      <c r="A143" s="35"/>
      <c r="B143" s="40"/>
      <c r="C143" s="259" t="s">
        <v>346</v>
      </c>
      <c r="D143" s="259" t="s">
        <v>3319</v>
      </c>
      <c r="E143" s="18" t="s">
        <v>129</v>
      </c>
      <c r="F143" s="260">
        <v>585.798</v>
      </c>
      <c r="G143" s="35"/>
      <c r="H143" s="40"/>
    </row>
    <row r="144" spans="1:8" s="2" customFormat="1" ht="16.9" customHeight="1">
      <c r="A144" s="35"/>
      <c r="B144" s="40"/>
      <c r="C144" s="259" t="s">
        <v>546</v>
      </c>
      <c r="D144" s="259" t="s">
        <v>547</v>
      </c>
      <c r="E144" s="18" t="s">
        <v>129</v>
      </c>
      <c r="F144" s="260">
        <v>971.606</v>
      </c>
      <c r="G144" s="35"/>
      <c r="H144" s="40"/>
    </row>
    <row r="145" spans="1:8" s="2" customFormat="1" ht="16.9" customHeight="1">
      <c r="A145" s="35"/>
      <c r="B145" s="40"/>
      <c r="C145" s="259" t="s">
        <v>1159</v>
      </c>
      <c r="D145" s="259" t="s">
        <v>1160</v>
      </c>
      <c r="E145" s="18" t="s">
        <v>129</v>
      </c>
      <c r="F145" s="260">
        <v>2032.986</v>
      </c>
      <c r="G145" s="35"/>
      <c r="H145" s="40"/>
    </row>
    <row r="146" spans="1:8" s="2" customFormat="1" ht="16.9" customHeight="1">
      <c r="A146" s="35"/>
      <c r="B146" s="40"/>
      <c r="C146" s="259" t="s">
        <v>1165</v>
      </c>
      <c r="D146" s="259" t="s">
        <v>1166</v>
      </c>
      <c r="E146" s="18" t="s">
        <v>129</v>
      </c>
      <c r="F146" s="260">
        <v>2032.986</v>
      </c>
      <c r="G146" s="35"/>
      <c r="H146" s="40"/>
    </row>
    <row r="147" spans="1:8" s="2" customFormat="1" ht="16.9" customHeight="1">
      <c r="A147" s="35"/>
      <c r="B147" s="40"/>
      <c r="C147" s="255" t="s">
        <v>173</v>
      </c>
      <c r="D147" s="256" t="s">
        <v>174</v>
      </c>
      <c r="E147" s="257" t="s">
        <v>129</v>
      </c>
      <c r="F147" s="258">
        <v>276.268</v>
      </c>
      <c r="G147" s="35"/>
      <c r="H147" s="40"/>
    </row>
    <row r="148" spans="1:8" s="2" customFormat="1" ht="16.9" customHeight="1">
      <c r="A148" s="35"/>
      <c r="B148" s="40"/>
      <c r="C148" s="259" t="s">
        <v>19</v>
      </c>
      <c r="D148" s="259" t="s">
        <v>175</v>
      </c>
      <c r="E148" s="18" t="s">
        <v>19</v>
      </c>
      <c r="F148" s="260">
        <v>276.268</v>
      </c>
      <c r="G148" s="35"/>
      <c r="H148" s="40"/>
    </row>
    <row r="149" spans="1:8" s="2" customFormat="1" ht="16.9" customHeight="1">
      <c r="A149" s="35"/>
      <c r="B149" s="40"/>
      <c r="C149" s="261" t="s">
        <v>3294</v>
      </c>
      <c r="D149" s="35"/>
      <c r="E149" s="35"/>
      <c r="F149" s="35"/>
      <c r="G149" s="35"/>
      <c r="H149" s="40"/>
    </row>
    <row r="150" spans="1:8" s="2" customFormat="1" ht="22.5">
      <c r="A150" s="35"/>
      <c r="B150" s="40"/>
      <c r="C150" s="259" t="s">
        <v>346</v>
      </c>
      <c r="D150" s="259" t="s">
        <v>3319</v>
      </c>
      <c r="E150" s="18" t="s">
        <v>129</v>
      </c>
      <c r="F150" s="260">
        <v>585.798</v>
      </c>
      <c r="G150" s="35"/>
      <c r="H150" s="40"/>
    </row>
    <row r="151" spans="1:8" s="2" customFormat="1" ht="16.9" customHeight="1">
      <c r="A151" s="35"/>
      <c r="B151" s="40"/>
      <c r="C151" s="259" t="s">
        <v>546</v>
      </c>
      <c r="D151" s="259" t="s">
        <v>547</v>
      </c>
      <c r="E151" s="18" t="s">
        <v>129</v>
      </c>
      <c r="F151" s="260">
        <v>971.606</v>
      </c>
      <c r="G151" s="35"/>
      <c r="H151" s="40"/>
    </row>
    <row r="152" spans="1:8" s="2" customFormat="1" ht="16.9" customHeight="1">
      <c r="A152" s="35"/>
      <c r="B152" s="40"/>
      <c r="C152" s="259" t="s">
        <v>1159</v>
      </c>
      <c r="D152" s="259" t="s">
        <v>1160</v>
      </c>
      <c r="E152" s="18" t="s">
        <v>129</v>
      </c>
      <c r="F152" s="260">
        <v>2032.986</v>
      </c>
      <c r="G152" s="35"/>
      <c r="H152" s="40"/>
    </row>
    <row r="153" spans="1:8" s="2" customFormat="1" ht="16.9" customHeight="1">
      <c r="A153" s="35"/>
      <c r="B153" s="40"/>
      <c r="C153" s="259" t="s">
        <v>1165</v>
      </c>
      <c r="D153" s="259" t="s">
        <v>1166</v>
      </c>
      <c r="E153" s="18" t="s">
        <v>129</v>
      </c>
      <c r="F153" s="260">
        <v>2032.986</v>
      </c>
      <c r="G153" s="35"/>
      <c r="H153" s="40"/>
    </row>
    <row r="154" spans="1:8" s="2" customFormat="1" ht="16.9" customHeight="1">
      <c r="A154" s="35"/>
      <c r="B154" s="40"/>
      <c r="C154" s="255" t="s">
        <v>176</v>
      </c>
      <c r="D154" s="256" t="s">
        <v>177</v>
      </c>
      <c r="E154" s="257" t="s">
        <v>129</v>
      </c>
      <c r="F154" s="258">
        <v>39.415</v>
      </c>
      <c r="G154" s="35"/>
      <c r="H154" s="40"/>
    </row>
    <row r="155" spans="1:8" s="2" customFormat="1" ht="16.9" customHeight="1">
      <c r="A155" s="35"/>
      <c r="B155" s="40"/>
      <c r="C155" s="259" t="s">
        <v>19</v>
      </c>
      <c r="D155" s="259" t="s">
        <v>178</v>
      </c>
      <c r="E155" s="18" t="s">
        <v>19</v>
      </c>
      <c r="F155" s="260">
        <v>39.415</v>
      </c>
      <c r="G155" s="35"/>
      <c r="H155" s="40"/>
    </row>
    <row r="156" spans="1:8" s="2" customFormat="1" ht="16.9" customHeight="1">
      <c r="A156" s="35"/>
      <c r="B156" s="40"/>
      <c r="C156" s="261" t="s">
        <v>3294</v>
      </c>
      <c r="D156" s="35"/>
      <c r="E156" s="35"/>
      <c r="F156" s="35"/>
      <c r="G156" s="35"/>
      <c r="H156" s="40"/>
    </row>
    <row r="157" spans="1:8" s="2" customFormat="1" ht="22.5">
      <c r="A157" s="35"/>
      <c r="B157" s="40"/>
      <c r="C157" s="259" t="s">
        <v>352</v>
      </c>
      <c r="D157" s="259" t="s">
        <v>3323</v>
      </c>
      <c r="E157" s="18" t="s">
        <v>129</v>
      </c>
      <c r="F157" s="260">
        <v>39.415</v>
      </c>
      <c r="G157" s="35"/>
      <c r="H157" s="40"/>
    </row>
    <row r="158" spans="1:8" s="2" customFormat="1" ht="16.9" customHeight="1">
      <c r="A158" s="35"/>
      <c r="B158" s="40"/>
      <c r="C158" s="259" t="s">
        <v>546</v>
      </c>
      <c r="D158" s="259" t="s">
        <v>547</v>
      </c>
      <c r="E158" s="18" t="s">
        <v>129</v>
      </c>
      <c r="F158" s="260">
        <v>971.606</v>
      </c>
      <c r="G158" s="35"/>
      <c r="H158" s="40"/>
    </row>
    <row r="159" spans="1:8" s="2" customFormat="1" ht="16.9" customHeight="1">
      <c r="A159" s="35"/>
      <c r="B159" s="40"/>
      <c r="C159" s="259" t="s">
        <v>1159</v>
      </c>
      <c r="D159" s="259" t="s">
        <v>1160</v>
      </c>
      <c r="E159" s="18" t="s">
        <v>129</v>
      </c>
      <c r="F159" s="260">
        <v>2032.986</v>
      </c>
      <c r="G159" s="35"/>
      <c r="H159" s="40"/>
    </row>
    <row r="160" spans="1:8" s="2" customFormat="1" ht="16.9" customHeight="1">
      <c r="A160" s="35"/>
      <c r="B160" s="40"/>
      <c r="C160" s="259" t="s">
        <v>1165</v>
      </c>
      <c r="D160" s="259" t="s">
        <v>1166</v>
      </c>
      <c r="E160" s="18" t="s">
        <v>129</v>
      </c>
      <c r="F160" s="260">
        <v>2032.986</v>
      </c>
      <c r="G160" s="35"/>
      <c r="H160" s="40"/>
    </row>
    <row r="161" spans="1:8" s="2" customFormat="1" ht="16.9" customHeight="1">
      <c r="A161" s="35"/>
      <c r="B161" s="40"/>
      <c r="C161" s="255" t="s">
        <v>179</v>
      </c>
      <c r="D161" s="256" t="s">
        <v>180</v>
      </c>
      <c r="E161" s="257" t="s">
        <v>129</v>
      </c>
      <c r="F161" s="258">
        <v>175.2</v>
      </c>
      <c r="G161" s="35"/>
      <c r="H161" s="40"/>
    </row>
    <row r="162" spans="1:8" s="2" customFormat="1" ht="16.9" customHeight="1">
      <c r="A162" s="35"/>
      <c r="B162" s="40"/>
      <c r="C162" s="259" t="s">
        <v>19</v>
      </c>
      <c r="D162" s="259" t="s">
        <v>181</v>
      </c>
      <c r="E162" s="18" t="s">
        <v>19</v>
      </c>
      <c r="F162" s="260">
        <v>175.2</v>
      </c>
      <c r="G162" s="35"/>
      <c r="H162" s="40"/>
    </row>
    <row r="163" spans="1:8" s="2" customFormat="1" ht="16.9" customHeight="1">
      <c r="A163" s="35"/>
      <c r="B163" s="40"/>
      <c r="C163" s="261" t="s">
        <v>3294</v>
      </c>
      <c r="D163" s="35"/>
      <c r="E163" s="35"/>
      <c r="F163" s="35"/>
      <c r="G163" s="35"/>
      <c r="H163" s="40"/>
    </row>
    <row r="164" spans="1:8" s="2" customFormat="1" ht="22.5">
      <c r="A164" s="35"/>
      <c r="B164" s="40"/>
      <c r="C164" s="259" t="s">
        <v>397</v>
      </c>
      <c r="D164" s="259" t="s">
        <v>3324</v>
      </c>
      <c r="E164" s="18" t="s">
        <v>129</v>
      </c>
      <c r="F164" s="260">
        <v>175.2</v>
      </c>
      <c r="G164" s="35"/>
      <c r="H164" s="40"/>
    </row>
    <row r="165" spans="1:8" s="2" customFormat="1" ht="16.9" customHeight="1">
      <c r="A165" s="35"/>
      <c r="B165" s="40"/>
      <c r="C165" s="255" t="s">
        <v>182</v>
      </c>
      <c r="D165" s="256" t="s">
        <v>183</v>
      </c>
      <c r="E165" s="257" t="s">
        <v>129</v>
      </c>
      <c r="F165" s="258">
        <v>311.48</v>
      </c>
      <c r="G165" s="35"/>
      <c r="H165" s="40"/>
    </row>
    <row r="166" spans="1:8" s="2" customFormat="1" ht="16.9" customHeight="1">
      <c r="A166" s="35"/>
      <c r="B166" s="40"/>
      <c r="C166" s="259" t="s">
        <v>19</v>
      </c>
      <c r="D166" s="259" t="s">
        <v>184</v>
      </c>
      <c r="E166" s="18" t="s">
        <v>19</v>
      </c>
      <c r="F166" s="260">
        <v>311.48</v>
      </c>
      <c r="G166" s="35"/>
      <c r="H166" s="40"/>
    </row>
    <row r="167" spans="1:8" s="2" customFormat="1" ht="16.9" customHeight="1">
      <c r="A167" s="35"/>
      <c r="B167" s="40"/>
      <c r="C167" s="261" t="s">
        <v>3294</v>
      </c>
      <c r="D167" s="35"/>
      <c r="E167" s="35"/>
      <c r="F167" s="35"/>
      <c r="G167" s="35"/>
      <c r="H167" s="40"/>
    </row>
    <row r="168" spans="1:8" s="2" customFormat="1" ht="16.9" customHeight="1">
      <c r="A168" s="35"/>
      <c r="B168" s="40"/>
      <c r="C168" s="259" t="s">
        <v>922</v>
      </c>
      <c r="D168" s="259" t="s">
        <v>3325</v>
      </c>
      <c r="E168" s="18" t="s">
        <v>129</v>
      </c>
      <c r="F168" s="260">
        <v>311.48</v>
      </c>
      <c r="G168" s="35"/>
      <c r="H168" s="40"/>
    </row>
    <row r="169" spans="1:8" s="2" customFormat="1" ht="16.9" customHeight="1">
      <c r="A169" s="35"/>
      <c r="B169" s="40"/>
      <c r="C169" s="259" t="s">
        <v>1159</v>
      </c>
      <c r="D169" s="259" t="s">
        <v>1160</v>
      </c>
      <c r="E169" s="18" t="s">
        <v>129</v>
      </c>
      <c r="F169" s="260">
        <v>2032.986</v>
      </c>
      <c r="G169" s="35"/>
      <c r="H169" s="40"/>
    </row>
    <row r="170" spans="1:8" s="2" customFormat="1" ht="16.9" customHeight="1">
      <c r="A170" s="35"/>
      <c r="B170" s="40"/>
      <c r="C170" s="259" t="s">
        <v>1165</v>
      </c>
      <c r="D170" s="259" t="s">
        <v>1166</v>
      </c>
      <c r="E170" s="18" t="s">
        <v>129</v>
      </c>
      <c r="F170" s="260">
        <v>2032.986</v>
      </c>
      <c r="G170" s="35"/>
      <c r="H170" s="40"/>
    </row>
    <row r="171" spans="1:8" s="2" customFormat="1" ht="16.9" customHeight="1">
      <c r="A171" s="35"/>
      <c r="B171" s="40"/>
      <c r="C171" s="255" t="s">
        <v>3326</v>
      </c>
      <c r="D171" s="256" t="s">
        <v>3327</v>
      </c>
      <c r="E171" s="257" t="s">
        <v>138</v>
      </c>
      <c r="F171" s="258">
        <v>18.105</v>
      </c>
      <c r="G171" s="35"/>
      <c r="H171" s="40"/>
    </row>
    <row r="172" spans="1:8" s="2" customFormat="1" ht="16.9" customHeight="1">
      <c r="A172" s="35"/>
      <c r="B172" s="40"/>
      <c r="C172" s="259" t="s">
        <v>19</v>
      </c>
      <c r="D172" s="259" t="s">
        <v>3328</v>
      </c>
      <c r="E172" s="18" t="s">
        <v>19</v>
      </c>
      <c r="F172" s="260">
        <v>18.105</v>
      </c>
      <c r="G172" s="35"/>
      <c r="H172" s="40"/>
    </row>
    <row r="173" spans="1:8" s="2" customFormat="1" ht="16.9" customHeight="1">
      <c r="A173" s="35"/>
      <c r="B173" s="40"/>
      <c r="C173" s="255" t="s">
        <v>3329</v>
      </c>
      <c r="D173" s="256" t="s">
        <v>3330</v>
      </c>
      <c r="E173" s="257" t="s">
        <v>138</v>
      </c>
      <c r="F173" s="258">
        <v>5.918</v>
      </c>
      <c r="G173" s="35"/>
      <c r="H173" s="40"/>
    </row>
    <row r="174" spans="1:8" s="2" customFormat="1" ht="16.9" customHeight="1">
      <c r="A174" s="35"/>
      <c r="B174" s="40"/>
      <c r="C174" s="259" t="s">
        <v>19</v>
      </c>
      <c r="D174" s="259" t="s">
        <v>3331</v>
      </c>
      <c r="E174" s="18" t="s">
        <v>19</v>
      </c>
      <c r="F174" s="260">
        <v>2.667</v>
      </c>
      <c r="G174" s="35"/>
      <c r="H174" s="40"/>
    </row>
    <row r="175" spans="1:8" s="2" customFormat="1" ht="16.9" customHeight="1">
      <c r="A175" s="35"/>
      <c r="B175" s="40"/>
      <c r="C175" s="259" t="s">
        <v>19</v>
      </c>
      <c r="D175" s="259" t="s">
        <v>3332</v>
      </c>
      <c r="E175" s="18" t="s">
        <v>19</v>
      </c>
      <c r="F175" s="260">
        <v>3.251</v>
      </c>
      <c r="G175" s="35"/>
      <c r="H175" s="40"/>
    </row>
    <row r="176" spans="1:8" s="2" customFormat="1" ht="16.9" customHeight="1">
      <c r="A176" s="35"/>
      <c r="B176" s="40"/>
      <c r="C176" s="259" t="s">
        <v>19</v>
      </c>
      <c r="D176" s="259" t="s">
        <v>261</v>
      </c>
      <c r="E176" s="18" t="s">
        <v>19</v>
      </c>
      <c r="F176" s="260">
        <v>5.918</v>
      </c>
      <c r="G176" s="35"/>
      <c r="H176" s="40"/>
    </row>
    <row r="177" spans="1:8" s="2" customFormat="1" ht="16.9" customHeight="1">
      <c r="A177" s="35"/>
      <c r="B177" s="40"/>
      <c r="C177" s="255" t="s">
        <v>3333</v>
      </c>
      <c r="D177" s="256" t="s">
        <v>3334</v>
      </c>
      <c r="E177" s="257" t="s">
        <v>138</v>
      </c>
      <c r="F177" s="258">
        <v>18.874</v>
      </c>
      <c r="G177" s="35"/>
      <c r="H177" s="40"/>
    </row>
    <row r="178" spans="1:8" s="2" customFormat="1" ht="16.9" customHeight="1">
      <c r="A178" s="35"/>
      <c r="B178" s="40"/>
      <c r="C178" s="259" t="s">
        <v>19</v>
      </c>
      <c r="D178" s="259" t="s">
        <v>3335</v>
      </c>
      <c r="E178" s="18" t="s">
        <v>19</v>
      </c>
      <c r="F178" s="260">
        <v>10.568</v>
      </c>
      <c r="G178" s="35"/>
      <c r="H178" s="40"/>
    </row>
    <row r="179" spans="1:8" s="2" customFormat="1" ht="16.9" customHeight="1">
      <c r="A179" s="35"/>
      <c r="B179" s="40"/>
      <c r="C179" s="259" t="s">
        <v>19</v>
      </c>
      <c r="D179" s="259" t="s">
        <v>3336</v>
      </c>
      <c r="E179" s="18" t="s">
        <v>19</v>
      </c>
      <c r="F179" s="260">
        <v>8.306</v>
      </c>
      <c r="G179" s="35"/>
      <c r="H179" s="40"/>
    </row>
    <row r="180" spans="1:8" s="2" customFormat="1" ht="16.9" customHeight="1">
      <c r="A180" s="35"/>
      <c r="B180" s="40"/>
      <c r="C180" s="259" t="s">
        <v>19</v>
      </c>
      <c r="D180" s="259" t="s">
        <v>261</v>
      </c>
      <c r="E180" s="18" t="s">
        <v>19</v>
      </c>
      <c r="F180" s="260">
        <v>18.874</v>
      </c>
      <c r="G180" s="35"/>
      <c r="H180" s="40"/>
    </row>
    <row r="181" spans="1:8" s="2" customFormat="1" ht="16.9" customHeight="1">
      <c r="A181" s="35"/>
      <c r="B181" s="40"/>
      <c r="C181" s="255" t="s">
        <v>3337</v>
      </c>
      <c r="D181" s="256" t="s">
        <v>3338</v>
      </c>
      <c r="E181" s="257" t="s">
        <v>138</v>
      </c>
      <c r="F181" s="258">
        <v>19.935</v>
      </c>
      <c r="G181" s="35"/>
      <c r="H181" s="40"/>
    </row>
    <row r="182" spans="1:8" s="2" customFormat="1" ht="16.9" customHeight="1">
      <c r="A182" s="35"/>
      <c r="B182" s="40"/>
      <c r="C182" s="259" t="s">
        <v>19</v>
      </c>
      <c r="D182" s="259" t="s">
        <v>3339</v>
      </c>
      <c r="E182" s="18" t="s">
        <v>19</v>
      </c>
      <c r="F182" s="260">
        <v>19.935</v>
      </c>
      <c r="G182" s="35"/>
      <c r="H182" s="40"/>
    </row>
    <row r="183" spans="1:8" s="2" customFormat="1" ht="26.45" customHeight="1">
      <c r="A183" s="35"/>
      <c r="B183" s="40"/>
      <c r="C183" s="254" t="s">
        <v>3340</v>
      </c>
      <c r="D183" s="254" t="s">
        <v>86</v>
      </c>
      <c r="E183" s="35"/>
      <c r="F183" s="35"/>
      <c r="G183" s="35"/>
      <c r="H183" s="40"/>
    </row>
    <row r="184" spans="1:8" s="2" customFormat="1" ht="24">
      <c r="A184" s="35"/>
      <c r="B184" s="40"/>
      <c r="C184" s="255" t="s">
        <v>1169</v>
      </c>
      <c r="D184" s="256" t="s">
        <v>1170</v>
      </c>
      <c r="E184" s="257" t="s">
        <v>129</v>
      </c>
      <c r="F184" s="258">
        <v>511.35</v>
      </c>
      <c r="G184" s="35"/>
      <c r="H184" s="40"/>
    </row>
    <row r="185" spans="1:8" s="2" customFormat="1" ht="16.9" customHeight="1">
      <c r="A185" s="35"/>
      <c r="B185" s="40"/>
      <c r="C185" s="259" t="s">
        <v>19</v>
      </c>
      <c r="D185" s="259" t="s">
        <v>1171</v>
      </c>
      <c r="E185" s="18" t="s">
        <v>19</v>
      </c>
      <c r="F185" s="260">
        <v>511.35</v>
      </c>
      <c r="G185" s="35"/>
      <c r="H185" s="40"/>
    </row>
    <row r="186" spans="1:8" s="2" customFormat="1" ht="16.9" customHeight="1">
      <c r="A186" s="35"/>
      <c r="B186" s="40"/>
      <c r="C186" s="261" t="s">
        <v>3294</v>
      </c>
      <c r="D186" s="35"/>
      <c r="E186" s="35"/>
      <c r="F186" s="35"/>
      <c r="G186" s="35"/>
      <c r="H186" s="40"/>
    </row>
    <row r="187" spans="1:8" s="2" customFormat="1" ht="16.9" customHeight="1">
      <c r="A187" s="35"/>
      <c r="B187" s="40"/>
      <c r="C187" s="259" t="s">
        <v>1273</v>
      </c>
      <c r="D187" s="259" t="s">
        <v>3341</v>
      </c>
      <c r="E187" s="18" t="s">
        <v>129</v>
      </c>
      <c r="F187" s="260">
        <v>511.35</v>
      </c>
      <c r="G187" s="35"/>
      <c r="H187" s="40"/>
    </row>
    <row r="188" spans="1:8" s="2" customFormat="1" ht="16.9" customHeight="1">
      <c r="A188" s="35"/>
      <c r="B188" s="40"/>
      <c r="C188" s="259" t="s">
        <v>1277</v>
      </c>
      <c r="D188" s="259" t="s">
        <v>1278</v>
      </c>
      <c r="E188" s="18" t="s">
        <v>129</v>
      </c>
      <c r="F188" s="260">
        <v>511.35</v>
      </c>
      <c r="G188" s="35"/>
      <c r="H188" s="40"/>
    </row>
    <row r="189" spans="1:8" s="2" customFormat="1" ht="16.9" customHeight="1">
      <c r="A189" s="35"/>
      <c r="B189" s="40"/>
      <c r="C189" s="259" t="s">
        <v>1285</v>
      </c>
      <c r="D189" s="259" t="s">
        <v>1286</v>
      </c>
      <c r="E189" s="18" t="s">
        <v>129</v>
      </c>
      <c r="F189" s="260">
        <v>511.35</v>
      </c>
      <c r="G189" s="35"/>
      <c r="H189" s="40"/>
    </row>
    <row r="190" spans="1:8" s="2" customFormat="1" ht="22.5">
      <c r="A190" s="35"/>
      <c r="B190" s="40"/>
      <c r="C190" s="259" t="s">
        <v>1290</v>
      </c>
      <c r="D190" s="259" t="s">
        <v>1291</v>
      </c>
      <c r="E190" s="18" t="s">
        <v>129</v>
      </c>
      <c r="F190" s="260">
        <v>511.35</v>
      </c>
      <c r="G190" s="35"/>
      <c r="H190" s="40"/>
    </row>
    <row r="191" spans="1:8" s="2" customFormat="1" ht="16.9" customHeight="1">
      <c r="A191" s="35"/>
      <c r="B191" s="40"/>
      <c r="C191" s="259" t="s">
        <v>1294</v>
      </c>
      <c r="D191" s="259" t="s">
        <v>1295</v>
      </c>
      <c r="E191" s="18" t="s">
        <v>129</v>
      </c>
      <c r="F191" s="260">
        <v>511.35</v>
      </c>
      <c r="G191" s="35"/>
      <c r="H191" s="40"/>
    </row>
    <row r="192" spans="1:8" s="2" customFormat="1" ht="7.35" customHeight="1">
      <c r="A192" s="35"/>
      <c r="B192" s="128"/>
      <c r="C192" s="129"/>
      <c r="D192" s="129"/>
      <c r="E192" s="129"/>
      <c r="F192" s="129"/>
      <c r="G192" s="129"/>
      <c r="H192" s="40"/>
    </row>
    <row r="193" spans="1:8" s="2" customFormat="1" ht="11.25">
      <c r="A193" s="35"/>
      <c r="B193" s="35"/>
      <c r="C193" s="35"/>
      <c r="D193" s="35"/>
      <c r="E193" s="35"/>
      <c r="F193" s="35"/>
      <c r="G193" s="35"/>
      <c r="H193" s="35"/>
    </row>
  </sheetData>
  <sheetProtection algorithmName="SHA-512" hashValue="Pr+roTue4zgJB/M44RpSqD7hFQ3Vh1hCrVlVwcDtcvMkaf2b61DVYRmwmxcKxHjpkHOb/G8x4xb9frD2dCZ+jg==" saltValue="g1g+4TOhk70i725aeD4+G/08EI/k5Fx86/QpnUB1X03XRMZ43Kvo7E/k6BylCn91StV2dihLnv16GUaiZyxxQ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6" customFormat="1" ht="45" customHeight="1">
      <c r="B3" s="266"/>
      <c r="C3" s="395" t="s">
        <v>3342</v>
      </c>
      <c r="D3" s="395"/>
      <c r="E3" s="395"/>
      <c r="F3" s="395"/>
      <c r="G3" s="395"/>
      <c r="H3" s="395"/>
      <c r="I3" s="395"/>
      <c r="J3" s="395"/>
      <c r="K3" s="267"/>
    </row>
    <row r="4" spans="2:11" s="1" customFormat="1" ht="25.5" customHeight="1">
      <c r="B4" s="268"/>
      <c r="C4" s="400" t="s">
        <v>3343</v>
      </c>
      <c r="D4" s="400"/>
      <c r="E4" s="400"/>
      <c r="F4" s="400"/>
      <c r="G4" s="400"/>
      <c r="H4" s="400"/>
      <c r="I4" s="400"/>
      <c r="J4" s="400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399" t="s">
        <v>3344</v>
      </c>
      <c r="D6" s="399"/>
      <c r="E6" s="399"/>
      <c r="F6" s="399"/>
      <c r="G6" s="399"/>
      <c r="H6" s="399"/>
      <c r="I6" s="399"/>
      <c r="J6" s="399"/>
      <c r="K6" s="269"/>
    </row>
    <row r="7" spans="2:11" s="1" customFormat="1" ht="15" customHeight="1">
      <c r="B7" s="272"/>
      <c r="C7" s="399" t="s">
        <v>3345</v>
      </c>
      <c r="D7" s="399"/>
      <c r="E7" s="399"/>
      <c r="F7" s="399"/>
      <c r="G7" s="399"/>
      <c r="H7" s="399"/>
      <c r="I7" s="399"/>
      <c r="J7" s="399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399" t="s">
        <v>3346</v>
      </c>
      <c r="D9" s="399"/>
      <c r="E9" s="399"/>
      <c r="F9" s="399"/>
      <c r="G9" s="399"/>
      <c r="H9" s="399"/>
      <c r="I9" s="399"/>
      <c r="J9" s="399"/>
      <c r="K9" s="269"/>
    </row>
    <row r="10" spans="2:11" s="1" customFormat="1" ht="15" customHeight="1">
      <c r="B10" s="272"/>
      <c r="C10" s="271"/>
      <c r="D10" s="399" t="s">
        <v>3347</v>
      </c>
      <c r="E10" s="399"/>
      <c r="F10" s="399"/>
      <c r="G10" s="399"/>
      <c r="H10" s="399"/>
      <c r="I10" s="399"/>
      <c r="J10" s="399"/>
      <c r="K10" s="269"/>
    </row>
    <row r="11" spans="2:11" s="1" customFormat="1" ht="15" customHeight="1">
      <c r="B11" s="272"/>
      <c r="C11" s="273"/>
      <c r="D11" s="399" t="s">
        <v>3348</v>
      </c>
      <c r="E11" s="399"/>
      <c r="F11" s="399"/>
      <c r="G11" s="399"/>
      <c r="H11" s="399"/>
      <c r="I11" s="399"/>
      <c r="J11" s="399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3349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399" t="s">
        <v>3350</v>
      </c>
      <c r="E15" s="399"/>
      <c r="F15" s="399"/>
      <c r="G15" s="399"/>
      <c r="H15" s="399"/>
      <c r="I15" s="399"/>
      <c r="J15" s="399"/>
      <c r="K15" s="269"/>
    </row>
    <row r="16" spans="2:11" s="1" customFormat="1" ht="15" customHeight="1">
      <c r="B16" s="272"/>
      <c r="C16" s="273"/>
      <c r="D16" s="399" t="s">
        <v>3351</v>
      </c>
      <c r="E16" s="399"/>
      <c r="F16" s="399"/>
      <c r="G16" s="399"/>
      <c r="H16" s="399"/>
      <c r="I16" s="399"/>
      <c r="J16" s="399"/>
      <c r="K16" s="269"/>
    </row>
    <row r="17" spans="2:11" s="1" customFormat="1" ht="15" customHeight="1">
      <c r="B17" s="272"/>
      <c r="C17" s="273"/>
      <c r="D17" s="399" t="s">
        <v>3352</v>
      </c>
      <c r="E17" s="399"/>
      <c r="F17" s="399"/>
      <c r="G17" s="399"/>
      <c r="H17" s="399"/>
      <c r="I17" s="399"/>
      <c r="J17" s="399"/>
      <c r="K17" s="269"/>
    </row>
    <row r="18" spans="2:11" s="1" customFormat="1" ht="15" customHeight="1">
      <c r="B18" s="272"/>
      <c r="C18" s="273"/>
      <c r="D18" s="273"/>
      <c r="E18" s="275" t="s">
        <v>81</v>
      </c>
      <c r="F18" s="399" t="s">
        <v>3353</v>
      </c>
      <c r="G18" s="399"/>
      <c r="H18" s="399"/>
      <c r="I18" s="399"/>
      <c r="J18" s="399"/>
      <c r="K18" s="269"/>
    </row>
    <row r="19" spans="2:11" s="1" customFormat="1" ht="15" customHeight="1">
      <c r="B19" s="272"/>
      <c r="C19" s="273"/>
      <c r="D19" s="273"/>
      <c r="E19" s="275" t="s">
        <v>3354</v>
      </c>
      <c r="F19" s="399" t="s">
        <v>3355</v>
      </c>
      <c r="G19" s="399"/>
      <c r="H19" s="399"/>
      <c r="I19" s="399"/>
      <c r="J19" s="399"/>
      <c r="K19" s="269"/>
    </row>
    <row r="20" spans="2:11" s="1" customFormat="1" ht="15" customHeight="1">
      <c r="B20" s="272"/>
      <c r="C20" s="273"/>
      <c r="D20" s="273"/>
      <c r="E20" s="275" t="s">
        <v>3356</v>
      </c>
      <c r="F20" s="399" t="s">
        <v>3357</v>
      </c>
      <c r="G20" s="399"/>
      <c r="H20" s="399"/>
      <c r="I20" s="399"/>
      <c r="J20" s="399"/>
      <c r="K20" s="269"/>
    </row>
    <row r="21" spans="2:11" s="1" customFormat="1" ht="15" customHeight="1">
      <c r="B21" s="272"/>
      <c r="C21" s="273"/>
      <c r="D21" s="273"/>
      <c r="E21" s="275" t="s">
        <v>3358</v>
      </c>
      <c r="F21" s="399" t="s">
        <v>3359</v>
      </c>
      <c r="G21" s="399"/>
      <c r="H21" s="399"/>
      <c r="I21" s="399"/>
      <c r="J21" s="399"/>
      <c r="K21" s="269"/>
    </row>
    <row r="22" spans="2:11" s="1" customFormat="1" ht="15" customHeight="1">
      <c r="B22" s="272"/>
      <c r="C22" s="273"/>
      <c r="D22" s="273"/>
      <c r="E22" s="275" t="s">
        <v>3360</v>
      </c>
      <c r="F22" s="399" t="s">
        <v>1663</v>
      </c>
      <c r="G22" s="399"/>
      <c r="H22" s="399"/>
      <c r="I22" s="399"/>
      <c r="J22" s="399"/>
      <c r="K22" s="269"/>
    </row>
    <row r="23" spans="2:11" s="1" customFormat="1" ht="15" customHeight="1">
      <c r="B23" s="272"/>
      <c r="C23" s="273"/>
      <c r="D23" s="273"/>
      <c r="E23" s="275" t="s">
        <v>3361</v>
      </c>
      <c r="F23" s="399" t="s">
        <v>3362</v>
      </c>
      <c r="G23" s="399"/>
      <c r="H23" s="399"/>
      <c r="I23" s="399"/>
      <c r="J23" s="399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399" t="s">
        <v>3363</v>
      </c>
      <c r="D25" s="399"/>
      <c r="E25" s="399"/>
      <c r="F25" s="399"/>
      <c r="G25" s="399"/>
      <c r="H25" s="399"/>
      <c r="I25" s="399"/>
      <c r="J25" s="399"/>
      <c r="K25" s="269"/>
    </row>
    <row r="26" spans="2:11" s="1" customFormat="1" ht="15" customHeight="1">
      <c r="B26" s="272"/>
      <c r="C26" s="399" t="s">
        <v>3364</v>
      </c>
      <c r="D26" s="399"/>
      <c r="E26" s="399"/>
      <c r="F26" s="399"/>
      <c r="G26" s="399"/>
      <c r="H26" s="399"/>
      <c r="I26" s="399"/>
      <c r="J26" s="399"/>
      <c r="K26" s="269"/>
    </row>
    <row r="27" spans="2:11" s="1" customFormat="1" ht="15" customHeight="1">
      <c r="B27" s="272"/>
      <c r="C27" s="271"/>
      <c r="D27" s="399" t="s">
        <v>3365</v>
      </c>
      <c r="E27" s="399"/>
      <c r="F27" s="399"/>
      <c r="G27" s="399"/>
      <c r="H27" s="399"/>
      <c r="I27" s="399"/>
      <c r="J27" s="399"/>
      <c r="K27" s="269"/>
    </row>
    <row r="28" spans="2:11" s="1" customFormat="1" ht="15" customHeight="1">
      <c r="B28" s="272"/>
      <c r="C28" s="273"/>
      <c r="D28" s="399" t="s">
        <v>3366</v>
      </c>
      <c r="E28" s="399"/>
      <c r="F28" s="399"/>
      <c r="G28" s="399"/>
      <c r="H28" s="399"/>
      <c r="I28" s="399"/>
      <c r="J28" s="399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399" t="s">
        <v>3367</v>
      </c>
      <c r="E30" s="399"/>
      <c r="F30" s="399"/>
      <c r="G30" s="399"/>
      <c r="H30" s="399"/>
      <c r="I30" s="399"/>
      <c r="J30" s="399"/>
      <c r="K30" s="269"/>
    </row>
    <row r="31" spans="2:11" s="1" customFormat="1" ht="15" customHeight="1">
      <c r="B31" s="272"/>
      <c r="C31" s="273"/>
      <c r="D31" s="399" t="s">
        <v>3368</v>
      </c>
      <c r="E31" s="399"/>
      <c r="F31" s="399"/>
      <c r="G31" s="399"/>
      <c r="H31" s="399"/>
      <c r="I31" s="399"/>
      <c r="J31" s="399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399" t="s">
        <v>3369</v>
      </c>
      <c r="E33" s="399"/>
      <c r="F33" s="399"/>
      <c r="G33" s="399"/>
      <c r="H33" s="399"/>
      <c r="I33" s="399"/>
      <c r="J33" s="399"/>
      <c r="K33" s="269"/>
    </row>
    <row r="34" spans="2:11" s="1" customFormat="1" ht="15" customHeight="1">
      <c r="B34" s="272"/>
      <c r="C34" s="273"/>
      <c r="D34" s="399" t="s">
        <v>3370</v>
      </c>
      <c r="E34" s="399"/>
      <c r="F34" s="399"/>
      <c r="G34" s="399"/>
      <c r="H34" s="399"/>
      <c r="I34" s="399"/>
      <c r="J34" s="399"/>
      <c r="K34" s="269"/>
    </row>
    <row r="35" spans="2:11" s="1" customFormat="1" ht="15" customHeight="1">
      <c r="B35" s="272"/>
      <c r="C35" s="273"/>
      <c r="D35" s="399" t="s">
        <v>3371</v>
      </c>
      <c r="E35" s="399"/>
      <c r="F35" s="399"/>
      <c r="G35" s="399"/>
      <c r="H35" s="399"/>
      <c r="I35" s="399"/>
      <c r="J35" s="399"/>
      <c r="K35" s="269"/>
    </row>
    <row r="36" spans="2:11" s="1" customFormat="1" ht="15" customHeight="1">
      <c r="B36" s="272"/>
      <c r="C36" s="273"/>
      <c r="D36" s="271"/>
      <c r="E36" s="274" t="s">
        <v>211</v>
      </c>
      <c r="F36" s="271"/>
      <c r="G36" s="399" t="s">
        <v>3372</v>
      </c>
      <c r="H36" s="399"/>
      <c r="I36" s="399"/>
      <c r="J36" s="399"/>
      <c r="K36" s="269"/>
    </row>
    <row r="37" spans="2:11" s="1" customFormat="1" ht="30.75" customHeight="1">
      <c r="B37" s="272"/>
      <c r="C37" s="273"/>
      <c r="D37" s="271"/>
      <c r="E37" s="274" t="s">
        <v>3373</v>
      </c>
      <c r="F37" s="271"/>
      <c r="G37" s="399" t="s">
        <v>3374</v>
      </c>
      <c r="H37" s="399"/>
      <c r="I37" s="399"/>
      <c r="J37" s="399"/>
      <c r="K37" s="269"/>
    </row>
    <row r="38" spans="2:11" s="1" customFormat="1" ht="15" customHeight="1">
      <c r="B38" s="272"/>
      <c r="C38" s="273"/>
      <c r="D38" s="271"/>
      <c r="E38" s="274" t="s">
        <v>55</v>
      </c>
      <c r="F38" s="271"/>
      <c r="G38" s="399" t="s">
        <v>3375</v>
      </c>
      <c r="H38" s="399"/>
      <c r="I38" s="399"/>
      <c r="J38" s="399"/>
      <c r="K38" s="269"/>
    </row>
    <row r="39" spans="2:11" s="1" customFormat="1" ht="15" customHeight="1">
      <c r="B39" s="272"/>
      <c r="C39" s="273"/>
      <c r="D39" s="271"/>
      <c r="E39" s="274" t="s">
        <v>56</v>
      </c>
      <c r="F39" s="271"/>
      <c r="G39" s="399" t="s">
        <v>3376</v>
      </c>
      <c r="H39" s="399"/>
      <c r="I39" s="399"/>
      <c r="J39" s="399"/>
      <c r="K39" s="269"/>
    </row>
    <row r="40" spans="2:11" s="1" customFormat="1" ht="15" customHeight="1">
      <c r="B40" s="272"/>
      <c r="C40" s="273"/>
      <c r="D40" s="271"/>
      <c r="E40" s="274" t="s">
        <v>212</v>
      </c>
      <c r="F40" s="271"/>
      <c r="G40" s="399" t="s">
        <v>3377</v>
      </c>
      <c r="H40" s="399"/>
      <c r="I40" s="399"/>
      <c r="J40" s="399"/>
      <c r="K40" s="269"/>
    </row>
    <row r="41" spans="2:11" s="1" customFormat="1" ht="15" customHeight="1">
      <c r="B41" s="272"/>
      <c r="C41" s="273"/>
      <c r="D41" s="271"/>
      <c r="E41" s="274" t="s">
        <v>213</v>
      </c>
      <c r="F41" s="271"/>
      <c r="G41" s="399" t="s">
        <v>3378</v>
      </c>
      <c r="H41" s="399"/>
      <c r="I41" s="399"/>
      <c r="J41" s="399"/>
      <c r="K41" s="269"/>
    </row>
    <row r="42" spans="2:11" s="1" customFormat="1" ht="15" customHeight="1">
      <c r="B42" s="272"/>
      <c r="C42" s="273"/>
      <c r="D42" s="271"/>
      <c r="E42" s="274" t="s">
        <v>3379</v>
      </c>
      <c r="F42" s="271"/>
      <c r="G42" s="399" t="s">
        <v>3380</v>
      </c>
      <c r="H42" s="399"/>
      <c r="I42" s="399"/>
      <c r="J42" s="399"/>
      <c r="K42" s="269"/>
    </row>
    <row r="43" spans="2:11" s="1" customFormat="1" ht="15" customHeight="1">
      <c r="B43" s="272"/>
      <c r="C43" s="273"/>
      <c r="D43" s="271"/>
      <c r="E43" s="274"/>
      <c r="F43" s="271"/>
      <c r="G43" s="399" t="s">
        <v>3381</v>
      </c>
      <c r="H43" s="399"/>
      <c r="I43" s="399"/>
      <c r="J43" s="399"/>
      <c r="K43" s="269"/>
    </row>
    <row r="44" spans="2:11" s="1" customFormat="1" ht="15" customHeight="1">
      <c r="B44" s="272"/>
      <c r="C44" s="273"/>
      <c r="D44" s="271"/>
      <c r="E44" s="274" t="s">
        <v>3382</v>
      </c>
      <c r="F44" s="271"/>
      <c r="G44" s="399" t="s">
        <v>3383</v>
      </c>
      <c r="H44" s="399"/>
      <c r="I44" s="399"/>
      <c r="J44" s="399"/>
      <c r="K44" s="269"/>
    </row>
    <row r="45" spans="2:11" s="1" customFormat="1" ht="15" customHeight="1">
      <c r="B45" s="272"/>
      <c r="C45" s="273"/>
      <c r="D45" s="271"/>
      <c r="E45" s="274" t="s">
        <v>215</v>
      </c>
      <c r="F45" s="271"/>
      <c r="G45" s="399" t="s">
        <v>3384</v>
      </c>
      <c r="H45" s="399"/>
      <c r="I45" s="399"/>
      <c r="J45" s="399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399" t="s">
        <v>3385</v>
      </c>
      <c r="E47" s="399"/>
      <c r="F47" s="399"/>
      <c r="G47" s="399"/>
      <c r="H47" s="399"/>
      <c r="I47" s="399"/>
      <c r="J47" s="399"/>
      <c r="K47" s="269"/>
    </row>
    <row r="48" spans="2:11" s="1" customFormat="1" ht="15" customHeight="1">
      <c r="B48" s="272"/>
      <c r="C48" s="273"/>
      <c r="D48" s="273"/>
      <c r="E48" s="399" t="s">
        <v>3386</v>
      </c>
      <c r="F48" s="399"/>
      <c r="G48" s="399"/>
      <c r="H48" s="399"/>
      <c r="I48" s="399"/>
      <c r="J48" s="399"/>
      <c r="K48" s="269"/>
    </row>
    <row r="49" spans="2:11" s="1" customFormat="1" ht="15" customHeight="1">
      <c r="B49" s="272"/>
      <c r="C49" s="273"/>
      <c r="D49" s="273"/>
      <c r="E49" s="399" t="s">
        <v>3387</v>
      </c>
      <c r="F49" s="399"/>
      <c r="G49" s="399"/>
      <c r="H49" s="399"/>
      <c r="I49" s="399"/>
      <c r="J49" s="399"/>
      <c r="K49" s="269"/>
    </row>
    <row r="50" spans="2:11" s="1" customFormat="1" ht="15" customHeight="1">
      <c r="B50" s="272"/>
      <c r="C50" s="273"/>
      <c r="D50" s="273"/>
      <c r="E50" s="399" t="s">
        <v>3388</v>
      </c>
      <c r="F50" s="399"/>
      <c r="G50" s="399"/>
      <c r="H50" s="399"/>
      <c r="I50" s="399"/>
      <c r="J50" s="399"/>
      <c r="K50" s="269"/>
    </row>
    <row r="51" spans="2:11" s="1" customFormat="1" ht="15" customHeight="1">
      <c r="B51" s="272"/>
      <c r="C51" s="273"/>
      <c r="D51" s="399" t="s">
        <v>3389</v>
      </c>
      <c r="E51" s="399"/>
      <c r="F51" s="399"/>
      <c r="G51" s="399"/>
      <c r="H51" s="399"/>
      <c r="I51" s="399"/>
      <c r="J51" s="399"/>
      <c r="K51" s="269"/>
    </row>
    <row r="52" spans="2:11" s="1" customFormat="1" ht="25.5" customHeight="1">
      <c r="B52" s="268"/>
      <c r="C52" s="400" t="s">
        <v>3390</v>
      </c>
      <c r="D52" s="400"/>
      <c r="E52" s="400"/>
      <c r="F52" s="400"/>
      <c r="G52" s="400"/>
      <c r="H52" s="400"/>
      <c r="I52" s="400"/>
      <c r="J52" s="400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399" t="s">
        <v>3391</v>
      </c>
      <c r="D54" s="399"/>
      <c r="E54" s="399"/>
      <c r="F54" s="399"/>
      <c r="G54" s="399"/>
      <c r="H54" s="399"/>
      <c r="I54" s="399"/>
      <c r="J54" s="399"/>
      <c r="K54" s="269"/>
    </row>
    <row r="55" spans="2:11" s="1" customFormat="1" ht="15" customHeight="1">
      <c r="B55" s="268"/>
      <c r="C55" s="399" t="s">
        <v>3392</v>
      </c>
      <c r="D55" s="399"/>
      <c r="E55" s="399"/>
      <c r="F55" s="399"/>
      <c r="G55" s="399"/>
      <c r="H55" s="399"/>
      <c r="I55" s="399"/>
      <c r="J55" s="399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399" t="s">
        <v>3393</v>
      </c>
      <c r="D57" s="399"/>
      <c r="E57" s="399"/>
      <c r="F57" s="399"/>
      <c r="G57" s="399"/>
      <c r="H57" s="399"/>
      <c r="I57" s="399"/>
      <c r="J57" s="399"/>
      <c r="K57" s="269"/>
    </row>
    <row r="58" spans="2:11" s="1" customFormat="1" ht="15" customHeight="1">
      <c r="B58" s="268"/>
      <c r="C58" s="273"/>
      <c r="D58" s="399" t="s">
        <v>3394</v>
      </c>
      <c r="E58" s="399"/>
      <c r="F58" s="399"/>
      <c r="G58" s="399"/>
      <c r="H58" s="399"/>
      <c r="I58" s="399"/>
      <c r="J58" s="399"/>
      <c r="K58" s="269"/>
    </row>
    <row r="59" spans="2:11" s="1" customFormat="1" ht="15" customHeight="1">
      <c r="B59" s="268"/>
      <c r="C59" s="273"/>
      <c r="D59" s="399" t="s">
        <v>3395</v>
      </c>
      <c r="E59" s="399"/>
      <c r="F59" s="399"/>
      <c r="G59" s="399"/>
      <c r="H59" s="399"/>
      <c r="I59" s="399"/>
      <c r="J59" s="399"/>
      <c r="K59" s="269"/>
    </row>
    <row r="60" spans="2:11" s="1" customFormat="1" ht="15" customHeight="1">
      <c r="B60" s="268"/>
      <c r="C60" s="273"/>
      <c r="D60" s="399" t="s">
        <v>3396</v>
      </c>
      <c r="E60" s="399"/>
      <c r="F60" s="399"/>
      <c r="G60" s="399"/>
      <c r="H60" s="399"/>
      <c r="I60" s="399"/>
      <c r="J60" s="399"/>
      <c r="K60" s="269"/>
    </row>
    <row r="61" spans="2:11" s="1" customFormat="1" ht="15" customHeight="1">
      <c r="B61" s="268"/>
      <c r="C61" s="273"/>
      <c r="D61" s="399" t="s">
        <v>3397</v>
      </c>
      <c r="E61" s="399"/>
      <c r="F61" s="399"/>
      <c r="G61" s="399"/>
      <c r="H61" s="399"/>
      <c r="I61" s="399"/>
      <c r="J61" s="399"/>
      <c r="K61" s="269"/>
    </row>
    <row r="62" spans="2:11" s="1" customFormat="1" ht="15" customHeight="1">
      <c r="B62" s="268"/>
      <c r="C62" s="273"/>
      <c r="D62" s="401" t="s">
        <v>3398</v>
      </c>
      <c r="E62" s="401"/>
      <c r="F62" s="401"/>
      <c r="G62" s="401"/>
      <c r="H62" s="401"/>
      <c r="I62" s="401"/>
      <c r="J62" s="401"/>
      <c r="K62" s="269"/>
    </row>
    <row r="63" spans="2:11" s="1" customFormat="1" ht="15" customHeight="1">
      <c r="B63" s="268"/>
      <c r="C63" s="273"/>
      <c r="D63" s="399" t="s">
        <v>3399</v>
      </c>
      <c r="E63" s="399"/>
      <c r="F63" s="399"/>
      <c r="G63" s="399"/>
      <c r="H63" s="399"/>
      <c r="I63" s="399"/>
      <c r="J63" s="399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399" t="s">
        <v>3400</v>
      </c>
      <c r="E65" s="399"/>
      <c r="F65" s="399"/>
      <c r="G65" s="399"/>
      <c r="H65" s="399"/>
      <c r="I65" s="399"/>
      <c r="J65" s="399"/>
      <c r="K65" s="269"/>
    </row>
    <row r="66" spans="2:11" s="1" customFormat="1" ht="15" customHeight="1">
      <c r="B66" s="268"/>
      <c r="C66" s="273"/>
      <c r="D66" s="401" t="s">
        <v>3401</v>
      </c>
      <c r="E66" s="401"/>
      <c r="F66" s="401"/>
      <c r="G66" s="401"/>
      <c r="H66" s="401"/>
      <c r="I66" s="401"/>
      <c r="J66" s="401"/>
      <c r="K66" s="269"/>
    </row>
    <row r="67" spans="2:11" s="1" customFormat="1" ht="15" customHeight="1">
      <c r="B67" s="268"/>
      <c r="C67" s="273"/>
      <c r="D67" s="399" t="s">
        <v>3402</v>
      </c>
      <c r="E67" s="399"/>
      <c r="F67" s="399"/>
      <c r="G67" s="399"/>
      <c r="H67" s="399"/>
      <c r="I67" s="399"/>
      <c r="J67" s="399"/>
      <c r="K67" s="269"/>
    </row>
    <row r="68" spans="2:11" s="1" customFormat="1" ht="15" customHeight="1">
      <c r="B68" s="268"/>
      <c r="C68" s="273"/>
      <c r="D68" s="399" t="s">
        <v>3403</v>
      </c>
      <c r="E68" s="399"/>
      <c r="F68" s="399"/>
      <c r="G68" s="399"/>
      <c r="H68" s="399"/>
      <c r="I68" s="399"/>
      <c r="J68" s="399"/>
      <c r="K68" s="269"/>
    </row>
    <row r="69" spans="2:11" s="1" customFormat="1" ht="15" customHeight="1">
      <c r="B69" s="268"/>
      <c r="C69" s="273"/>
      <c r="D69" s="399" t="s">
        <v>3404</v>
      </c>
      <c r="E69" s="399"/>
      <c r="F69" s="399"/>
      <c r="G69" s="399"/>
      <c r="H69" s="399"/>
      <c r="I69" s="399"/>
      <c r="J69" s="399"/>
      <c r="K69" s="269"/>
    </row>
    <row r="70" spans="2:11" s="1" customFormat="1" ht="15" customHeight="1">
      <c r="B70" s="268"/>
      <c r="C70" s="273"/>
      <c r="D70" s="399" t="s">
        <v>3405</v>
      </c>
      <c r="E70" s="399"/>
      <c r="F70" s="399"/>
      <c r="G70" s="399"/>
      <c r="H70" s="399"/>
      <c r="I70" s="399"/>
      <c r="J70" s="399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4" t="s">
        <v>3406</v>
      </c>
      <c r="D75" s="394"/>
      <c r="E75" s="394"/>
      <c r="F75" s="394"/>
      <c r="G75" s="394"/>
      <c r="H75" s="394"/>
      <c r="I75" s="394"/>
      <c r="J75" s="394"/>
      <c r="K75" s="286"/>
    </row>
    <row r="76" spans="2:11" s="1" customFormat="1" ht="17.25" customHeight="1">
      <c r="B76" s="285"/>
      <c r="C76" s="287" t="s">
        <v>3407</v>
      </c>
      <c r="D76" s="287"/>
      <c r="E76" s="287"/>
      <c r="F76" s="287" t="s">
        <v>3408</v>
      </c>
      <c r="G76" s="288"/>
      <c r="H76" s="287" t="s">
        <v>56</v>
      </c>
      <c r="I76" s="287" t="s">
        <v>59</v>
      </c>
      <c r="J76" s="287" t="s">
        <v>3409</v>
      </c>
      <c r="K76" s="286"/>
    </row>
    <row r="77" spans="2:11" s="1" customFormat="1" ht="17.25" customHeight="1">
      <c r="B77" s="285"/>
      <c r="C77" s="289" t="s">
        <v>3410</v>
      </c>
      <c r="D77" s="289"/>
      <c r="E77" s="289"/>
      <c r="F77" s="290" t="s">
        <v>3411</v>
      </c>
      <c r="G77" s="291"/>
      <c r="H77" s="289"/>
      <c r="I77" s="289"/>
      <c r="J77" s="289" t="s">
        <v>3412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55</v>
      </c>
      <c r="D79" s="294"/>
      <c r="E79" s="294"/>
      <c r="F79" s="295" t="s">
        <v>3413</v>
      </c>
      <c r="G79" s="296"/>
      <c r="H79" s="274" t="s">
        <v>3414</v>
      </c>
      <c r="I79" s="274" t="s">
        <v>3415</v>
      </c>
      <c r="J79" s="274">
        <v>20</v>
      </c>
      <c r="K79" s="286"/>
    </row>
    <row r="80" spans="2:11" s="1" customFormat="1" ht="15" customHeight="1">
      <c r="B80" s="285"/>
      <c r="C80" s="274" t="s">
        <v>3416</v>
      </c>
      <c r="D80" s="274"/>
      <c r="E80" s="274"/>
      <c r="F80" s="295" t="s">
        <v>3413</v>
      </c>
      <c r="G80" s="296"/>
      <c r="H80" s="274" t="s">
        <v>3417</v>
      </c>
      <c r="I80" s="274" t="s">
        <v>3415</v>
      </c>
      <c r="J80" s="274">
        <v>120</v>
      </c>
      <c r="K80" s="286"/>
    </row>
    <row r="81" spans="2:11" s="1" customFormat="1" ht="15" customHeight="1">
      <c r="B81" s="297"/>
      <c r="C81" s="274" t="s">
        <v>3418</v>
      </c>
      <c r="D81" s="274"/>
      <c r="E81" s="274"/>
      <c r="F81" s="295" t="s">
        <v>3419</v>
      </c>
      <c r="G81" s="296"/>
      <c r="H81" s="274" t="s">
        <v>3420</v>
      </c>
      <c r="I81" s="274" t="s">
        <v>3415</v>
      </c>
      <c r="J81" s="274">
        <v>50</v>
      </c>
      <c r="K81" s="286"/>
    </row>
    <row r="82" spans="2:11" s="1" customFormat="1" ht="15" customHeight="1">
      <c r="B82" s="297"/>
      <c r="C82" s="274" t="s">
        <v>3421</v>
      </c>
      <c r="D82" s="274"/>
      <c r="E82" s="274"/>
      <c r="F82" s="295" t="s">
        <v>3413</v>
      </c>
      <c r="G82" s="296"/>
      <c r="H82" s="274" t="s">
        <v>3422</v>
      </c>
      <c r="I82" s="274" t="s">
        <v>3423</v>
      </c>
      <c r="J82" s="274"/>
      <c r="K82" s="286"/>
    </row>
    <row r="83" spans="2:11" s="1" customFormat="1" ht="15" customHeight="1">
      <c r="B83" s="297"/>
      <c r="C83" s="298" t="s">
        <v>3424</v>
      </c>
      <c r="D83" s="298"/>
      <c r="E83" s="298"/>
      <c r="F83" s="299" t="s">
        <v>3419</v>
      </c>
      <c r="G83" s="298"/>
      <c r="H83" s="298" t="s">
        <v>3425</v>
      </c>
      <c r="I83" s="298" t="s">
        <v>3415</v>
      </c>
      <c r="J83" s="298">
        <v>15</v>
      </c>
      <c r="K83" s="286"/>
    </row>
    <row r="84" spans="2:11" s="1" customFormat="1" ht="15" customHeight="1">
      <c r="B84" s="297"/>
      <c r="C84" s="298" t="s">
        <v>3426</v>
      </c>
      <c r="D84" s="298"/>
      <c r="E84" s="298"/>
      <c r="F84" s="299" t="s">
        <v>3419</v>
      </c>
      <c r="G84" s="298"/>
      <c r="H84" s="298" t="s">
        <v>3427</v>
      </c>
      <c r="I84" s="298" t="s">
        <v>3415</v>
      </c>
      <c r="J84" s="298">
        <v>15</v>
      </c>
      <c r="K84" s="286"/>
    </row>
    <row r="85" spans="2:11" s="1" customFormat="1" ht="15" customHeight="1">
      <c r="B85" s="297"/>
      <c r="C85" s="298" t="s">
        <v>3428</v>
      </c>
      <c r="D85" s="298"/>
      <c r="E85" s="298"/>
      <c r="F85" s="299" t="s">
        <v>3419</v>
      </c>
      <c r="G85" s="298"/>
      <c r="H85" s="298" t="s">
        <v>3429</v>
      </c>
      <c r="I85" s="298" t="s">
        <v>3415</v>
      </c>
      <c r="J85" s="298">
        <v>20</v>
      </c>
      <c r="K85" s="286"/>
    </row>
    <row r="86" spans="2:11" s="1" customFormat="1" ht="15" customHeight="1">
      <c r="B86" s="297"/>
      <c r="C86" s="298" t="s">
        <v>3430</v>
      </c>
      <c r="D86" s="298"/>
      <c r="E86" s="298"/>
      <c r="F86" s="299" t="s">
        <v>3419</v>
      </c>
      <c r="G86" s="298"/>
      <c r="H86" s="298" t="s">
        <v>3431</v>
      </c>
      <c r="I86" s="298" t="s">
        <v>3415</v>
      </c>
      <c r="J86" s="298">
        <v>20</v>
      </c>
      <c r="K86" s="286"/>
    </row>
    <row r="87" spans="2:11" s="1" customFormat="1" ht="15" customHeight="1">
      <c r="B87" s="297"/>
      <c r="C87" s="274" t="s">
        <v>3432</v>
      </c>
      <c r="D87" s="274"/>
      <c r="E87" s="274"/>
      <c r="F87" s="295" t="s">
        <v>3419</v>
      </c>
      <c r="G87" s="296"/>
      <c r="H87" s="274" t="s">
        <v>3433</v>
      </c>
      <c r="I87" s="274" t="s">
        <v>3415</v>
      </c>
      <c r="J87" s="274">
        <v>50</v>
      </c>
      <c r="K87" s="286"/>
    </row>
    <row r="88" spans="2:11" s="1" customFormat="1" ht="15" customHeight="1">
      <c r="B88" s="297"/>
      <c r="C88" s="274" t="s">
        <v>3434</v>
      </c>
      <c r="D88" s="274"/>
      <c r="E88" s="274"/>
      <c r="F88" s="295" t="s">
        <v>3419</v>
      </c>
      <c r="G88" s="296"/>
      <c r="H88" s="274" t="s">
        <v>3435</v>
      </c>
      <c r="I88" s="274" t="s">
        <v>3415</v>
      </c>
      <c r="J88" s="274">
        <v>20</v>
      </c>
      <c r="K88" s="286"/>
    </row>
    <row r="89" spans="2:11" s="1" customFormat="1" ht="15" customHeight="1">
      <c r="B89" s="297"/>
      <c r="C89" s="274" t="s">
        <v>3436</v>
      </c>
      <c r="D89" s="274"/>
      <c r="E89" s="274"/>
      <c r="F89" s="295" t="s">
        <v>3419</v>
      </c>
      <c r="G89" s="296"/>
      <c r="H89" s="274" t="s">
        <v>3437</v>
      </c>
      <c r="I89" s="274" t="s">
        <v>3415</v>
      </c>
      <c r="J89" s="274">
        <v>20</v>
      </c>
      <c r="K89" s="286"/>
    </row>
    <row r="90" spans="2:11" s="1" customFormat="1" ht="15" customHeight="1">
      <c r="B90" s="297"/>
      <c r="C90" s="274" t="s">
        <v>3438</v>
      </c>
      <c r="D90" s="274"/>
      <c r="E90" s="274"/>
      <c r="F90" s="295" t="s">
        <v>3419</v>
      </c>
      <c r="G90" s="296"/>
      <c r="H90" s="274" t="s">
        <v>3439</v>
      </c>
      <c r="I90" s="274" t="s">
        <v>3415</v>
      </c>
      <c r="J90" s="274">
        <v>50</v>
      </c>
      <c r="K90" s="286"/>
    </row>
    <row r="91" spans="2:11" s="1" customFormat="1" ht="15" customHeight="1">
      <c r="B91" s="297"/>
      <c r="C91" s="274" t="s">
        <v>3440</v>
      </c>
      <c r="D91" s="274"/>
      <c r="E91" s="274"/>
      <c r="F91" s="295" t="s">
        <v>3419</v>
      </c>
      <c r="G91" s="296"/>
      <c r="H91" s="274" t="s">
        <v>3440</v>
      </c>
      <c r="I91" s="274" t="s">
        <v>3415</v>
      </c>
      <c r="J91" s="274">
        <v>50</v>
      </c>
      <c r="K91" s="286"/>
    </row>
    <row r="92" spans="2:11" s="1" customFormat="1" ht="15" customHeight="1">
      <c r="B92" s="297"/>
      <c r="C92" s="274" t="s">
        <v>3441</v>
      </c>
      <c r="D92" s="274"/>
      <c r="E92" s="274"/>
      <c r="F92" s="295" t="s">
        <v>3419</v>
      </c>
      <c r="G92" s="296"/>
      <c r="H92" s="274" t="s">
        <v>3442</v>
      </c>
      <c r="I92" s="274" t="s">
        <v>3415</v>
      </c>
      <c r="J92" s="274">
        <v>255</v>
      </c>
      <c r="K92" s="286"/>
    </row>
    <row r="93" spans="2:11" s="1" customFormat="1" ht="15" customHeight="1">
      <c r="B93" s="297"/>
      <c r="C93" s="274" t="s">
        <v>3443</v>
      </c>
      <c r="D93" s="274"/>
      <c r="E93" s="274"/>
      <c r="F93" s="295" t="s">
        <v>3413</v>
      </c>
      <c r="G93" s="296"/>
      <c r="H93" s="274" t="s">
        <v>3444</v>
      </c>
      <c r="I93" s="274" t="s">
        <v>3445</v>
      </c>
      <c r="J93" s="274"/>
      <c r="K93" s="286"/>
    </row>
    <row r="94" spans="2:11" s="1" customFormat="1" ht="15" customHeight="1">
      <c r="B94" s="297"/>
      <c r="C94" s="274" t="s">
        <v>3446</v>
      </c>
      <c r="D94" s="274"/>
      <c r="E94" s="274"/>
      <c r="F94" s="295" t="s">
        <v>3413</v>
      </c>
      <c r="G94" s="296"/>
      <c r="H94" s="274" t="s">
        <v>3447</v>
      </c>
      <c r="I94" s="274" t="s">
        <v>3448</v>
      </c>
      <c r="J94" s="274"/>
      <c r="K94" s="286"/>
    </row>
    <row r="95" spans="2:11" s="1" customFormat="1" ht="15" customHeight="1">
      <c r="B95" s="297"/>
      <c r="C95" s="274" t="s">
        <v>3449</v>
      </c>
      <c r="D95" s="274"/>
      <c r="E95" s="274"/>
      <c r="F95" s="295" t="s">
        <v>3413</v>
      </c>
      <c r="G95" s="296"/>
      <c r="H95" s="274" t="s">
        <v>3449</v>
      </c>
      <c r="I95" s="274" t="s">
        <v>3448</v>
      </c>
      <c r="J95" s="274"/>
      <c r="K95" s="286"/>
    </row>
    <row r="96" spans="2:11" s="1" customFormat="1" ht="15" customHeight="1">
      <c r="B96" s="297"/>
      <c r="C96" s="274" t="s">
        <v>40</v>
      </c>
      <c r="D96" s="274"/>
      <c r="E96" s="274"/>
      <c r="F96" s="295" t="s">
        <v>3413</v>
      </c>
      <c r="G96" s="296"/>
      <c r="H96" s="274" t="s">
        <v>3450</v>
      </c>
      <c r="I96" s="274" t="s">
        <v>3448</v>
      </c>
      <c r="J96" s="274"/>
      <c r="K96" s="286"/>
    </row>
    <row r="97" spans="2:11" s="1" customFormat="1" ht="15" customHeight="1">
      <c r="B97" s="297"/>
      <c r="C97" s="274" t="s">
        <v>50</v>
      </c>
      <c r="D97" s="274"/>
      <c r="E97" s="274"/>
      <c r="F97" s="295" t="s">
        <v>3413</v>
      </c>
      <c r="G97" s="296"/>
      <c r="H97" s="274" t="s">
        <v>3451</v>
      </c>
      <c r="I97" s="274" t="s">
        <v>3448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4" t="s">
        <v>3452</v>
      </c>
      <c r="D102" s="394"/>
      <c r="E102" s="394"/>
      <c r="F102" s="394"/>
      <c r="G102" s="394"/>
      <c r="H102" s="394"/>
      <c r="I102" s="394"/>
      <c r="J102" s="394"/>
      <c r="K102" s="286"/>
    </row>
    <row r="103" spans="2:11" s="1" customFormat="1" ht="17.25" customHeight="1">
      <c r="B103" s="285"/>
      <c r="C103" s="287" t="s">
        <v>3407</v>
      </c>
      <c r="D103" s="287"/>
      <c r="E103" s="287"/>
      <c r="F103" s="287" t="s">
        <v>3408</v>
      </c>
      <c r="G103" s="288"/>
      <c r="H103" s="287" t="s">
        <v>56</v>
      </c>
      <c r="I103" s="287" t="s">
        <v>59</v>
      </c>
      <c r="J103" s="287" t="s">
        <v>3409</v>
      </c>
      <c r="K103" s="286"/>
    </row>
    <row r="104" spans="2:11" s="1" customFormat="1" ht="17.25" customHeight="1">
      <c r="B104" s="285"/>
      <c r="C104" s="289" t="s">
        <v>3410</v>
      </c>
      <c r="D104" s="289"/>
      <c r="E104" s="289"/>
      <c r="F104" s="290" t="s">
        <v>3411</v>
      </c>
      <c r="G104" s="291"/>
      <c r="H104" s="289"/>
      <c r="I104" s="289"/>
      <c r="J104" s="289" t="s">
        <v>3412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55</v>
      </c>
      <c r="D106" s="294"/>
      <c r="E106" s="294"/>
      <c r="F106" s="295" t="s">
        <v>3413</v>
      </c>
      <c r="G106" s="274"/>
      <c r="H106" s="274" t="s">
        <v>3453</v>
      </c>
      <c r="I106" s="274" t="s">
        <v>3415</v>
      </c>
      <c r="J106" s="274">
        <v>20</v>
      </c>
      <c r="K106" s="286"/>
    </row>
    <row r="107" spans="2:11" s="1" customFormat="1" ht="15" customHeight="1">
      <c r="B107" s="285"/>
      <c r="C107" s="274" t="s">
        <v>3416</v>
      </c>
      <c r="D107" s="274"/>
      <c r="E107" s="274"/>
      <c r="F107" s="295" t="s">
        <v>3413</v>
      </c>
      <c r="G107" s="274"/>
      <c r="H107" s="274" t="s">
        <v>3453</v>
      </c>
      <c r="I107" s="274" t="s">
        <v>3415</v>
      </c>
      <c r="J107" s="274">
        <v>120</v>
      </c>
      <c r="K107" s="286"/>
    </row>
    <row r="108" spans="2:11" s="1" customFormat="1" ht="15" customHeight="1">
      <c r="B108" s="297"/>
      <c r="C108" s="274" t="s">
        <v>3418</v>
      </c>
      <c r="D108" s="274"/>
      <c r="E108" s="274"/>
      <c r="F108" s="295" t="s">
        <v>3419</v>
      </c>
      <c r="G108" s="274"/>
      <c r="H108" s="274" t="s">
        <v>3453</v>
      </c>
      <c r="I108" s="274" t="s">
        <v>3415</v>
      </c>
      <c r="J108" s="274">
        <v>50</v>
      </c>
      <c r="K108" s="286"/>
    </row>
    <row r="109" spans="2:11" s="1" customFormat="1" ht="15" customHeight="1">
      <c r="B109" s="297"/>
      <c r="C109" s="274" t="s">
        <v>3421</v>
      </c>
      <c r="D109" s="274"/>
      <c r="E109" s="274"/>
      <c r="F109" s="295" t="s">
        <v>3413</v>
      </c>
      <c r="G109" s="274"/>
      <c r="H109" s="274" t="s">
        <v>3453</v>
      </c>
      <c r="I109" s="274" t="s">
        <v>3423</v>
      </c>
      <c r="J109" s="274"/>
      <c r="K109" s="286"/>
    </row>
    <row r="110" spans="2:11" s="1" customFormat="1" ht="15" customHeight="1">
      <c r="B110" s="297"/>
      <c r="C110" s="274" t="s">
        <v>3432</v>
      </c>
      <c r="D110" s="274"/>
      <c r="E110" s="274"/>
      <c r="F110" s="295" t="s">
        <v>3419</v>
      </c>
      <c r="G110" s="274"/>
      <c r="H110" s="274" t="s">
        <v>3453</v>
      </c>
      <c r="I110" s="274" t="s">
        <v>3415</v>
      </c>
      <c r="J110" s="274">
        <v>50</v>
      </c>
      <c r="K110" s="286"/>
    </row>
    <row r="111" spans="2:11" s="1" customFormat="1" ht="15" customHeight="1">
      <c r="B111" s="297"/>
      <c r="C111" s="274" t="s">
        <v>3440</v>
      </c>
      <c r="D111" s="274"/>
      <c r="E111" s="274"/>
      <c r="F111" s="295" t="s">
        <v>3419</v>
      </c>
      <c r="G111" s="274"/>
      <c r="H111" s="274" t="s">
        <v>3453</v>
      </c>
      <c r="I111" s="274" t="s">
        <v>3415</v>
      </c>
      <c r="J111" s="274">
        <v>50</v>
      </c>
      <c r="K111" s="286"/>
    </row>
    <row r="112" spans="2:11" s="1" customFormat="1" ht="15" customHeight="1">
      <c r="B112" s="297"/>
      <c r="C112" s="274" t="s">
        <v>3438</v>
      </c>
      <c r="D112" s="274"/>
      <c r="E112" s="274"/>
      <c r="F112" s="295" t="s">
        <v>3419</v>
      </c>
      <c r="G112" s="274"/>
      <c r="H112" s="274" t="s">
        <v>3453</v>
      </c>
      <c r="I112" s="274" t="s">
        <v>3415</v>
      </c>
      <c r="J112" s="274">
        <v>50</v>
      </c>
      <c r="K112" s="286"/>
    </row>
    <row r="113" spans="2:11" s="1" customFormat="1" ht="15" customHeight="1">
      <c r="B113" s="297"/>
      <c r="C113" s="274" t="s">
        <v>55</v>
      </c>
      <c r="D113" s="274"/>
      <c r="E113" s="274"/>
      <c r="F113" s="295" t="s">
        <v>3413</v>
      </c>
      <c r="G113" s="274"/>
      <c r="H113" s="274" t="s">
        <v>3454</v>
      </c>
      <c r="I113" s="274" t="s">
        <v>3415</v>
      </c>
      <c r="J113" s="274">
        <v>20</v>
      </c>
      <c r="K113" s="286"/>
    </row>
    <row r="114" spans="2:11" s="1" customFormat="1" ht="15" customHeight="1">
      <c r="B114" s="297"/>
      <c r="C114" s="274" t="s">
        <v>3455</v>
      </c>
      <c r="D114" s="274"/>
      <c r="E114" s="274"/>
      <c r="F114" s="295" t="s">
        <v>3413</v>
      </c>
      <c r="G114" s="274"/>
      <c r="H114" s="274" t="s">
        <v>3456</v>
      </c>
      <c r="I114" s="274" t="s">
        <v>3415</v>
      </c>
      <c r="J114" s="274">
        <v>120</v>
      </c>
      <c r="K114" s="286"/>
    </row>
    <row r="115" spans="2:11" s="1" customFormat="1" ht="15" customHeight="1">
      <c r="B115" s="297"/>
      <c r="C115" s="274" t="s">
        <v>40</v>
      </c>
      <c r="D115" s="274"/>
      <c r="E115" s="274"/>
      <c r="F115" s="295" t="s">
        <v>3413</v>
      </c>
      <c r="G115" s="274"/>
      <c r="H115" s="274" t="s">
        <v>3457</v>
      </c>
      <c r="I115" s="274" t="s">
        <v>3448</v>
      </c>
      <c r="J115" s="274"/>
      <c r="K115" s="286"/>
    </row>
    <row r="116" spans="2:11" s="1" customFormat="1" ht="15" customHeight="1">
      <c r="B116" s="297"/>
      <c r="C116" s="274" t="s">
        <v>50</v>
      </c>
      <c r="D116" s="274"/>
      <c r="E116" s="274"/>
      <c r="F116" s="295" t="s">
        <v>3413</v>
      </c>
      <c r="G116" s="274"/>
      <c r="H116" s="274" t="s">
        <v>3458</v>
      </c>
      <c r="I116" s="274" t="s">
        <v>3448</v>
      </c>
      <c r="J116" s="274"/>
      <c r="K116" s="286"/>
    </row>
    <row r="117" spans="2:11" s="1" customFormat="1" ht="15" customHeight="1">
      <c r="B117" s="297"/>
      <c r="C117" s="274" t="s">
        <v>59</v>
      </c>
      <c r="D117" s="274"/>
      <c r="E117" s="274"/>
      <c r="F117" s="295" t="s">
        <v>3413</v>
      </c>
      <c r="G117" s="274"/>
      <c r="H117" s="274" t="s">
        <v>3459</v>
      </c>
      <c r="I117" s="274" t="s">
        <v>3460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5" t="s">
        <v>3461</v>
      </c>
      <c r="D122" s="395"/>
      <c r="E122" s="395"/>
      <c r="F122" s="395"/>
      <c r="G122" s="395"/>
      <c r="H122" s="395"/>
      <c r="I122" s="395"/>
      <c r="J122" s="395"/>
      <c r="K122" s="314"/>
    </row>
    <row r="123" spans="2:11" s="1" customFormat="1" ht="17.25" customHeight="1">
      <c r="B123" s="315"/>
      <c r="C123" s="287" t="s">
        <v>3407</v>
      </c>
      <c r="D123" s="287"/>
      <c r="E123" s="287"/>
      <c r="F123" s="287" t="s">
        <v>3408</v>
      </c>
      <c r="G123" s="288"/>
      <c r="H123" s="287" t="s">
        <v>56</v>
      </c>
      <c r="I123" s="287" t="s">
        <v>59</v>
      </c>
      <c r="J123" s="287" t="s">
        <v>3409</v>
      </c>
      <c r="K123" s="316"/>
    </row>
    <row r="124" spans="2:11" s="1" customFormat="1" ht="17.25" customHeight="1">
      <c r="B124" s="315"/>
      <c r="C124" s="289" t="s">
        <v>3410</v>
      </c>
      <c r="D124" s="289"/>
      <c r="E124" s="289"/>
      <c r="F124" s="290" t="s">
        <v>3411</v>
      </c>
      <c r="G124" s="291"/>
      <c r="H124" s="289"/>
      <c r="I124" s="289"/>
      <c r="J124" s="289" t="s">
        <v>3412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3416</v>
      </c>
      <c r="D126" s="294"/>
      <c r="E126" s="294"/>
      <c r="F126" s="295" t="s">
        <v>3413</v>
      </c>
      <c r="G126" s="274"/>
      <c r="H126" s="274" t="s">
        <v>3453</v>
      </c>
      <c r="I126" s="274" t="s">
        <v>3415</v>
      </c>
      <c r="J126" s="274">
        <v>120</v>
      </c>
      <c r="K126" s="320"/>
    </row>
    <row r="127" spans="2:11" s="1" customFormat="1" ht="15" customHeight="1">
      <c r="B127" s="317"/>
      <c r="C127" s="274" t="s">
        <v>3462</v>
      </c>
      <c r="D127" s="274"/>
      <c r="E127" s="274"/>
      <c r="F127" s="295" t="s">
        <v>3413</v>
      </c>
      <c r="G127" s="274"/>
      <c r="H127" s="274" t="s">
        <v>3463</v>
      </c>
      <c r="I127" s="274" t="s">
        <v>3415</v>
      </c>
      <c r="J127" s="274" t="s">
        <v>3464</v>
      </c>
      <c r="K127" s="320"/>
    </row>
    <row r="128" spans="2:11" s="1" customFormat="1" ht="15" customHeight="1">
      <c r="B128" s="317"/>
      <c r="C128" s="274" t="s">
        <v>3361</v>
      </c>
      <c r="D128" s="274"/>
      <c r="E128" s="274"/>
      <c r="F128" s="295" t="s">
        <v>3413</v>
      </c>
      <c r="G128" s="274"/>
      <c r="H128" s="274" t="s">
        <v>3465</v>
      </c>
      <c r="I128" s="274" t="s">
        <v>3415</v>
      </c>
      <c r="J128" s="274" t="s">
        <v>3464</v>
      </c>
      <c r="K128" s="320"/>
    </row>
    <row r="129" spans="2:11" s="1" customFormat="1" ht="15" customHeight="1">
      <c r="B129" s="317"/>
      <c r="C129" s="274" t="s">
        <v>3424</v>
      </c>
      <c r="D129" s="274"/>
      <c r="E129" s="274"/>
      <c r="F129" s="295" t="s">
        <v>3419</v>
      </c>
      <c r="G129" s="274"/>
      <c r="H129" s="274" t="s">
        <v>3425</v>
      </c>
      <c r="I129" s="274" t="s">
        <v>3415</v>
      </c>
      <c r="J129" s="274">
        <v>15</v>
      </c>
      <c r="K129" s="320"/>
    </row>
    <row r="130" spans="2:11" s="1" customFormat="1" ht="15" customHeight="1">
      <c r="B130" s="317"/>
      <c r="C130" s="298" t="s">
        <v>3426</v>
      </c>
      <c r="D130" s="298"/>
      <c r="E130" s="298"/>
      <c r="F130" s="299" t="s">
        <v>3419</v>
      </c>
      <c r="G130" s="298"/>
      <c r="H130" s="298" t="s">
        <v>3427</v>
      </c>
      <c r="I130" s="298" t="s">
        <v>3415</v>
      </c>
      <c r="J130" s="298">
        <v>15</v>
      </c>
      <c r="K130" s="320"/>
    </row>
    <row r="131" spans="2:11" s="1" customFormat="1" ht="15" customHeight="1">
      <c r="B131" s="317"/>
      <c r="C131" s="298" t="s">
        <v>3428</v>
      </c>
      <c r="D131" s="298"/>
      <c r="E131" s="298"/>
      <c r="F131" s="299" t="s">
        <v>3419</v>
      </c>
      <c r="G131" s="298"/>
      <c r="H131" s="298" t="s">
        <v>3429</v>
      </c>
      <c r="I131" s="298" t="s">
        <v>3415</v>
      </c>
      <c r="J131" s="298">
        <v>20</v>
      </c>
      <c r="K131" s="320"/>
    </row>
    <row r="132" spans="2:11" s="1" customFormat="1" ht="15" customHeight="1">
      <c r="B132" s="317"/>
      <c r="C132" s="298" t="s">
        <v>3430</v>
      </c>
      <c r="D132" s="298"/>
      <c r="E132" s="298"/>
      <c r="F132" s="299" t="s">
        <v>3419</v>
      </c>
      <c r="G132" s="298"/>
      <c r="H132" s="298" t="s">
        <v>3431</v>
      </c>
      <c r="I132" s="298" t="s">
        <v>3415</v>
      </c>
      <c r="J132" s="298">
        <v>20</v>
      </c>
      <c r="K132" s="320"/>
    </row>
    <row r="133" spans="2:11" s="1" customFormat="1" ht="15" customHeight="1">
      <c r="B133" s="317"/>
      <c r="C133" s="274" t="s">
        <v>3418</v>
      </c>
      <c r="D133" s="274"/>
      <c r="E133" s="274"/>
      <c r="F133" s="295" t="s">
        <v>3419</v>
      </c>
      <c r="G133" s="274"/>
      <c r="H133" s="274" t="s">
        <v>3453</v>
      </c>
      <c r="I133" s="274" t="s">
        <v>3415</v>
      </c>
      <c r="J133" s="274">
        <v>50</v>
      </c>
      <c r="K133" s="320"/>
    </row>
    <row r="134" spans="2:11" s="1" customFormat="1" ht="15" customHeight="1">
      <c r="B134" s="317"/>
      <c r="C134" s="274" t="s">
        <v>3432</v>
      </c>
      <c r="D134" s="274"/>
      <c r="E134" s="274"/>
      <c r="F134" s="295" t="s">
        <v>3419</v>
      </c>
      <c r="G134" s="274"/>
      <c r="H134" s="274" t="s">
        <v>3453</v>
      </c>
      <c r="I134" s="274" t="s">
        <v>3415</v>
      </c>
      <c r="J134" s="274">
        <v>50</v>
      </c>
      <c r="K134" s="320"/>
    </row>
    <row r="135" spans="2:11" s="1" customFormat="1" ht="15" customHeight="1">
      <c r="B135" s="317"/>
      <c r="C135" s="274" t="s">
        <v>3438</v>
      </c>
      <c r="D135" s="274"/>
      <c r="E135" s="274"/>
      <c r="F135" s="295" t="s">
        <v>3419</v>
      </c>
      <c r="G135" s="274"/>
      <c r="H135" s="274" t="s">
        <v>3453</v>
      </c>
      <c r="I135" s="274" t="s">
        <v>3415</v>
      </c>
      <c r="J135" s="274">
        <v>50</v>
      </c>
      <c r="K135" s="320"/>
    </row>
    <row r="136" spans="2:11" s="1" customFormat="1" ht="15" customHeight="1">
      <c r="B136" s="317"/>
      <c r="C136" s="274" t="s">
        <v>3440</v>
      </c>
      <c r="D136" s="274"/>
      <c r="E136" s="274"/>
      <c r="F136" s="295" t="s">
        <v>3419</v>
      </c>
      <c r="G136" s="274"/>
      <c r="H136" s="274" t="s">
        <v>3453</v>
      </c>
      <c r="I136" s="274" t="s">
        <v>3415</v>
      </c>
      <c r="J136" s="274">
        <v>50</v>
      </c>
      <c r="K136" s="320"/>
    </row>
    <row r="137" spans="2:11" s="1" customFormat="1" ht="15" customHeight="1">
      <c r="B137" s="317"/>
      <c r="C137" s="274" t="s">
        <v>3441</v>
      </c>
      <c r="D137" s="274"/>
      <c r="E137" s="274"/>
      <c r="F137" s="295" t="s">
        <v>3419</v>
      </c>
      <c r="G137" s="274"/>
      <c r="H137" s="274" t="s">
        <v>3466</v>
      </c>
      <c r="I137" s="274" t="s">
        <v>3415</v>
      </c>
      <c r="J137" s="274">
        <v>255</v>
      </c>
      <c r="K137" s="320"/>
    </row>
    <row r="138" spans="2:11" s="1" customFormat="1" ht="15" customHeight="1">
      <c r="B138" s="317"/>
      <c r="C138" s="274" t="s">
        <v>3443</v>
      </c>
      <c r="D138" s="274"/>
      <c r="E138" s="274"/>
      <c r="F138" s="295" t="s">
        <v>3413</v>
      </c>
      <c r="G138" s="274"/>
      <c r="H138" s="274" t="s">
        <v>3467</v>
      </c>
      <c r="I138" s="274" t="s">
        <v>3445</v>
      </c>
      <c r="J138" s="274"/>
      <c r="K138" s="320"/>
    </row>
    <row r="139" spans="2:11" s="1" customFormat="1" ht="15" customHeight="1">
      <c r="B139" s="317"/>
      <c r="C139" s="274" t="s">
        <v>3446</v>
      </c>
      <c r="D139" s="274"/>
      <c r="E139" s="274"/>
      <c r="F139" s="295" t="s">
        <v>3413</v>
      </c>
      <c r="G139" s="274"/>
      <c r="H139" s="274" t="s">
        <v>3468</v>
      </c>
      <c r="I139" s="274" t="s">
        <v>3448</v>
      </c>
      <c r="J139" s="274"/>
      <c r="K139" s="320"/>
    </row>
    <row r="140" spans="2:11" s="1" customFormat="1" ht="15" customHeight="1">
      <c r="B140" s="317"/>
      <c r="C140" s="274" t="s">
        <v>3449</v>
      </c>
      <c r="D140" s="274"/>
      <c r="E140" s="274"/>
      <c r="F140" s="295" t="s">
        <v>3413</v>
      </c>
      <c r="G140" s="274"/>
      <c r="H140" s="274" t="s">
        <v>3449</v>
      </c>
      <c r="I140" s="274" t="s">
        <v>3448</v>
      </c>
      <c r="J140" s="274"/>
      <c r="K140" s="320"/>
    </row>
    <row r="141" spans="2:11" s="1" customFormat="1" ht="15" customHeight="1">
      <c r="B141" s="317"/>
      <c r="C141" s="274" t="s">
        <v>40</v>
      </c>
      <c r="D141" s="274"/>
      <c r="E141" s="274"/>
      <c r="F141" s="295" t="s">
        <v>3413</v>
      </c>
      <c r="G141" s="274"/>
      <c r="H141" s="274" t="s">
        <v>3469</v>
      </c>
      <c r="I141" s="274" t="s">
        <v>3448</v>
      </c>
      <c r="J141" s="274"/>
      <c r="K141" s="320"/>
    </row>
    <row r="142" spans="2:11" s="1" customFormat="1" ht="15" customHeight="1">
      <c r="B142" s="317"/>
      <c r="C142" s="274" t="s">
        <v>3470</v>
      </c>
      <c r="D142" s="274"/>
      <c r="E142" s="274"/>
      <c r="F142" s="295" t="s">
        <v>3413</v>
      </c>
      <c r="G142" s="274"/>
      <c r="H142" s="274" t="s">
        <v>3471</v>
      </c>
      <c r="I142" s="274" t="s">
        <v>3448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4" t="s">
        <v>3472</v>
      </c>
      <c r="D147" s="394"/>
      <c r="E147" s="394"/>
      <c r="F147" s="394"/>
      <c r="G147" s="394"/>
      <c r="H147" s="394"/>
      <c r="I147" s="394"/>
      <c r="J147" s="394"/>
      <c r="K147" s="286"/>
    </row>
    <row r="148" spans="2:11" s="1" customFormat="1" ht="17.25" customHeight="1">
      <c r="B148" s="285"/>
      <c r="C148" s="287" t="s">
        <v>3407</v>
      </c>
      <c r="D148" s="287"/>
      <c r="E148" s="287"/>
      <c r="F148" s="287" t="s">
        <v>3408</v>
      </c>
      <c r="G148" s="288"/>
      <c r="H148" s="287" t="s">
        <v>56</v>
      </c>
      <c r="I148" s="287" t="s">
        <v>59</v>
      </c>
      <c r="J148" s="287" t="s">
        <v>3409</v>
      </c>
      <c r="K148" s="286"/>
    </row>
    <row r="149" spans="2:11" s="1" customFormat="1" ht="17.25" customHeight="1">
      <c r="B149" s="285"/>
      <c r="C149" s="289" t="s">
        <v>3410</v>
      </c>
      <c r="D149" s="289"/>
      <c r="E149" s="289"/>
      <c r="F149" s="290" t="s">
        <v>3411</v>
      </c>
      <c r="G149" s="291"/>
      <c r="H149" s="289"/>
      <c r="I149" s="289"/>
      <c r="J149" s="289" t="s">
        <v>3412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3416</v>
      </c>
      <c r="D151" s="274"/>
      <c r="E151" s="274"/>
      <c r="F151" s="325" t="s">
        <v>3413</v>
      </c>
      <c r="G151" s="274"/>
      <c r="H151" s="324" t="s">
        <v>3453</v>
      </c>
      <c r="I151" s="324" t="s">
        <v>3415</v>
      </c>
      <c r="J151" s="324">
        <v>120</v>
      </c>
      <c r="K151" s="320"/>
    </row>
    <row r="152" spans="2:11" s="1" customFormat="1" ht="15" customHeight="1">
      <c r="B152" s="297"/>
      <c r="C152" s="324" t="s">
        <v>3462</v>
      </c>
      <c r="D152" s="274"/>
      <c r="E152" s="274"/>
      <c r="F152" s="325" t="s">
        <v>3413</v>
      </c>
      <c r="G152" s="274"/>
      <c r="H152" s="324" t="s">
        <v>3473</v>
      </c>
      <c r="I152" s="324" t="s">
        <v>3415</v>
      </c>
      <c r="J152" s="324" t="s">
        <v>3464</v>
      </c>
      <c r="K152" s="320"/>
    </row>
    <row r="153" spans="2:11" s="1" customFormat="1" ht="15" customHeight="1">
      <c r="B153" s="297"/>
      <c r="C153" s="324" t="s">
        <v>3361</v>
      </c>
      <c r="D153" s="274"/>
      <c r="E153" s="274"/>
      <c r="F153" s="325" t="s">
        <v>3413</v>
      </c>
      <c r="G153" s="274"/>
      <c r="H153" s="324" t="s">
        <v>3474</v>
      </c>
      <c r="I153" s="324" t="s">
        <v>3415</v>
      </c>
      <c r="J153" s="324" t="s">
        <v>3464</v>
      </c>
      <c r="K153" s="320"/>
    </row>
    <row r="154" spans="2:11" s="1" customFormat="1" ht="15" customHeight="1">
      <c r="B154" s="297"/>
      <c r="C154" s="324" t="s">
        <v>3418</v>
      </c>
      <c r="D154" s="274"/>
      <c r="E154" s="274"/>
      <c r="F154" s="325" t="s">
        <v>3419</v>
      </c>
      <c r="G154" s="274"/>
      <c r="H154" s="324" t="s">
        <v>3453</v>
      </c>
      <c r="I154" s="324" t="s">
        <v>3415</v>
      </c>
      <c r="J154" s="324">
        <v>50</v>
      </c>
      <c r="K154" s="320"/>
    </row>
    <row r="155" spans="2:11" s="1" customFormat="1" ht="15" customHeight="1">
      <c r="B155" s="297"/>
      <c r="C155" s="324" t="s">
        <v>3421</v>
      </c>
      <c r="D155" s="274"/>
      <c r="E155" s="274"/>
      <c r="F155" s="325" t="s">
        <v>3413</v>
      </c>
      <c r="G155" s="274"/>
      <c r="H155" s="324" t="s">
        <v>3453</v>
      </c>
      <c r="I155" s="324" t="s">
        <v>3423</v>
      </c>
      <c r="J155" s="324"/>
      <c r="K155" s="320"/>
    </row>
    <row r="156" spans="2:11" s="1" customFormat="1" ht="15" customHeight="1">
      <c r="B156" s="297"/>
      <c r="C156" s="324" t="s">
        <v>3432</v>
      </c>
      <c r="D156" s="274"/>
      <c r="E156" s="274"/>
      <c r="F156" s="325" t="s">
        <v>3419</v>
      </c>
      <c r="G156" s="274"/>
      <c r="H156" s="324" t="s">
        <v>3453</v>
      </c>
      <c r="I156" s="324" t="s">
        <v>3415</v>
      </c>
      <c r="J156" s="324">
        <v>50</v>
      </c>
      <c r="K156" s="320"/>
    </row>
    <row r="157" spans="2:11" s="1" customFormat="1" ht="15" customHeight="1">
      <c r="B157" s="297"/>
      <c r="C157" s="324" t="s">
        <v>3440</v>
      </c>
      <c r="D157" s="274"/>
      <c r="E157" s="274"/>
      <c r="F157" s="325" t="s">
        <v>3419</v>
      </c>
      <c r="G157" s="274"/>
      <c r="H157" s="324" t="s">
        <v>3453</v>
      </c>
      <c r="I157" s="324" t="s">
        <v>3415</v>
      </c>
      <c r="J157" s="324">
        <v>50</v>
      </c>
      <c r="K157" s="320"/>
    </row>
    <row r="158" spans="2:11" s="1" customFormat="1" ht="15" customHeight="1">
      <c r="B158" s="297"/>
      <c r="C158" s="324" t="s">
        <v>3438</v>
      </c>
      <c r="D158" s="274"/>
      <c r="E158" s="274"/>
      <c r="F158" s="325" t="s">
        <v>3419</v>
      </c>
      <c r="G158" s="274"/>
      <c r="H158" s="324" t="s">
        <v>3453</v>
      </c>
      <c r="I158" s="324" t="s">
        <v>3415</v>
      </c>
      <c r="J158" s="324">
        <v>50</v>
      </c>
      <c r="K158" s="320"/>
    </row>
    <row r="159" spans="2:11" s="1" customFormat="1" ht="15" customHeight="1">
      <c r="B159" s="297"/>
      <c r="C159" s="324" t="s">
        <v>186</v>
      </c>
      <c r="D159" s="274"/>
      <c r="E159" s="274"/>
      <c r="F159" s="325" t="s">
        <v>3413</v>
      </c>
      <c r="G159" s="274"/>
      <c r="H159" s="324" t="s">
        <v>3475</v>
      </c>
      <c r="I159" s="324" t="s">
        <v>3415</v>
      </c>
      <c r="J159" s="324" t="s">
        <v>3476</v>
      </c>
      <c r="K159" s="320"/>
    </row>
    <row r="160" spans="2:11" s="1" customFormat="1" ht="15" customHeight="1">
      <c r="B160" s="297"/>
      <c r="C160" s="324" t="s">
        <v>3477</v>
      </c>
      <c r="D160" s="274"/>
      <c r="E160" s="274"/>
      <c r="F160" s="325" t="s">
        <v>3413</v>
      </c>
      <c r="G160" s="274"/>
      <c r="H160" s="324" t="s">
        <v>3478</v>
      </c>
      <c r="I160" s="324" t="s">
        <v>3448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5" t="s">
        <v>3479</v>
      </c>
      <c r="D165" s="395"/>
      <c r="E165" s="395"/>
      <c r="F165" s="395"/>
      <c r="G165" s="395"/>
      <c r="H165" s="395"/>
      <c r="I165" s="395"/>
      <c r="J165" s="395"/>
      <c r="K165" s="267"/>
    </row>
    <row r="166" spans="2:11" s="1" customFormat="1" ht="17.25" customHeight="1">
      <c r="B166" s="266"/>
      <c r="C166" s="287" t="s">
        <v>3407</v>
      </c>
      <c r="D166" s="287"/>
      <c r="E166" s="287"/>
      <c r="F166" s="287" t="s">
        <v>3408</v>
      </c>
      <c r="G166" s="329"/>
      <c r="H166" s="330" t="s">
        <v>56</v>
      </c>
      <c r="I166" s="330" t="s">
        <v>59</v>
      </c>
      <c r="J166" s="287" t="s">
        <v>3409</v>
      </c>
      <c r="K166" s="267"/>
    </row>
    <row r="167" spans="2:11" s="1" customFormat="1" ht="17.25" customHeight="1">
      <c r="B167" s="268"/>
      <c r="C167" s="289" t="s">
        <v>3410</v>
      </c>
      <c r="D167" s="289"/>
      <c r="E167" s="289"/>
      <c r="F167" s="290" t="s">
        <v>3411</v>
      </c>
      <c r="G167" s="331"/>
      <c r="H167" s="332"/>
      <c r="I167" s="332"/>
      <c r="J167" s="289" t="s">
        <v>3412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3416</v>
      </c>
      <c r="D169" s="274"/>
      <c r="E169" s="274"/>
      <c r="F169" s="295" t="s">
        <v>3413</v>
      </c>
      <c r="G169" s="274"/>
      <c r="H169" s="274" t="s">
        <v>3453</v>
      </c>
      <c r="I169" s="274" t="s">
        <v>3415</v>
      </c>
      <c r="J169" s="274">
        <v>120</v>
      </c>
      <c r="K169" s="320"/>
    </row>
    <row r="170" spans="2:11" s="1" customFormat="1" ht="15" customHeight="1">
      <c r="B170" s="297"/>
      <c r="C170" s="274" t="s">
        <v>3462</v>
      </c>
      <c r="D170" s="274"/>
      <c r="E170" s="274"/>
      <c r="F170" s="295" t="s">
        <v>3413</v>
      </c>
      <c r="G170" s="274"/>
      <c r="H170" s="274" t="s">
        <v>3463</v>
      </c>
      <c r="I170" s="274" t="s">
        <v>3415</v>
      </c>
      <c r="J170" s="274" t="s">
        <v>3464</v>
      </c>
      <c r="K170" s="320"/>
    </row>
    <row r="171" spans="2:11" s="1" customFormat="1" ht="15" customHeight="1">
      <c r="B171" s="297"/>
      <c r="C171" s="274" t="s">
        <v>3361</v>
      </c>
      <c r="D171" s="274"/>
      <c r="E171" s="274"/>
      <c r="F171" s="295" t="s">
        <v>3413</v>
      </c>
      <c r="G171" s="274"/>
      <c r="H171" s="274" t="s">
        <v>3480</v>
      </c>
      <c r="I171" s="274" t="s">
        <v>3415</v>
      </c>
      <c r="J171" s="274" t="s">
        <v>3464</v>
      </c>
      <c r="K171" s="320"/>
    </row>
    <row r="172" spans="2:11" s="1" customFormat="1" ht="15" customHeight="1">
      <c r="B172" s="297"/>
      <c r="C172" s="274" t="s">
        <v>3418</v>
      </c>
      <c r="D172" s="274"/>
      <c r="E172" s="274"/>
      <c r="F172" s="295" t="s">
        <v>3419</v>
      </c>
      <c r="G172" s="274"/>
      <c r="H172" s="274" t="s">
        <v>3480</v>
      </c>
      <c r="I172" s="274" t="s">
        <v>3415</v>
      </c>
      <c r="J172" s="274">
        <v>50</v>
      </c>
      <c r="K172" s="320"/>
    </row>
    <row r="173" spans="2:11" s="1" customFormat="1" ht="15" customHeight="1">
      <c r="B173" s="297"/>
      <c r="C173" s="274" t="s">
        <v>3421</v>
      </c>
      <c r="D173" s="274"/>
      <c r="E173" s="274"/>
      <c r="F173" s="295" t="s">
        <v>3413</v>
      </c>
      <c r="G173" s="274"/>
      <c r="H173" s="274" t="s">
        <v>3480</v>
      </c>
      <c r="I173" s="274" t="s">
        <v>3423</v>
      </c>
      <c r="J173" s="274"/>
      <c r="K173" s="320"/>
    </row>
    <row r="174" spans="2:11" s="1" customFormat="1" ht="15" customHeight="1">
      <c r="B174" s="297"/>
      <c r="C174" s="274" t="s">
        <v>3432</v>
      </c>
      <c r="D174" s="274"/>
      <c r="E174" s="274"/>
      <c r="F174" s="295" t="s">
        <v>3419</v>
      </c>
      <c r="G174" s="274"/>
      <c r="H174" s="274" t="s">
        <v>3480</v>
      </c>
      <c r="I174" s="274" t="s">
        <v>3415</v>
      </c>
      <c r="J174" s="274">
        <v>50</v>
      </c>
      <c r="K174" s="320"/>
    </row>
    <row r="175" spans="2:11" s="1" customFormat="1" ht="15" customHeight="1">
      <c r="B175" s="297"/>
      <c r="C175" s="274" t="s">
        <v>3440</v>
      </c>
      <c r="D175" s="274"/>
      <c r="E175" s="274"/>
      <c r="F175" s="295" t="s">
        <v>3419</v>
      </c>
      <c r="G175" s="274"/>
      <c r="H175" s="274" t="s">
        <v>3480</v>
      </c>
      <c r="I175" s="274" t="s">
        <v>3415</v>
      </c>
      <c r="J175" s="274">
        <v>50</v>
      </c>
      <c r="K175" s="320"/>
    </row>
    <row r="176" spans="2:11" s="1" customFormat="1" ht="15" customHeight="1">
      <c r="B176" s="297"/>
      <c r="C176" s="274" t="s">
        <v>3438</v>
      </c>
      <c r="D176" s="274"/>
      <c r="E176" s="274"/>
      <c r="F176" s="295" t="s">
        <v>3419</v>
      </c>
      <c r="G176" s="274"/>
      <c r="H176" s="274" t="s">
        <v>3480</v>
      </c>
      <c r="I176" s="274" t="s">
        <v>3415</v>
      </c>
      <c r="J176" s="274">
        <v>50</v>
      </c>
      <c r="K176" s="320"/>
    </row>
    <row r="177" spans="2:11" s="1" customFormat="1" ht="15" customHeight="1">
      <c r="B177" s="297"/>
      <c r="C177" s="274" t="s">
        <v>211</v>
      </c>
      <c r="D177" s="274"/>
      <c r="E177" s="274"/>
      <c r="F177" s="295" t="s">
        <v>3413</v>
      </c>
      <c r="G177" s="274"/>
      <c r="H177" s="274" t="s">
        <v>3481</v>
      </c>
      <c r="I177" s="274" t="s">
        <v>3482</v>
      </c>
      <c r="J177" s="274"/>
      <c r="K177" s="320"/>
    </row>
    <row r="178" spans="2:11" s="1" customFormat="1" ht="15" customHeight="1">
      <c r="B178" s="297"/>
      <c r="C178" s="274" t="s">
        <v>59</v>
      </c>
      <c r="D178" s="274"/>
      <c r="E178" s="274"/>
      <c r="F178" s="295" t="s">
        <v>3413</v>
      </c>
      <c r="G178" s="274"/>
      <c r="H178" s="274" t="s">
        <v>3483</v>
      </c>
      <c r="I178" s="274" t="s">
        <v>3484</v>
      </c>
      <c r="J178" s="274">
        <v>1</v>
      </c>
      <c r="K178" s="320"/>
    </row>
    <row r="179" spans="2:11" s="1" customFormat="1" ht="15" customHeight="1">
      <c r="B179" s="297"/>
      <c r="C179" s="274" t="s">
        <v>55</v>
      </c>
      <c r="D179" s="274"/>
      <c r="E179" s="274"/>
      <c r="F179" s="295" t="s">
        <v>3413</v>
      </c>
      <c r="G179" s="274"/>
      <c r="H179" s="274" t="s">
        <v>3485</v>
      </c>
      <c r="I179" s="274" t="s">
        <v>3415</v>
      </c>
      <c r="J179" s="274">
        <v>20</v>
      </c>
      <c r="K179" s="320"/>
    </row>
    <row r="180" spans="2:11" s="1" customFormat="1" ht="15" customHeight="1">
      <c r="B180" s="297"/>
      <c r="C180" s="274" t="s">
        <v>56</v>
      </c>
      <c r="D180" s="274"/>
      <c r="E180" s="274"/>
      <c r="F180" s="295" t="s">
        <v>3413</v>
      </c>
      <c r="G180" s="274"/>
      <c r="H180" s="274" t="s">
        <v>3486</v>
      </c>
      <c r="I180" s="274" t="s">
        <v>3415</v>
      </c>
      <c r="J180" s="274">
        <v>255</v>
      </c>
      <c r="K180" s="320"/>
    </row>
    <row r="181" spans="2:11" s="1" customFormat="1" ht="15" customHeight="1">
      <c r="B181" s="297"/>
      <c r="C181" s="274" t="s">
        <v>212</v>
      </c>
      <c r="D181" s="274"/>
      <c r="E181" s="274"/>
      <c r="F181" s="295" t="s">
        <v>3413</v>
      </c>
      <c r="G181" s="274"/>
      <c r="H181" s="274" t="s">
        <v>3377</v>
      </c>
      <c r="I181" s="274" t="s">
        <v>3415</v>
      </c>
      <c r="J181" s="274">
        <v>10</v>
      </c>
      <c r="K181" s="320"/>
    </row>
    <row r="182" spans="2:11" s="1" customFormat="1" ht="15" customHeight="1">
      <c r="B182" s="297"/>
      <c r="C182" s="274" t="s">
        <v>213</v>
      </c>
      <c r="D182" s="274"/>
      <c r="E182" s="274"/>
      <c r="F182" s="295" t="s">
        <v>3413</v>
      </c>
      <c r="G182" s="274"/>
      <c r="H182" s="274" t="s">
        <v>3487</v>
      </c>
      <c r="I182" s="274" t="s">
        <v>3448</v>
      </c>
      <c r="J182" s="274"/>
      <c r="K182" s="320"/>
    </row>
    <row r="183" spans="2:11" s="1" customFormat="1" ht="15" customHeight="1">
      <c r="B183" s="297"/>
      <c r="C183" s="274" t="s">
        <v>3488</v>
      </c>
      <c r="D183" s="274"/>
      <c r="E183" s="274"/>
      <c r="F183" s="295" t="s">
        <v>3413</v>
      </c>
      <c r="G183" s="274"/>
      <c r="H183" s="274" t="s">
        <v>3489</v>
      </c>
      <c r="I183" s="274" t="s">
        <v>3448</v>
      </c>
      <c r="J183" s="274"/>
      <c r="K183" s="320"/>
    </row>
    <row r="184" spans="2:11" s="1" customFormat="1" ht="15" customHeight="1">
      <c r="B184" s="297"/>
      <c r="C184" s="274" t="s">
        <v>3477</v>
      </c>
      <c r="D184" s="274"/>
      <c r="E184" s="274"/>
      <c r="F184" s="295" t="s">
        <v>3413</v>
      </c>
      <c r="G184" s="274"/>
      <c r="H184" s="274" t="s">
        <v>3490</v>
      </c>
      <c r="I184" s="274" t="s">
        <v>3448</v>
      </c>
      <c r="J184" s="274"/>
      <c r="K184" s="320"/>
    </row>
    <row r="185" spans="2:11" s="1" customFormat="1" ht="15" customHeight="1">
      <c r="B185" s="297"/>
      <c r="C185" s="274" t="s">
        <v>215</v>
      </c>
      <c r="D185" s="274"/>
      <c r="E185" s="274"/>
      <c r="F185" s="295" t="s">
        <v>3419</v>
      </c>
      <c r="G185" s="274"/>
      <c r="H185" s="274" t="s">
        <v>3491</v>
      </c>
      <c r="I185" s="274" t="s">
        <v>3415</v>
      </c>
      <c r="J185" s="274">
        <v>50</v>
      </c>
      <c r="K185" s="320"/>
    </row>
    <row r="186" spans="2:11" s="1" customFormat="1" ht="15" customHeight="1">
      <c r="B186" s="297"/>
      <c r="C186" s="274" t="s">
        <v>3492</v>
      </c>
      <c r="D186" s="274"/>
      <c r="E186" s="274"/>
      <c r="F186" s="295" t="s">
        <v>3419</v>
      </c>
      <c r="G186" s="274"/>
      <c r="H186" s="274" t="s">
        <v>3493</v>
      </c>
      <c r="I186" s="274" t="s">
        <v>3494</v>
      </c>
      <c r="J186" s="274"/>
      <c r="K186" s="320"/>
    </row>
    <row r="187" spans="2:11" s="1" customFormat="1" ht="15" customHeight="1">
      <c r="B187" s="297"/>
      <c r="C187" s="274" t="s">
        <v>3495</v>
      </c>
      <c r="D187" s="274"/>
      <c r="E187" s="274"/>
      <c r="F187" s="295" t="s">
        <v>3419</v>
      </c>
      <c r="G187" s="274"/>
      <c r="H187" s="274" t="s">
        <v>3496</v>
      </c>
      <c r="I187" s="274" t="s">
        <v>3494</v>
      </c>
      <c r="J187" s="274"/>
      <c r="K187" s="320"/>
    </row>
    <row r="188" spans="2:11" s="1" customFormat="1" ht="15" customHeight="1">
      <c r="B188" s="297"/>
      <c r="C188" s="274" t="s">
        <v>3497</v>
      </c>
      <c r="D188" s="274"/>
      <c r="E188" s="274"/>
      <c r="F188" s="295" t="s">
        <v>3419</v>
      </c>
      <c r="G188" s="274"/>
      <c r="H188" s="274" t="s">
        <v>3498</v>
      </c>
      <c r="I188" s="274" t="s">
        <v>3494</v>
      </c>
      <c r="J188" s="274"/>
      <c r="K188" s="320"/>
    </row>
    <row r="189" spans="2:11" s="1" customFormat="1" ht="15" customHeight="1">
      <c r="B189" s="297"/>
      <c r="C189" s="333" t="s">
        <v>3499</v>
      </c>
      <c r="D189" s="274"/>
      <c r="E189" s="274"/>
      <c r="F189" s="295" t="s">
        <v>3419</v>
      </c>
      <c r="G189" s="274"/>
      <c r="H189" s="274" t="s">
        <v>3500</v>
      </c>
      <c r="I189" s="274" t="s">
        <v>3501</v>
      </c>
      <c r="J189" s="334" t="s">
        <v>3502</v>
      </c>
      <c r="K189" s="320"/>
    </row>
    <row r="190" spans="2:11" s="1" customFormat="1" ht="15" customHeight="1">
      <c r="B190" s="297"/>
      <c r="C190" s="333" t="s">
        <v>44</v>
      </c>
      <c r="D190" s="274"/>
      <c r="E190" s="274"/>
      <c r="F190" s="295" t="s">
        <v>3413</v>
      </c>
      <c r="G190" s="274"/>
      <c r="H190" s="271" t="s">
        <v>3503</v>
      </c>
      <c r="I190" s="274" t="s">
        <v>3504</v>
      </c>
      <c r="J190" s="274"/>
      <c r="K190" s="320"/>
    </row>
    <row r="191" spans="2:11" s="1" customFormat="1" ht="15" customHeight="1">
      <c r="B191" s="297"/>
      <c r="C191" s="333" t="s">
        <v>3505</v>
      </c>
      <c r="D191" s="274"/>
      <c r="E191" s="274"/>
      <c r="F191" s="295" t="s">
        <v>3413</v>
      </c>
      <c r="G191" s="274"/>
      <c r="H191" s="274" t="s">
        <v>3506</v>
      </c>
      <c r="I191" s="274" t="s">
        <v>3448</v>
      </c>
      <c r="J191" s="274"/>
      <c r="K191" s="320"/>
    </row>
    <row r="192" spans="2:11" s="1" customFormat="1" ht="15" customHeight="1">
      <c r="B192" s="297"/>
      <c r="C192" s="333" t="s">
        <v>3507</v>
      </c>
      <c r="D192" s="274"/>
      <c r="E192" s="274"/>
      <c r="F192" s="295" t="s">
        <v>3413</v>
      </c>
      <c r="G192" s="274"/>
      <c r="H192" s="274" t="s">
        <v>3508</v>
      </c>
      <c r="I192" s="274" t="s">
        <v>3448</v>
      </c>
      <c r="J192" s="274"/>
      <c r="K192" s="320"/>
    </row>
    <row r="193" spans="2:11" s="1" customFormat="1" ht="15" customHeight="1">
      <c r="B193" s="297"/>
      <c r="C193" s="333" t="s">
        <v>3509</v>
      </c>
      <c r="D193" s="274"/>
      <c r="E193" s="274"/>
      <c r="F193" s="295" t="s">
        <v>3419</v>
      </c>
      <c r="G193" s="274"/>
      <c r="H193" s="274" t="s">
        <v>3510</v>
      </c>
      <c r="I193" s="274" t="s">
        <v>3448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5" t="s">
        <v>3511</v>
      </c>
      <c r="D199" s="395"/>
      <c r="E199" s="395"/>
      <c r="F199" s="395"/>
      <c r="G199" s="395"/>
      <c r="H199" s="395"/>
      <c r="I199" s="395"/>
      <c r="J199" s="395"/>
      <c r="K199" s="267"/>
    </row>
    <row r="200" spans="2:11" s="1" customFormat="1" ht="25.5" customHeight="1">
      <c r="B200" s="266"/>
      <c r="C200" s="336" t="s">
        <v>3512</v>
      </c>
      <c r="D200" s="336"/>
      <c r="E200" s="336"/>
      <c r="F200" s="336" t="s">
        <v>3513</v>
      </c>
      <c r="G200" s="337"/>
      <c r="H200" s="396" t="s">
        <v>3514</v>
      </c>
      <c r="I200" s="396"/>
      <c r="J200" s="396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3504</v>
      </c>
      <c r="D202" s="274"/>
      <c r="E202" s="274"/>
      <c r="F202" s="295" t="s">
        <v>45</v>
      </c>
      <c r="G202" s="274"/>
      <c r="H202" s="397" t="s">
        <v>3515</v>
      </c>
      <c r="I202" s="397"/>
      <c r="J202" s="397"/>
      <c r="K202" s="320"/>
    </row>
    <row r="203" spans="2:11" s="1" customFormat="1" ht="15" customHeight="1">
      <c r="B203" s="297"/>
      <c r="C203" s="274"/>
      <c r="D203" s="274"/>
      <c r="E203" s="274"/>
      <c r="F203" s="295" t="s">
        <v>46</v>
      </c>
      <c r="G203" s="274"/>
      <c r="H203" s="397" t="s">
        <v>3516</v>
      </c>
      <c r="I203" s="397"/>
      <c r="J203" s="397"/>
      <c r="K203" s="320"/>
    </row>
    <row r="204" spans="2:11" s="1" customFormat="1" ht="15" customHeight="1">
      <c r="B204" s="297"/>
      <c r="C204" s="274"/>
      <c r="D204" s="274"/>
      <c r="E204" s="274"/>
      <c r="F204" s="295" t="s">
        <v>49</v>
      </c>
      <c r="G204" s="274"/>
      <c r="H204" s="397" t="s">
        <v>3517</v>
      </c>
      <c r="I204" s="397"/>
      <c r="J204" s="397"/>
      <c r="K204" s="320"/>
    </row>
    <row r="205" spans="2:11" s="1" customFormat="1" ht="15" customHeight="1">
      <c r="B205" s="297"/>
      <c r="C205" s="274"/>
      <c r="D205" s="274"/>
      <c r="E205" s="274"/>
      <c r="F205" s="295" t="s">
        <v>47</v>
      </c>
      <c r="G205" s="274"/>
      <c r="H205" s="397" t="s">
        <v>3518</v>
      </c>
      <c r="I205" s="397"/>
      <c r="J205" s="397"/>
      <c r="K205" s="320"/>
    </row>
    <row r="206" spans="2:11" s="1" customFormat="1" ht="15" customHeight="1">
      <c r="B206" s="297"/>
      <c r="C206" s="274"/>
      <c r="D206" s="274"/>
      <c r="E206" s="274"/>
      <c r="F206" s="295" t="s">
        <v>48</v>
      </c>
      <c r="G206" s="274"/>
      <c r="H206" s="397" t="s">
        <v>3519</v>
      </c>
      <c r="I206" s="397"/>
      <c r="J206" s="397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3460</v>
      </c>
      <c r="D208" s="274"/>
      <c r="E208" s="274"/>
      <c r="F208" s="295" t="s">
        <v>81</v>
      </c>
      <c r="G208" s="274"/>
      <c r="H208" s="397" t="s">
        <v>3520</v>
      </c>
      <c r="I208" s="397"/>
      <c r="J208" s="397"/>
      <c r="K208" s="320"/>
    </row>
    <row r="209" spans="2:11" s="1" customFormat="1" ht="15" customHeight="1">
      <c r="B209" s="297"/>
      <c r="C209" s="274"/>
      <c r="D209" s="274"/>
      <c r="E209" s="274"/>
      <c r="F209" s="295" t="s">
        <v>3356</v>
      </c>
      <c r="G209" s="274"/>
      <c r="H209" s="397" t="s">
        <v>3357</v>
      </c>
      <c r="I209" s="397"/>
      <c r="J209" s="397"/>
      <c r="K209" s="320"/>
    </row>
    <row r="210" spans="2:11" s="1" customFormat="1" ht="15" customHeight="1">
      <c r="B210" s="297"/>
      <c r="C210" s="274"/>
      <c r="D210" s="274"/>
      <c r="E210" s="274"/>
      <c r="F210" s="295" t="s">
        <v>3354</v>
      </c>
      <c r="G210" s="274"/>
      <c r="H210" s="397" t="s">
        <v>3521</v>
      </c>
      <c r="I210" s="397"/>
      <c r="J210" s="397"/>
      <c r="K210" s="320"/>
    </row>
    <row r="211" spans="2:11" s="1" customFormat="1" ht="15" customHeight="1">
      <c r="B211" s="338"/>
      <c r="C211" s="274"/>
      <c r="D211" s="274"/>
      <c r="E211" s="274"/>
      <c r="F211" s="295" t="s">
        <v>3358</v>
      </c>
      <c r="G211" s="333"/>
      <c r="H211" s="398" t="s">
        <v>3359</v>
      </c>
      <c r="I211" s="398"/>
      <c r="J211" s="398"/>
      <c r="K211" s="339"/>
    </row>
    <row r="212" spans="2:11" s="1" customFormat="1" ht="15" customHeight="1">
      <c r="B212" s="338"/>
      <c r="C212" s="274"/>
      <c r="D212" s="274"/>
      <c r="E212" s="274"/>
      <c r="F212" s="295" t="s">
        <v>3360</v>
      </c>
      <c r="G212" s="333"/>
      <c r="H212" s="398" t="s">
        <v>2350</v>
      </c>
      <c r="I212" s="398"/>
      <c r="J212" s="398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3484</v>
      </c>
      <c r="D214" s="274"/>
      <c r="E214" s="274"/>
      <c r="F214" s="295">
        <v>1</v>
      </c>
      <c r="G214" s="333"/>
      <c r="H214" s="398" t="s">
        <v>3522</v>
      </c>
      <c r="I214" s="398"/>
      <c r="J214" s="398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398" t="s">
        <v>3523</v>
      </c>
      <c r="I215" s="398"/>
      <c r="J215" s="398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398" t="s">
        <v>3524</v>
      </c>
      <c r="I216" s="398"/>
      <c r="J216" s="398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398" t="s">
        <v>3525</v>
      </c>
      <c r="I217" s="398"/>
      <c r="J217" s="398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83</v>
      </c>
      <c r="AZ2" s="102" t="s">
        <v>127</v>
      </c>
      <c r="BA2" s="102" t="s">
        <v>128</v>
      </c>
      <c r="BB2" s="102" t="s">
        <v>129</v>
      </c>
      <c r="BC2" s="102" t="s">
        <v>130</v>
      </c>
      <c r="BD2" s="102" t="s">
        <v>131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  <c r="AZ3" s="102" t="s">
        <v>132</v>
      </c>
      <c r="BA3" s="102" t="s">
        <v>133</v>
      </c>
      <c r="BB3" s="102" t="s">
        <v>129</v>
      </c>
      <c r="BC3" s="102" t="s">
        <v>134</v>
      </c>
      <c r="BD3" s="102" t="s">
        <v>131</v>
      </c>
    </row>
    <row r="4" spans="2:5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  <c r="AZ4" s="102" t="s">
        <v>136</v>
      </c>
      <c r="BA4" s="102" t="s">
        <v>137</v>
      </c>
      <c r="BB4" s="102" t="s">
        <v>138</v>
      </c>
      <c r="BC4" s="102" t="s">
        <v>139</v>
      </c>
      <c r="BD4" s="102" t="s">
        <v>131</v>
      </c>
    </row>
    <row r="5" spans="2:56" s="1" customFormat="1" ht="6.95" customHeight="1">
      <c r="B5" s="21"/>
      <c r="L5" s="21"/>
      <c r="AZ5" s="102" t="s">
        <v>140</v>
      </c>
      <c r="BA5" s="102" t="s">
        <v>141</v>
      </c>
      <c r="BB5" s="102" t="s">
        <v>129</v>
      </c>
      <c r="BC5" s="102" t="s">
        <v>142</v>
      </c>
      <c r="BD5" s="102" t="s">
        <v>131</v>
      </c>
    </row>
    <row r="6" spans="2:56" s="1" customFormat="1" ht="12" customHeight="1">
      <c r="B6" s="21"/>
      <c r="D6" s="107" t="s">
        <v>16</v>
      </c>
      <c r="L6" s="21"/>
      <c r="AZ6" s="102" t="s">
        <v>143</v>
      </c>
      <c r="BA6" s="102" t="s">
        <v>144</v>
      </c>
      <c r="BB6" s="102" t="s">
        <v>19</v>
      </c>
      <c r="BC6" s="102" t="s">
        <v>142</v>
      </c>
      <c r="BD6" s="102" t="s">
        <v>131</v>
      </c>
    </row>
    <row r="7" spans="2:56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  <c r="AZ7" s="102" t="s">
        <v>145</v>
      </c>
      <c r="BA7" s="102" t="s">
        <v>146</v>
      </c>
      <c r="BB7" s="102" t="s">
        <v>129</v>
      </c>
      <c r="BC7" s="102" t="s">
        <v>139</v>
      </c>
      <c r="BD7" s="102" t="s">
        <v>131</v>
      </c>
    </row>
    <row r="8" spans="1:56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2" t="s">
        <v>148</v>
      </c>
      <c r="BA8" s="102" t="s">
        <v>149</v>
      </c>
      <c r="BB8" s="102" t="s">
        <v>129</v>
      </c>
      <c r="BC8" s="102" t="s">
        <v>150</v>
      </c>
      <c r="BD8" s="102" t="s">
        <v>131</v>
      </c>
    </row>
    <row r="9" spans="1:56" s="2" customFormat="1" ht="16.5" customHeight="1">
      <c r="A9" s="35"/>
      <c r="B9" s="40"/>
      <c r="C9" s="35"/>
      <c r="D9" s="35"/>
      <c r="E9" s="385" t="s">
        <v>151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2" t="s">
        <v>152</v>
      </c>
      <c r="BA9" s="102" t="s">
        <v>153</v>
      </c>
      <c r="BB9" s="102" t="s">
        <v>129</v>
      </c>
      <c r="BC9" s="102" t="s">
        <v>154</v>
      </c>
      <c r="BD9" s="102" t="s">
        <v>131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2" t="s">
        <v>155</v>
      </c>
      <c r="BA10" s="102" t="s">
        <v>156</v>
      </c>
      <c r="BB10" s="102" t="s">
        <v>129</v>
      </c>
      <c r="BC10" s="102" t="s">
        <v>157</v>
      </c>
      <c r="BD10" s="102" t="s">
        <v>131</v>
      </c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2" t="s">
        <v>158</v>
      </c>
      <c r="BA11" s="102" t="s">
        <v>159</v>
      </c>
      <c r="BB11" s="102" t="s">
        <v>129</v>
      </c>
      <c r="BC11" s="102" t="s">
        <v>160</v>
      </c>
      <c r="BD11" s="102" t="s">
        <v>131</v>
      </c>
    </row>
    <row r="12" spans="1:56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2" t="s">
        <v>161</v>
      </c>
      <c r="BA12" s="102" t="s">
        <v>162</v>
      </c>
      <c r="BB12" s="102" t="s">
        <v>129</v>
      </c>
      <c r="BC12" s="102" t="s">
        <v>163</v>
      </c>
      <c r="BD12" s="102" t="s">
        <v>131</v>
      </c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2" t="s">
        <v>164</v>
      </c>
      <c r="BA13" s="102" t="s">
        <v>165</v>
      </c>
      <c r="BB13" s="102" t="s">
        <v>129</v>
      </c>
      <c r="BC13" s="102" t="s">
        <v>166</v>
      </c>
      <c r="BD13" s="102" t="s">
        <v>131</v>
      </c>
    </row>
    <row r="14" spans="1:56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02" t="s">
        <v>167</v>
      </c>
      <c r="BA14" s="102" t="s">
        <v>168</v>
      </c>
      <c r="BB14" s="102" t="s">
        <v>129</v>
      </c>
      <c r="BC14" s="102" t="s">
        <v>169</v>
      </c>
      <c r="BD14" s="102" t="s">
        <v>131</v>
      </c>
    </row>
    <row r="15" spans="1:56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02" t="s">
        <v>170</v>
      </c>
      <c r="BA15" s="102" t="s">
        <v>171</v>
      </c>
      <c r="BB15" s="102" t="s">
        <v>129</v>
      </c>
      <c r="BC15" s="102" t="s">
        <v>172</v>
      </c>
      <c r="BD15" s="102" t="s">
        <v>131</v>
      </c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02" t="s">
        <v>173</v>
      </c>
      <c r="BA16" s="102" t="s">
        <v>174</v>
      </c>
      <c r="BB16" s="102" t="s">
        <v>129</v>
      </c>
      <c r="BC16" s="102" t="s">
        <v>175</v>
      </c>
      <c r="BD16" s="102" t="s">
        <v>131</v>
      </c>
    </row>
    <row r="17" spans="1:56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02" t="s">
        <v>176</v>
      </c>
      <c r="BA17" s="102" t="s">
        <v>177</v>
      </c>
      <c r="BB17" s="102" t="s">
        <v>129</v>
      </c>
      <c r="BC17" s="102" t="s">
        <v>178</v>
      </c>
      <c r="BD17" s="102" t="s">
        <v>131</v>
      </c>
    </row>
    <row r="18" spans="1:56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02" t="s">
        <v>179</v>
      </c>
      <c r="BA18" s="102" t="s">
        <v>180</v>
      </c>
      <c r="BB18" s="102" t="s">
        <v>129</v>
      </c>
      <c r="BC18" s="102" t="s">
        <v>181</v>
      </c>
      <c r="BD18" s="102" t="s">
        <v>131</v>
      </c>
    </row>
    <row r="19" spans="1:56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02" t="s">
        <v>182</v>
      </c>
      <c r="BA19" s="102" t="s">
        <v>183</v>
      </c>
      <c r="BB19" s="102" t="s">
        <v>129</v>
      </c>
      <c r="BC19" s="102" t="s">
        <v>184</v>
      </c>
      <c r="BD19" s="102" t="s">
        <v>131</v>
      </c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33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34</v>
      </c>
      <c r="F21" s="35"/>
      <c r="G21" s="35"/>
      <c r="H21" s="35"/>
      <c r="I21" s="107" t="s">
        <v>29</v>
      </c>
      <c r="J21" s="109" t="s">
        <v>35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33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34</v>
      </c>
      <c r="F24" s="35"/>
      <c r="G24" s="35"/>
      <c r="H24" s="35"/>
      <c r="I24" s="107" t="s">
        <v>29</v>
      </c>
      <c r="J24" s="109" t="s">
        <v>35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ROUND(J100,2)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ROUND((SUM(BE100:BE567)),2)</f>
        <v>0</v>
      </c>
      <c r="G33" s="35"/>
      <c r="H33" s="35"/>
      <c r="I33" s="120">
        <v>0.21</v>
      </c>
      <c r="J33" s="119">
        <f>ROUND(((SUM(BE100:BE567))*I33),2)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ROUND((SUM(BF100:BF567)),2)</f>
        <v>0</v>
      </c>
      <c r="G34" s="35"/>
      <c r="H34" s="35"/>
      <c r="I34" s="120">
        <v>0.15</v>
      </c>
      <c r="J34" s="119">
        <f>ROUND(((SUM(BF100:BF567))*I34),2)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ROUND((SUM(BG100:BG567)),2)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ROUND((SUM(BH100:BH567)),2)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ROUND((SUM(BI100:BI567)),2)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01 - Stavební práce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REMIUMA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REMIUMA s.r.o.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J101</f>
        <v>0</v>
      </c>
      <c r="K60" s="137"/>
      <c r="L60" s="141"/>
    </row>
    <row r="61" spans="2:12" s="10" customFormat="1" ht="19.9" customHeight="1">
      <c r="B61" s="142"/>
      <c r="C61" s="143"/>
      <c r="D61" s="144" t="s">
        <v>190</v>
      </c>
      <c r="E61" s="145"/>
      <c r="F61" s="145"/>
      <c r="G61" s="145"/>
      <c r="H61" s="145"/>
      <c r="I61" s="145"/>
      <c r="J61" s="146">
        <f>J102</f>
        <v>0</v>
      </c>
      <c r="K61" s="143"/>
      <c r="L61" s="147"/>
    </row>
    <row r="62" spans="2:12" s="10" customFormat="1" ht="19.9" customHeight="1">
      <c r="B62" s="142"/>
      <c r="C62" s="143"/>
      <c r="D62" s="144" t="s">
        <v>191</v>
      </c>
      <c r="E62" s="145"/>
      <c r="F62" s="145"/>
      <c r="G62" s="145"/>
      <c r="H62" s="145"/>
      <c r="I62" s="145"/>
      <c r="J62" s="146">
        <f>J131</f>
        <v>0</v>
      </c>
      <c r="K62" s="143"/>
      <c r="L62" s="147"/>
    </row>
    <row r="63" spans="2:12" s="10" customFormat="1" ht="19.9" customHeight="1">
      <c r="B63" s="142"/>
      <c r="C63" s="143"/>
      <c r="D63" s="144" t="s">
        <v>192</v>
      </c>
      <c r="E63" s="145"/>
      <c r="F63" s="145"/>
      <c r="G63" s="145"/>
      <c r="H63" s="145"/>
      <c r="I63" s="145"/>
      <c r="J63" s="146">
        <f>J152</f>
        <v>0</v>
      </c>
      <c r="K63" s="143"/>
      <c r="L63" s="147"/>
    </row>
    <row r="64" spans="2:12" s="10" customFormat="1" ht="19.9" customHeight="1">
      <c r="B64" s="142"/>
      <c r="C64" s="143"/>
      <c r="D64" s="144" t="s">
        <v>193</v>
      </c>
      <c r="E64" s="145"/>
      <c r="F64" s="145"/>
      <c r="G64" s="145"/>
      <c r="H64" s="145"/>
      <c r="I64" s="145"/>
      <c r="J64" s="146">
        <f>J196</f>
        <v>0</v>
      </c>
      <c r="K64" s="143"/>
      <c r="L64" s="147"/>
    </row>
    <row r="65" spans="2:12" s="10" customFormat="1" ht="19.9" customHeight="1">
      <c r="B65" s="142"/>
      <c r="C65" s="143"/>
      <c r="D65" s="144" t="s">
        <v>194</v>
      </c>
      <c r="E65" s="145"/>
      <c r="F65" s="145"/>
      <c r="G65" s="145"/>
      <c r="H65" s="145"/>
      <c r="I65" s="145"/>
      <c r="J65" s="146">
        <f>J254</f>
        <v>0</v>
      </c>
      <c r="K65" s="143"/>
      <c r="L65" s="147"/>
    </row>
    <row r="66" spans="2:12" s="10" customFormat="1" ht="19.9" customHeight="1">
      <c r="B66" s="142"/>
      <c r="C66" s="143"/>
      <c r="D66" s="144" t="s">
        <v>195</v>
      </c>
      <c r="E66" s="145"/>
      <c r="F66" s="145"/>
      <c r="G66" s="145"/>
      <c r="H66" s="145"/>
      <c r="I66" s="145"/>
      <c r="J66" s="146">
        <f>J331</f>
        <v>0</v>
      </c>
      <c r="K66" s="143"/>
      <c r="L66" s="147"/>
    </row>
    <row r="67" spans="2:12" s="10" customFormat="1" ht="19.9" customHeight="1">
      <c r="B67" s="142"/>
      <c r="C67" s="143"/>
      <c r="D67" s="144" t="s">
        <v>196</v>
      </c>
      <c r="E67" s="145"/>
      <c r="F67" s="145"/>
      <c r="G67" s="145"/>
      <c r="H67" s="145"/>
      <c r="I67" s="145"/>
      <c r="J67" s="146">
        <f>J339</f>
        <v>0</v>
      </c>
      <c r="K67" s="143"/>
      <c r="L67" s="147"/>
    </row>
    <row r="68" spans="2:12" s="9" customFormat="1" ht="24.95" customHeight="1">
      <c r="B68" s="136"/>
      <c r="C68" s="137"/>
      <c r="D68" s="138" t="s">
        <v>197</v>
      </c>
      <c r="E68" s="139"/>
      <c r="F68" s="139"/>
      <c r="G68" s="139"/>
      <c r="H68" s="139"/>
      <c r="I68" s="139"/>
      <c r="J68" s="140">
        <f>J342</f>
        <v>0</v>
      </c>
      <c r="K68" s="137"/>
      <c r="L68" s="141"/>
    </row>
    <row r="69" spans="2:12" s="10" customFormat="1" ht="19.9" customHeight="1">
      <c r="B69" s="142"/>
      <c r="C69" s="143"/>
      <c r="D69" s="144" t="s">
        <v>198</v>
      </c>
      <c r="E69" s="145"/>
      <c r="F69" s="145"/>
      <c r="G69" s="145"/>
      <c r="H69" s="145"/>
      <c r="I69" s="145"/>
      <c r="J69" s="146">
        <f>J343</f>
        <v>0</v>
      </c>
      <c r="K69" s="143"/>
      <c r="L69" s="147"/>
    </row>
    <row r="70" spans="2:12" s="10" customFormat="1" ht="19.9" customHeight="1">
      <c r="B70" s="142"/>
      <c r="C70" s="143"/>
      <c r="D70" s="144" t="s">
        <v>199</v>
      </c>
      <c r="E70" s="145"/>
      <c r="F70" s="145"/>
      <c r="G70" s="145"/>
      <c r="H70" s="145"/>
      <c r="I70" s="145"/>
      <c r="J70" s="146">
        <f>J381</f>
        <v>0</v>
      </c>
      <c r="K70" s="143"/>
      <c r="L70" s="147"/>
    </row>
    <row r="71" spans="2:12" s="10" customFormat="1" ht="19.9" customHeight="1">
      <c r="B71" s="142"/>
      <c r="C71" s="143"/>
      <c r="D71" s="144" t="s">
        <v>200</v>
      </c>
      <c r="E71" s="145"/>
      <c r="F71" s="145"/>
      <c r="G71" s="145"/>
      <c r="H71" s="145"/>
      <c r="I71" s="145"/>
      <c r="J71" s="146">
        <f>J415</f>
        <v>0</v>
      </c>
      <c r="K71" s="143"/>
      <c r="L71" s="147"/>
    </row>
    <row r="72" spans="2:12" s="10" customFormat="1" ht="19.9" customHeight="1">
      <c r="B72" s="142"/>
      <c r="C72" s="143"/>
      <c r="D72" s="144" t="s">
        <v>201</v>
      </c>
      <c r="E72" s="145"/>
      <c r="F72" s="145"/>
      <c r="G72" s="145"/>
      <c r="H72" s="145"/>
      <c r="I72" s="145"/>
      <c r="J72" s="146">
        <f>J421</f>
        <v>0</v>
      </c>
      <c r="K72" s="143"/>
      <c r="L72" s="147"/>
    </row>
    <row r="73" spans="2:12" s="10" customFormat="1" ht="19.9" customHeight="1">
      <c r="B73" s="142"/>
      <c r="C73" s="143"/>
      <c r="D73" s="144" t="s">
        <v>202</v>
      </c>
      <c r="E73" s="145"/>
      <c r="F73" s="145"/>
      <c r="G73" s="145"/>
      <c r="H73" s="145"/>
      <c r="I73" s="145"/>
      <c r="J73" s="146">
        <f>J453</f>
        <v>0</v>
      </c>
      <c r="K73" s="143"/>
      <c r="L73" s="147"/>
    </row>
    <row r="74" spans="2:12" s="10" customFormat="1" ht="19.9" customHeight="1">
      <c r="B74" s="142"/>
      <c r="C74" s="143"/>
      <c r="D74" s="144" t="s">
        <v>203</v>
      </c>
      <c r="E74" s="145"/>
      <c r="F74" s="145"/>
      <c r="G74" s="145"/>
      <c r="H74" s="145"/>
      <c r="I74" s="145"/>
      <c r="J74" s="146">
        <f>J470</f>
        <v>0</v>
      </c>
      <c r="K74" s="143"/>
      <c r="L74" s="147"/>
    </row>
    <row r="75" spans="2:12" s="10" customFormat="1" ht="19.9" customHeight="1">
      <c r="B75" s="142"/>
      <c r="C75" s="143"/>
      <c r="D75" s="144" t="s">
        <v>204</v>
      </c>
      <c r="E75" s="145"/>
      <c r="F75" s="145"/>
      <c r="G75" s="145"/>
      <c r="H75" s="145"/>
      <c r="I75" s="145"/>
      <c r="J75" s="146">
        <f>J476</f>
        <v>0</v>
      </c>
      <c r="K75" s="143"/>
      <c r="L75" s="147"/>
    </row>
    <row r="76" spans="2:12" s="10" customFormat="1" ht="19.9" customHeight="1">
      <c r="B76" s="142"/>
      <c r="C76" s="143"/>
      <c r="D76" s="144" t="s">
        <v>205</v>
      </c>
      <c r="E76" s="145"/>
      <c r="F76" s="145"/>
      <c r="G76" s="145"/>
      <c r="H76" s="145"/>
      <c r="I76" s="145"/>
      <c r="J76" s="146">
        <f>J494</f>
        <v>0</v>
      </c>
      <c r="K76" s="143"/>
      <c r="L76" s="147"/>
    </row>
    <row r="77" spans="2:12" s="10" customFormat="1" ht="19.9" customHeight="1">
      <c r="B77" s="142"/>
      <c r="C77" s="143"/>
      <c r="D77" s="144" t="s">
        <v>206</v>
      </c>
      <c r="E77" s="145"/>
      <c r="F77" s="145"/>
      <c r="G77" s="145"/>
      <c r="H77" s="145"/>
      <c r="I77" s="145"/>
      <c r="J77" s="146">
        <f>J508</f>
        <v>0</v>
      </c>
      <c r="K77" s="143"/>
      <c r="L77" s="147"/>
    </row>
    <row r="78" spans="2:12" s="10" customFormat="1" ht="19.9" customHeight="1">
      <c r="B78" s="142"/>
      <c r="C78" s="143"/>
      <c r="D78" s="144" t="s">
        <v>207</v>
      </c>
      <c r="E78" s="145"/>
      <c r="F78" s="145"/>
      <c r="G78" s="145"/>
      <c r="H78" s="145"/>
      <c r="I78" s="145"/>
      <c r="J78" s="146">
        <f>J527</f>
        <v>0</v>
      </c>
      <c r="K78" s="143"/>
      <c r="L78" s="147"/>
    </row>
    <row r="79" spans="2:12" s="10" customFormat="1" ht="19.9" customHeight="1">
      <c r="B79" s="142"/>
      <c r="C79" s="143"/>
      <c r="D79" s="144" t="s">
        <v>208</v>
      </c>
      <c r="E79" s="145"/>
      <c r="F79" s="145"/>
      <c r="G79" s="145"/>
      <c r="H79" s="145"/>
      <c r="I79" s="145"/>
      <c r="J79" s="146">
        <f>J536</f>
        <v>0</v>
      </c>
      <c r="K79" s="143"/>
      <c r="L79" s="147"/>
    </row>
    <row r="80" spans="2:12" s="10" customFormat="1" ht="19.9" customHeight="1">
      <c r="B80" s="142"/>
      <c r="C80" s="143"/>
      <c r="D80" s="144" t="s">
        <v>209</v>
      </c>
      <c r="E80" s="145"/>
      <c r="F80" s="145"/>
      <c r="G80" s="145"/>
      <c r="H80" s="145"/>
      <c r="I80" s="145"/>
      <c r="J80" s="146">
        <f>J561</f>
        <v>0</v>
      </c>
      <c r="K80" s="143"/>
      <c r="L80" s="147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210</v>
      </c>
      <c r="D87" s="37"/>
      <c r="E87" s="37"/>
      <c r="F87" s="37"/>
      <c r="G87" s="37"/>
      <c r="H87" s="37"/>
      <c r="I87" s="37"/>
      <c r="J87" s="37"/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90" t="str">
        <f>E7</f>
        <v>Hasičská zbrojnice Bílina</v>
      </c>
      <c r="F90" s="391"/>
      <c r="G90" s="391"/>
      <c r="H90" s="391"/>
      <c r="I90" s="37"/>
      <c r="J90" s="37"/>
      <c r="K90" s="37"/>
      <c r="L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147</v>
      </c>
      <c r="D91" s="37"/>
      <c r="E91" s="37"/>
      <c r="F91" s="37"/>
      <c r="G91" s="37"/>
      <c r="H91" s="37"/>
      <c r="I91" s="37"/>
      <c r="J91" s="37"/>
      <c r="K91" s="37"/>
      <c r="L91" s="108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47" t="str">
        <f>E9</f>
        <v>01 - Stavební práce</v>
      </c>
      <c r="F92" s="392"/>
      <c r="G92" s="392"/>
      <c r="H92" s="392"/>
      <c r="I92" s="37"/>
      <c r="J92" s="37"/>
      <c r="K92" s="37"/>
      <c r="L92" s="108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Bílina</v>
      </c>
      <c r="G94" s="37"/>
      <c r="H94" s="37"/>
      <c r="I94" s="30" t="s">
        <v>23</v>
      </c>
      <c r="J94" s="60" t="str">
        <f>IF(J12="","",J12)</f>
        <v>9. 6. 2022</v>
      </c>
      <c r="K94" s="37"/>
      <c r="L94" s="108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8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25</v>
      </c>
      <c r="D96" s="37"/>
      <c r="E96" s="37"/>
      <c r="F96" s="28" t="str">
        <f>E15</f>
        <v>Město Bílina</v>
      </c>
      <c r="G96" s="37"/>
      <c r="H96" s="37"/>
      <c r="I96" s="30" t="s">
        <v>32</v>
      </c>
      <c r="J96" s="33" t="str">
        <f>E21</f>
        <v>REMIUMA s.r.o.</v>
      </c>
      <c r="K96" s="37"/>
      <c r="L96" s="108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37</v>
      </c>
      <c r="J97" s="33" t="str">
        <f>E24</f>
        <v>REMIUMA s.r.o.</v>
      </c>
      <c r="K97" s="37"/>
      <c r="L97" s="108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8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8"/>
      <c r="B99" s="149"/>
      <c r="C99" s="150" t="s">
        <v>211</v>
      </c>
      <c r="D99" s="151" t="s">
        <v>59</v>
      </c>
      <c r="E99" s="151" t="s">
        <v>55</v>
      </c>
      <c r="F99" s="151" t="s">
        <v>56</v>
      </c>
      <c r="G99" s="151" t="s">
        <v>212</v>
      </c>
      <c r="H99" s="151" t="s">
        <v>213</v>
      </c>
      <c r="I99" s="151" t="s">
        <v>214</v>
      </c>
      <c r="J99" s="151" t="s">
        <v>187</v>
      </c>
      <c r="K99" s="152" t="s">
        <v>215</v>
      </c>
      <c r="L99" s="153"/>
      <c r="M99" s="69" t="s">
        <v>19</v>
      </c>
      <c r="N99" s="70" t="s">
        <v>44</v>
      </c>
      <c r="O99" s="70" t="s">
        <v>216</v>
      </c>
      <c r="P99" s="70" t="s">
        <v>217</v>
      </c>
      <c r="Q99" s="70" t="s">
        <v>218</v>
      </c>
      <c r="R99" s="70" t="s">
        <v>219</v>
      </c>
      <c r="S99" s="70" t="s">
        <v>220</v>
      </c>
      <c r="T99" s="71" t="s">
        <v>221</v>
      </c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</row>
    <row r="100" spans="1:63" s="2" customFormat="1" ht="22.9" customHeight="1">
      <c r="A100" s="35"/>
      <c r="B100" s="36"/>
      <c r="C100" s="76" t="s">
        <v>222</v>
      </c>
      <c r="D100" s="37"/>
      <c r="E100" s="37"/>
      <c r="F100" s="37"/>
      <c r="G100" s="37"/>
      <c r="H100" s="37"/>
      <c r="I100" s="37"/>
      <c r="J100" s="154">
        <f>BK100</f>
        <v>0</v>
      </c>
      <c r="K100" s="37"/>
      <c r="L100" s="40"/>
      <c r="M100" s="72"/>
      <c r="N100" s="155"/>
      <c r="O100" s="73"/>
      <c r="P100" s="156">
        <f>P101+P342</f>
        <v>0</v>
      </c>
      <c r="Q100" s="73"/>
      <c r="R100" s="156">
        <f>R101+R342</f>
        <v>1109.68388491</v>
      </c>
      <c r="S100" s="73"/>
      <c r="T100" s="157">
        <f>T101+T342</f>
        <v>286.8888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73</v>
      </c>
      <c r="AU100" s="18" t="s">
        <v>188</v>
      </c>
      <c r="BK100" s="158">
        <f>BK101+BK342</f>
        <v>0</v>
      </c>
    </row>
    <row r="101" spans="2:63" s="12" customFormat="1" ht="25.9" customHeight="1">
      <c r="B101" s="159"/>
      <c r="C101" s="160"/>
      <c r="D101" s="161" t="s">
        <v>73</v>
      </c>
      <c r="E101" s="162" t="s">
        <v>223</v>
      </c>
      <c r="F101" s="162" t="s">
        <v>224</v>
      </c>
      <c r="G101" s="160"/>
      <c r="H101" s="160"/>
      <c r="I101" s="163"/>
      <c r="J101" s="164">
        <f>BK101</f>
        <v>0</v>
      </c>
      <c r="K101" s="160"/>
      <c r="L101" s="165"/>
      <c r="M101" s="166"/>
      <c r="N101" s="167"/>
      <c r="O101" s="167"/>
      <c r="P101" s="168">
        <f>P102+P131+P152+P196+P254+P331+P339</f>
        <v>0</v>
      </c>
      <c r="Q101" s="167"/>
      <c r="R101" s="168">
        <f>R102+R131+R152+R196+R254+R331+R339</f>
        <v>1064.68871152</v>
      </c>
      <c r="S101" s="167"/>
      <c r="T101" s="169">
        <f>T102+T131+T152+T196+T254+T331+T339</f>
        <v>286.8888</v>
      </c>
      <c r="AR101" s="170" t="s">
        <v>82</v>
      </c>
      <c r="AT101" s="171" t="s">
        <v>73</v>
      </c>
      <c r="AU101" s="171" t="s">
        <v>74</v>
      </c>
      <c r="AY101" s="170" t="s">
        <v>225</v>
      </c>
      <c r="BK101" s="172">
        <f>BK102+BK131+BK152+BK196+BK254+BK331+BK339</f>
        <v>0</v>
      </c>
    </row>
    <row r="102" spans="2:63" s="12" customFormat="1" ht="22.9" customHeight="1">
      <c r="B102" s="159"/>
      <c r="C102" s="160"/>
      <c r="D102" s="161" t="s">
        <v>73</v>
      </c>
      <c r="E102" s="173" t="s">
        <v>82</v>
      </c>
      <c r="F102" s="173" t="s">
        <v>226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SUM(P103:P130)</f>
        <v>0</v>
      </c>
      <c r="Q102" s="167"/>
      <c r="R102" s="168">
        <f>SUM(R103:R130)</f>
        <v>0</v>
      </c>
      <c r="S102" s="167"/>
      <c r="T102" s="169">
        <f>SUM(T103:T130)</f>
        <v>286.8888</v>
      </c>
      <c r="AR102" s="170" t="s">
        <v>82</v>
      </c>
      <c r="AT102" s="171" t="s">
        <v>73</v>
      </c>
      <c r="AU102" s="171" t="s">
        <v>82</v>
      </c>
      <c r="AY102" s="170" t="s">
        <v>225</v>
      </c>
      <c r="BK102" s="172">
        <f>SUM(BK103:BK130)</f>
        <v>0</v>
      </c>
    </row>
    <row r="103" spans="1:65" s="2" customFormat="1" ht="33" customHeight="1">
      <c r="A103" s="35"/>
      <c r="B103" s="36"/>
      <c r="C103" s="175" t="s">
        <v>82</v>
      </c>
      <c r="D103" s="175" t="s">
        <v>227</v>
      </c>
      <c r="E103" s="176" t="s">
        <v>228</v>
      </c>
      <c r="F103" s="177" t="s">
        <v>229</v>
      </c>
      <c r="G103" s="178" t="s">
        <v>129</v>
      </c>
      <c r="H103" s="179">
        <v>505.02</v>
      </c>
      <c r="I103" s="180"/>
      <c r="J103" s="181">
        <f>ROUND(I103*H103,2)</f>
        <v>0</v>
      </c>
      <c r="K103" s="177" t="s">
        <v>230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231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231</v>
      </c>
      <c r="BM103" s="186" t="s">
        <v>232</v>
      </c>
    </row>
    <row r="104" spans="1:47" s="2" customFormat="1" ht="11.25">
      <c r="A104" s="35"/>
      <c r="B104" s="36"/>
      <c r="C104" s="37"/>
      <c r="D104" s="188" t="s">
        <v>233</v>
      </c>
      <c r="E104" s="37"/>
      <c r="F104" s="189" t="s">
        <v>234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233</v>
      </c>
      <c r="AU104" s="18" t="s">
        <v>84</v>
      </c>
    </row>
    <row r="105" spans="1:65" s="2" customFormat="1" ht="66.75" customHeight="1">
      <c r="A105" s="35"/>
      <c r="B105" s="36"/>
      <c r="C105" s="175" t="s">
        <v>235</v>
      </c>
      <c r="D105" s="175" t="s">
        <v>227</v>
      </c>
      <c r="E105" s="176" t="s">
        <v>236</v>
      </c>
      <c r="F105" s="177" t="s">
        <v>237</v>
      </c>
      <c r="G105" s="178" t="s">
        <v>129</v>
      </c>
      <c r="H105" s="179">
        <v>869.36</v>
      </c>
      <c r="I105" s="180"/>
      <c r="J105" s="181">
        <f>ROUND(I105*H105,2)</f>
        <v>0</v>
      </c>
      <c r="K105" s="177" t="s">
        <v>238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0.33</v>
      </c>
      <c r="T105" s="185">
        <f>S105*H105</f>
        <v>286.8888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231</v>
      </c>
      <c r="BM105" s="186" t="s">
        <v>239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240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24.2" customHeight="1">
      <c r="A107" s="35"/>
      <c r="B107" s="36"/>
      <c r="C107" s="175" t="s">
        <v>84</v>
      </c>
      <c r="D107" s="175" t="s">
        <v>227</v>
      </c>
      <c r="E107" s="176" t="s">
        <v>241</v>
      </c>
      <c r="F107" s="177" t="s">
        <v>242</v>
      </c>
      <c r="G107" s="178" t="s">
        <v>129</v>
      </c>
      <c r="H107" s="179">
        <v>505.02</v>
      </c>
      <c r="I107" s="180"/>
      <c r="J107" s="181">
        <f>ROUND(I107*H107,2)</f>
        <v>0</v>
      </c>
      <c r="K107" s="177" t="s">
        <v>230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231</v>
      </c>
      <c r="BM107" s="186" t="s">
        <v>243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244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44.25" customHeight="1">
      <c r="A109" s="35"/>
      <c r="B109" s="36"/>
      <c r="C109" s="175" t="s">
        <v>231</v>
      </c>
      <c r="D109" s="175" t="s">
        <v>227</v>
      </c>
      <c r="E109" s="176" t="s">
        <v>245</v>
      </c>
      <c r="F109" s="177" t="s">
        <v>246</v>
      </c>
      <c r="G109" s="178" t="s">
        <v>138</v>
      </c>
      <c r="H109" s="179">
        <v>284.866</v>
      </c>
      <c r="I109" s="180"/>
      <c r="J109" s="181">
        <f>ROUND(I109*H109,2)</f>
        <v>0</v>
      </c>
      <c r="K109" s="177" t="s">
        <v>238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247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248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2:51" s="13" customFormat="1" ht="11.25">
      <c r="B111" s="193"/>
      <c r="C111" s="194"/>
      <c r="D111" s="195" t="s">
        <v>249</v>
      </c>
      <c r="E111" s="196" t="s">
        <v>19</v>
      </c>
      <c r="F111" s="197" t="s">
        <v>250</v>
      </c>
      <c r="G111" s="194"/>
      <c r="H111" s="198">
        <v>284.866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249</v>
      </c>
      <c r="AU111" s="204" t="s">
        <v>84</v>
      </c>
      <c r="AV111" s="13" t="s">
        <v>84</v>
      </c>
      <c r="AW111" s="13" t="s">
        <v>36</v>
      </c>
      <c r="AX111" s="13" t="s">
        <v>82</v>
      </c>
      <c r="AY111" s="204" t="s">
        <v>225</v>
      </c>
    </row>
    <row r="112" spans="1:65" s="2" customFormat="1" ht="44.25" customHeight="1">
      <c r="A112" s="35"/>
      <c r="B112" s="36"/>
      <c r="C112" s="175" t="s">
        <v>115</v>
      </c>
      <c r="D112" s="175" t="s">
        <v>227</v>
      </c>
      <c r="E112" s="176" t="s">
        <v>251</v>
      </c>
      <c r="F112" s="177" t="s">
        <v>252</v>
      </c>
      <c r="G112" s="178" t="s">
        <v>138</v>
      </c>
      <c r="H112" s="179">
        <v>32.37</v>
      </c>
      <c r="I112" s="180"/>
      <c r="J112" s="181">
        <f>ROUND(I112*H112,2)</f>
        <v>0</v>
      </c>
      <c r="K112" s="177" t="s">
        <v>238</v>
      </c>
      <c r="L112" s="40"/>
      <c r="M112" s="182" t="s">
        <v>19</v>
      </c>
      <c r="N112" s="183" t="s">
        <v>45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231</v>
      </c>
      <c r="AT112" s="186" t="s">
        <v>227</v>
      </c>
      <c r="AU112" s="186" t="s">
        <v>84</v>
      </c>
      <c r="AY112" s="18" t="s">
        <v>225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82</v>
      </c>
      <c r="BK112" s="187">
        <f>ROUND(I112*H112,2)</f>
        <v>0</v>
      </c>
      <c r="BL112" s="18" t="s">
        <v>231</v>
      </c>
      <c r="BM112" s="186" t="s">
        <v>253</v>
      </c>
    </row>
    <row r="113" spans="1:47" s="2" customFormat="1" ht="11.25">
      <c r="A113" s="35"/>
      <c r="B113" s="36"/>
      <c r="C113" s="37"/>
      <c r="D113" s="188" t="s">
        <v>233</v>
      </c>
      <c r="E113" s="37"/>
      <c r="F113" s="189" t="s">
        <v>254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233</v>
      </c>
      <c r="AU113" s="18" t="s">
        <v>84</v>
      </c>
    </row>
    <row r="114" spans="1:65" s="2" customFormat="1" ht="62.65" customHeight="1">
      <c r="A114" s="35"/>
      <c r="B114" s="36"/>
      <c r="C114" s="175" t="s">
        <v>255</v>
      </c>
      <c r="D114" s="175" t="s">
        <v>227</v>
      </c>
      <c r="E114" s="176" t="s">
        <v>256</v>
      </c>
      <c r="F114" s="177" t="s">
        <v>257</v>
      </c>
      <c r="G114" s="178" t="s">
        <v>138</v>
      </c>
      <c r="H114" s="179">
        <v>424.52</v>
      </c>
      <c r="I114" s="180"/>
      <c r="J114" s="181">
        <f>ROUND(I114*H114,2)</f>
        <v>0</v>
      </c>
      <c r="K114" s="177" t="s">
        <v>230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231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231</v>
      </c>
      <c r="BM114" s="186" t="s">
        <v>258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259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2:51" s="13" customFormat="1" ht="11.25">
      <c r="B116" s="193"/>
      <c r="C116" s="194"/>
      <c r="D116" s="195" t="s">
        <v>249</v>
      </c>
      <c r="E116" s="196" t="s">
        <v>19</v>
      </c>
      <c r="F116" s="197" t="s">
        <v>260</v>
      </c>
      <c r="G116" s="194"/>
      <c r="H116" s="198">
        <v>424.52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249</v>
      </c>
      <c r="AU116" s="204" t="s">
        <v>84</v>
      </c>
      <c r="AV116" s="13" t="s">
        <v>84</v>
      </c>
      <c r="AW116" s="13" t="s">
        <v>36</v>
      </c>
      <c r="AX116" s="13" t="s">
        <v>74</v>
      </c>
      <c r="AY116" s="204" t="s">
        <v>225</v>
      </c>
    </row>
    <row r="117" spans="2:51" s="14" customFormat="1" ht="11.25">
      <c r="B117" s="205"/>
      <c r="C117" s="206"/>
      <c r="D117" s="195" t="s">
        <v>249</v>
      </c>
      <c r="E117" s="207" t="s">
        <v>19</v>
      </c>
      <c r="F117" s="208" t="s">
        <v>261</v>
      </c>
      <c r="G117" s="206"/>
      <c r="H117" s="209">
        <v>424.52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249</v>
      </c>
      <c r="AU117" s="215" t="s">
        <v>84</v>
      </c>
      <c r="AV117" s="14" t="s">
        <v>231</v>
      </c>
      <c r="AW117" s="14" t="s">
        <v>36</v>
      </c>
      <c r="AX117" s="14" t="s">
        <v>82</v>
      </c>
      <c r="AY117" s="215" t="s">
        <v>225</v>
      </c>
    </row>
    <row r="118" spans="1:65" s="2" customFormat="1" ht="66.75" customHeight="1">
      <c r="A118" s="35"/>
      <c r="B118" s="36"/>
      <c r="C118" s="175" t="s">
        <v>262</v>
      </c>
      <c r="D118" s="175" t="s">
        <v>227</v>
      </c>
      <c r="E118" s="176" t="s">
        <v>263</v>
      </c>
      <c r="F118" s="177" t="s">
        <v>264</v>
      </c>
      <c r="G118" s="178" t="s">
        <v>138</v>
      </c>
      <c r="H118" s="179">
        <v>2122.6</v>
      </c>
      <c r="I118" s="180"/>
      <c r="J118" s="181">
        <f>ROUND(I118*H118,2)</f>
        <v>0</v>
      </c>
      <c r="K118" s="177" t="s">
        <v>230</v>
      </c>
      <c r="L118" s="40"/>
      <c r="M118" s="182" t="s">
        <v>19</v>
      </c>
      <c r="N118" s="183" t="s">
        <v>45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231</v>
      </c>
      <c r="AT118" s="186" t="s">
        <v>227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231</v>
      </c>
      <c r="BM118" s="186" t="s">
        <v>265</v>
      </c>
    </row>
    <row r="119" spans="1:47" s="2" customFormat="1" ht="11.25">
      <c r="A119" s="35"/>
      <c r="B119" s="36"/>
      <c r="C119" s="37"/>
      <c r="D119" s="188" t="s">
        <v>233</v>
      </c>
      <c r="E119" s="37"/>
      <c r="F119" s="189" t="s">
        <v>266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233</v>
      </c>
      <c r="AU119" s="18" t="s">
        <v>84</v>
      </c>
    </row>
    <row r="120" spans="2:51" s="13" customFormat="1" ht="11.25">
      <c r="B120" s="193"/>
      <c r="C120" s="194"/>
      <c r="D120" s="195" t="s">
        <v>249</v>
      </c>
      <c r="E120" s="196" t="s">
        <v>19</v>
      </c>
      <c r="F120" s="197" t="s">
        <v>267</v>
      </c>
      <c r="G120" s="194"/>
      <c r="H120" s="198">
        <v>2122.6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249</v>
      </c>
      <c r="AU120" s="204" t="s">
        <v>84</v>
      </c>
      <c r="AV120" s="13" t="s">
        <v>84</v>
      </c>
      <c r="AW120" s="13" t="s">
        <v>36</v>
      </c>
      <c r="AX120" s="13" t="s">
        <v>74</v>
      </c>
      <c r="AY120" s="204" t="s">
        <v>225</v>
      </c>
    </row>
    <row r="121" spans="2:51" s="14" customFormat="1" ht="11.25">
      <c r="B121" s="205"/>
      <c r="C121" s="206"/>
      <c r="D121" s="195" t="s">
        <v>249</v>
      </c>
      <c r="E121" s="207" t="s">
        <v>19</v>
      </c>
      <c r="F121" s="208" t="s">
        <v>261</v>
      </c>
      <c r="G121" s="206"/>
      <c r="H121" s="209">
        <v>2122.6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249</v>
      </c>
      <c r="AU121" s="215" t="s">
        <v>84</v>
      </c>
      <c r="AV121" s="14" t="s">
        <v>231</v>
      </c>
      <c r="AW121" s="14" t="s">
        <v>36</v>
      </c>
      <c r="AX121" s="14" t="s">
        <v>82</v>
      </c>
      <c r="AY121" s="215" t="s">
        <v>225</v>
      </c>
    </row>
    <row r="122" spans="1:65" s="2" customFormat="1" ht="44.25" customHeight="1">
      <c r="A122" s="35"/>
      <c r="B122" s="36"/>
      <c r="C122" s="175" t="s">
        <v>268</v>
      </c>
      <c r="D122" s="175" t="s">
        <v>227</v>
      </c>
      <c r="E122" s="176" t="s">
        <v>269</v>
      </c>
      <c r="F122" s="177" t="s">
        <v>270</v>
      </c>
      <c r="G122" s="178" t="s">
        <v>138</v>
      </c>
      <c r="H122" s="179">
        <v>424.52</v>
      </c>
      <c r="I122" s="180"/>
      <c r="J122" s="181">
        <f>ROUND(I122*H122,2)</f>
        <v>0</v>
      </c>
      <c r="K122" s="177" t="s">
        <v>230</v>
      </c>
      <c r="L122" s="40"/>
      <c r="M122" s="182" t="s">
        <v>19</v>
      </c>
      <c r="N122" s="183" t="s">
        <v>45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231</v>
      </c>
      <c r="AT122" s="186" t="s">
        <v>227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231</v>
      </c>
      <c r="BM122" s="186" t="s">
        <v>271</v>
      </c>
    </row>
    <row r="123" spans="1:47" s="2" customFormat="1" ht="11.25">
      <c r="A123" s="35"/>
      <c r="B123" s="36"/>
      <c r="C123" s="37"/>
      <c r="D123" s="188" t="s">
        <v>233</v>
      </c>
      <c r="E123" s="37"/>
      <c r="F123" s="189" t="s">
        <v>272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</v>
      </c>
      <c r="AU123" s="18" t="s">
        <v>84</v>
      </c>
    </row>
    <row r="124" spans="1:65" s="2" customFormat="1" ht="37.9" customHeight="1">
      <c r="A124" s="35"/>
      <c r="B124" s="36"/>
      <c r="C124" s="175" t="s">
        <v>273</v>
      </c>
      <c r="D124" s="175" t="s">
        <v>227</v>
      </c>
      <c r="E124" s="176" t="s">
        <v>274</v>
      </c>
      <c r="F124" s="177" t="s">
        <v>275</v>
      </c>
      <c r="G124" s="178" t="s">
        <v>129</v>
      </c>
      <c r="H124" s="179">
        <v>502.02</v>
      </c>
      <c r="I124" s="180"/>
      <c r="J124" s="181">
        <f>ROUND(I124*H124,2)</f>
        <v>0</v>
      </c>
      <c r="K124" s="177" t="s">
        <v>230</v>
      </c>
      <c r="L124" s="40"/>
      <c r="M124" s="182" t="s">
        <v>19</v>
      </c>
      <c r="N124" s="183" t="s">
        <v>45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231</v>
      </c>
      <c r="AT124" s="186" t="s">
        <v>227</v>
      </c>
      <c r="AU124" s="186" t="s">
        <v>84</v>
      </c>
      <c r="AY124" s="18" t="s">
        <v>225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82</v>
      </c>
      <c r="BK124" s="187">
        <f>ROUND(I124*H124,2)</f>
        <v>0</v>
      </c>
      <c r="BL124" s="18" t="s">
        <v>231</v>
      </c>
      <c r="BM124" s="186" t="s">
        <v>276</v>
      </c>
    </row>
    <row r="125" spans="1:47" s="2" customFormat="1" ht="11.25">
      <c r="A125" s="35"/>
      <c r="B125" s="36"/>
      <c r="C125" s="37"/>
      <c r="D125" s="188" t="s">
        <v>233</v>
      </c>
      <c r="E125" s="37"/>
      <c r="F125" s="189" t="s">
        <v>277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233</v>
      </c>
      <c r="AU125" s="18" t="s">
        <v>84</v>
      </c>
    </row>
    <row r="126" spans="1:65" s="2" customFormat="1" ht="16.5" customHeight="1">
      <c r="A126" s="35"/>
      <c r="B126" s="36"/>
      <c r="C126" s="175" t="s">
        <v>278</v>
      </c>
      <c r="D126" s="175" t="s">
        <v>227</v>
      </c>
      <c r="E126" s="176" t="s">
        <v>279</v>
      </c>
      <c r="F126" s="177" t="s">
        <v>280</v>
      </c>
      <c r="G126" s="178" t="s">
        <v>281</v>
      </c>
      <c r="H126" s="179">
        <v>1</v>
      </c>
      <c r="I126" s="180"/>
      <c r="J126" s="181">
        <f>ROUND(I126*H126,2)</f>
        <v>0</v>
      </c>
      <c r="K126" s="177" t="s">
        <v>19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231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231</v>
      </c>
      <c r="BM126" s="186" t="s">
        <v>282</v>
      </c>
    </row>
    <row r="127" spans="1:65" s="2" customFormat="1" ht="44.25" customHeight="1">
      <c r="A127" s="35"/>
      <c r="B127" s="36"/>
      <c r="C127" s="175" t="s">
        <v>109</v>
      </c>
      <c r="D127" s="175" t="s">
        <v>227</v>
      </c>
      <c r="E127" s="176" t="s">
        <v>283</v>
      </c>
      <c r="F127" s="177" t="s">
        <v>284</v>
      </c>
      <c r="G127" s="178" t="s">
        <v>285</v>
      </c>
      <c r="H127" s="179">
        <v>764.136</v>
      </c>
      <c r="I127" s="180"/>
      <c r="J127" s="181">
        <f>ROUND(I127*H127,2)</f>
        <v>0</v>
      </c>
      <c r="K127" s="177" t="s">
        <v>230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231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231</v>
      </c>
      <c r="BM127" s="186" t="s">
        <v>286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287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2:51" s="13" customFormat="1" ht="11.25">
      <c r="B129" s="193"/>
      <c r="C129" s="194"/>
      <c r="D129" s="195" t="s">
        <v>249</v>
      </c>
      <c r="E129" s="196" t="s">
        <v>19</v>
      </c>
      <c r="F129" s="197" t="s">
        <v>288</v>
      </c>
      <c r="G129" s="194"/>
      <c r="H129" s="198">
        <v>764.136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249</v>
      </c>
      <c r="AU129" s="204" t="s">
        <v>84</v>
      </c>
      <c r="AV129" s="13" t="s">
        <v>84</v>
      </c>
      <c r="AW129" s="13" t="s">
        <v>36</v>
      </c>
      <c r="AX129" s="13" t="s">
        <v>74</v>
      </c>
      <c r="AY129" s="204" t="s">
        <v>225</v>
      </c>
    </row>
    <row r="130" spans="2:51" s="14" customFormat="1" ht="11.25">
      <c r="B130" s="205"/>
      <c r="C130" s="206"/>
      <c r="D130" s="195" t="s">
        <v>249</v>
      </c>
      <c r="E130" s="207" t="s">
        <v>19</v>
      </c>
      <c r="F130" s="208" t="s">
        <v>261</v>
      </c>
      <c r="G130" s="206"/>
      <c r="H130" s="209">
        <v>764.136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249</v>
      </c>
      <c r="AU130" s="215" t="s">
        <v>84</v>
      </c>
      <c r="AV130" s="14" t="s">
        <v>231</v>
      </c>
      <c r="AW130" s="14" t="s">
        <v>36</v>
      </c>
      <c r="AX130" s="14" t="s">
        <v>82</v>
      </c>
      <c r="AY130" s="215" t="s">
        <v>225</v>
      </c>
    </row>
    <row r="131" spans="2:63" s="12" customFormat="1" ht="22.9" customHeight="1">
      <c r="B131" s="159"/>
      <c r="C131" s="160"/>
      <c r="D131" s="161" t="s">
        <v>73</v>
      </c>
      <c r="E131" s="173" t="s">
        <v>84</v>
      </c>
      <c r="F131" s="173" t="s">
        <v>289</v>
      </c>
      <c r="G131" s="160"/>
      <c r="H131" s="160"/>
      <c r="I131" s="163"/>
      <c r="J131" s="174">
        <f>BK131</f>
        <v>0</v>
      </c>
      <c r="K131" s="160"/>
      <c r="L131" s="165"/>
      <c r="M131" s="166"/>
      <c r="N131" s="167"/>
      <c r="O131" s="167"/>
      <c r="P131" s="168">
        <f>SUM(P132:P151)</f>
        <v>0</v>
      </c>
      <c r="Q131" s="167"/>
      <c r="R131" s="168">
        <f>SUM(R132:R151)</f>
        <v>325.79834439999996</v>
      </c>
      <c r="S131" s="167"/>
      <c r="T131" s="169">
        <f>SUM(T132:T151)</f>
        <v>0</v>
      </c>
      <c r="AR131" s="170" t="s">
        <v>82</v>
      </c>
      <c r="AT131" s="171" t="s">
        <v>73</v>
      </c>
      <c r="AU131" s="171" t="s">
        <v>82</v>
      </c>
      <c r="AY131" s="170" t="s">
        <v>225</v>
      </c>
      <c r="BK131" s="172">
        <f>SUM(BK132:BK151)</f>
        <v>0</v>
      </c>
    </row>
    <row r="132" spans="1:65" s="2" customFormat="1" ht="33" customHeight="1">
      <c r="A132" s="35"/>
      <c r="B132" s="36"/>
      <c r="C132" s="175" t="s">
        <v>118</v>
      </c>
      <c r="D132" s="175" t="s">
        <v>227</v>
      </c>
      <c r="E132" s="176" t="s">
        <v>290</v>
      </c>
      <c r="F132" s="177" t="s">
        <v>291</v>
      </c>
      <c r="G132" s="178" t="s">
        <v>138</v>
      </c>
      <c r="H132" s="179">
        <v>74.35</v>
      </c>
      <c r="I132" s="180"/>
      <c r="J132" s="181">
        <f>ROUND(I132*H132,2)</f>
        <v>0</v>
      </c>
      <c r="K132" s="177" t="s">
        <v>292</v>
      </c>
      <c r="L132" s="40"/>
      <c r="M132" s="182" t="s">
        <v>19</v>
      </c>
      <c r="N132" s="183" t="s">
        <v>45</v>
      </c>
      <c r="O132" s="65"/>
      <c r="P132" s="184">
        <f>O132*H132</f>
        <v>0</v>
      </c>
      <c r="Q132" s="184">
        <v>2.50187</v>
      </c>
      <c r="R132" s="184">
        <f>Q132*H132</f>
        <v>186.01403449999998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231</v>
      </c>
      <c r="AT132" s="186" t="s">
        <v>227</v>
      </c>
      <c r="AU132" s="186" t="s">
        <v>84</v>
      </c>
      <c r="AY132" s="18" t="s">
        <v>225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82</v>
      </c>
      <c r="BK132" s="187">
        <f>ROUND(I132*H132,2)</f>
        <v>0</v>
      </c>
      <c r="BL132" s="18" t="s">
        <v>231</v>
      </c>
      <c r="BM132" s="186" t="s">
        <v>293</v>
      </c>
    </row>
    <row r="133" spans="1:47" s="2" customFormat="1" ht="11.25">
      <c r="A133" s="35"/>
      <c r="B133" s="36"/>
      <c r="C133" s="37"/>
      <c r="D133" s="188" t="s">
        <v>233</v>
      </c>
      <c r="E133" s="37"/>
      <c r="F133" s="189" t="s">
        <v>294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233</v>
      </c>
      <c r="AU133" s="18" t="s">
        <v>84</v>
      </c>
    </row>
    <row r="134" spans="1:65" s="2" customFormat="1" ht="16.5" customHeight="1">
      <c r="A134" s="35"/>
      <c r="B134" s="36"/>
      <c r="C134" s="175" t="s">
        <v>295</v>
      </c>
      <c r="D134" s="175" t="s">
        <v>227</v>
      </c>
      <c r="E134" s="176" t="s">
        <v>296</v>
      </c>
      <c r="F134" s="177" t="s">
        <v>297</v>
      </c>
      <c r="G134" s="178" t="s">
        <v>129</v>
      </c>
      <c r="H134" s="179">
        <v>14.25</v>
      </c>
      <c r="I134" s="180"/>
      <c r="J134" s="181">
        <f>ROUND(I134*H134,2)</f>
        <v>0</v>
      </c>
      <c r="K134" s="177" t="s">
        <v>292</v>
      </c>
      <c r="L134" s="40"/>
      <c r="M134" s="182" t="s">
        <v>19</v>
      </c>
      <c r="N134" s="183" t="s">
        <v>45</v>
      </c>
      <c r="O134" s="65"/>
      <c r="P134" s="184">
        <f>O134*H134</f>
        <v>0</v>
      </c>
      <c r="Q134" s="184">
        <v>0.00247</v>
      </c>
      <c r="R134" s="184">
        <f>Q134*H134</f>
        <v>0.0351975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231</v>
      </c>
      <c r="AT134" s="186" t="s">
        <v>227</v>
      </c>
      <c r="AU134" s="186" t="s">
        <v>84</v>
      </c>
      <c r="AY134" s="18" t="s">
        <v>225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82</v>
      </c>
      <c r="BK134" s="187">
        <f>ROUND(I134*H134,2)</f>
        <v>0</v>
      </c>
      <c r="BL134" s="18" t="s">
        <v>231</v>
      </c>
      <c r="BM134" s="186" t="s">
        <v>298</v>
      </c>
    </row>
    <row r="135" spans="1:47" s="2" customFormat="1" ht="11.25">
      <c r="A135" s="35"/>
      <c r="B135" s="36"/>
      <c r="C135" s="37"/>
      <c r="D135" s="188" t="s">
        <v>233</v>
      </c>
      <c r="E135" s="37"/>
      <c r="F135" s="189" t="s">
        <v>299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233</v>
      </c>
      <c r="AU135" s="18" t="s">
        <v>84</v>
      </c>
    </row>
    <row r="136" spans="1:65" s="2" customFormat="1" ht="16.5" customHeight="1">
      <c r="A136" s="35"/>
      <c r="B136" s="36"/>
      <c r="C136" s="175" t="s">
        <v>300</v>
      </c>
      <c r="D136" s="175" t="s">
        <v>227</v>
      </c>
      <c r="E136" s="176" t="s">
        <v>301</v>
      </c>
      <c r="F136" s="177" t="s">
        <v>302</v>
      </c>
      <c r="G136" s="178" t="s">
        <v>129</v>
      </c>
      <c r="H136" s="179">
        <v>14.25</v>
      </c>
      <c r="I136" s="180"/>
      <c r="J136" s="181">
        <f>ROUND(I136*H136,2)</f>
        <v>0</v>
      </c>
      <c r="K136" s="177" t="s">
        <v>292</v>
      </c>
      <c r="L136" s="40"/>
      <c r="M136" s="182" t="s">
        <v>19</v>
      </c>
      <c r="N136" s="183" t="s">
        <v>45</v>
      </c>
      <c r="O136" s="65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231</v>
      </c>
      <c r="AT136" s="186" t="s">
        <v>227</v>
      </c>
      <c r="AU136" s="186" t="s">
        <v>84</v>
      </c>
      <c r="AY136" s="18" t="s">
        <v>225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82</v>
      </c>
      <c r="BK136" s="187">
        <f>ROUND(I136*H136,2)</f>
        <v>0</v>
      </c>
      <c r="BL136" s="18" t="s">
        <v>231</v>
      </c>
      <c r="BM136" s="186" t="s">
        <v>303</v>
      </c>
    </row>
    <row r="137" spans="1:47" s="2" customFormat="1" ht="11.25">
      <c r="A137" s="35"/>
      <c r="B137" s="36"/>
      <c r="C137" s="37"/>
      <c r="D137" s="188" t="s">
        <v>233</v>
      </c>
      <c r="E137" s="37"/>
      <c r="F137" s="189" t="s">
        <v>304</v>
      </c>
      <c r="G137" s="37"/>
      <c r="H137" s="37"/>
      <c r="I137" s="190"/>
      <c r="J137" s="37"/>
      <c r="K137" s="37"/>
      <c r="L137" s="40"/>
      <c r="M137" s="191"/>
      <c r="N137" s="192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</v>
      </c>
      <c r="AU137" s="18" t="s">
        <v>84</v>
      </c>
    </row>
    <row r="138" spans="1:65" s="2" customFormat="1" ht="24.2" customHeight="1">
      <c r="A138" s="35"/>
      <c r="B138" s="36"/>
      <c r="C138" s="175" t="s">
        <v>305</v>
      </c>
      <c r="D138" s="175" t="s">
        <v>227</v>
      </c>
      <c r="E138" s="176" t="s">
        <v>306</v>
      </c>
      <c r="F138" s="177" t="s">
        <v>307</v>
      </c>
      <c r="G138" s="178" t="s">
        <v>285</v>
      </c>
      <c r="H138" s="179">
        <v>5.01</v>
      </c>
      <c r="I138" s="180"/>
      <c r="J138" s="181">
        <f>ROUND(I138*H138,2)</f>
        <v>0</v>
      </c>
      <c r="K138" s="177" t="s">
        <v>292</v>
      </c>
      <c r="L138" s="40"/>
      <c r="M138" s="182" t="s">
        <v>19</v>
      </c>
      <c r="N138" s="183" t="s">
        <v>45</v>
      </c>
      <c r="O138" s="65"/>
      <c r="P138" s="184">
        <f>O138*H138</f>
        <v>0</v>
      </c>
      <c r="Q138" s="184">
        <v>1.06277</v>
      </c>
      <c r="R138" s="184">
        <f>Q138*H138</f>
        <v>5.3244777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231</v>
      </c>
      <c r="AT138" s="186" t="s">
        <v>227</v>
      </c>
      <c r="AU138" s="186" t="s">
        <v>84</v>
      </c>
      <c r="AY138" s="18" t="s">
        <v>225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82</v>
      </c>
      <c r="BK138" s="187">
        <f>ROUND(I138*H138,2)</f>
        <v>0</v>
      </c>
      <c r="BL138" s="18" t="s">
        <v>231</v>
      </c>
      <c r="BM138" s="186" t="s">
        <v>308</v>
      </c>
    </row>
    <row r="139" spans="1:47" s="2" customFormat="1" ht="11.25">
      <c r="A139" s="35"/>
      <c r="B139" s="36"/>
      <c r="C139" s="37"/>
      <c r="D139" s="188" t="s">
        <v>233</v>
      </c>
      <c r="E139" s="37"/>
      <c r="F139" s="189" t="s">
        <v>309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</v>
      </c>
      <c r="AU139" s="18" t="s">
        <v>84</v>
      </c>
    </row>
    <row r="140" spans="1:65" s="2" customFormat="1" ht="33" customHeight="1">
      <c r="A140" s="35"/>
      <c r="B140" s="36"/>
      <c r="C140" s="175" t="s">
        <v>121</v>
      </c>
      <c r="D140" s="175" t="s">
        <v>227</v>
      </c>
      <c r="E140" s="176" t="s">
        <v>310</v>
      </c>
      <c r="F140" s="177" t="s">
        <v>311</v>
      </c>
      <c r="G140" s="178" t="s">
        <v>138</v>
      </c>
      <c r="H140" s="179">
        <v>50.03</v>
      </c>
      <c r="I140" s="180"/>
      <c r="J140" s="181">
        <f>ROUND(I140*H140,2)</f>
        <v>0</v>
      </c>
      <c r="K140" s="177" t="s">
        <v>292</v>
      </c>
      <c r="L140" s="40"/>
      <c r="M140" s="182" t="s">
        <v>19</v>
      </c>
      <c r="N140" s="183" t="s">
        <v>45</v>
      </c>
      <c r="O140" s="65"/>
      <c r="P140" s="184">
        <f>O140*H140</f>
        <v>0</v>
      </c>
      <c r="Q140" s="184">
        <v>2.50187</v>
      </c>
      <c r="R140" s="184">
        <f>Q140*H140</f>
        <v>125.16855609999999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231</v>
      </c>
      <c r="AT140" s="186" t="s">
        <v>227</v>
      </c>
      <c r="AU140" s="186" t="s">
        <v>84</v>
      </c>
      <c r="AY140" s="18" t="s">
        <v>225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82</v>
      </c>
      <c r="BK140" s="187">
        <f>ROUND(I140*H140,2)</f>
        <v>0</v>
      </c>
      <c r="BL140" s="18" t="s">
        <v>231</v>
      </c>
      <c r="BM140" s="186" t="s">
        <v>312</v>
      </c>
    </row>
    <row r="141" spans="1:47" s="2" customFormat="1" ht="11.25">
      <c r="A141" s="35"/>
      <c r="B141" s="36"/>
      <c r="C141" s="37"/>
      <c r="D141" s="188" t="s">
        <v>233</v>
      </c>
      <c r="E141" s="37"/>
      <c r="F141" s="189" t="s">
        <v>313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233</v>
      </c>
      <c r="AU141" s="18" t="s">
        <v>84</v>
      </c>
    </row>
    <row r="142" spans="1:65" s="2" customFormat="1" ht="16.5" customHeight="1">
      <c r="A142" s="35"/>
      <c r="B142" s="36"/>
      <c r="C142" s="175" t="s">
        <v>314</v>
      </c>
      <c r="D142" s="175" t="s">
        <v>227</v>
      </c>
      <c r="E142" s="176" t="s">
        <v>315</v>
      </c>
      <c r="F142" s="177" t="s">
        <v>316</v>
      </c>
      <c r="G142" s="178" t="s">
        <v>129</v>
      </c>
      <c r="H142" s="179">
        <v>142.94</v>
      </c>
      <c r="I142" s="180"/>
      <c r="J142" s="181">
        <f>ROUND(I142*H142,2)</f>
        <v>0</v>
      </c>
      <c r="K142" s="177" t="s">
        <v>292</v>
      </c>
      <c r="L142" s="40"/>
      <c r="M142" s="182" t="s">
        <v>19</v>
      </c>
      <c r="N142" s="183" t="s">
        <v>45</v>
      </c>
      <c r="O142" s="65"/>
      <c r="P142" s="184">
        <f>O142*H142</f>
        <v>0</v>
      </c>
      <c r="Q142" s="184">
        <v>0.00269</v>
      </c>
      <c r="R142" s="184">
        <f>Q142*H142</f>
        <v>0.38450860000000003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231</v>
      </c>
      <c r="AT142" s="186" t="s">
        <v>227</v>
      </c>
      <c r="AU142" s="186" t="s">
        <v>84</v>
      </c>
      <c r="AY142" s="18" t="s">
        <v>225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82</v>
      </c>
      <c r="BK142" s="187">
        <f>ROUND(I142*H142,2)</f>
        <v>0</v>
      </c>
      <c r="BL142" s="18" t="s">
        <v>231</v>
      </c>
      <c r="BM142" s="186" t="s">
        <v>317</v>
      </c>
    </row>
    <row r="143" spans="1:47" s="2" customFormat="1" ht="11.25">
      <c r="A143" s="35"/>
      <c r="B143" s="36"/>
      <c r="C143" s="37"/>
      <c r="D143" s="188" t="s">
        <v>233</v>
      </c>
      <c r="E143" s="37"/>
      <c r="F143" s="189" t="s">
        <v>318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</v>
      </c>
      <c r="AU143" s="18" t="s">
        <v>84</v>
      </c>
    </row>
    <row r="144" spans="1:65" s="2" customFormat="1" ht="16.5" customHeight="1">
      <c r="A144" s="35"/>
      <c r="B144" s="36"/>
      <c r="C144" s="175" t="s">
        <v>319</v>
      </c>
      <c r="D144" s="175" t="s">
        <v>227</v>
      </c>
      <c r="E144" s="176" t="s">
        <v>320</v>
      </c>
      <c r="F144" s="177" t="s">
        <v>321</v>
      </c>
      <c r="G144" s="178" t="s">
        <v>129</v>
      </c>
      <c r="H144" s="179">
        <v>142.94</v>
      </c>
      <c r="I144" s="180"/>
      <c r="J144" s="181">
        <f>ROUND(I144*H144,2)</f>
        <v>0</v>
      </c>
      <c r="K144" s="177" t="s">
        <v>292</v>
      </c>
      <c r="L144" s="40"/>
      <c r="M144" s="182" t="s">
        <v>19</v>
      </c>
      <c r="N144" s="183" t="s">
        <v>45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231</v>
      </c>
      <c r="AT144" s="186" t="s">
        <v>227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231</v>
      </c>
      <c r="BM144" s="186" t="s">
        <v>322</v>
      </c>
    </row>
    <row r="145" spans="1:47" s="2" customFormat="1" ht="11.25">
      <c r="A145" s="35"/>
      <c r="B145" s="36"/>
      <c r="C145" s="37"/>
      <c r="D145" s="188" t="s">
        <v>233</v>
      </c>
      <c r="E145" s="37"/>
      <c r="F145" s="189" t="s">
        <v>323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233</v>
      </c>
      <c r="AU145" s="18" t="s">
        <v>84</v>
      </c>
    </row>
    <row r="146" spans="1:65" s="2" customFormat="1" ht="24.2" customHeight="1">
      <c r="A146" s="35"/>
      <c r="B146" s="36"/>
      <c r="C146" s="175" t="s">
        <v>324</v>
      </c>
      <c r="D146" s="175" t="s">
        <v>227</v>
      </c>
      <c r="E146" s="176" t="s">
        <v>325</v>
      </c>
      <c r="F146" s="177" t="s">
        <v>326</v>
      </c>
      <c r="G146" s="178" t="s">
        <v>285</v>
      </c>
      <c r="H146" s="179">
        <v>1.5</v>
      </c>
      <c r="I146" s="180"/>
      <c r="J146" s="181">
        <f>ROUND(I146*H146,2)</f>
        <v>0</v>
      </c>
      <c r="K146" s="177" t="s">
        <v>292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1.06062</v>
      </c>
      <c r="R146" s="184">
        <f>Q146*H146</f>
        <v>1.5909299999999997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231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231</v>
      </c>
      <c r="BM146" s="186" t="s">
        <v>327</v>
      </c>
    </row>
    <row r="147" spans="1:47" s="2" customFormat="1" ht="11.25">
      <c r="A147" s="35"/>
      <c r="B147" s="36"/>
      <c r="C147" s="37"/>
      <c r="D147" s="188" t="s">
        <v>233</v>
      </c>
      <c r="E147" s="37"/>
      <c r="F147" s="189" t="s">
        <v>328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</v>
      </c>
      <c r="AU147" s="18" t="s">
        <v>84</v>
      </c>
    </row>
    <row r="148" spans="1:65" s="2" customFormat="1" ht="24.2" customHeight="1">
      <c r="A148" s="35"/>
      <c r="B148" s="36"/>
      <c r="C148" s="175" t="s">
        <v>329</v>
      </c>
      <c r="D148" s="175" t="s">
        <v>227</v>
      </c>
      <c r="E148" s="176" t="s">
        <v>330</v>
      </c>
      <c r="F148" s="177" t="s">
        <v>331</v>
      </c>
      <c r="G148" s="178" t="s">
        <v>332</v>
      </c>
      <c r="H148" s="179">
        <v>12</v>
      </c>
      <c r="I148" s="180"/>
      <c r="J148" s="181">
        <f>ROUND(I148*H148,2)</f>
        <v>0</v>
      </c>
      <c r="K148" s="177" t="s">
        <v>292</v>
      </c>
      <c r="L148" s="40"/>
      <c r="M148" s="182" t="s">
        <v>19</v>
      </c>
      <c r="N148" s="183" t="s">
        <v>45</v>
      </c>
      <c r="O148" s="65"/>
      <c r="P148" s="184">
        <f>O148*H148</f>
        <v>0</v>
      </c>
      <c r="Q148" s="184">
        <v>0.30336</v>
      </c>
      <c r="R148" s="184">
        <f>Q148*H148</f>
        <v>3.64032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231</v>
      </c>
      <c r="AT148" s="186" t="s">
        <v>227</v>
      </c>
      <c r="AU148" s="186" t="s">
        <v>84</v>
      </c>
      <c r="AY148" s="18" t="s">
        <v>225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82</v>
      </c>
      <c r="BK148" s="187">
        <f>ROUND(I148*H148,2)</f>
        <v>0</v>
      </c>
      <c r="BL148" s="18" t="s">
        <v>231</v>
      </c>
      <c r="BM148" s="186" t="s">
        <v>333</v>
      </c>
    </row>
    <row r="149" spans="1:47" s="2" customFormat="1" ht="11.25">
      <c r="A149" s="35"/>
      <c r="B149" s="36"/>
      <c r="C149" s="37"/>
      <c r="D149" s="188" t="s">
        <v>233</v>
      </c>
      <c r="E149" s="37"/>
      <c r="F149" s="189" t="s">
        <v>334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233</v>
      </c>
      <c r="AU149" s="18" t="s">
        <v>84</v>
      </c>
    </row>
    <row r="150" spans="1:65" s="2" customFormat="1" ht="24.2" customHeight="1">
      <c r="A150" s="35"/>
      <c r="B150" s="36"/>
      <c r="C150" s="216" t="s">
        <v>335</v>
      </c>
      <c r="D150" s="216" t="s">
        <v>336</v>
      </c>
      <c r="E150" s="217" t="s">
        <v>337</v>
      </c>
      <c r="F150" s="218" t="s">
        <v>338</v>
      </c>
      <c r="G150" s="219" t="s">
        <v>332</v>
      </c>
      <c r="H150" s="220">
        <v>12</v>
      </c>
      <c r="I150" s="221"/>
      <c r="J150" s="222">
        <f>ROUND(I150*H150,2)</f>
        <v>0</v>
      </c>
      <c r="K150" s="218" t="s">
        <v>19</v>
      </c>
      <c r="L150" s="223"/>
      <c r="M150" s="224" t="s">
        <v>19</v>
      </c>
      <c r="N150" s="225" t="s">
        <v>45</v>
      </c>
      <c r="O150" s="65"/>
      <c r="P150" s="184">
        <f>O150*H150</f>
        <v>0</v>
      </c>
      <c r="Q150" s="184">
        <v>0.30336</v>
      </c>
      <c r="R150" s="184">
        <f>Q150*H150</f>
        <v>3.64032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268</v>
      </c>
      <c r="AT150" s="186" t="s">
        <v>336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231</v>
      </c>
      <c r="BM150" s="186" t="s">
        <v>339</v>
      </c>
    </row>
    <row r="151" spans="1:65" s="2" customFormat="1" ht="24.2" customHeight="1">
      <c r="A151" s="35"/>
      <c r="B151" s="36"/>
      <c r="C151" s="175" t="s">
        <v>340</v>
      </c>
      <c r="D151" s="175" t="s">
        <v>227</v>
      </c>
      <c r="E151" s="176" t="s">
        <v>341</v>
      </c>
      <c r="F151" s="177" t="s">
        <v>342</v>
      </c>
      <c r="G151" s="178" t="s">
        <v>281</v>
      </c>
      <c r="H151" s="179">
        <v>1</v>
      </c>
      <c r="I151" s="180"/>
      <c r="J151" s="181">
        <f>ROUND(I151*H151,2)</f>
        <v>0</v>
      </c>
      <c r="K151" s="177" t="s">
        <v>19</v>
      </c>
      <c r="L151" s="40"/>
      <c r="M151" s="182" t="s">
        <v>19</v>
      </c>
      <c r="N151" s="183" t="s">
        <v>45</v>
      </c>
      <c r="O151" s="65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231</v>
      </c>
      <c r="AT151" s="186" t="s">
        <v>227</v>
      </c>
      <c r="AU151" s="186" t="s">
        <v>84</v>
      </c>
      <c r="AY151" s="18" t="s">
        <v>225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82</v>
      </c>
      <c r="BK151" s="187">
        <f>ROUND(I151*H151,2)</f>
        <v>0</v>
      </c>
      <c r="BL151" s="18" t="s">
        <v>231</v>
      </c>
      <c r="BM151" s="186" t="s">
        <v>343</v>
      </c>
    </row>
    <row r="152" spans="2:63" s="12" customFormat="1" ht="22.9" customHeight="1">
      <c r="B152" s="159"/>
      <c r="C152" s="160"/>
      <c r="D152" s="161" t="s">
        <v>73</v>
      </c>
      <c r="E152" s="173" t="s">
        <v>131</v>
      </c>
      <c r="F152" s="173" t="s">
        <v>344</v>
      </c>
      <c r="G152" s="160"/>
      <c r="H152" s="160"/>
      <c r="I152" s="163"/>
      <c r="J152" s="174">
        <f>BK152</f>
        <v>0</v>
      </c>
      <c r="K152" s="160"/>
      <c r="L152" s="165"/>
      <c r="M152" s="166"/>
      <c r="N152" s="167"/>
      <c r="O152" s="167"/>
      <c r="P152" s="168">
        <f>SUM(P153:P195)</f>
        <v>0</v>
      </c>
      <c r="Q152" s="167"/>
      <c r="R152" s="168">
        <f>SUM(R153:R195)</f>
        <v>120.67659718999998</v>
      </c>
      <c r="S152" s="167"/>
      <c r="T152" s="169">
        <f>SUM(T153:T195)</f>
        <v>0</v>
      </c>
      <c r="AR152" s="170" t="s">
        <v>82</v>
      </c>
      <c r="AT152" s="171" t="s">
        <v>73</v>
      </c>
      <c r="AU152" s="171" t="s">
        <v>82</v>
      </c>
      <c r="AY152" s="170" t="s">
        <v>225</v>
      </c>
      <c r="BK152" s="172">
        <f>SUM(BK153:BK195)</f>
        <v>0</v>
      </c>
    </row>
    <row r="153" spans="1:65" s="2" customFormat="1" ht="44.25" customHeight="1">
      <c r="A153" s="35"/>
      <c r="B153" s="36"/>
      <c r="C153" s="175" t="s">
        <v>345</v>
      </c>
      <c r="D153" s="175" t="s">
        <v>227</v>
      </c>
      <c r="E153" s="176" t="s">
        <v>346</v>
      </c>
      <c r="F153" s="177" t="s">
        <v>347</v>
      </c>
      <c r="G153" s="178" t="s">
        <v>129</v>
      </c>
      <c r="H153" s="179">
        <v>585.798</v>
      </c>
      <c r="I153" s="180"/>
      <c r="J153" s="181">
        <f>ROUND(I153*H153,2)</f>
        <v>0</v>
      </c>
      <c r="K153" s="177" t="s">
        <v>292</v>
      </c>
      <c r="L153" s="40"/>
      <c r="M153" s="182" t="s">
        <v>19</v>
      </c>
      <c r="N153" s="183" t="s">
        <v>45</v>
      </c>
      <c r="O153" s="65"/>
      <c r="P153" s="184">
        <f>O153*H153</f>
        <v>0</v>
      </c>
      <c r="Q153" s="184">
        <v>0.15667</v>
      </c>
      <c r="R153" s="184">
        <f>Q153*H153</f>
        <v>91.77697266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231</v>
      </c>
      <c r="AT153" s="186" t="s">
        <v>227</v>
      </c>
      <c r="AU153" s="186" t="s">
        <v>84</v>
      </c>
      <c r="AY153" s="18" t="s">
        <v>225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82</v>
      </c>
      <c r="BK153" s="187">
        <f>ROUND(I153*H153,2)</f>
        <v>0</v>
      </c>
      <c r="BL153" s="18" t="s">
        <v>231</v>
      </c>
      <c r="BM153" s="186" t="s">
        <v>348</v>
      </c>
    </row>
    <row r="154" spans="1:47" s="2" customFormat="1" ht="11.25">
      <c r="A154" s="35"/>
      <c r="B154" s="36"/>
      <c r="C154" s="37"/>
      <c r="D154" s="188" t="s">
        <v>233</v>
      </c>
      <c r="E154" s="37"/>
      <c r="F154" s="189" t="s">
        <v>349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</v>
      </c>
      <c r="AU154" s="18" t="s">
        <v>84</v>
      </c>
    </row>
    <row r="155" spans="2:51" s="13" customFormat="1" ht="11.25">
      <c r="B155" s="193"/>
      <c r="C155" s="194"/>
      <c r="D155" s="195" t="s">
        <v>249</v>
      </c>
      <c r="E155" s="196" t="s">
        <v>19</v>
      </c>
      <c r="F155" s="197" t="s">
        <v>350</v>
      </c>
      <c r="G155" s="194"/>
      <c r="H155" s="198">
        <v>585.798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249</v>
      </c>
      <c r="AU155" s="204" t="s">
        <v>84</v>
      </c>
      <c r="AV155" s="13" t="s">
        <v>84</v>
      </c>
      <c r="AW155" s="13" t="s">
        <v>36</v>
      </c>
      <c r="AX155" s="13" t="s">
        <v>82</v>
      </c>
      <c r="AY155" s="204" t="s">
        <v>225</v>
      </c>
    </row>
    <row r="156" spans="1:65" s="2" customFormat="1" ht="44.25" customHeight="1">
      <c r="A156" s="35"/>
      <c r="B156" s="36"/>
      <c r="C156" s="175" t="s">
        <v>351</v>
      </c>
      <c r="D156" s="175" t="s">
        <v>227</v>
      </c>
      <c r="E156" s="176" t="s">
        <v>352</v>
      </c>
      <c r="F156" s="177" t="s">
        <v>353</v>
      </c>
      <c r="G156" s="178" t="s">
        <v>129</v>
      </c>
      <c r="H156" s="179">
        <v>39.415</v>
      </c>
      <c r="I156" s="180"/>
      <c r="J156" s="181">
        <f>ROUND(I156*H156,2)</f>
        <v>0</v>
      </c>
      <c r="K156" s="177" t="s">
        <v>292</v>
      </c>
      <c r="L156" s="40"/>
      <c r="M156" s="182" t="s">
        <v>19</v>
      </c>
      <c r="N156" s="183" t="s">
        <v>45</v>
      </c>
      <c r="O156" s="65"/>
      <c r="P156" s="184">
        <f>O156*H156</f>
        <v>0</v>
      </c>
      <c r="Q156" s="184">
        <v>0.16811</v>
      </c>
      <c r="R156" s="184">
        <f>Q156*H156</f>
        <v>6.6260556500000005</v>
      </c>
      <c r="S156" s="184">
        <v>0</v>
      </c>
      <c r="T156" s="18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6" t="s">
        <v>231</v>
      </c>
      <c r="AT156" s="186" t="s">
        <v>227</v>
      </c>
      <c r="AU156" s="186" t="s">
        <v>84</v>
      </c>
      <c r="AY156" s="18" t="s">
        <v>225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8" t="s">
        <v>82</v>
      </c>
      <c r="BK156" s="187">
        <f>ROUND(I156*H156,2)</f>
        <v>0</v>
      </c>
      <c r="BL156" s="18" t="s">
        <v>231</v>
      </c>
      <c r="BM156" s="186" t="s">
        <v>354</v>
      </c>
    </row>
    <row r="157" spans="1:47" s="2" customFormat="1" ht="11.25">
      <c r="A157" s="35"/>
      <c r="B157" s="36"/>
      <c r="C157" s="37"/>
      <c r="D157" s="188" t="s">
        <v>233</v>
      </c>
      <c r="E157" s="37"/>
      <c r="F157" s="189" t="s">
        <v>355</v>
      </c>
      <c r="G157" s="37"/>
      <c r="H157" s="37"/>
      <c r="I157" s="190"/>
      <c r="J157" s="37"/>
      <c r="K157" s="37"/>
      <c r="L157" s="40"/>
      <c r="M157" s="191"/>
      <c r="N157" s="192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233</v>
      </c>
      <c r="AU157" s="18" t="s">
        <v>84</v>
      </c>
    </row>
    <row r="158" spans="2:51" s="13" customFormat="1" ht="11.25">
      <c r="B158" s="193"/>
      <c r="C158" s="194"/>
      <c r="D158" s="195" t="s">
        <v>249</v>
      </c>
      <c r="E158" s="196" t="s">
        <v>19</v>
      </c>
      <c r="F158" s="197" t="s">
        <v>176</v>
      </c>
      <c r="G158" s="194"/>
      <c r="H158" s="198">
        <v>39.415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249</v>
      </c>
      <c r="AU158" s="204" t="s">
        <v>84</v>
      </c>
      <c r="AV158" s="13" t="s">
        <v>84</v>
      </c>
      <c r="AW158" s="13" t="s">
        <v>36</v>
      </c>
      <c r="AX158" s="13" t="s">
        <v>82</v>
      </c>
      <c r="AY158" s="204" t="s">
        <v>225</v>
      </c>
    </row>
    <row r="159" spans="1:65" s="2" customFormat="1" ht="37.9" customHeight="1">
      <c r="A159" s="35"/>
      <c r="B159" s="36"/>
      <c r="C159" s="175" t="s">
        <v>356</v>
      </c>
      <c r="D159" s="175" t="s">
        <v>227</v>
      </c>
      <c r="E159" s="176" t="s">
        <v>357</v>
      </c>
      <c r="F159" s="177" t="s">
        <v>358</v>
      </c>
      <c r="G159" s="178" t="s">
        <v>332</v>
      </c>
      <c r="H159" s="179">
        <v>11</v>
      </c>
      <c r="I159" s="180"/>
      <c r="J159" s="181">
        <f>ROUND(I159*H159,2)</f>
        <v>0</v>
      </c>
      <c r="K159" s="177" t="s">
        <v>238</v>
      </c>
      <c r="L159" s="40"/>
      <c r="M159" s="182" t="s">
        <v>19</v>
      </c>
      <c r="N159" s="183" t="s">
        <v>45</v>
      </c>
      <c r="O159" s="65"/>
      <c r="P159" s="184">
        <f>O159*H159</f>
        <v>0</v>
      </c>
      <c r="Q159" s="184">
        <v>0.06826</v>
      </c>
      <c r="R159" s="184">
        <f>Q159*H159</f>
        <v>0.75086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231</v>
      </c>
      <c r="AT159" s="186" t="s">
        <v>227</v>
      </c>
      <c r="AU159" s="186" t="s">
        <v>84</v>
      </c>
      <c r="AY159" s="18" t="s">
        <v>225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82</v>
      </c>
      <c r="BK159" s="187">
        <f>ROUND(I159*H159,2)</f>
        <v>0</v>
      </c>
      <c r="BL159" s="18" t="s">
        <v>231</v>
      </c>
      <c r="BM159" s="186" t="s">
        <v>359</v>
      </c>
    </row>
    <row r="160" spans="1:47" s="2" customFormat="1" ht="11.25">
      <c r="A160" s="35"/>
      <c r="B160" s="36"/>
      <c r="C160" s="37"/>
      <c r="D160" s="188" t="s">
        <v>233</v>
      </c>
      <c r="E160" s="37"/>
      <c r="F160" s="189" t="s">
        <v>360</v>
      </c>
      <c r="G160" s="37"/>
      <c r="H160" s="37"/>
      <c r="I160" s="190"/>
      <c r="J160" s="37"/>
      <c r="K160" s="37"/>
      <c r="L160" s="40"/>
      <c r="M160" s="191"/>
      <c r="N160" s="192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</v>
      </c>
      <c r="AU160" s="18" t="s">
        <v>84</v>
      </c>
    </row>
    <row r="161" spans="2:51" s="13" customFormat="1" ht="11.25">
      <c r="B161" s="193"/>
      <c r="C161" s="194"/>
      <c r="D161" s="195" t="s">
        <v>249</v>
      </c>
      <c r="E161" s="196" t="s">
        <v>19</v>
      </c>
      <c r="F161" s="197" t="s">
        <v>361</v>
      </c>
      <c r="G161" s="194"/>
      <c r="H161" s="198">
        <v>10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249</v>
      </c>
      <c r="AU161" s="204" t="s">
        <v>84</v>
      </c>
      <c r="AV161" s="13" t="s">
        <v>84</v>
      </c>
      <c r="AW161" s="13" t="s">
        <v>36</v>
      </c>
      <c r="AX161" s="13" t="s">
        <v>74</v>
      </c>
      <c r="AY161" s="204" t="s">
        <v>225</v>
      </c>
    </row>
    <row r="162" spans="2:51" s="13" customFormat="1" ht="11.25">
      <c r="B162" s="193"/>
      <c r="C162" s="194"/>
      <c r="D162" s="195" t="s">
        <v>249</v>
      </c>
      <c r="E162" s="196" t="s">
        <v>19</v>
      </c>
      <c r="F162" s="197" t="s">
        <v>362</v>
      </c>
      <c r="G162" s="194"/>
      <c r="H162" s="198">
        <v>1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249</v>
      </c>
      <c r="AU162" s="204" t="s">
        <v>84</v>
      </c>
      <c r="AV162" s="13" t="s">
        <v>84</v>
      </c>
      <c r="AW162" s="13" t="s">
        <v>36</v>
      </c>
      <c r="AX162" s="13" t="s">
        <v>74</v>
      </c>
      <c r="AY162" s="204" t="s">
        <v>225</v>
      </c>
    </row>
    <row r="163" spans="2:51" s="14" customFormat="1" ht="11.25">
      <c r="B163" s="205"/>
      <c r="C163" s="206"/>
      <c r="D163" s="195" t="s">
        <v>249</v>
      </c>
      <c r="E163" s="207" t="s">
        <v>19</v>
      </c>
      <c r="F163" s="208" t="s">
        <v>261</v>
      </c>
      <c r="G163" s="206"/>
      <c r="H163" s="209">
        <v>11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249</v>
      </c>
      <c r="AU163" s="215" t="s">
        <v>84</v>
      </c>
      <c r="AV163" s="14" t="s">
        <v>231</v>
      </c>
      <c r="AW163" s="14" t="s">
        <v>36</v>
      </c>
      <c r="AX163" s="14" t="s">
        <v>82</v>
      </c>
      <c r="AY163" s="215" t="s">
        <v>225</v>
      </c>
    </row>
    <row r="164" spans="1:65" s="2" customFormat="1" ht="37.9" customHeight="1">
      <c r="A164" s="35"/>
      <c r="B164" s="36"/>
      <c r="C164" s="175" t="s">
        <v>363</v>
      </c>
      <c r="D164" s="175" t="s">
        <v>227</v>
      </c>
      <c r="E164" s="176" t="s">
        <v>364</v>
      </c>
      <c r="F164" s="177" t="s">
        <v>365</v>
      </c>
      <c r="G164" s="178" t="s">
        <v>332</v>
      </c>
      <c r="H164" s="179">
        <v>2</v>
      </c>
      <c r="I164" s="180"/>
      <c r="J164" s="181">
        <f>ROUND(I164*H164,2)</f>
        <v>0</v>
      </c>
      <c r="K164" s="177" t="s">
        <v>238</v>
      </c>
      <c r="L164" s="40"/>
      <c r="M164" s="182" t="s">
        <v>19</v>
      </c>
      <c r="N164" s="183" t="s">
        <v>45</v>
      </c>
      <c r="O164" s="65"/>
      <c r="P164" s="184">
        <f>O164*H164</f>
        <v>0</v>
      </c>
      <c r="Q164" s="184">
        <v>0.07826</v>
      </c>
      <c r="R164" s="184">
        <f>Q164*H164</f>
        <v>0.15652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231</v>
      </c>
      <c r="AT164" s="186" t="s">
        <v>227</v>
      </c>
      <c r="AU164" s="186" t="s">
        <v>84</v>
      </c>
      <c r="AY164" s="18" t="s">
        <v>225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82</v>
      </c>
      <c r="BK164" s="187">
        <f>ROUND(I164*H164,2)</f>
        <v>0</v>
      </c>
      <c r="BL164" s="18" t="s">
        <v>231</v>
      </c>
      <c r="BM164" s="186" t="s">
        <v>366</v>
      </c>
    </row>
    <row r="165" spans="1:47" s="2" customFormat="1" ht="11.25">
      <c r="A165" s="35"/>
      <c r="B165" s="36"/>
      <c r="C165" s="37"/>
      <c r="D165" s="188" t="s">
        <v>233</v>
      </c>
      <c r="E165" s="37"/>
      <c r="F165" s="189" t="s">
        <v>367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233</v>
      </c>
      <c r="AU165" s="18" t="s">
        <v>84</v>
      </c>
    </row>
    <row r="166" spans="2:51" s="13" customFormat="1" ht="11.25">
      <c r="B166" s="193"/>
      <c r="C166" s="194"/>
      <c r="D166" s="195" t="s">
        <v>249</v>
      </c>
      <c r="E166" s="196" t="s">
        <v>19</v>
      </c>
      <c r="F166" s="197" t="s">
        <v>368</v>
      </c>
      <c r="G166" s="194"/>
      <c r="H166" s="198">
        <v>2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249</v>
      </c>
      <c r="AU166" s="204" t="s">
        <v>84</v>
      </c>
      <c r="AV166" s="13" t="s">
        <v>84</v>
      </c>
      <c r="AW166" s="13" t="s">
        <v>36</v>
      </c>
      <c r="AX166" s="13" t="s">
        <v>74</v>
      </c>
      <c r="AY166" s="204" t="s">
        <v>225</v>
      </c>
    </row>
    <row r="167" spans="2:51" s="14" customFormat="1" ht="11.25">
      <c r="B167" s="205"/>
      <c r="C167" s="206"/>
      <c r="D167" s="195" t="s">
        <v>249</v>
      </c>
      <c r="E167" s="207" t="s">
        <v>19</v>
      </c>
      <c r="F167" s="208" t="s">
        <v>261</v>
      </c>
      <c r="G167" s="206"/>
      <c r="H167" s="209">
        <v>2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249</v>
      </c>
      <c r="AU167" s="215" t="s">
        <v>84</v>
      </c>
      <c r="AV167" s="14" t="s">
        <v>231</v>
      </c>
      <c r="AW167" s="14" t="s">
        <v>36</v>
      </c>
      <c r="AX167" s="14" t="s">
        <v>82</v>
      </c>
      <c r="AY167" s="215" t="s">
        <v>225</v>
      </c>
    </row>
    <row r="168" spans="1:65" s="2" customFormat="1" ht="37.9" customHeight="1">
      <c r="A168" s="35"/>
      <c r="B168" s="36"/>
      <c r="C168" s="175" t="s">
        <v>369</v>
      </c>
      <c r="D168" s="175" t="s">
        <v>227</v>
      </c>
      <c r="E168" s="176" t="s">
        <v>370</v>
      </c>
      <c r="F168" s="177" t="s">
        <v>371</v>
      </c>
      <c r="G168" s="178" t="s">
        <v>332</v>
      </c>
      <c r="H168" s="179">
        <v>5</v>
      </c>
      <c r="I168" s="180"/>
      <c r="J168" s="181">
        <f>ROUND(I168*H168,2)</f>
        <v>0</v>
      </c>
      <c r="K168" s="177" t="s">
        <v>238</v>
      </c>
      <c r="L168" s="40"/>
      <c r="M168" s="182" t="s">
        <v>19</v>
      </c>
      <c r="N168" s="183" t="s">
        <v>45</v>
      </c>
      <c r="O168" s="65"/>
      <c r="P168" s="184">
        <f>O168*H168</f>
        <v>0</v>
      </c>
      <c r="Q168" s="184">
        <v>0.10433</v>
      </c>
      <c r="R168" s="184">
        <f>Q168*H168</f>
        <v>0.5216500000000001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231</v>
      </c>
      <c r="AT168" s="186" t="s">
        <v>227</v>
      </c>
      <c r="AU168" s="186" t="s">
        <v>84</v>
      </c>
      <c r="AY168" s="18" t="s">
        <v>225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82</v>
      </c>
      <c r="BK168" s="187">
        <f>ROUND(I168*H168,2)</f>
        <v>0</v>
      </c>
      <c r="BL168" s="18" t="s">
        <v>231</v>
      </c>
      <c r="BM168" s="186" t="s">
        <v>372</v>
      </c>
    </row>
    <row r="169" spans="1:47" s="2" customFormat="1" ht="11.25">
      <c r="A169" s="35"/>
      <c r="B169" s="36"/>
      <c r="C169" s="37"/>
      <c r="D169" s="188" t="s">
        <v>233</v>
      </c>
      <c r="E169" s="37"/>
      <c r="F169" s="189" t="s">
        <v>373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233</v>
      </c>
      <c r="AU169" s="18" t="s">
        <v>84</v>
      </c>
    </row>
    <row r="170" spans="2:51" s="13" customFormat="1" ht="11.25">
      <c r="B170" s="193"/>
      <c r="C170" s="194"/>
      <c r="D170" s="195" t="s">
        <v>249</v>
      </c>
      <c r="E170" s="196" t="s">
        <v>19</v>
      </c>
      <c r="F170" s="197" t="s">
        <v>374</v>
      </c>
      <c r="G170" s="194"/>
      <c r="H170" s="198">
        <v>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249</v>
      </c>
      <c r="AU170" s="204" t="s">
        <v>84</v>
      </c>
      <c r="AV170" s="13" t="s">
        <v>84</v>
      </c>
      <c r="AW170" s="13" t="s">
        <v>36</v>
      </c>
      <c r="AX170" s="13" t="s">
        <v>74</v>
      </c>
      <c r="AY170" s="204" t="s">
        <v>225</v>
      </c>
    </row>
    <row r="171" spans="2:51" s="14" customFormat="1" ht="11.25">
      <c r="B171" s="205"/>
      <c r="C171" s="206"/>
      <c r="D171" s="195" t="s">
        <v>249</v>
      </c>
      <c r="E171" s="207" t="s">
        <v>19</v>
      </c>
      <c r="F171" s="208" t="s">
        <v>261</v>
      </c>
      <c r="G171" s="206"/>
      <c r="H171" s="209">
        <v>5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249</v>
      </c>
      <c r="AU171" s="215" t="s">
        <v>84</v>
      </c>
      <c r="AV171" s="14" t="s">
        <v>231</v>
      </c>
      <c r="AW171" s="14" t="s">
        <v>36</v>
      </c>
      <c r="AX171" s="14" t="s">
        <v>82</v>
      </c>
      <c r="AY171" s="215" t="s">
        <v>225</v>
      </c>
    </row>
    <row r="172" spans="1:65" s="2" customFormat="1" ht="37.9" customHeight="1">
      <c r="A172" s="35"/>
      <c r="B172" s="36"/>
      <c r="C172" s="175" t="s">
        <v>375</v>
      </c>
      <c r="D172" s="175" t="s">
        <v>227</v>
      </c>
      <c r="E172" s="176" t="s">
        <v>376</v>
      </c>
      <c r="F172" s="177" t="s">
        <v>377</v>
      </c>
      <c r="G172" s="178" t="s">
        <v>332</v>
      </c>
      <c r="H172" s="179">
        <v>7</v>
      </c>
      <c r="I172" s="180"/>
      <c r="J172" s="181">
        <f>ROUND(I172*H172,2)</f>
        <v>0</v>
      </c>
      <c r="K172" s="177" t="s">
        <v>238</v>
      </c>
      <c r="L172" s="40"/>
      <c r="M172" s="182" t="s">
        <v>19</v>
      </c>
      <c r="N172" s="183" t="s">
        <v>45</v>
      </c>
      <c r="O172" s="65"/>
      <c r="P172" s="184">
        <f>O172*H172</f>
        <v>0</v>
      </c>
      <c r="Q172" s="184">
        <v>0.11733</v>
      </c>
      <c r="R172" s="184">
        <f>Q172*H172</f>
        <v>0.82131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231</v>
      </c>
      <c r="AT172" s="186" t="s">
        <v>227</v>
      </c>
      <c r="AU172" s="186" t="s">
        <v>84</v>
      </c>
      <c r="AY172" s="18" t="s">
        <v>225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82</v>
      </c>
      <c r="BK172" s="187">
        <f>ROUND(I172*H172,2)</f>
        <v>0</v>
      </c>
      <c r="BL172" s="18" t="s">
        <v>231</v>
      </c>
      <c r="BM172" s="186" t="s">
        <v>378</v>
      </c>
    </row>
    <row r="173" spans="1:47" s="2" customFormat="1" ht="11.25">
      <c r="A173" s="35"/>
      <c r="B173" s="36"/>
      <c r="C173" s="37"/>
      <c r="D173" s="188" t="s">
        <v>233</v>
      </c>
      <c r="E173" s="37"/>
      <c r="F173" s="189" t="s">
        <v>379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233</v>
      </c>
      <c r="AU173" s="18" t="s">
        <v>84</v>
      </c>
    </row>
    <row r="174" spans="2:51" s="13" customFormat="1" ht="11.25">
      <c r="B174" s="193"/>
      <c r="C174" s="194"/>
      <c r="D174" s="195" t="s">
        <v>249</v>
      </c>
      <c r="E174" s="196" t="s">
        <v>19</v>
      </c>
      <c r="F174" s="197" t="s">
        <v>380</v>
      </c>
      <c r="G174" s="194"/>
      <c r="H174" s="198">
        <v>7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249</v>
      </c>
      <c r="AU174" s="204" t="s">
        <v>84</v>
      </c>
      <c r="AV174" s="13" t="s">
        <v>84</v>
      </c>
      <c r="AW174" s="13" t="s">
        <v>36</v>
      </c>
      <c r="AX174" s="13" t="s">
        <v>74</v>
      </c>
      <c r="AY174" s="204" t="s">
        <v>225</v>
      </c>
    </row>
    <row r="175" spans="2:51" s="14" customFormat="1" ht="11.25">
      <c r="B175" s="205"/>
      <c r="C175" s="206"/>
      <c r="D175" s="195" t="s">
        <v>249</v>
      </c>
      <c r="E175" s="207" t="s">
        <v>19</v>
      </c>
      <c r="F175" s="208" t="s">
        <v>261</v>
      </c>
      <c r="G175" s="206"/>
      <c r="H175" s="209">
        <v>7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249</v>
      </c>
      <c r="AU175" s="215" t="s">
        <v>84</v>
      </c>
      <c r="AV175" s="14" t="s">
        <v>231</v>
      </c>
      <c r="AW175" s="14" t="s">
        <v>36</v>
      </c>
      <c r="AX175" s="14" t="s">
        <v>82</v>
      </c>
      <c r="AY175" s="215" t="s">
        <v>225</v>
      </c>
    </row>
    <row r="176" spans="1:65" s="2" customFormat="1" ht="37.9" customHeight="1">
      <c r="A176" s="35"/>
      <c r="B176" s="36"/>
      <c r="C176" s="175" t="s">
        <v>381</v>
      </c>
      <c r="D176" s="175" t="s">
        <v>227</v>
      </c>
      <c r="E176" s="176" t="s">
        <v>382</v>
      </c>
      <c r="F176" s="177" t="s">
        <v>383</v>
      </c>
      <c r="G176" s="178" t="s">
        <v>332</v>
      </c>
      <c r="H176" s="179">
        <v>1</v>
      </c>
      <c r="I176" s="180"/>
      <c r="J176" s="181">
        <f>ROUND(I176*H176,2)</f>
        <v>0</v>
      </c>
      <c r="K176" s="177" t="s">
        <v>238</v>
      </c>
      <c r="L176" s="40"/>
      <c r="M176" s="182" t="s">
        <v>19</v>
      </c>
      <c r="N176" s="183" t="s">
        <v>45</v>
      </c>
      <c r="O176" s="65"/>
      <c r="P176" s="184">
        <f>O176*H176</f>
        <v>0</v>
      </c>
      <c r="Q176" s="184">
        <v>0.12539</v>
      </c>
      <c r="R176" s="184">
        <f>Q176*H176</f>
        <v>0.12539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231</v>
      </c>
      <c r="AT176" s="186" t="s">
        <v>227</v>
      </c>
      <c r="AU176" s="186" t="s">
        <v>84</v>
      </c>
      <c r="AY176" s="18" t="s">
        <v>225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82</v>
      </c>
      <c r="BK176" s="187">
        <f>ROUND(I176*H176,2)</f>
        <v>0</v>
      </c>
      <c r="BL176" s="18" t="s">
        <v>231</v>
      </c>
      <c r="BM176" s="186" t="s">
        <v>384</v>
      </c>
    </row>
    <row r="177" spans="1:47" s="2" customFormat="1" ht="11.25">
      <c r="A177" s="35"/>
      <c r="B177" s="36"/>
      <c r="C177" s="37"/>
      <c r="D177" s="188" t="s">
        <v>233</v>
      </c>
      <c r="E177" s="37"/>
      <c r="F177" s="189" t="s">
        <v>385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233</v>
      </c>
      <c r="AU177" s="18" t="s">
        <v>84</v>
      </c>
    </row>
    <row r="178" spans="2:51" s="13" customFormat="1" ht="11.25">
      <c r="B178" s="193"/>
      <c r="C178" s="194"/>
      <c r="D178" s="195" t="s">
        <v>249</v>
      </c>
      <c r="E178" s="196" t="s">
        <v>19</v>
      </c>
      <c r="F178" s="197" t="s">
        <v>386</v>
      </c>
      <c r="G178" s="194"/>
      <c r="H178" s="198">
        <v>1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249</v>
      </c>
      <c r="AU178" s="204" t="s">
        <v>84</v>
      </c>
      <c r="AV178" s="13" t="s">
        <v>84</v>
      </c>
      <c r="AW178" s="13" t="s">
        <v>36</v>
      </c>
      <c r="AX178" s="13" t="s">
        <v>74</v>
      </c>
      <c r="AY178" s="204" t="s">
        <v>225</v>
      </c>
    </row>
    <row r="179" spans="2:51" s="14" customFormat="1" ht="11.25">
      <c r="B179" s="205"/>
      <c r="C179" s="206"/>
      <c r="D179" s="195" t="s">
        <v>249</v>
      </c>
      <c r="E179" s="207" t="s">
        <v>19</v>
      </c>
      <c r="F179" s="208" t="s">
        <v>261</v>
      </c>
      <c r="G179" s="206"/>
      <c r="H179" s="209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249</v>
      </c>
      <c r="AU179" s="215" t="s">
        <v>84</v>
      </c>
      <c r="AV179" s="14" t="s">
        <v>231</v>
      </c>
      <c r="AW179" s="14" t="s">
        <v>36</v>
      </c>
      <c r="AX179" s="14" t="s">
        <v>82</v>
      </c>
      <c r="AY179" s="215" t="s">
        <v>225</v>
      </c>
    </row>
    <row r="180" spans="1:65" s="2" customFormat="1" ht="37.9" customHeight="1">
      <c r="A180" s="35"/>
      <c r="B180" s="36"/>
      <c r="C180" s="175" t="s">
        <v>387</v>
      </c>
      <c r="D180" s="175" t="s">
        <v>227</v>
      </c>
      <c r="E180" s="176" t="s">
        <v>388</v>
      </c>
      <c r="F180" s="177" t="s">
        <v>389</v>
      </c>
      <c r="G180" s="178" t="s">
        <v>332</v>
      </c>
      <c r="H180" s="179">
        <v>12</v>
      </c>
      <c r="I180" s="180"/>
      <c r="J180" s="181">
        <f>ROUND(I180*H180,2)</f>
        <v>0</v>
      </c>
      <c r="K180" s="177" t="s">
        <v>292</v>
      </c>
      <c r="L180" s="40"/>
      <c r="M180" s="182" t="s">
        <v>19</v>
      </c>
      <c r="N180" s="183" t="s">
        <v>45</v>
      </c>
      <c r="O180" s="65"/>
      <c r="P180" s="184">
        <f>O180*H180</f>
        <v>0</v>
      </c>
      <c r="Q180" s="184">
        <v>0.55666</v>
      </c>
      <c r="R180" s="184">
        <f>Q180*H180</f>
        <v>6.679920000000001</v>
      </c>
      <c r="S180" s="184">
        <v>0</v>
      </c>
      <c r="T180" s="18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6" t="s">
        <v>231</v>
      </c>
      <c r="AT180" s="186" t="s">
        <v>227</v>
      </c>
      <c r="AU180" s="186" t="s">
        <v>84</v>
      </c>
      <c r="AY180" s="18" t="s">
        <v>225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8" t="s">
        <v>82</v>
      </c>
      <c r="BK180" s="187">
        <f>ROUND(I180*H180,2)</f>
        <v>0</v>
      </c>
      <c r="BL180" s="18" t="s">
        <v>231</v>
      </c>
      <c r="BM180" s="186" t="s">
        <v>390</v>
      </c>
    </row>
    <row r="181" spans="1:47" s="2" customFormat="1" ht="11.25">
      <c r="A181" s="35"/>
      <c r="B181" s="36"/>
      <c r="C181" s="37"/>
      <c r="D181" s="188" t="s">
        <v>233</v>
      </c>
      <c r="E181" s="37"/>
      <c r="F181" s="189" t="s">
        <v>391</v>
      </c>
      <c r="G181" s="37"/>
      <c r="H181" s="37"/>
      <c r="I181" s="190"/>
      <c r="J181" s="37"/>
      <c r="K181" s="37"/>
      <c r="L181" s="40"/>
      <c r="M181" s="191"/>
      <c r="N181" s="192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233</v>
      </c>
      <c r="AU181" s="18" t="s">
        <v>84</v>
      </c>
    </row>
    <row r="182" spans="1:65" s="2" customFormat="1" ht="16.5" customHeight="1">
      <c r="A182" s="35"/>
      <c r="B182" s="36"/>
      <c r="C182" s="216" t="s">
        <v>392</v>
      </c>
      <c r="D182" s="216" t="s">
        <v>336</v>
      </c>
      <c r="E182" s="217" t="s">
        <v>393</v>
      </c>
      <c r="F182" s="218" t="s">
        <v>394</v>
      </c>
      <c r="G182" s="219" t="s">
        <v>332</v>
      </c>
      <c r="H182" s="220">
        <v>12</v>
      </c>
      <c r="I182" s="221"/>
      <c r="J182" s="222">
        <f>ROUND(I182*H182,2)</f>
        <v>0</v>
      </c>
      <c r="K182" s="218" t="s">
        <v>19</v>
      </c>
      <c r="L182" s="223"/>
      <c r="M182" s="224" t="s">
        <v>19</v>
      </c>
      <c r="N182" s="225" t="s">
        <v>45</v>
      </c>
      <c r="O182" s="65"/>
      <c r="P182" s="184">
        <f>O182*H182</f>
        <v>0</v>
      </c>
      <c r="Q182" s="184">
        <v>0.59806</v>
      </c>
      <c r="R182" s="184">
        <f>Q182*H182</f>
        <v>7.17672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268</v>
      </c>
      <c r="AT182" s="186" t="s">
        <v>336</v>
      </c>
      <c r="AU182" s="186" t="s">
        <v>84</v>
      </c>
      <c r="AY182" s="18" t="s">
        <v>225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82</v>
      </c>
      <c r="BK182" s="187">
        <f>ROUND(I182*H182,2)</f>
        <v>0</v>
      </c>
      <c r="BL182" s="18" t="s">
        <v>231</v>
      </c>
      <c r="BM182" s="186" t="s">
        <v>395</v>
      </c>
    </row>
    <row r="183" spans="1:65" s="2" customFormat="1" ht="37.9" customHeight="1">
      <c r="A183" s="35"/>
      <c r="B183" s="36"/>
      <c r="C183" s="175" t="s">
        <v>396</v>
      </c>
      <c r="D183" s="175" t="s">
        <v>227</v>
      </c>
      <c r="E183" s="176" t="s">
        <v>397</v>
      </c>
      <c r="F183" s="177" t="s">
        <v>398</v>
      </c>
      <c r="G183" s="178" t="s">
        <v>129</v>
      </c>
      <c r="H183" s="179">
        <v>175.2</v>
      </c>
      <c r="I183" s="180"/>
      <c r="J183" s="181">
        <f>ROUND(I183*H183,2)</f>
        <v>0</v>
      </c>
      <c r="K183" s="177" t="s">
        <v>292</v>
      </c>
      <c r="L183" s="40"/>
      <c r="M183" s="182" t="s">
        <v>19</v>
      </c>
      <c r="N183" s="183" t="s">
        <v>45</v>
      </c>
      <c r="O183" s="65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6" t="s">
        <v>231</v>
      </c>
      <c r="AT183" s="186" t="s">
        <v>227</v>
      </c>
      <c r="AU183" s="186" t="s">
        <v>84</v>
      </c>
      <c r="AY183" s="18" t="s">
        <v>225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82</v>
      </c>
      <c r="BK183" s="187">
        <f>ROUND(I183*H183,2)</f>
        <v>0</v>
      </c>
      <c r="BL183" s="18" t="s">
        <v>231</v>
      </c>
      <c r="BM183" s="186" t="s">
        <v>399</v>
      </c>
    </row>
    <row r="184" spans="1:47" s="2" customFormat="1" ht="11.25">
      <c r="A184" s="35"/>
      <c r="B184" s="36"/>
      <c r="C184" s="37"/>
      <c r="D184" s="188" t="s">
        <v>233</v>
      </c>
      <c r="E184" s="37"/>
      <c r="F184" s="189" t="s">
        <v>400</v>
      </c>
      <c r="G184" s="37"/>
      <c r="H184" s="37"/>
      <c r="I184" s="190"/>
      <c r="J184" s="37"/>
      <c r="K184" s="37"/>
      <c r="L184" s="40"/>
      <c r="M184" s="191"/>
      <c r="N184" s="192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233</v>
      </c>
      <c r="AU184" s="18" t="s">
        <v>84</v>
      </c>
    </row>
    <row r="185" spans="2:51" s="13" customFormat="1" ht="11.25">
      <c r="B185" s="193"/>
      <c r="C185" s="194"/>
      <c r="D185" s="195" t="s">
        <v>249</v>
      </c>
      <c r="E185" s="196" t="s">
        <v>19</v>
      </c>
      <c r="F185" s="197" t="s">
        <v>179</v>
      </c>
      <c r="G185" s="194"/>
      <c r="H185" s="198">
        <v>175.2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249</v>
      </c>
      <c r="AU185" s="204" t="s">
        <v>84</v>
      </c>
      <c r="AV185" s="13" t="s">
        <v>84</v>
      </c>
      <c r="AW185" s="13" t="s">
        <v>36</v>
      </c>
      <c r="AX185" s="13" t="s">
        <v>82</v>
      </c>
      <c r="AY185" s="204" t="s">
        <v>225</v>
      </c>
    </row>
    <row r="186" spans="1:65" s="2" customFormat="1" ht="24.2" customHeight="1">
      <c r="A186" s="35"/>
      <c r="B186" s="36"/>
      <c r="C186" s="216" t="s">
        <v>401</v>
      </c>
      <c r="D186" s="216" t="s">
        <v>336</v>
      </c>
      <c r="E186" s="217" t="s">
        <v>402</v>
      </c>
      <c r="F186" s="218" t="s">
        <v>403</v>
      </c>
      <c r="G186" s="219" t="s">
        <v>129</v>
      </c>
      <c r="H186" s="220">
        <v>192.72</v>
      </c>
      <c r="I186" s="221"/>
      <c r="J186" s="222">
        <f>ROUND(I186*H186,2)</f>
        <v>0</v>
      </c>
      <c r="K186" s="218" t="s">
        <v>19</v>
      </c>
      <c r="L186" s="223"/>
      <c r="M186" s="224" t="s">
        <v>19</v>
      </c>
      <c r="N186" s="225" t="s">
        <v>45</v>
      </c>
      <c r="O186" s="65"/>
      <c r="P186" s="184">
        <f>O186*H186</f>
        <v>0</v>
      </c>
      <c r="Q186" s="184">
        <v>0.0256</v>
      </c>
      <c r="R186" s="184">
        <f>Q186*H186</f>
        <v>4.933632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268</v>
      </c>
      <c r="AT186" s="186" t="s">
        <v>336</v>
      </c>
      <c r="AU186" s="186" t="s">
        <v>84</v>
      </c>
      <c r="AY186" s="18" t="s">
        <v>225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8" t="s">
        <v>82</v>
      </c>
      <c r="BK186" s="187">
        <f>ROUND(I186*H186,2)</f>
        <v>0</v>
      </c>
      <c r="BL186" s="18" t="s">
        <v>231</v>
      </c>
      <c r="BM186" s="186" t="s">
        <v>404</v>
      </c>
    </row>
    <row r="187" spans="2:51" s="13" customFormat="1" ht="11.25">
      <c r="B187" s="193"/>
      <c r="C187" s="194"/>
      <c r="D187" s="195" t="s">
        <v>249</v>
      </c>
      <c r="E187" s="194"/>
      <c r="F187" s="197" t="s">
        <v>405</v>
      </c>
      <c r="G187" s="194"/>
      <c r="H187" s="198">
        <v>192.72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249</v>
      </c>
      <c r="AU187" s="204" t="s">
        <v>84</v>
      </c>
      <c r="AV187" s="13" t="s">
        <v>84</v>
      </c>
      <c r="AW187" s="13" t="s">
        <v>4</v>
      </c>
      <c r="AX187" s="13" t="s">
        <v>82</v>
      </c>
      <c r="AY187" s="204" t="s">
        <v>225</v>
      </c>
    </row>
    <row r="188" spans="1:65" s="2" customFormat="1" ht="37.9" customHeight="1">
      <c r="A188" s="35"/>
      <c r="B188" s="36"/>
      <c r="C188" s="175" t="s">
        <v>406</v>
      </c>
      <c r="D188" s="175" t="s">
        <v>227</v>
      </c>
      <c r="E188" s="176" t="s">
        <v>407</v>
      </c>
      <c r="F188" s="177" t="s">
        <v>408</v>
      </c>
      <c r="G188" s="178" t="s">
        <v>129</v>
      </c>
      <c r="H188" s="179">
        <v>6.216</v>
      </c>
      <c r="I188" s="180"/>
      <c r="J188" s="181">
        <f>ROUND(I188*H188,2)</f>
        <v>0</v>
      </c>
      <c r="K188" s="177" t="s">
        <v>230</v>
      </c>
      <c r="L188" s="40"/>
      <c r="M188" s="182" t="s">
        <v>19</v>
      </c>
      <c r="N188" s="183" t="s">
        <v>45</v>
      </c>
      <c r="O188" s="65"/>
      <c r="P188" s="184">
        <f>O188*H188</f>
        <v>0</v>
      </c>
      <c r="Q188" s="184">
        <v>0.17818</v>
      </c>
      <c r="R188" s="184">
        <f>Q188*H188</f>
        <v>1.10756688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231</v>
      </c>
      <c r="AT188" s="186" t="s">
        <v>227</v>
      </c>
      <c r="AU188" s="186" t="s">
        <v>84</v>
      </c>
      <c r="AY188" s="18" t="s">
        <v>225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82</v>
      </c>
      <c r="BK188" s="187">
        <f>ROUND(I188*H188,2)</f>
        <v>0</v>
      </c>
      <c r="BL188" s="18" t="s">
        <v>231</v>
      </c>
      <c r="BM188" s="186" t="s">
        <v>409</v>
      </c>
    </row>
    <row r="189" spans="1:47" s="2" customFormat="1" ht="11.25">
      <c r="A189" s="35"/>
      <c r="B189" s="36"/>
      <c r="C189" s="37"/>
      <c r="D189" s="188" t="s">
        <v>233</v>
      </c>
      <c r="E189" s="37"/>
      <c r="F189" s="189" t="s">
        <v>410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233</v>
      </c>
      <c r="AU189" s="18" t="s">
        <v>84</v>
      </c>
    </row>
    <row r="190" spans="2:51" s="13" customFormat="1" ht="11.25">
      <c r="B190" s="193"/>
      <c r="C190" s="194"/>
      <c r="D190" s="195" t="s">
        <v>249</v>
      </c>
      <c r="E190" s="196" t="s">
        <v>19</v>
      </c>
      <c r="F190" s="197" t="s">
        <v>411</v>
      </c>
      <c r="G190" s="194"/>
      <c r="H190" s="198">
        <v>0.312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249</v>
      </c>
      <c r="AU190" s="204" t="s">
        <v>84</v>
      </c>
      <c r="AV190" s="13" t="s">
        <v>84</v>
      </c>
      <c r="AW190" s="13" t="s">
        <v>36</v>
      </c>
      <c r="AX190" s="13" t="s">
        <v>74</v>
      </c>
      <c r="AY190" s="204" t="s">
        <v>225</v>
      </c>
    </row>
    <row r="191" spans="2:51" s="13" customFormat="1" ht="11.25">
      <c r="B191" s="193"/>
      <c r="C191" s="194"/>
      <c r="D191" s="195" t="s">
        <v>249</v>
      </c>
      <c r="E191" s="196" t="s">
        <v>19</v>
      </c>
      <c r="F191" s="197" t="s">
        <v>412</v>
      </c>
      <c r="G191" s="194"/>
      <c r="H191" s="198">
        <v>0.432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249</v>
      </c>
      <c r="AU191" s="204" t="s">
        <v>84</v>
      </c>
      <c r="AV191" s="13" t="s">
        <v>84</v>
      </c>
      <c r="AW191" s="13" t="s">
        <v>36</v>
      </c>
      <c r="AX191" s="13" t="s">
        <v>74</v>
      </c>
      <c r="AY191" s="204" t="s">
        <v>225</v>
      </c>
    </row>
    <row r="192" spans="2:51" s="13" customFormat="1" ht="11.25">
      <c r="B192" s="193"/>
      <c r="C192" s="194"/>
      <c r="D192" s="195" t="s">
        <v>249</v>
      </c>
      <c r="E192" s="196" t="s">
        <v>19</v>
      </c>
      <c r="F192" s="197" t="s">
        <v>413</v>
      </c>
      <c r="G192" s="194"/>
      <c r="H192" s="198">
        <v>4.536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249</v>
      </c>
      <c r="AU192" s="204" t="s">
        <v>84</v>
      </c>
      <c r="AV192" s="13" t="s">
        <v>84</v>
      </c>
      <c r="AW192" s="13" t="s">
        <v>36</v>
      </c>
      <c r="AX192" s="13" t="s">
        <v>74</v>
      </c>
      <c r="AY192" s="204" t="s">
        <v>225</v>
      </c>
    </row>
    <row r="193" spans="2:51" s="13" customFormat="1" ht="11.25">
      <c r="B193" s="193"/>
      <c r="C193" s="194"/>
      <c r="D193" s="195" t="s">
        <v>249</v>
      </c>
      <c r="E193" s="196" t="s">
        <v>19</v>
      </c>
      <c r="F193" s="197" t="s">
        <v>414</v>
      </c>
      <c r="G193" s="194"/>
      <c r="H193" s="198">
        <v>0.936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249</v>
      </c>
      <c r="AU193" s="204" t="s">
        <v>84</v>
      </c>
      <c r="AV193" s="13" t="s">
        <v>84</v>
      </c>
      <c r="AW193" s="13" t="s">
        <v>36</v>
      </c>
      <c r="AX193" s="13" t="s">
        <v>74</v>
      </c>
      <c r="AY193" s="204" t="s">
        <v>225</v>
      </c>
    </row>
    <row r="194" spans="2:51" s="14" customFormat="1" ht="11.25">
      <c r="B194" s="205"/>
      <c r="C194" s="206"/>
      <c r="D194" s="195" t="s">
        <v>249</v>
      </c>
      <c r="E194" s="207" t="s">
        <v>19</v>
      </c>
      <c r="F194" s="208" t="s">
        <v>261</v>
      </c>
      <c r="G194" s="206"/>
      <c r="H194" s="209">
        <v>6.215999999999999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249</v>
      </c>
      <c r="AU194" s="215" t="s">
        <v>84</v>
      </c>
      <c r="AV194" s="14" t="s">
        <v>231</v>
      </c>
      <c r="AW194" s="14" t="s">
        <v>36</v>
      </c>
      <c r="AX194" s="14" t="s">
        <v>82</v>
      </c>
      <c r="AY194" s="215" t="s">
        <v>225</v>
      </c>
    </row>
    <row r="195" spans="1:65" s="2" customFormat="1" ht="24.2" customHeight="1">
      <c r="A195" s="35"/>
      <c r="B195" s="36"/>
      <c r="C195" s="175" t="s">
        <v>415</v>
      </c>
      <c r="D195" s="175" t="s">
        <v>227</v>
      </c>
      <c r="E195" s="176" t="s">
        <v>416</v>
      </c>
      <c r="F195" s="177" t="s">
        <v>342</v>
      </c>
      <c r="G195" s="178" t="s">
        <v>281</v>
      </c>
      <c r="H195" s="179">
        <v>1</v>
      </c>
      <c r="I195" s="180"/>
      <c r="J195" s="181">
        <f>ROUND(I195*H195,2)</f>
        <v>0</v>
      </c>
      <c r="K195" s="177" t="s">
        <v>19</v>
      </c>
      <c r="L195" s="40"/>
      <c r="M195" s="182" t="s">
        <v>19</v>
      </c>
      <c r="N195" s="183" t="s">
        <v>45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231</v>
      </c>
      <c r="AT195" s="186" t="s">
        <v>227</v>
      </c>
      <c r="AU195" s="186" t="s">
        <v>84</v>
      </c>
      <c r="AY195" s="18" t="s">
        <v>225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8" t="s">
        <v>82</v>
      </c>
      <c r="BK195" s="187">
        <f>ROUND(I195*H195,2)</f>
        <v>0</v>
      </c>
      <c r="BL195" s="18" t="s">
        <v>231</v>
      </c>
      <c r="BM195" s="186" t="s">
        <v>417</v>
      </c>
    </row>
    <row r="196" spans="2:63" s="12" customFormat="1" ht="22.9" customHeight="1">
      <c r="B196" s="159"/>
      <c r="C196" s="160"/>
      <c r="D196" s="161" t="s">
        <v>73</v>
      </c>
      <c r="E196" s="173" t="s">
        <v>231</v>
      </c>
      <c r="F196" s="173" t="s">
        <v>418</v>
      </c>
      <c r="G196" s="160"/>
      <c r="H196" s="160"/>
      <c r="I196" s="163"/>
      <c r="J196" s="174">
        <f>BK196</f>
        <v>0</v>
      </c>
      <c r="K196" s="160"/>
      <c r="L196" s="165"/>
      <c r="M196" s="166"/>
      <c r="N196" s="167"/>
      <c r="O196" s="167"/>
      <c r="P196" s="168">
        <f>SUM(P197:P253)</f>
        <v>0</v>
      </c>
      <c r="Q196" s="167"/>
      <c r="R196" s="168">
        <f>SUM(R197:R253)</f>
        <v>395.80124123</v>
      </c>
      <c r="S196" s="167"/>
      <c r="T196" s="169">
        <f>SUM(T197:T253)</f>
        <v>0</v>
      </c>
      <c r="AR196" s="170" t="s">
        <v>82</v>
      </c>
      <c r="AT196" s="171" t="s">
        <v>73</v>
      </c>
      <c r="AU196" s="171" t="s">
        <v>82</v>
      </c>
      <c r="AY196" s="170" t="s">
        <v>225</v>
      </c>
      <c r="BK196" s="172">
        <f>SUM(BK197:BK253)</f>
        <v>0</v>
      </c>
    </row>
    <row r="197" spans="1:65" s="2" customFormat="1" ht="24.2" customHeight="1">
      <c r="A197" s="35"/>
      <c r="B197" s="36"/>
      <c r="C197" s="175" t="s">
        <v>419</v>
      </c>
      <c r="D197" s="175" t="s">
        <v>227</v>
      </c>
      <c r="E197" s="176" t="s">
        <v>420</v>
      </c>
      <c r="F197" s="177" t="s">
        <v>421</v>
      </c>
      <c r="G197" s="178" t="s">
        <v>281</v>
      </c>
      <c r="H197" s="179">
        <v>1</v>
      </c>
      <c r="I197" s="180"/>
      <c r="J197" s="181">
        <f>ROUND(I197*H197,2)</f>
        <v>0</v>
      </c>
      <c r="K197" s="177" t="s">
        <v>19</v>
      </c>
      <c r="L197" s="40"/>
      <c r="M197" s="182" t="s">
        <v>19</v>
      </c>
      <c r="N197" s="183" t="s">
        <v>45</v>
      </c>
      <c r="O197" s="65"/>
      <c r="P197" s="184">
        <f>O197*H197</f>
        <v>0</v>
      </c>
      <c r="Q197" s="184">
        <v>0.24389</v>
      </c>
      <c r="R197" s="184">
        <f>Q197*H197</f>
        <v>0.24389</v>
      </c>
      <c r="S197" s="184">
        <v>0</v>
      </c>
      <c r="T197" s="18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6" t="s">
        <v>231</v>
      </c>
      <c r="AT197" s="186" t="s">
        <v>227</v>
      </c>
      <c r="AU197" s="186" t="s">
        <v>84</v>
      </c>
      <c r="AY197" s="18" t="s">
        <v>225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8" t="s">
        <v>82</v>
      </c>
      <c r="BK197" s="187">
        <f>ROUND(I197*H197,2)</f>
        <v>0</v>
      </c>
      <c r="BL197" s="18" t="s">
        <v>231</v>
      </c>
      <c r="BM197" s="186" t="s">
        <v>422</v>
      </c>
    </row>
    <row r="198" spans="1:65" s="2" customFormat="1" ht="16.5" customHeight="1">
      <c r="A198" s="35"/>
      <c r="B198" s="36"/>
      <c r="C198" s="216" t="s">
        <v>423</v>
      </c>
      <c r="D198" s="216" t="s">
        <v>336</v>
      </c>
      <c r="E198" s="217" t="s">
        <v>424</v>
      </c>
      <c r="F198" s="218" t="s">
        <v>425</v>
      </c>
      <c r="G198" s="219" t="s">
        <v>129</v>
      </c>
      <c r="H198" s="220">
        <v>133.95</v>
      </c>
      <c r="I198" s="221"/>
      <c r="J198" s="222">
        <f>ROUND(I198*H198,2)</f>
        <v>0</v>
      </c>
      <c r="K198" s="218" t="s">
        <v>19</v>
      </c>
      <c r="L198" s="223"/>
      <c r="M198" s="224" t="s">
        <v>19</v>
      </c>
      <c r="N198" s="225" t="s">
        <v>45</v>
      </c>
      <c r="O198" s="65"/>
      <c r="P198" s="184">
        <f>O198*H198</f>
        <v>0</v>
      </c>
      <c r="Q198" s="184">
        <v>2.25</v>
      </c>
      <c r="R198" s="184">
        <f>Q198*H198</f>
        <v>301.3875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268</v>
      </c>
      <c r="AT198" s="186" t="s">
        <v>336</v>
      </c>
      <c r="AU198" s="186" t="s">
        <v>84</v>
      </c>
      <c r="AY198" s="18" t="s">
        <v>225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82</v>
      </c>
      <c r="BK198" s="187">
        <f>ROUND(I198*H198,2)</f>
        <v>0</v>
      </c>
      <c r="BL198" s="18" t="s">
        <v>231</v>
      </c>
      <c r="BM198" s="186" t="s">
        <v>426</v>
      </c>
    </row>
    <row r="199" spans="1:65" s="2" customFormat="1" ht="49.15" customHeight="1">
      <c r="A199" s="35"/>
      <c r="B199" s="36"/>
      <c r="C199" s="175" t="s">
        <v>427</v>
      </c>
      <c r="D199" s="175" t="s">
        <v>227</v>
      </c>
      <c r="E199" s="176" t="s">
        <v>428</v>
      </c>
      <c r="F199" s="177" t="s">
        <v>429</v>
      </c>
      <c r="G199" s="178" t="s">
        <v>138</v>
      </c>
      <c r="H199" s="179">
        <v>22.786</v>
      </c>
      <c r="I199" s="180"/>
      <c r="J199" s="181">
        <f>ROUND(I199*H199,2)</f>
        <v>0</v>
      </c>
      <c r="K199" s="177" t="s">
        <v>292</v>
      </c>
      <c r="L199" s="40"/>
      <c r="M199" s="182" t="s">
        <v>19</v>
      </c>
      <c r="N199" s="183" t="s">
        <v>45</v>
      </c>
      <c r="O199" s="65"/>
      <c r="P199" s="184">
        <f>O199*H199</f>
        <v>0</v>
      </c>
      <c r="Q199" s="184">
        <v>2.50201</v>
      </c>
      <c r="R199" s="184">
        <f>Q199*H199</f>
        <v>57.01079986</v>
      </c>
      <c r="S199" s="184">
        <v>0</v>
      </c>
      <c r="T199" s="18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6" t="s">
        <v>231</v>
      </c>
      <c r="AT199" s="186" t="s">
        <v>227</v>
      </c>
      <c r="AU199" s="186" t="s">
        <v>84</v>
      </c>
      <c r="AY199" s="18" t="s">
        <v>225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8" t="s">
        <v>82</v>
      </c>
      <c r="BK199" s="187">
        <f>ROUND(I199*H199,2)</f>
        <v>0</v>
      </c>
      <c r="BL199" s="18" t="s">
        <v>231</v>
      </c>
      <c r="BM199" s="186" t="s">
        <v>430</v>
      </c>
    </row>
    <row r="200" spans="1:47" s="2" customFormat="1" ht="11.25">
      <c r="A200" s="35"/>
      <c r="B200" s="36"/>
      <c r="C200" s="37"/>
      <c r="D200" s="188" t="s">
        <v>233</v>
      </c>
      <c r="E200" s="37"/>
      <c r="F200" s="189" t="s">
        <v>431</v>
      </c>
      <c r="G200" s="37"/>
      <c r="H200" s="37"/>
      <c r="I200" s="190"/>
      <c r="J200" s="37"/>
      <c r="K200" s="37"/>
      <c r="L200" s="40"/>
      <c r="M200" s="191"/>
      <c r="N200" s="192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233</v>
      </c>
      <c r="AU200" s="18" t="s">
        <v>84</v>
      </c>
    </row>
    <row r="201" spans="2:51" s="15" customFormat="1" ht="11.25">
      <c r="B201" s="226"/>
      <c r="C201" s="227"/>
      <c r="D201" s="195" t="s">
        <v>249</v>
      </c>
      <c r="E201" s="228" t="s">
        <v>19</v>
      </c>
      <c r="F201" s="229" t="s">
        <v>432</v>
      </c>
      <c r="G201" s="227"/>
      <c r="H201" s="228" t="s">
        <v>19</v>
      </c>
      <c r="I201" s="230"/>
      <c r="J201" s="227"/>
      <c r="K201" s="227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249</v>
      </c>
      <c r="AU201" s="235" t="s">
        <v>84</v>
      </c>
      <c r="AV201" s="15" t="s">
        <v>82</v>
      </c>
      <c r="AW201" s="15" t="s">
        <v>36</v>
      </c>
      <c r="AX201" s="15" t="s">
        <v>74</v>
      </c>
      <c r="AY201" s="235" t="s">
        <v>225</v>
      </c>
    </row>
    <row r="202" spans="2:51" s="13" customFormat="1" ht="11.25">
      <c r="B202" s="193"/>
      <c r="C202" s="194"/>
      <c r="D202" s="195" t="s">
        <v>249</v>
      </c>
      <c r="E202" s="196" t="s">
        <v>19</v>
      </c>
      <c r="F202" s="197" t="s">
        <v>433</v>
      </c>
      <c r="G202" s="194"/>
      <c r="H202" s="198">
        <v>22.786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249</v>
      </c>
      <c r="AU202" s="204" t="s">
        <v>84</v>
      </c>
      <c r="AV202" s="13" t="s">
        <v>84</v>
      </c>
      <c r="AW202" s="13" t="s">
        <v>36</v>
      </c>
      <c r="AX202" s="13" t="s">
        <v>82</v>
      </c>
      <c r="AY202" s="204" t="s">
        <v>225</v>
      </c>
    </row>
    <row r="203" spans="1:65" s="2" customFormat="1" ht="24.2" customHeight="1">
      <c r="A203" s="35"/>
      <c r="B203" s="36"/>
      <c r="C203" s="175" t="s">
        <v>434</v>
      </c>
      <c r="D203" s="175" t="s">
        <v>227</v>
      </c>
      <c r="E203" s="176" t="s">
        <v>435</v>
      </c>
      <c r="F203" s="177" t="s">
        <v>436</v>
      </c>
      <c r="G203" s="178" t="s">
        <v>129</v>
      </c>
      <c r="H203" s="179">
        <v>113.93</v>
      </c>
      <c r="I203" s="180"/>
      <c r="J203" s="181">
        <f>ROUND(I203*H203,2)</f>
        <v>0</v>
      </c>
      <c r="K203" s="177" t="s">
        <v>292</v>
      </c>
      <c r="L203" s="40"/>
      <c r="M203" s="182" t="s">
        <v>19</v>
      </c>
      <c r="N203" s="183" t="s">
        <v>45</v>
      </c>
      <c r="O203" s="65"/>
      <c r="P203" s="184">
        <f>O203*H203</f>
        <v>0</v>
      </c>
      <c r="Q203" s="184">
        <v>0.00533</v>
      </c>
      <c r="R203" s="184">
        <f>Q203*H203</f>
        <v>0.6072469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231</v>
      </c>
      <c r="AT203" s="186" t="s">
        <v>227</v>
      </c>
      <c r="AU203" s="186" t="s">
        <v>84</v>
      </c>
      <c r="AY203" s="18" t="s">
        <v>225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82</v>
      </c>
      <c r="BK203" s="187">
        <f>ROUND(I203*H203,2)</f>
        <v>0</v>
      </c>
      <c r="BL203" s="18" t="s">
        <v>231</v>
      </c>
      <c r="BM203" s="186" t="s">
        <v>437</v>
      </c>
    </row>
    <row r="204" spans="1:47" s="2" customFormat="1" ht="11.25">
      <c r="A204" s="35"/>
      <c r="B204" s="36"/>
      <c r="C204" s="37"/>
      <c r="D204" s="188" t="s">
        <v>233</v>
      </c>
      <c r="E204" s="37"/>
      <c r="F204" s="189" t="s">
        <v>438</v>
      </c>
      <c r="G204" s="37"/>
      <c r="H204" s="37"/>
      <c r="I204" s="190"/>
      <c r="J204" s="37"/>
      <c r="K204" s="37"/>
      <c r="L204" s="40"/>
      <c r="M204" s="191"/>
      <c r="N204" s="192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233</v>
      </c>
      <c r="AU204" s="18" t="s">
        <v>84</v>
      </c>
    </row>
    <row r="205" spans="2:51" s="13" customFormat="1" ht="11.25">
      <c r="B205" s="193"/>
      <c r="C205" s="194"/>
      <c r="D205" s="195" t="s">
        <v>249</v>
      </c>
      <c r="E205" s="196" t="s">
        <v>19</v>
      </c>
      <c r="F205" s="197" t="s">
        <v>439</v>
      </c>
      <c r="G205" s="194"/>
      <c r="H205" s="198">
        <v>113.93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249</v>
      </c>
      <c r="AU205" s="204" t="s">
        <v>84</v>
      </c>
      <c r="AV205" s="13" t="s">
        <v>84</v>
      </c>
      <c r="AW205" s="13" t="s">
        <v>36</v>
      </c>
      <c r="AX205" s="13" t="s">
        <v>82</v>
      </c>
      <c r="AY205" s="204" t="s">
        <v>225</v>
      </c>
    </row>
    <row r="206" spans="1:65" s="2" customFormat="1" ht="24.2" customHeight="1">
      <c r="A206" s="35"/>
      <c r="B206" s="36"/>
      <c r="C206" s="175" t="s">
        <v>440</v>
      </c>
      <c r="D206" s="175" t="s">
        <v>227</v>
      </c>
      <c r="E206" s="176" t="s">
        <v>441</v>
      </c>
      <c r="F206" s="177" t="s">
        <v>442</v>
      </c>
      <c r="G206" s="178" t="s">
        <v>129</v>
      </c>
      <c r="H206" s="179">
        <v>113.93</v>
      </c>
      <c r="I206" s="180"/>
      <c r="J206" s="181">
        <f>ROUND(I206*H206,2)</f>
        <v>0</v>
      </c>
      <c r="K206" s="177" t="s">
        <v>292</v>
      </c>
      <c r="L206" s="40"/>
      <c r="M206" s="182" t="s">
        <v>19</v>
      </c>
      <c r="N206" s="183" t="s">
        <v>45</v>
      </c>
      <c r="O206" s="65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231</v>
      </c>
      <c r="AT206" s="186" t="s">
        <v>227</v>
      </c>
      <c r="AU206" s="186" t="s">
        <v>84</v>
      </c>
      <c r="AY206" s="18" t="s">
        <v>225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8" t="s">
        <v>82</v>
      </c>
      <c r="BK206" s="187">
        <f>ROUND(I206*H206,2)</f>
        <v>0</v>
      </c>
      <c r="BL206" s="18" t="s">
        <v>231</v>
      </c>
      <c r="BM206" s="186" t="s">
        <v>443</v>
      </c>
    </row>
    <row r="207" spans="1:47" s="2" customFormat="1" ht="11.25">
      <c r="A207" s="35"/>
      <c r="B207" s="36"/>
      <c r="C207" s="37"/>
      <c r="D207" s="188" t="s">
        <v>233</v>
      </c>
      <c r="E207" s="37"/>
      <c r="F207" s="189" t="s">
        <v>444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233</v>
      </c>
      <c r="AU207" s="18" t="s">
        <v>84</v>
      </c>
    </row>
    <row r="208" spans="2:51" s="13" customFormat="1" ht="11.25">
      <c r="B208" s="193"/>
      <c r="C208" s="194"/>
      <c r="D208" s="195" t="s">
        <v>249</v>
      </c>
      <c r="E208" s="196" t="s">
        <v>19</v>
      </c>
      <c r="F208" s="197" t="s">
        <v>439</v>
      </c>
      <c r="G208" s="194"/>
      <c r="H208" s="198">
        <v>113.93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249</v>
      </c>
      <c r="AU208" s="204" t="s">
        <v>84</v>
      </c>
      <c r="AV208" s="13" t="s">
        <v>84</v>
      </c>
      <c r="AW208" s="13" t="s">
        <v>36</v>
      </c>
      <c r="AX208" s="13" t="s">
        <v>82</v>
      </c>
      <c r="AY208" s="204" t="s">
        <v>225</v>
      </c>
    </row>
    <row r="209" spans="1:65" s="2" customFormat="1" ht="24.2" customHeight="1">
      <c r="A209" s="35"/>
      <c r="B209" s="36"/>
      <c r="C209" s="175" t="s">
        <v>445</v>
      </c>
      <c r="D209" s="175" t="s">
        <v>227</v>
      </c>
      <c r="E209" s="176" t="s">
        <v>446</v>
      </c>
      <c r="F209" s="177" t="s">
        <v>447</v>
      </c>
      <c r="G209" s="178" t="s">
        <v>129</v>
      </c>
      <c r="H209" s="179">
        <v>113.93</v>
      </c>
      <c r="I209" s="180"/>
      <c r="J209" s="181">
        <f>ROUND(I209*H209,2)</f>
        <v>0</v>
      </c>
      <c r="K209" s="177" t="s">
        <v>292</v>
      </c>
      <c r="L209" s="40"/>
      <c r="M209" s="182" t="s">
        <v>19</v>
      </c>
      <c r="N209" s="183" t="s">
        <v>45</v>
      </c>
      <c r="O209" s="65"/>
      <c r="P209" s="184">
        <f>O209*H209</f>
        <v>0</v>
      </c>
      <c r="Q209" s="184">
        <v>0.00088</v>
      </c>
      <c r="R209" s="184">
        <f>Q209*H209</f>
        <v>0.10025840000000001</v>
      </c>
      <c r="S209" s="184">
        <v>0</v>
      </c>
      <c r="T209" s="18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6" t="s">
        <v>231</v>
      </c>
      <c r="AT209" s="186" t="s">
        <v>227</v>
      </c>
      <c r="AU209" s="186" t="s">
        <v>84</v>
      </c>
      <c r="AY209" s="18" t="s">
        <v>225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8" t="s">
        <v>82</v>
      </c>
      <c r="BK209" s="187">
        <f>ROUND(I209*H209,2)</f>
        <v>0</v>
      </c>
      <c r="BL209" s="18" t="s">
        <v>231</v>
      </c>
      <c r="BM209" s="186" t="s">
        <v>448</v>
      </c>
    </row>
    <row r="210" spans="1:47" s="2" customFormat="1" ht="11.25">
      <c r="A210" s="35"/>
      <c r="B210" s="36"/>
      <c r="C210" s="37"/>
      <c r="D210" s="188" t="s">
        <v>233</v>
      </c>
      <c r="E210" s="37"/>
      <c r="F210" s="189" t="s">
        <v>449</v>
      </c>
      <c r="G210" s="37"/>
      <c r="H210" s="37"/>
      <c r="I210" s="190"/>
      <c r="J210" s="37"/>
      <c r="K210" s="37"/>
      <c r="L210" s="40"/>
      <c r="M210" s="191"/>
      <c r="N210" s="192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233</v>
      </c>
      <c r="AU210" s="18" t="s">
        <v>84</v>
      </c>
    </row>
    <row r="211" spans="2:51" s="13" customFormat="1" ht="11.25">
      <c r="B211" s="193"/>
      <c r="C211" s="194"/>
      <c r="D211" s="195" t="s">
        <v>249</v>
      </c>
      <c r="E211" s="196" t="s">
        <v>19</v>
      </c>
      <c r="F211" s="197" t="s">
        <v>439</v>
      </c>
      <c r="G211" s="194"/>
      <c r="H211" s="198">
        <v>113.93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249</v>
      </c>
      <c r="AU211" s="204" t="s">
        <v>84</v>
      </c>
      <c r="AV211" s="13" t="s">
        <v>84</v>
      </c>
      <c r="AW211" s="13" t="s">
        <v>36</v>
      </c>
      <c r="AX211" s="13" t="s">
        <v>82</v>
      </c>
      <c r="AY211" s="204" t="s">
        <v>225</v>
      </c>
    </row>
    <row r="212" spans="1:65" s="2" customFormat="1" ht="24.2" customHeight="1">
      <c r="A212" s="35"/>
      <c r="B212" s="36"/>
      <c r="C212" s="175" t="s">
        <v>450</v>
      </c>
      <c r="D212" s="175" t="s">
        <v>227</v>
      </c>
      <c r="E212" s="176" t="s">
        <v>451</v>
      </c>
      <c r="F212" s="177" t="s">
        <v>452</v>
      </c>
      <c r="G212" s="178" t="s">
        <v>129</v>
      </c>
      <c r="H212" s="179">
        <v>113.93</v>
      </c>
      <c r="I212" s="180"/>
      <c r="J212" s="181">
        <f>ROUND(I212*H212,2)</f>
        <v>0</v>
      </c>
      <c r="K212" s="177" t="s">
        <v>292</v>
      </c>
      <c r="L212" s="40"/>
      <c r="M212" s="182" t="s">
        <v>19</v>
      </c>
      <c r="N212" s="183" t="s">
        <v>45</v>
      </c>
      <c r="O212" s="65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6" t="s">
        <v>231</v>
      </c>
      <c r="AT212" s="186" t="s">
        <v>227</v>
      </c>
      <c r="AU212" s="186" t="s">
        <v>84</v>
      </c>
      <c r="AY212" s="18" t="s">
        <v>225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8" t="s">
        <v>82</v>
      </c>
      <c r="BK212" s="187">
        <f>ROUND(I212*H212,2)</f>
        <v>0</v>
      </c>
      <c r="BL212" s="18" t="s">
        <v>231</v>
      </c>
      <c r="BM212" s="186" t="s">
        <v>453</v>
      </c>
    </row>
    <row r="213" spans="1:47" s="2" customFormat="1" ht="11.25">
      <c r="A213" s="35"/>
      <c r="B213" s="36"/>
      <c r="C213" s="37"/>
      <c r="D213" s="188" t="s">
        <v>233</v>
      </c>
      <c r="E213" s="37"/>
      <c r="F213" s="189" t="s">
        <v>454</v>
      </c>
      <c r="G213" s="37"/>
      <c r="H213" s="37"/>
      <c r="I213" s="190"/>
      <c r="J213" s="37"/>
      <c r="K213" s="37"/>
      <c r="L213" s="40"/>
      <c r="M213" s="191"/>
      <c r="N213" s="192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233</v>
      </c>
      <c r="AU213" s="18" t="s">
        <v>84</v>
      </c>
    </row>
    <row r="214" spans="2:51" s="13" customFormat="1" ht="11.25">
      <c r="B214" s="193"/>
      <c r="C214" s="194"/>
      <c r="D214" s="195" t="s">
        <v>249</v>
      </c>
      <c r="E214" s="196" t="s">
        <v>19</v>
      </c>
      <c r="F214" s="197" t="s">
        <v>439</v>
      </c>
      <c r="G214" s="194"/>
      <c r="H214" s="198">
        <v>113.93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249</v>
      </c>
      <c r="AU214" s="204" t="s">
        <v>84</v>
      </c>
      <c r="AV214" s="13" t="s">
        <v>84</v>
      </c>
      <c r="AW214" s="13" t="s">
        <v>36</v>
      </c>
      <c r="AX214" s="13" t="s">
        <v>82</v>
      </c>
      <c r="AY214" s="204" t="s">
        <v>225</v>
      </c>
    </row>
    <row r="215" spans="1:65" s="2" customFormat="1" ht="16.5" customHeight="1">
      <c r="A215" s="35"/>
      <c r="B215" s="36"/>
      <c r="C215" s="175" t="s">
        <v>455</v>
      </c>
      <c r="D215" s="175" t="s">
        <v>227</v>
      </c>
      <c r="E215" s="176" t="s">
        <v>456</v>
      </c>
      <c r="F215" s="177" t="s">
        <v>457</v>
      </c>
      <c r="G215" s="178" t="s">
        <v>285</v>
      </c>
      <c r="H215" s="179">
        <v>2.734</v>
      </c>
      <c r="I215" s="180"/>
      <c r="J215" s="181">
        <f>ROUND(I215*H215,2)</f>
        <v>0</v>
      </c>
      <c r="K215" s="177" t="s">
        <v>292</v>
      </c>
      <c r="L215" s="40"/>
      <c r="M215" s="182" t="s">
        <v>19</v>
      </c>
      <c r="N215" s="183" t="s">
        <v>45</v>
      </c>
      <c r="O215" s="65"/>
      <c r="P215" s="184">
        <f>O215*H215</f>
        <v>0</v>
      </c>
      <c r="Q215" s="184">
        <v>1.05555</v>
      </c>
      <c r="R215" s="184">
        <f>Q215*H215</f>
        <v>2.8858737</v>
      </c>
      <c r="S215" s="184">
        <v>0</v>
      </c>
      <c r="T215" s="18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6" t="s">
        <v>231</v>
      </c>
      <c r="AT215" s="186" t="s">
        <v>227</v>
      </c>
      <c r="AU215" s="186" t="s">
        <v>84</v>
      </c>
      <c r="AY215" s="18" t="s">
        <v>225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8" t="s">
        <v>82</v>
      </c>
      <c r="BK215" s="187">
        <f>ROUND(I215*H215,2)</f>
        <v>0</v>
      </c>
      <c r="BL215" s="18" t="s">
        <v>231</v>
      </c>
      <c r="BM215" s="186" t="s">
        <v>458</v>
      </c>
    </row>
    <row r="216" spans="1:47" s="2" customFormat="1" ht="11.25">
      <c r="A216" s="35"/>
      <c r="B216" s="36"/>
      <c r="C216" s="37"/>
      <c r="D216" s="188" t="s">
        <v>233</v>
      </c>
      <c r="E216" s="37"/>
      <c r="F216" s="189" t="s">
        <v>459</v>
      </c>
      <c r="G216" s="37"/>
      <c r="H216" s="37"/>
      <c r="I216" s="190"/>
      <c r="J216" s="37"/>
      <c r="K216" s="37"/>
      <c r="L216" s="40"/>
      <c r="M216" s="191"/>
      <c r="N216" s="192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233</v>
      </c>
      <c r="AU216" s="18" t="s">
        <v>84</v>
      </c>
    </row>
    <row r="217" spans="2:51" s="15" customFormat="1" ht="11.25">
      <c r="B217" s="226"/>
      <c r="C217" s="227"/>
      <c r="D217" s="195" t="s">
        <v>249</v>
      </c>
      <c r="E217" s="228" t="s">
        <v>19</v>
      </c>
      <c r="F217" s="229" t="s">
        <v>432</v>
      </c>
      <c r="G217" s="227"/>
      <c r="H217" s="228" t="s">
        <v>19</v>
      </c>
      <c r="I217" s="230"/>
      <c r="J217" s="227"/>
      <c r="K217" s="227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249</v>
      </c>
      <c r="AU217" s="235" t="s">
        <v>84</v>
      </c>
      <c r="AV217" s="15" t="s">
        <v>82</v>
      </c>
      <c r="AW217" s="15" t="s">
        <v>36</v>
      </c>
      <c r="AX217" s="15" t="s">
        <v>74</v>
      </c>
      <c r="AY217" s="235" t="s">
        <v>225</v>
      </c>
    </row>
    <row r="218" spans="2:51" s="13" customFormat="1" ht="11.25">
      <c r="B218" s="193"/>
      <c r="C218" s="194"/>
      <c r="D218" s="195" t="s">
        <v>249</v>
      </c>
      <c r="E218" s="196" t="s">
        <v>19</v>
      </c>
      <c r="F218" s="197" t="s">
        <v>460</v>
      </c>
      <c r="G218" s="194"/>
      <c r="H218" s="198">
        <v>2.734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249</v>
      </c>
      <c r="AU218" s="204" t="s">
        <v>84</v>
      </c>
      <c r="AV218" s="13" t="s">
        <v>84</v>
      </c>
      <c r="AW218" s="13" t="s">
        <v>36</v>
      </c>
      <c r="AX218" s="13" t="s">
        <v>82</v>
      </c>
      <c r="AY218" s="204" t="s">
        <v>225</v>
      </c>
    </row>
    <row r="219" spans="1:65" s="2" customFormat="1" ht="44.25" customHeight="1">
      <c r="A219" s="35"/>
      <c r="B219" s="36"/>
      <c r="C219" s="175" t="s">
        <v>461</v>
      </c>
      <c r="D219" s="175" t="s">
        <v>227</v>
      </c>
      <c r="E219" s="176" t="s">
        <v>462</v>
      </c>
      <c r="F219" s="177" t="s">
        <v>463</v>
      </c>
      <c r="G219" s="178" t="s">
        <v>332</v>
      </c>
      <c r="H219" s="179">
        <v>10</v>
      </c>
      <c r="I219" s="180"/>
      <c r="J219" s="181">
        <f>ROUND(I219*H219,2)</f>
        <v>0</v>
      </c>
      <c r="K219" s="177" t="s">
        <v>292</v>
      </c>
      <c r="L219" s="40"/>
      <c r="M219" s="182" t="s">
        <v>19</v>
      </c>
      <c r="N219" s="183" t="s">
        <v>45</v>
      </c>
      <c r="O219" s="65"/>
      <c r="P219" s="184">
        <f>O219*H219</f>
        <v>0</v>
      </c>
      <c r="Q219" s="184">
        <v>0.02845</v>
      </c>
      <c r="R219" s="184">
        <f>Q219*H219</f>
        <v>0.2845</v>
      </c>
      <c r="S219" s="184">
        <v>0</v>
      </c>
      <c r="T219" s="18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6" t="s">
        <v>231</v>
      </c>
      <c r="AT219" s="186" t="s">
        <v>227</v>
      </c>
      <c r="AU219" s="186" t="s">
        <v>84</v>
      </c>
      <c r="AY219" s="18" t="s">
        <v>225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8" t="s">
        <v>82</v>
      </c>
      <c r="BK219" s="187">
        <f>ROUND(I219*H219,2)</f>
        <v>0</v>
      </c>
      <c r="BL219" s="18" t="s">
        <v>231</v>
      </c>
      <c r="BM219" s="186" t="s">
        <v>464</v>
      </c>
    </row>
    <row r="220" spans="1:47" s="2" customFormat="1" ht="11.25">
      <c r="A220" s="35"/>
      <c r="B220" s="36"/>
      <c r="C220" s="37"/>
      <c r="D220" s="188" t="s">
        <v>233</v>
      </c>
      <c r="E220" s="37"/>
      <c r="F220" s="189" t="s">
        <v>465</v>
      </c>
      <c r="G220" s="37"/>
      <c r="H220" s="37"/>
      <c r="I220" s="190"/>
      <c r="J220" s="37"/>
      <c r="K220" s="37"/>
      <c r="L220" s="40"/>
      <c r="M220" s="191"/>
      <c r="N220" s="192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233</v>
      </c>
      <c r="AU220" s="18" t="s">
        <v>84</v>
      </c>
    </row>
    <row r="221" spans="1:65" s="2" customFormat="1" ht="16.5" customHeight="1">
      <c r="A221" s="35"/>
      <c r="B221" s="36"/>
      <c r="C221" s="216" t="s">
        <v>466</v>
      </c>
      <c r="D221" s="216" t="s">
        <v>336</v>
      </c>
      <c r="E221" s="217" t="s">
        <v>467</v>
      </c>
      <c r="F221" s="218" t="s">
        <v>468</v>
      </c>
      <c r="G221" s="219" t="s">
        <v>332</v>
      </c>
      <c r="H221" s="220">
        <v>10</v>
      </c>
      <c r="I221" s="221"/>
      <c r="J221" s="222">
        <f>ROUND(I221*H221,2)</f>
        <v>0</v>
      </c>
      <c r="K221" s="218" t="s">
        <v>19</v>
      </c>
      <c r="L221" s="223"/>
      <c r="M221" s="224" t="s">
        <v>19</v>
      </c>
      <c r="N221" s="225" t="s">
        <v>45</v>
      </c>
      <c r="O221" s="65"/>
      <c r="P221" s="184">
        <f>O221*H221</f>
        <v>0</v>
      </c>
      <c r="Q221" s="184">
        <v>0.02845</v>
      </c>
      <c r="R221" s="184">
        <f>Q221*H221</f>
        <v>0.2845</v>
      </c>
      <c r="S221" s="184">
        <v>0</v>
      </c>
      <c r="T221" s="18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6" t="s">
        <v>268</v>
      </c>
      <c r="AT221" s="186" t="s">
        <v>336</v>
      </c>
      <c r="AU221" s="186" t="s">
        <v>84</v>
      </c>
      <c r="AY221" s="18" t="s">
        <v>225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8" t="s">
        <v>82</v>
      </c>
      <c r="BK221" s="187">
        <f>ROUND(I221*H221,2)</f>
        <v>0</v>
      </c>
      <c r="BL221" s="18" t="s">
        <v>231</v>
      </c>
      <c r="BM221" s="186" t="s">
        <v>469</v>
      </c>
    </row>
    <row r="222" spans="1:65" s="2" customFormat="1" ht="44.25" customHeight="1">
      <c r="A222" s="35"/>
      <c r="B222" s="36"/>
      <c r="C222" s="175" t="s">
        <v>470</v>
      </c>
      <c r="D222" s="175" t="s">
        <v>227</v>
      </c>
      <c r="E222" s="176" t="s">
        <v>471</v>
      </c>
      <c r="F222" s="177" t="s">
        <v>472</v>
      </c>
      <c r="G222" s="178" t="s">
        <v>332</v>
      </c>
      <c r="H222" s="179">
        <v>6</v>
      </c>
      <c r="I222" s="180"/>
      <c r="J222" s="181">
        <f>ROUND(I222*H222,2)</f>
        <v>0</v>
      </c>
      <c r="K222" s="177" t="s">
        <v>19</v>
      </c>
      <c r="L222" s="40"/>
      <c r="M222" s="182" t="s">
        <v>19</v>
      </c>
      <c r="N222" s="183" t="s">
        <v>45</v>
      </c>
      <c r="O222" s="65"/>
      <c r="P222" s="184">
        <f>O222*H222</f>
        <v>0</v>
      </c>
      <c r="Q222" s="184">
        <v>0.08029</v>
      </c>
      <c r="R222" s="184">
        <f>Q222*H222</f>
        <v>0.48174</v>
      </c>
      <c r="S222" s="184">
        <v>0</v>
      </c>
      <c r="T222" s="18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6" t="s">
        <v>231</v>
      </c>
      <c r="AT222" s="186" t="s">
        <v>227</v>
      </c>
      <c r="AU222" s="186" t="s">
        <v>84</v>
      </c>
      <c r="AY222" s="18" t="s">
        <v>225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8" t="s">
        <v>82</v>
      </c>
      <c r="BK222" s="187">
        <f>ROUND(I222*H222,2)</f>
        <v>0</v>
      </c>
      <c r="BL222" s="18" t="s">
        <v>231</v>
      </c>
      <c r="BM222" s="186" t="s">
        <v>473</v>
      </c>
    </row>
    <row r="223" spans="1:65" s="2" customFormat="1" ht="16.5" customHeight="1">
      <c r="A223" s="35"/>
      <c r="B223" s="36"/>
      <c r="C223" s="216" t="s">
        <v>474</v>
      </c>
      <c r="D223" s="216" t="s">
        <v>336</v>
      </c>
      <c r="E223" s="217" t="s">
        <v>475</v>
      </c>
      <c r="F223" s="218" t="s">
        <v>476</v>
      </c>
      <c r="G223" s="219" t="s">
        <v>332</v>
      </c>
      <c r="H223" s="220">
        <v>6</v>
      </c>
      <c r="I223" s="221"/>
      <c r="J223" s="222">
        <f>ROUND(I223*H223,2)</f>
        <v>0</v>
      </c>
      <c r="K223" s="218" t="s">
        <v>19</v>
      </c>
      <c r="L223" s="223"/>
      <c r="M223" s="224" t="s">
        <v>19</v>
      </c>
      <c r="N223" s="225" t="s">
        <v>45</v>
      </c>
      <c r="O223" s="65"/>
      <c r="P223" s="184">
        <f>O223*H223</f>
        <v>0</v>
      </c>
      <c r="Q223" s="184">
        <v>0.59806</v>
      </c>
      <c r="R223" s="184">
        <f>Q223*H223</f>
        <v>3.58836</v>
      </c>
      <c r="S223" s="184">
        <v>0</v>
      </c>
      <c r="T223" s="18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6" t="s">
        <v>268</v>
      </c>
      <c r="AT223" s="186" t="s">
        <v>336</v>
      </c>
      <c r="AU223" s="186" t="s">
        <v>84</v>
      </c>
      <c r="AY223" s="18" t="s">
        <v>225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8" t="s">
        <v>82</v>
      </c>
      <c r="BK223" s="187">
        <f>ROUND(I223*H223,2)</f>
        <v>0</v>
      </c>
      <c r="BL223" s="18" t="s">
        <v>231</v>
      </c>
      <c r="BM223" s="186" t="s">
        <v>477</v>
      </c>
    </row>
    <row r="224" spans="1:65" s="2" customFormat="1" ht="24.2" customHeight="1">
      <c r="A224" s="35"/>
      <c r="B224" s="36"/>
      <c r="C224" s="175" t="s">
        <v>478</v>
      </c>
      <c r="D224" s="175" t="s">
        <v>227</v>
      </c>
      <c r="E224" s="176" t="s">
        <v>479</v>
      </c>
      <c r="F224" s="177" t="s">
        <v>480</v>
      </c>
      <c r="G224" s="178" t="s">
        <v>138</v>
      </c>
      <c r="H224" s="179">
        <v>7.837</v>
      </c>
      <c r="I224" s="180"/>
      <c r="J224" s="181">
        <f>ROUND(I224*H224,2)</f>
        <v>0</v>
      </c>
      <c r="K224" s="177" t="s">
        <v>292</v>
      </c>
      <c r="L224" s="40"/>
      <c r="M224" s="182" t="s">
        <v>19</v>
      </c>
      <c r="N224" s="183" t="s">
        <v>45</v>
      </c>
      <c r="O224" s="65"/>
      <c r="P224" s="184">
        <f>O224*H224</f>
        <v>0</v>
      </c>
      <c r="Q224" s="184">
        <v>2.50198</v>
      </c>
      <c r="R224" s="184">
        <f>Q224*H224</f>
        <v>19.60801726</v>
      </c>
      <c r="S224" s="184">
        <v>0</v>
      </c>
      <c r="T224" s="18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6" t="s">
        <v>231</v>
      </c>
      <c r="AT224" s="186" t="s">
        <v>227</v>
      </c>
      <c r="AU224" s="186" t="s">
        <v>84</v>
      </c>
      <c r="AY224" s="18" t="s">
        <v>225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8" t="s">
        <v>82</v>
      </c>
      <c r="BK224" s="187">
        <f>ROUND(I224*H224,2)</f>
        <v>0</v>
      </c>
      <c r="BL224" s="18" t="s">
        <v>231</v>
      </c>
      <c r="BM224" s="186" t="s">
        <v>481</v>
      </c>
    </row>
    <row r="225" spans="1:47" s="2" customFormat="1" ht="11.25">
      <c r="A225" s="35"/>
      <c r="B225" s="36"/>
      <c r="C225" s="37"/>
      <c r="D225" s="188" t="s">
        <v>233</v>
      </c>
      <c r="E225" s="37"/>
      <c r="F225" s="189" t="s">
        <v>482</v>
      </c>
      <c r="G225" s="37"/>
      <c r="H225" s="37"/>
      <c r="I225" s="190"/>
      <c r="J225" s="37"/>
      <c r="K225" s="37"/>
      <c r="L225" s="40"/>
      <c r="M225" s="191"/>
      <c r="N225" s="192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233</v>
      </c>
      <c r="AU225" s="18" t="s">
        <v>84</v>
      </c>
    </row>
    <row r="226" spans="2:51" s="13" customFormat="1" ht="11.25">
      <c r="B226" s="193"/>
      <c r="C226" s="194"/>
      <c r="D226" s="195" t="s">
        <v>249</v>
      </c>
      <c r="E226" s="196" t="s">
        <v>19</v>
      </c>
      <c r="F226" s="197" t="s">
        <v>483</v>
      </c>
      <c r="G226" s="194"/>
      <c r="H226" s="198">
        <v>6.993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249</v>
      </c>
      <c r="AU226" s="204" t="s">
        <v>84</v>
      </c>
      <c r="AV226" s="13" t="s">
        <v>84</v>
      </c>
      <c r="AW226" s="13" t="s">
        <v>36</v>
      </c>
      <c r="AX226" s="13" t="s">
        <v>74</v>
      </c>
      <c r="AY226" s="204" t="s">
        <v>225</v>
      </c>
    </row>
    <row r="227" spans="2:51" s="13" customFormat="1" ht="11.25">
      <c r="B227" s="193"/>
      <c r="C227" s="194"/>
      <c r="D227" s="195" t="s">
        <v>249</v>
      </c>
      <c r="E227" s="196" t="s">
        <v>19</v>
      </c>
      <c r="F227" s="197" t="s">
        <v>484</v>
      </c>
      <c r="G227" s="194"/>
      <c r="H227" s="198">
        <v>0.844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249</v>
      </c>
      <c r="AU227" s="204" t="s">
        <v>84</v>
      </c>
      <c r="AV227" s="13" t="s">
        <v>84</v>
      </c>
      <c r="AW227" s="13" t="s">
        <v>36</v>
      </c>
      <c r="AX227" s="13" t="s">
        <v>74</v>
      </c>
      <c r="AY227" s="204" t="s">
        <v>225</v>
      </c>
    </row>
    <row r="228" spans="2:51" s="14" customFormat="1" ht="11.25">
      <c r="B228" s="205"/>
      <c r="C228" s="206"/>
      <c r="D228" s="195" t="s">
        <v>249</v>
      </c>
      <c r="E228" s="207" t="s">
        <v>19</v>
      </c>
      <c r="F228" s="208" t="s">
        <v>261</v>
      </c>
      <c r="G228" s="206"/>
      <c r="H228" s="209">
        <v>7.837000000000001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249</v>
      </c>
      <c r="AU228" s="215" t="s">
        <v>84</v>
      </c>
      <c r="AV228" s="14" t="s">
        <v>231</v>
      </c>
      <c r="AW228" s="14" t="s">
        <v>36</v>
      </c>
      <c r="AX228" s="14" t="s">
        <v>82</v>
      </c>
      <c r="AY228" s="215" t="s">
        <v>225</v>
      </c>
    </row>
    <row r="229" spans="1:65" s="2" customFormat="1" ht="24.2" customHeight="1">
      <c r="A229" s="35"/>
      <c r="B229" s="36"/>
      <c r="C229" s="175" t="s">
        <v>485</v>
      </c>
      <c r="D229" s="175" t="s">
        <v>227</v>
      </c>
      <c r="E229" s="176" t="s">
        <v>486</v>
      </c>
      <c r="F229" s="177" t="s">
        <v>487</v>
      </c>
      <c r="G229" s="178" t="s">
        <v>129</v>
      </c>
      <c r="H229" s="179">
        <v>61.565</v>
      </c>
      <c r="I229" s="180"/>
      <c r="J229" s="181">
        <f>ROUND(I229*H229,2)</f>
        <v>0</v>
      </c>
      <c r="K229" s="177" t="s">
        <v>292</v>
      </c>
      <c r="L229" s="40"/>
      <c r="M229" s="182" t="s">
        <v>19</v>
      </c>
      <c r="N229" s="183" t="s">
        <v>45</v>
      </c>
      <c r="O229" s="65"/>
      <c r="P229" s="184">
        <f>O229*H229</f>
        <v>0</v>
      </c>
      <c r="Q229" s="184">
        <v>0.00576</v>
      </c>
      <c r="R229" s="184">
        <f>Q229*H229</f>
        <v>0.3546144</v>
      </c>
      <c r="S229" s="184">
        <v>0</v>
      </c>
      <c r="T229" s="18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6" t="s">
        <v>231</v>
      </c>
      <c r="AT229" s="186" t="s">
        <v>227</v>
      </c>
      <c r="AU229" s="186" t="s">
        <v>84</v>
      </c>
      <c r="AY229" s="18" t="s">
        <v>225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8" t="s">
        <v>82</v>
      </c>
      <c r="BK229" s="187">
        <f>ROUND(I229*H229,2)</f>
        <v>0</v>
      </c>
      <c r="BL229" s="18" t="s">
        <v>231</v>
      </c>
      <c r="BM229" s="186" t="s">
        <v>488</v>
      </c>
    </row>
    <row r="230" spans="1:47" s="2" customFormat="1" ht="11.25">
      <c r="A230" s="35"/>
      <c r="B230" s="36"/>
      <c r="C230" s="37"/>
      <c r="D230" s="188" t="s">
        <v>233</v>
      </c>
      <c r="E230" s="37"/>
      <c r="F230" s="189" t="s">
        <v>489</v>
      </c>
      <c r="G230" s="37"/>
      <c r="H230" s="37"/>
      <c r="I230" s="190"/>
      <c r="J230" s="37"/>
      <c r="K230" s="37"/>
      <c r="L230" s="40"/>
      <c r="M230" s="191"/>
      <c r="N230" s="192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233</v>
      </c>
      <c r="AU230" s="18" t="s">
        <v>84</v>
      </c>
    </row>
    <row r="231" spans="2:51" s="13" customFormat="1" ht="11.25">
      <c r="B231" s="193"/>
      <c r="C231" s="194"/>
      <c r="D231" s="195" t="s">
        <v>249</v>
      </c>
      <c r="E231" s="196" t="s">
        <v>19</v>
      </c>
      <c r="F231" s="197" t="s">
        <v>490</v>
      </c>
      <c r="G231" s="194"/>
      <c r="H231" s="198">
        <v>55.94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249</v>
      </c>
      <c r="AU231" s="204" t="s">
        <v>84</v>
      </c>
      <c r="AV231" s="13" t="s">
        <v>84</v>
      </c>
      <c r="AW231" s="13" t="s">
        <v>36</v>
      </c>
      <c r="AX231" s="13" t="s">
        <v>74</v>
      </c>
      <c r="AY231" s="204" t="s">
        <v>225</v>
      </c>
    </row>
    <row r="232" spans="2:51" s="13" customFormat="1" ht="11.25">
      <c r="B232" s="193"/>
      <c r="C232" s="194"/>
      <c r="D232" s="195" t="s">
        <v>249</v>
      </c>
      <c r="E232" s="196" t="s">
        <v>19</v>
      </c>
      <c r="F232" s="197" t="s">
        <v>491</v>
      </c>
      <c r="G232" s="194"/>
      <c r="H232" s="198">
        <v>5.625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249</v>
      </c>
      <c r="AU232" s="204" t="s">
        <v>84</v>
      </c>
      <c r="AV232" s="13" t="s">
        <v>84</v>
      </c>
      <c r="AW232" s="13" t="s">
        <v>36</v>
      </c>
      <c r="AX232" s="13" t="s">
        <v>74</v>
      </c>
      <c r="AY232" s="204" t="s">
        <v>225</v>
      </c>
    </row>
    <row r="233" spans="2:51" s="14" customFormat="1" ht="11.25">
      <c r="B233" s="205"/>
      <c r="C233" s="206"/>
      <c r="D233" s="195" t="s">
        <v>249</v>
      </c>
      <c r="E233" s="207" t="s">
        <v>19</v>
      </c>
      <c r="F233" s="208" t="s">
        <v>261</v>
      </c>
      <c r="G233" s="206"/>
      <c r="H233" s="209">
        <v>61.565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249</v>
      </c>
      <c r="AU233" s="215" t="s">
        <v>84</v>
      </c>
      <c r="AV233" s="14" t="s">
        <v>231</v>
      </c>
      <c r="AW233" s="14" t="s">
        <v>36</v>
      </c>
      <c r="AX233" s="14" t="s">
        <v>82</v>
      </c>
      <c r="AY233" s="215" t="s">
        <v>225</v>
      </c>
    </row>
    <row r="234" spans="1:65" s="2" customFormat="1" ht="24.2" customHeight="1">
      <c r="A234" s="35"/>
      <c r="B234" s="36"/>
      <c r="C234" s="175" t="s">
        <v>492</v>
      </c>
      <c r="D234" s="175" t="s">
        <v>227</v>
      </c>
      <c r="E234" s="176" t="s">
        <v>493</v>
      </c>
      <c r="F234" s="177" t="s">
        <v>494</v>
      </c>
      <c r="G234" s="178" t="s">
        <v>129</v>
      </c>
      <c r="H234" s="179">
        <v>61.565</v>
      </c>
      <c r="I234" s="180"/>
      <c r="J234" s="181">
        <f>ROUND(I234*H234,2)</f>
        <v>0</v>
      </c>
      <c r="K234" s="177" t="s">
        <v>292</v>
      </c>
      <c r="L234" s="40"/>
      <c r="M234" s="182" t="s">
        <v>19</v>
      </c>
      <c r="N234" s="183" t="s">
        <v>45</v>
      </c>
      <c r="O234" s="65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231</v>
      </c>
      <c r="AT234" s="186" t="s">
        <v>227</v>
      </c>
      <c r="AU234" s="186" t="s">
        <v>84</v>
      </c>
      <c r="AY234" s="18" t="s">
        <v>225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8" t="s">
        <v>82</v>
      </c>
      <c r="BK234" s="187">
        <f>ROUND(I234*H234,2)</f>
        <v>0</v>
      </c>
      <c r="BL234" s="18" t="s">
        <v>231</v>
      </c>
      <c r="BM234" s="186" t="s">
        <v>495</v>
      </c>
    </row>
    <row r="235" spans="1:47" s="2" customFormat="1" ht="11.25">
      <c r="A235" s="35"/>
      <c r="B235" s="36"/>
      <c r="C235" s="37"/>
      <c r="D235" s="188" t="s">
        <v>233</v>
      </c>
      <c r="E235" s="37"/>
      <c r="F235" s="189" t="s">
        <v>496</v>
      </c>
      <c r="G235" s="37"/>
      <c r="H235" s="37"/>
      <c r="I235" s="190"/>
      <c r="J235" s="37"/>
      <c r="K235" s="37"/>
      <c r="L235" s="40"/>
      <c r="M235" s="191"/>
      <c r="N235" s="192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233</v>
      </c>
      <c r="AU235" s="18" t="s">
        <v>84</v>
      </c>
    </row>
    <row r="236" spans="2:51" s="13" customFormat="1" ht="11.25">
      <c r="B236" s="193"/>
      <c r="C236" s="194"/>
      <c r="D236" s="195" t="s">
        <v>249</v>
      </c>
      <c r="E236" s="196" t="s">
        <v>19</v>
      </c>
      <c r="F236" s="197" t="s">
        <v>490</v>
      </c>
      <c r="G236" s="194"/>
      <c r="H236" s="198">
        <v>55.94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249</v>
      </c>
      <c r="AU236" s="204" t="s">
        <v>84</v>
      </c>
      <c r="AV236" s="13" t="s">
        <v>84</v>
      </c>
      <c r="AW236" s="13" t="s">
        <v>36</v>
      </c>
      <c r="AX236" s="13" t="s">
        <v>74</v>
      </c>
      <c r="AY236" s="204" t="s">
        <v>225</v>
      </c>
    </row>
    <row r="237" spans="2:51" s="13" customFormat="1" ht="11.25">
      <c r="B237" s="193"/>
      <c r="C237" s="194"/>
      <c r="D237" s="195" t="s">
        <v>249</v>
      </c>
      <c r="E237" s="196" t="s">
        <v>19</v>
      </c>
      <c r="F237" s="197" t="s">
        <v>491</v>
      </c>
      <c r="G237" s="194"/>
      <c r="H237" s="198">
        <v>5.625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249</v>
      </c>
      <c r="AU237" s="204" t="s">
        <v>84</v>
      </c>
      <c r="AV237" s="13" t="s">
        <v>84</v>
      </c>
      <c r="AW237" s="13" t="s">
        <v>36</v>
      </c>
      <c r="AX237" s="13" t="s">
        <v>74</v>
      </c>
      <c r="AY237" s="204" t="s">
        <v>225</v>
      </c>
    </row>
    <row r="238" spans="2:51" s="14" customFormat="1" ht="11.25">
      <c r="B238" s="205"/>
      <c r="C238" s="206"/>
      <c r="D238" s="195" t="s">
        <v>249</v>
      </c>
      <c r="E238" s="207" t="s">
        <v>19</v>
      </c>
      <c r="F238" s="208" t="s">
        <v>261</v>
      </c>
      <c r="G238" s="206"/>
      <c r="H238" s="209">
        <v>61.565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249</v>
      </c>
      <c r="AU238" s="215" t="s">
        <v>84</v>
      </c>
      <c r="AV238" s="14" t="s">
        <v>231</v>
      </c>
      <c r="AW238" s="14" t="s">
        <v>36</v>
      </c>
      <c r="AX238" s="14" t="s">
        <v>82</v>
      </c>
      <c r="AY238" s="215" t="s">
        <v>225</v>
      </c>
    </row>
    <row r="239" spans="1:65" s="2" customFormat="1" ht="24.2" customHeight="1">
      <c r="A239" s="35"/>
      <c r="B239" s="36"/>
      <c r="C239" s="175" t="s">
        <v>497</v>
      </c>
      <c r="D239" s="175" t="s">
        <v>227</v>
      </c>
      <c r="E239" s="176" t="s">
        <v>498</v>
      </c>
      <c r="F239" s="177" t="s">
        <v>499</v>
      </c>
      <c r="G239" s="178" t="s">
        <v>285</v>
      </c>
      <c r="H239" s="179">
        <v>1.411</v>
      </c>
      <c r="I239" s="180"/>
      <c r="J239" s="181">
        <f>ROUND(I239*H239,2)</f>
        <v>0</v>
      </c>
      <c r="K239" s="177" t="s">
        <v>292</v>
      </c>
      <c r="L239" s="40"/>
      <c r="M239" s="182" t="s">
        <v>19</v>
      </c>
      <c r="N239" s="183" t="s">
        <v>45</v>
      </c>
      <c r="O239" s="65"/>
      <c r="P239" s="184">
        <f>O239*H239</f>
        <v>0</v>
      </c>
      <c r="Q239" s="184">
        <v>1.05291</v>
      </c>
      <c r="R239" s="184">
        <f>Q239*H239</f>
        <v>1.48565601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231</v>
      </c>
      <c r="AT239" s="186" t="s">
        <v>227</v>
      </c>
      <c r="AU239" s="186" t="s">
        <v>84</v>
      </c>
      <c r="AY239" s="18" t="s">
        <v>225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8" t="s">
        <v>82</v>
      </c>
      <c r="BK239" s="187">
        <f>ROUND(I239*H239,2)</f>
        <v>0</v>
      </c>
      <c r="BL239" s="18" t="s">
        <v>231</v>
      </c>
      <c r="BM239" s="186" t="s">
        <v>500</v>
      </c>
    </row>
    <row r="240" spans="1:47" s="2" customFormat="1" ht="11.25">
      <c r="A240" s="35"/>
      <c r="B240" s="36"/>
      <c r="C240" s="37"/>
      <c r="D240" s="188" t="s">
        <v>233</v>
      </c>
      <c r="E240" s="37"/>
      <c r="F240" s="189" t="s">
        <v>501</v>
      </c>
      <c r="G240" s="37"/>
      <c r="H240" s="37"/>
      <c r="I240" s="190"/>
      <c r="J240" s="37"/>
      <c r="K240" s="37"/>
      <c r="L240" s="40"/>
      <c r="M240" s="191"/>
      <c r="N240" s="192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233</v>
      </c>
      <c r="AU240" s="18" t="s">
        <v>84</v>
      </c>
    </row>
    <row r="241" spans="2:51" s="13" customFormat="1" ht="11.25">
      <c r="B241" s="193"/>
      <c r="C241" s="194"/>
      <c r="D241" s="195" t="s">
        <v>249</v>
      </c>
      <c r="E241" s="196" t="s">
        <v>19</v>
      </c>
      <c r="F241" s="197" t="s">
        <v>502</v>
      </c>
      <c r="G241" s="194"/>
      <c r="H241" s="198">
        <v>1.411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249</v>
      </c>
      <c r="AU241" s="204" t="s">
        <v>84</v>
      </c>
      <c r="AV241" s="13" t="s">
        <v>84</v>
      </c>
      <c r="AW241" s="13" t="s">
        <v>36</v>
      </c>
      <c r="AX241" s="13" t="s">
        <v>82</v>
      </c>
      <c r="AY241" s="204" t="s">
        <v>225</v>
      </c>
    </row>
    <row r="242" spans="1:65" s="2" customFormat="1" ht="33" customHeight="1">
      <c r="A242" s="35"/>
      <c r="B242" s="36"/>
      <c r="C242" s="175" t="s">
        <v>503</v>
      </c>
      <c r="D242" s="175" t="s">
        <v>227</v>
      </c>
      <c r="E242" s="176" t="s">
        <v>504</v>
      </c>
      <c r="F242" s="177" t="s">
        <v>505</v>
      </c>
      <c r="G242" s="178" t="s">
        <v>332</v>
      </c>
      <c r="H242" s="179">
        <v>1</v>
      </c>
      <c r="I242" s="180"/>
      <c r="J242" s="181">
        <f>ROUND(I242*H242,2)</f>
        <v>0</v>
      </c>
      <c r="K242" s="177" t="s">
        <v>238</v>
      </c>
      <c r="L242" s="40"/>
      <c r="M242" s="182" t="s">
        <v>19</v>
      </c>
      <c r="N242" s="183" t="s">
        <v>45</v>
      </c>
      <c r="O242" s="65"/>
      <c r="P242" s="184">
        <f>O242*H242</f>
        <v>0</v>
      </c>
      <c r="Q242" s="184">
        <v>0.11988</v>
      </c>
      <c r="R242" s="184">
        <f>Q242*H242</f>
        <v>0.11988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231</v>
      </c>
      <c r="AT242" s="186" t="s">
        <v>227</v>
      </c>
      <c r="AU242" s="186" t="s">
        <v>84</v>
      </c>
      <c r="AY242" s="18" t="s">
        <v>225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8" t="s">
        <v>82</v>
      </c>
      <c r="BK242" s="187">
        <f>ROUND(I242*H242,2)</f>
        <v>0</v>
      </c>
      <c r="BL242" s="18" t="s">
        <v>231</v>
      </c>
      <c r="BM242" s="186" t="s">
        <v>506</v>
      </c>
    </row>
    <row r="243" spans="1:47" s="2" customFormat="1" ht="11.25">
      <c r="A243" s="35"/>
      <c r="B243" s="36"/>
      <c r="C243" s="37"/>
      <c r="D243" s="188" t="s">
        <v>233</v>
      </c>
      <c r="E243" s="37"/>
      <c r="F243" s="189" t="s">
        <v>507</v>
      </c>
      <c r="G243" s="37"/>
      <c r="H243" s="37"/>
      <c r="I243" s="190"/>
      <c r="J243" s="37"/>
      <c r="K243" s="37"/>
      <c r="L243" s="40"/>
      <c r="M243" s="191"/>
      <c r="N243" s="192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233</v>
      </c>
      <c r="AU243" s="18" t="s">
        <v>84</v>
      </c>
    </row>
    <row r="244" spans="1:65" s="2" customFormat="1" ht="16.5" customHeight="1">
      <c r="A244" s="35"/>
      <c r="B244" s="36"/>
      <c r="C244" s="175" t="s">
        <v>508</v>
      </c>
      <c r="D244" s="175" t="s">
        <v>227</v>
      </c>
      <c r="E244" s="176" t="s">
        <v>509</v>
      </c>
      <c r="F244" s="177" t="s">
        <v>510</v>
      </c>
      <c r="G244" s="178" t="s">
        <v>332</v>
      </c>
      <c r="H244" s="179">
        <v>1</v>
      </c>
      <c r="I244" s="180"/>
      <c r="J244" s="181">
        <f>ROUND(I244*H244,2)</f>
        <v>0</v>
      </c>
      <c r="K244" s="177" t="s">
        <v>19</v>
      </c>
      <c r="L244" s="40"/>
      <c r="M244" s="182" t="s">
        <v>19</v>
      </c>
      <c r="N244" s="183" t="s">
        <v>45</v>
      </c>
      <c r="O244" s="65"/>
      <c r="P244" s="184">
        <f>O244*H244</f>
        <v>0</v>
      </c>
      <c r="Q244" s="184">
        <v>0.11988</v>
      </c>
      <c r="R244" s="184">
        <f>Q244*H244</f>
        <v>0.11988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231</v>
      </c>
      <c r="AT244" s="186" t="s">
        <v>227</v>
      </c>
      <c r="AU244" s="186" t="s">
        <v>84</v>
      </c>
      <c r="AY244" s="18" t="s">
        <v>225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8" t="s">
        <v>82</v>
      </c>
      <c r="BK244" s="187">
        <f>ROUND(I244*H244,2)</f>
        <v>0</v>
      </c>
      <c r="BL244" s="18" t="s">
        <v>231</v>
      </c>
      <c r="BM244" s="186" t="s">
        <v>511</v>
      </c>
    </row>
    <row r="245" spans="1:65" s="2" customFormat="1" ht="33" customHeight="1">
      <c r="A245" s="35"/>
      <c r="B245" s="36"/>
      <c r="C245" s="175" t="s">
        <v>512</v>
      </c>
      <c r="D245" s="175" t="s">
        <v>227</v>
      </c>
      <c r="E245" s="176" t="s">
        <v>513</v>
      </c>
      <c r="F245" s="177" t="s">
        <v>514</v>
      </c>
      <c r="G245" s="178" t="s">
        <v>332</v>
      </c>
      <c r="H245" s="179">
        <v>2</v>
      </c>
      <c r="I245" s="180"/>
      <c r="J245" s="181">
        <f>ROUND(I245*H245,2)</f>
        <v>0</v>
      </c>
      <c r="K245" s="177" t="s">
        <v>238</v>
      </c>
      <c r="L245" s="40"/>
      <c r="M245" s="182" t="s">
        <v>19</v>
      </c>
      <c r="N245" s="183" t="s">
        <v>45</v>
      </c>
      <c r="O245" s="65"/>
      <c r="P245" s="184">
        <f>O245*H245</f>
        <v>0</v>
      </c>
      <c r="Q245" s="184">
        <v>0.08271</v>
      </c>
      <c r="R245" s="184">
        <f>Q245*H245</f>
        <v>0.16542</v>
      </c>
      <c r="S245" s="184">
        <v>0</v>
      </c>
      <c r="T245" s="18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6" t="s">
        <v>231</v>
      </c>
      <c r="AT245" s="186" t="s">
        <v>227</v>
      </c>
      <c r="AU245" s="186" t="s">
        <v>84</v>
      </c>
      <c r="AY245" s="18" t="s">
        <v>225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8" t="s">
        <v>82</v>
      </c>
      <c r="BK245" s="187">
        <f>ROUND(I245*H245,2)</f>
        <v>0</v>
      </c>
      <c r="BL245" s="18" t="s">
        <v>231</v>
      </c>
      <c r="BM245" s="186" t="s">
        <v>515</v>
      </c>
    </row>
    <row r="246" spans="1:47" s="2" customFormat="1" ht="11.25">
      <c r="A246" s="35"/>
      <c r="B246" s="36"/>
      <c r="C246" s="37"/>
      <c r="D246" s="188" t="s">
        <v>233</v>
      </c>
      <c r="E246" s="37"/>
      <c r="F246" s="189" t="s">
        <v>516</v>
      </c>
      <c r="G246" s="37"/>
      <c r="H246" s="37"/>
      <c r="I246" s="190"/>
      <c r="J246" s="37"/>
      <c r="K246" s="37"/>
      <c r="L246" s="40"/>
      <c r="M246" s="191"/>
      <c r="N246" s="192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233</v>
      </c>
      <c r="AU246" s="18" t="s">
        <v>84</v>
      </c>
    </row>
    <row r="247" spans="1:65" s="2" customFormat="1" ht="16.5" customHeight="1">
      <c r="A247" s="35"/>
      <c r="B247" s="36"/>
      <c r="C247" s="175" t="s">
        <v>517</v>
      </c>
      <c r="D247" s="175" t="s">
        <v>227</v>
      </c>
      <c r="E247" s="176" t="s">
        <v>518</v>
      </c>
      <c r="F247" s="177" t="s">
        <v>519</v>
      </c>
      <c r="G247" s="178" t="s">
        <v>332</v>
      </c>
      <c r="H247" s="179">
        <v>2</v>
      </c>
      <c r="I247" s="180"/>
      <c r="J247" s="181">
        <f>ROUND(I247*H247,2)</f>
        <v>0</v>
      </c>
      <c r="K247" s="177" t="s">
        <v>19</v>
      </c>
      <c r="L247" s="40"/>
      <c r="M247" s="182" t="s">
        <v>19</v>
      </c>
      <c r="N247" s="183" t="s">
        <v>45</v>
      </c>
      <c r="O247" s="65"/>
      <c r="P247" s="184">
        <f>O247*H247</f>
        <v>0</v>
      </c>
      <c r="Q247" s="184">
        <v>0.08271</v>
      </c>
      <c r="R247" s="184">
        <f>Q247*H247</f>
        <v>0.16542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231</v>
      </c>
      <c r="AT247" s="186" t="s">
        <v>227</v>
      </c>
      <c r="AU247" s="186" t="s">
        <v>84</v>
      </c>
      <c r="AY247" s="18" t="s">
        <v>225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82</v>
      </c>
      <c r="BK247" s="187">
        <f>ROUND(I247*H247,2)</f>
        <v>0</v>
      </c>
      <c r="BL247" s="18" t="s">
        <v>231</v>
      </c>
      <c r="BM247" s="186" t="s">
        <v>520</v>
      </c>
    </row>
    <row r="248" spans="1:65" s="2" customFormat="1" ht="37.9" customHeight="1">
      <c r="A248" s="35"/>
      <c r="B248" s="36"/>
      <c r="C248" s="175" t="s">
        <v>521</v>
      </c>
      <c r="D248" s="175" t="s">
        <v>227</v>
      </c>
      <c r="E248" s="176" t="s">
        <v>522</v>
      </c>
      <c r="F248" s="177" t="s">
        <v>523</v>
      </c>
      <c r="G248" s="178" t="s">
        <v>129</v>
      </c>
      <c r="H248" s="179">
        <v>450.1</v>
      </c>
      <c r="I248" s="180"/>
      <c r="J248" s="181">
        <f>ROUND(I248*H248,2)</f>
        <v>0</v>
      </c>
      <c r="K248" s="177" t="s">
        <v>292</v>
      </c>
      <c r="L248" s="40"/>
      <c r="M248" s="182" t="s">
        <v>19</v>
      </c>
      <c r="N248" s="183" t="s">
        <v>45</v>
      </c>
      <c r="O248" s="65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6" t="s">
        <v>231</v>
      </c>
      <c r="AT248" s="186" t="s">
        <v>227</v>
      </c>
      <c r="AU248" s="186" t="s">
        <v>84</v>
      </c>
      <c r="AY248" s="18" t="s">
        <v>225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8" t="s">
        <v>82</v>
      </c>
      <c r="BK248" s="187">
        <f>ROUND(I248*H248,2)</f>
        <v>0</v>
      </c>
      <c r="BL248" s="18" t="s">
        <v>231</v>
      </c>
      <c r="BM248" s="186" t="s">
        <v>524</v>
      </c>
    </row>
    <row r="249" spans="1:47" s="2" customFormat="1" ht="11.25">
      <c r="A249" s="35"/>
      <c r="B249" s="36"/>
      <c r="C249" s="37"/>
      <c r="D249" s="188" t="s">
        <v>233</v>
      </c>
      <c r="E249" s="37"/>
      <c r="F249" s="189" t="s">
        <v>525</v>
      </c>
      <c r="G249" s="37"/>
      <c r="H249" s="37"/>
      <c r="I249" s="190"/>
      <c r="J249" s="37"/>
      <c r="K249" s="37"/>
      <c r="L249" s="40"/>
      <c r="M249" s="191"/>
      <c r="N249" s="192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233</v>
      </c>
      <c r="AU249" s="18" t="s">
        <v>84</v>
      </c>
    </row>
    <row r="250" spans="2:51" s="13" customFormat="1" ht="11.25">
      <c r="B250" s="193"/>
      <c r="C250" s="194"/>
      <c r="D250" s="195" t="s">
        <v>249</v>
      </c>
      <c r="E250" s="196" t="s">
        <v>19</v>
      </c>
      <c r="F250" s="197" t="s">
        <v>158</v>
      </c>
      <c r="G250" s="194"/>
      <c r="H250" s="198">
        <v>450.1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249</v>
      </c>
      <c r="AU250" s="204" t="s">
        <v>84</v>
      </c>
      <c r="AV250" s="13" t="s">
        <v>84</v>
      </c>
      <c r="AW250" s="13" t="s">
        <v>36</v>
      </c>
      <c r="AX250" s="13" t="s">
        <v>82</v>
      </c>
      <c r="AY250" s="204" t="s">
        <v>225</v>
      </c>
    </row>
    <row r="251" spans="1:65" s="2" customFormat="1" ht="33" customHeight="1">
      <c r="A251" s="35"/>
      <c r="B251" s="36"/>
      <c r="C251" s="216" t="s">
        <v>526</v>
      </c>
      <c r="D251" s="216" t="s">
        <v>336</v>
      </c>
      <c r="E251" s="217" t="s">
        <v>527</v>
      </c>
      <c r="F251" s="218" t="s">
        <v>528</v>
      </c>
      <c r="G251" s="219" t="s">
        <v>129</v>
      </c>
      <c r="H251" s="220">
        <v>463.603</v>
      </c>
      <c r="I251" s="221"/>
      <c r="J251" s="222">
        <f>ROUND(I251*H251,2)</f>
        <v>0</v>
      </c>
      <c r="K251" s="218" t="s">
        <v>19</v>
      </c>
      <c r="L251" s="223"/>
      <c r="M251" s="224" t="s">
        <v>19</v>
      </c>
      <c r="N251" s="225" t="s">
        <v>45</v>
      </c>
      <c r="O251" s="65"/>
      <c r="P251" s="184">
        <f>O251*H251</f>
        <v>0</v>
      </c>
      <c r="Q251" s="184">
        <v>0.0149</v>
      </c>
      <c r="R251" s="184">
        <f>Q251*H251</f>
        <v>6.9076847</v>
      </c>
      <c r="S251" s="184">
        <v>0</v>
      </c>
      <c r="T251" s="18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6" t="s">
        <v>268</v>
      </c>
      <c r="AT251" s="186" t="s">
        <v>336</v>
      </c>
      <c r="AU251" s="186" t="s">
        <v>84</v>
      </c>
      <c r="AY251" s="18" t="s">
        <v>225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8" t="s">
        <v>82</v>
      </c>
      <c r="BK251" s="187">
        <f>ROUND(I251*H251,2)</f>
        <v>0</v>
      </c>
      <c r="BL251" s="18" t="s">
        <v>231</v>
      </c>
      <c r="BM251" s="186" t="s">
        <v>529</v>
      </c>
    </row>
    <row r="252" spans="2:51" s="13" customFormat="1" ht="11.25">
      <c r="B252" s="193"/>
      <c r="C252" s="194"/>
      <c r="D252" s="195" t="s">
        <v>249</v>
      </c>
      <c r="E252" s="194"/>
      <c r="F252" s="197" t="s">
        <v>530</v>
      </c>
      <c r="G252" s="194"/>
      <c r="H252" s="198">
        <v>463.603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249</v>
      </c>
      <c r="AU252" s="204" t="s">
        <v>84</v>
      </c>
      <c r="AV252" s="13" t="s">
        <v>84</v>
      </c>
      <c r="AW252" s="13" t="s">
        <v>4</v>
      </c>
      <c r="AX252" s="13" t="s">
        <v>82</v>
      </c>
      <c r="AY252" s="204" t="s">
        <v>225</v>
      </c>
    </row>
    <row r="253" spans="1:65" s="2" customFormat="1" ht="24.2" customHeight="1">
      <c r="A253" s="35"/>
      <c r="B253" s="36"/>
      <c r="C253" s="175" t="s">
        <v>531</v>
      </c>
      <c r="D253" s="175" t="s">
        <v>227</v>
      </c>
      <c r="E253" s="176" t="s">
        <v>532</v>
      </c>
      <c r="F253" s="177" t="s">
        <v>342</v>
      </c>
      <c r="G253" s="178" t="s">
        <v>281</v>
      </c>
      <c r="H253" s="179">
        <v>1</v>
      </c>
      <c r="I253" s="180"/>
      <c r="J253" s="181">
        <f>ROUND(I253*H253,2)</f>
        <v>0</v>
      </c>
      <c r="K253" s="177" t="s">
        <v>19</v>
      </c>
      <c r="L253" s="40"/>
      <c r="M253" s="182" t="s">
        <v>19</v>
      </c>
      <c r="N253" s="183" t="s">
        <v>45</v>
      </c>
      <c r="O253" s="65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231</v>
      </c>
      <c r="AT253" s="186" t="s">
        <v>227</v>
      </c>
      <c r="AU253" s="186" t="s">
        <v>84</v>
      </c>
      <c r="AY253" s="18" t="s">
        <v>225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8" t="s">
        <v>82</v>
      </c>
      <c r="BK253" s="187">
        <f>ROUND(I253*H253,2)</f>
        <v>0</v>
      </c>
      <c r="BL253" s="18" t="s">
        <v>231</v>
      </c>
      <c r="BM253" s="186" t="s">
        <v>533</v>
      </c>
    </row>
    <row r="254" spans="2:63" s="12" customFormat="1" ht="22.9" customHeight="1">
      <c r="B254" s="159"/>
      <c r="C254" s="160"/>
      <c r="D254" s="161" t="s">
        <v>73</v>
      </c>
      <c r="E254" s="173" t="s">
        <v>255</v>
      </c>
      <c r="F254" s="173" t="s">
        <v>534</v>
      </c>
      <c r="G254" s="160"/>
      <c r="H254" s="160"/>
      <c r="I254" s="163"/>
      <c r="J254" s="174">
        <f>BK254</f>
        <v>0</v>
      </c>
      <c r="K254" s="160"/>
      <c r="L254" s="165"/>
      <c r="M254" s="166"/>
      <c r="N254" s="167"/>
      <c r="O254" s="167"/>
      <c r="P254" s="168">
        <f>SUM(P255:P330)</f>
        <v>0</v>
      </c>
      <c r="Q254" s="167"/>
      <c r="R254" s="168">
        <f>SUM(R255:R330)</f>
        <v>222.41252869999997</v>
      </c>
      <c r="S254" s="167"/>
      <c r="T254" s="169">
        <f>SUM(T255:T330)</f>
        <v>0</v>
      </c>
      <c r="AR254" s="170" t="s">
        <v>82</v>
      </c>
      <c r="AT254" s="171" t="s">
        <v>73</v>
      </c>
      <c r="AU254" s="171" t="s">
        <v>82</v>
      </c>
      <c r="AY254" s="170" t="s">
        <v>225</v>
      </c>
      <c r="BK254" s="172">
        <f>SUM(BK255:BK330)</f>
        <v>0</v>
      </c>
    </row>
    <row r="255" spans="1:65" s="2" customFormat="1" ht="49.15" customHeight="1">
      <c r="A255" s="35"/>
      <c r="B255" s="36"/>
      <c r="C255" s="175" t="s">
        <v>535</v>
      </c>
      <c r="D255" s="175" t="s">
        <v>227</v>
      </c>
      <c r="E255" s="176" t="s">
        <v>536</v>
      </c>
      <c r="F255" s="177" t="s">
        <v>537</v>
      </c>
      <c r="G255" s="178" t="s">
        <v>129</v>
      </c>
      <c r="H255" s="179">
        <v>330.29</v>
      </c>
      <c r="I255" s="180"/>
      <c r="J255" s="181">
        <f>ROUND(I255*H255,2)</f>
        <v>0</v>
      </c>
      <c r="K255" s="177" t="s">
        <v>292</v>
      </c>
      <c r="L255" s="40"/>
      <c r="M255" s="182" t="s">
        <v>19</v>
      </c>
      <c r="N255" s="183" t="s">
        <v>45</v>
      </c>
      <c r="O255" s="65"/>
      <c r="P255" s="184">
        <f>O255*H255</f>
        <v>0</v>
      </c>
      <c r="Q255" s="184">
        <v>0.01628</v>
      </c>
      <c r="R255" s="184">
        <f>Q255*H255</f>
        <v>5.3771212</v>
      </c>
      <c r="S255" s="184">
        <v>0</v>
      </c>
      <c r="T255" s="18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6" t="s">
        <v>231</v>
      </c>
      <c r="AT255" s="186" t="s">
        <v>227</v>
      </c>
      <c r="AU255" s="186" t="s">
        <v>84</v>
      </c>
      <c r="AY255" s="18" t="s">
        <v>225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8" t="s">
        <v>82</v>
      </c>
      <c r="BK255" s="187">
        <f>ROUND(I255*H255,2)</f>
        <v>0</v>
      </c>
      <c r="BL255" s="18" t="s">
        <v>231</v>
      </c>
      <c r="BM255" s="186" t="s">
        <v>538</v>
      </c>
    </row>
    <row r="256" spans="1:47" s="2" customFormat="1" ht="11.25">
      <c r="A256" s="35"/>
      <c r="B256" s="36"/>
      <c r="C256" s="37"/>
      <c r="D256" s="188" t="s">
        <v>233</v>
      </c>
      <c r="E256" s="37"/>
      <c r="F256" s="189" t="s">
        <v>539</v>
      </c>
      <c r="G256" s="37"/>
      <c r="H256" s="37"/>
      <c r="I256" s="190"/>
      <c r="J256" s="37"/>
      <c r="K256" s="37"/>
      <c r="L256" s="40"/>
      <c r="M256" s="191"/>
      <c r="N256" s="192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233</v>
      </c>
      <c r="AU256" s="18" t="s">
        <v>84</v>
      </c>
    </row>
    <row r="257" spans="1:65" s="2" customFormat="1" ht="24.2" customHeight="1">
      <c r="A257" s="35"/>
      <c r="B257" s="36"/>
      <c r="C257" s="175" t="s">
        <v>540</v>
      </c>
      <c r="D257" s="175" t="s">
        <v>227</v>
      </c>
      <c r="E257" s="176" t="s">
        <v>541</v>
      </c>
      <c r="F257" s="177" t="s">
        <v>542</v>
      </c>
      <c r="G257" s="178" t="s">
        <v>129</v>
      </c>
      <c r="H257" s="179">
        <v>189.21</v>
      </c>
      <c r="I257" s="180"/>
      <c r="J257" s="181">
        <f>ROUND(I257*H257,2)</f>
        <v>0</v>
      </c>
      <c r="K257" s="177" t="s">
        <v>292</v>
      </c>
      <c r="L257" s="40"/>
      <c r="M257" s="182" t="s">
        <v>19</v>
      </c>
      <c r="N257" s="183" t="s">
        <v>45</v>
      </c>
      <c r="O257" s="65"/>
      <c r="P257" s="184">
        <f>O257*H257</f>
        <v>0</v>
      </c>
      <c r="Q257" s="184">
        <v>0.0136</v>
      </c>
      <c r="R257" s="184">
        <f>Q257*H257</f>
        <v>2.5732559999999998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231</v>
      </c>
      <c r="AT257" s="186" t="s">
        <v>227</v>
      </c>
      <c r="AU257" s="186" t="s">
        <v>84</v>
      </c>
      <c r="AY257" s="18" t="s">
        <v>225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8" t="s">
        <v>82</v>
      </c>
      <c r="BK257" s="187">
        <f>ROUND(I257*H257,2)</f>
        <v>0</v>
      </c>
      <c r="BL257" s="18" t="s">
        <v>231</v>
      </c>
      <c r="BM257" s="186" t="s">
        <v>543</v>
      </c>
    </row>
    <row r="258" spans="1:47" s="2" customFormat="1" ht="11.25">
      <c r="A258" s="35"/>
      <c r="B258" s="36"/>
      <c r="C258" s="37"/>
      <c r="D258" s="188" t="s">
        <v>233</v>
      </c>
      <c r="E258" s="37"/>
      <c r="F258" s="189" t="s">
        <v>544</v>
      </c>
      <c r="G258" s="37"/>
      <c r="H258" s="37"/>
      <c r="I258" s="190"/>
      <c r="J258" s="37"/>
      <c r="K258" s="37"/>
      <c r="L258" s="40"/>
      <c r="M258" s="191"/>
      <c r="N258" s="192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233</v>
      </c>
      <c r="AU258" s="18" t="s">
        <v>84</v>
      </c>
    </row>
    <row r="259" spans="2:51" s="13" customFormat="1" ht="11.25">
      <c r="B259" s="193"/>
      <c r="C259" s="194"/>
      <c r="D259" s="195" t="s">
        <v>249</v>
      </c>
      <c r="E259" s="196" t="s">
        <v>19</v>
      </c>
      <c r="F259" s="197" t="s">
        <v>140</v>
      </c>
      <c r="G259" s="194"/>
      <c r="H259" s="198">
        <v>189.21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249</v>
      </c>
      <c r="AU259" s="204" t="s">
        <v>84</v>
      </c>
      <c r="AV259" s="13" t="s">
        <v>84</v>
      </c>
      <c r="AW259" s="13" t="s">
        <v>36</v>
      </c>
      <c r="AX259" s="13" t="s">
        <v>82</v>
      </c>
      <c r="AY259" s="204" t="s">
        <v>225</v>
      </c>
    </row>
    <row r="260" spans="1:65" s="2" customFormat="1" ht="24.2" customHeight="1">
      <c r="A260" s="35"/>
      <c r="B260" s="36"/>
      <c r="C260" s="175" t="s">
        <v>545</v>
      </c>
      <c r="D260" s="175" t="s">
        <v>227</v>
      </c>
      <c r="E260" s="176" t="s">
        <v>546</v>
      </c>
      <c r="F260" s="177" t="s">
        <v>547</v>
      </c>
      <c r="G260" s="178" t="s">
        <v>129</v>
      </c>
      <c r="H260" s="179">
        <v>971.606</v>
      </c>
      <c r="I260" s="180"/>
      <c r="J260" s="181">
        <f>ROUND(I260*H260,2)</f>
        <v>0</v>
      </c>
      <c r="K260" s="177" t="s">
        <v>292</v>
      </c>
      <c r="L260" s="40"/>
      <c r="M260" s="182" t="s">
        <v>19</v>
      </c>
      <c r="N260" s="183" t="s">
        <v>45</v>
      </c>
      <c r="O260" s="65"/>
      <c r="P260" s="184">
        <f>O260*H260</f>
        <v>0</v>
      </c>
      <c r="Q260" s="184">
        <v>0.01628</v>
      </c>
      <c r="R260" s="184">
        <f>Q260*H260</f>
        <v>15.81774568</v>
      </c>
      <c r="S260" s="184">
        <v>0</v>
      </c>
      <c r="T260" s="18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6" t="s">
        <v>231</v>
      </c>
      <c r="AT260" s="186" t="s">
        <v>227</v>
      </c>
      <c r="AU260" s="186" t="s">
        <v>84</v>
      </c>
      <c r="AY260" s="18" t="s">
        <v>225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8" t="s">
        <v>82</v>
      </c>
      <c r="BK260" s="187">
        <f>ROUND(I260*H260,2)</f>
        <v>0</v>
      </c>
      <c r="BL260" s="18" t="s">
        <v>231</v>
      </c>
      <c r="BM260" s="186" t="s">
        <v>548</v>
      </c>
    </row>
    <row r="261" spans="1:47" s="2" customFormat="1" ht="11.25">
      <c r="A261" s="35"/>
      <c r="B261" s="36"/>
      <c r="C261" s="37"/>
      <c r="D261" s="188" t="s">
        <v>233</v>
      </c>
      <c r="E261" s="37"/>
      <c r="F261" s="189" t="s">
        <v>549</v>
      </c>
      <c r="G261" s="37"/>
      <c r="H261" s="37"/>
      <c r="I261" s="190"/>
      <c r="J261" s="37"/>
      <c r="K261" s="37"/>
      <c r="L261" s="40"/>
      <c r="M261" s="191"/>
      <c r="N261" s="192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233</v>
      </c>
      <c r="AU261" s="18" t="s">
        <v>84</v>
      </c>
    </row>
    <row r="262" spans="2:51" s="13" customFormat="1" ht="11.25">
      <c r="B262" s="193"/>
      <c r="C262" s="194"/>
      <c r="D262" s="195" t="s">
        <v>249</v>
      </c>
      <c r="E262" s="196" t="s">
        <v>19</v>
      </c>
      <c r="F262" s="197" t="s">
        <v>550</v>
      </c>
      <c r="G262" s="194"/>
      <c r="H262" s="198">
        <v>971.606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249</v>
      </c>
      <c r="AU262" s="204" t="s">
        <v>84</v>
      </c>
      <c r="AV262" s="13" t="s">
        <v>84</v>
      </c>
      <c r="AW262" s="13" t="s">
        <v>36</v>
      </c>
      <c r="AX262" s="13" t="s">
        <v>82</v>
      </c>
      <c r="AY262" s="204" t="s">
        <v>225</v>
      </c>
    </row>
    <row r="263" spans="1:65" s="2" customFormat="1" ht="55.5" customHeight="1">
      <c r="A263" s="35"/>
      <c r="B263" s="36"/>
      <c r="C263" s="175" t="s">
        <v>551</v>
      </c>
      <c r="D263" s="175" t="s">
        <v>227</v>
      </c>
      <c r="E263" s="176" t="s">
        <v>552</v>
      </c>
      <c r="F263" s="177" t="s">
        <v>553</v>
      </c>
      <c r="G263" s="178" t="s">
        <v>554</v>
      </c>
      <c r="H263" s="179">
        <v>150</v>
      </c>
      <c r="I263" s="180"/>
      <c r="J263" s="181">
        <f>ROUND(I263*H263,2)</f>
        <v>0</v>
      </c>
      <c r="K263" s="177" t="s">
        <v>292</v>
      </c>
      <c r="L263" s="40"/>
      <c r="M263" s="182" t="s">
        <v>19</v>
      </c>
      <c r="N263" s="183" t="s">
        <v>45</v>
      </c>
      <c r="O263" s="65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231</v>
      </c>
      <c r="AT263" s="186" t="s">
        <v>227</v>
      </c>
      <c r="AU263" s="186" t="s">
        <v>84</v>
      </c>
      <c r="AY263" s="18" t="s">
        <v>225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82</v>
      </c>
      <c r="BK263" s="187">
        <f>ROUND(I263*H263,2)</f>
        <v>0</v>
      </c>
      <c r="BL263" s="18" t="s">
        <v>231</v>
      </c>
      <c r="BM263" s="186" t="s">
        <v>555</v>
      </c>
    </row>
    <row r="264" spans="1:47" s="2" customFormat="1" ht="11.25">
      <c r="A264" s="35"/>
      <c r="B264" s="36"/>
      <c r="C264" s="37"/>
      <c r="D264" s="188" t="s">
        <v>233</v>
      </c>
      <c r="E264" s="37"/>
      <c r="F264" s="189" t="s">
        <v>556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233</v>
      </c>
      <c r="AU264" s="18" t="s">
        <v>84</v>
      </c>
    </row>
    <row r="265" spans="1:65" s="2" customFormat="1" ht="24.2" customHeight="1">
      <c r="A265" s="35"/>
      <c r="B265" s="36"/>
      <c r="C265" s="216" t="s">
        <v>557</v>
      </c>
      <c r="D265" s="216" t="s">
        <v>336</v>
      </c>
      <c r="E265" s="217" t="s">
        <v>558</v>
      </c>
      <c r="F265" s="218" t="s">
        <v>559</v>
      </c>
      <c r="G265" s="219" t="s">
        <v>554</v>
      </c>
      <c r="H265" s="220">
        <v>150</v>
      </c>
      <c r="I265" s="221"/>
      <c r="J265" s="222">
        <f>ROUND(I265*H265,2)</f>
        <v>0</v>
      </c>
      <c r="K265" s="218" t="s">
        <v>292</v>
      </c>
      <c r="L265" s="223"/>
      <c r="M265" s="224" t="s">
        <v>19</v>
      </c>
      <c r="N265" s="225" t="s">
        <v>45</v>
      </c>
      <c r="O265" s="65"/>
      <c r="P265" s="184">
        <f>O265*H265</f>
        <v>0</v>
      </c>
      <c r="Q265" s="184">
        <v>4E-05</v>
      </c>
      <c r="R265" s="184">
        <f>Q265*H265</f>
        <v>0.006</v>
      </c>
      <c r="S265" s="184">
        <v>0</v>
      </c>
      <c r="T265" s="18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6" t="s">
        <v>268</v>
      </c>
      <c r="AT265" s="186" t="s">
        <v>336</v>
      </c>
      <c r="AU265" s="186" t="s">
        <v>84</v>
      </c>
      <c r="AY265" s="18" t="s">
        <v>225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8" t="s">
        <v>82</v>
      </c>
      <c r="BK265" s="187">
        <f>ROUND(I265*H265,2)</f>
        <v>0</v>
      </c>
      <c r="BL265" s="18" t="s">
        <v>231</v>
      </c>
      <c r="BM265" s="186" t="s">
        <v>560</v>
      </c>
    </row>
    <row r="266" spans="1:65" s="2" customFormat="1" ht="66.75" customHeight="1">
      <c r="A266" s="35"/>
      <c r="B266" s="36"/>
      <c r="C266" s="175" t="s">
        <v>561</v>
      </c>
      <c r="D266" s="175" t="s">
        <v>227</v>
      </c>
      <c r="E266" s="176" t="s">
        <v>562</v>
      </c>
      <c r="F266" s="177" t="s">
        <v>563</v>
      </c>
      <c r="G266" s="178" t="s">
        <v>129</v>
      </c>
      <c r="H266" s="179">
        <v>3.21</v>
      </c>
      <c r="I266" s="180"/>
      <c r="J266" s="181">
        <f>ROUND(I266*H266,2)</f>
        <v>0</v>
      </c>
      <c r="K266" s="177" t="s">
        <v>292</v>
      </c>
      <c r="L266" s="40"/>
      <c r="M266" s="182" t="s">
        <v>19</v>
      </c>
      <c r="N266" s="183" t="s">
        <v>45</v>
      </c>
      <c r="O266" s="65"/>
      <c r="P266" s="184">
        <f>O266*H266</f>
        <v>0</v>
      </c>
      <c r="Q266" s="184">
        <v>0.00835</v>
      </c>
      <c r="R266" s="184">
        <f>Q266*H266</f>
        <v>0.026803499999999997</v>
      </c>
      <c r="S266" s="184">
        <v>0</v>
      </c>
      <c r="T266" s="18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6" t="s">
        <v>231</v>
      </c>
      <c r="AT266" s="186" t="s">
        <v>227</v>
      </c>
      <c r="AU266" s="186" t="s">
        <v>84</v>
      </c>
      <c r="AY266" s="18" t="s">
        <v>225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8" t="s">
        <v>82</v>
      </c>
      <c r="BK266" s="187">
        <f>ROUND(I266*H266,2)</f>
        <v>0</v>
      </c>
      <c r="BL266" s="18" t="s">
        <v>231</v>
      </c>
      <c r="BM266" s="186" t="s">
        <v>564</v>
      </c>
    </row>
    <row r="267" spans="1:47" s="2" customFormat="1" ht="11.25">
      <c r="A267" s="35"/>
      <c r="B267" s="36"/>
      <c r="C267" s="37"/>
      <c r="D267" s="188" t="s">
        <v>233</v>
      </c>
      <c r="E267" s="37"/>
      <c r="F267" s="189" t="s">
        <v>565</v>
      </c>
      <c r="G267" s="37"/>
      <c r="H267" s="37"/>
      <c r="I267" s="190"/>
      <c r="J267" s="37"/>
      <c r="K267" s="37"/>
      <c r="L267" s="40"/>
      <c r="M267" s="191"/>
      <c r="N267" s="192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233</v>
      </c>
      <c r="AU267" s="18" t="s">
        <v>84</v>
      </c>
    </row>
    <row r="268" spans="2:51" s="13" customFormat="1" ht="11.25">
      <c r="B268" s="193"/>
      <c r="C268" s="194"/>
      <c r="D268" s="195" t="s">
        <v>249</v>
      </c>
      <c r="E268" s="196" t="s">
        <v>19</v>
      </c>
      <c r="F268" s="197" t="s">
        <v>167</v>
      </c>
      <c r="G268" s="194"/>
      <c r="H268" s="198">
        <v>3.21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249</v>
      </c>
      <c r="AU268" s="204" t="s">
        <v>84</v>
      </c>
      <c r="AV268" s="13" t="s">
        <v>84</v>
      </c>
      <c r="AW268" s="13" t="s">
        <v>36</v>
      </c>
      <c r="AX268" s="13" t="s">
        <v>82</v>
      </c>
      <c r="AY268" s="204" t="s">
        <v>225</v>
      </c>
    </row>
    <row r="269" spans="1:65" s="2" customFormat="1" ht="24.2" customHeight="1">
      <c r="A269" s="35"/>
      <c r="B269" s="36"/>
      <c r="C269" s="216" t="s">
        <v>566</v>
      </c>
      <c r="D269" s="216" t="s">
        <v>336</v>
      </c>
      <c r="E269" s="217" t="s">
        <v>567</v>
      </c>
      <c r="F269" s="218" t="s">
        <v>568</v>
      </c>
      <c r="G269" s="219" t="s">
        <v>129</v>
      </c>
      <c r="H269" s="220">
        <v>3.371</v>
      </c>
      <c r="I269" s="221"/>
      <c r="J269" s="222">
        <f>ROUND(I269*H269,2)</f>
        <v>0</v>
      </c>
      <c r="K269" s="218" t="s">
        <v>292</v>
      </c>
      <c r="L269" s="223"/>
      <c r="M269" s="224" t="s">
        <v>19</v>
      </c>
      <c r="N269" s="225" t="s">
        <v>45</v>
      </c>
      <c r="O269" s="65"/>
      <c r="P269" s="184">
        <f>O269*H269</f>
        <v>0</v>
      </c>
      <c r="Q269" s="184">
        <v>0.0015</v>
      </c>
      <c r="R269" s="184">
        <f>Q269*H269</f>
        <v>0.0050565</v>
      </c>
      <c r="S269" s="184">
        <v>0</v>
      </c>
      <c r="T269" s="18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6" t="s">
        <v>268</v>
      </c>
      <c r="AT269" s="186" t="s">
        <v>336</v>
      </c>
      <c r="AU269" s="186" t="s">
        <v>84</v>
      </c>
      <c r="AY269" s="18" t="s">
        <v>225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8" t="s">
        <v>82</v>
      </c>
      <c r="BK269" s="187">
        <f>ROUND(I269*H269,2)</f>
        <v>0</v>
      </c>
      <c r="BL269" s="18" t="s">
        <v>231</v>
      </c>
      <c r="BM269" s="186" t="s">
        <v>569</v>
      </c>
    </row>
    <row r="270" spans="2:51" s="13" customFormat="1" ht="11.25">
      <c r="B270" s="193"/>
      <c r="C270" s="194"/>
      <c r="D270" s="195" t="s">
        <v>249</v>
      </c>
      <c r="E270" s="194"/>
      <c r="F270" s="197" t="s">
        <v>570</v>
      </c>
      <c r="G270" s="194"/>
      <c r="H270" s="198">
        <v>3.371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249</v>
      </c>
      <c r="AU270" s="204" t="s">
        <v>84</v>
      </c>
      <c r="AV270" s="13" t="s">
        <v>84</v>
      </c>
      <c r="AW270" s="13" t="s">
        <v>4</v>
      </c>
      <c r="AX270" s="13" t="s">
        <v>82</v>
      </c>
      <c r="AY270" s="204" t="s">
        <v>225</v>
      </c>
    </row>
    <row r="271" spans="1:65" s="2" customFormat="1" ht="66.75" customHeight="1">
      <c r="A271" s="35"/>
      <c r="B271" s="36"/>
      <c r="C271" s="175" t="s">
        <v>571</v>
      </c>
      <c r="D271" s="175" t="s">
        <v>227</v>
      </c>
      <c r="E271" s="176" t="s">
        <v>572</v>
      </c>
      <c r="F271" s="177" t="s">
        <v>573</v>
      </c>
      <c r="G271" s="178" t="s">
        <v>129</v>
      </c>
      <c r="H271" s="179">
        <v>47.21</v>
      </c>
      <c r="I271" s="180"/>
      <c r="J271" s="181">
        <f>ROUND(I271*H271,2)</f>
        <v>0</v>
      </c>
      <c r="K271" s="177" t="s">
        <v>292</v>
      </c>
      <c r="L271" s="40"/>
      <c r="M271" s="182" t="s">
        <v>19</v>
      </c>
      <c r="N271" s="183" t="s">
        <v>45</v>
      </c>
      <c r="O271" s="65"/>
      <c r="P271" s="184">
        <f>O271*H271</f>
        <v>0</v>
      </c>
      <c r="Q271" s="184">
        <v>0.00852</v>
      </c>
      <c r="R271" s="184">
        <f>Q271*H271</f>
        <v>0.4022292</v>
      </c>
      <c r="S271" s="184">
        <v>0</v>
      </c>
      <c r="T271" s="18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6" t="s">
        <v>231</v>
      </c>
      <c r="AT271" s="186" t="s">
        <v>227</v>
      </c>
      <c r="AU271" s="186" t="s">
        <v>84</v>
      </c>
      <c r="AY271" s="18" t="s">
        <v>225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8" t="s">
        <v>82</v>
      </c>
      <c r="BK271" s="187">
        <f>ROUND(I271*H271,2)</f>
        <v>0</v>
      </c>
      <c r="BL271" s="18" t="s">
        <v>231</v>
      </c>
      <c r="BM271" s="186" t="s">
        <v>574</v>
      </c>
    </row>
    <row r="272" spans="1:47" s="2" customFormat="1" ht="11.25">
      <c r="A272" s="35"/>
      <c r="B272" s="36"/>
      <c r="C272" s="37"/>
      <c r="D272" s="188" t="s">
        <v>233</v>
      </c>
      <c r="E272" s="37"/>
      <c r="F272" s="189" t="s">
        <v>575</v>
      </c>
      <c r="G272" s="37"/>
      <c r="H272" s="37"/>
      <c r="I272" s="190"/>
      <c r="J272" s="37"/>
      <c r="K272" s="37"/>
      <c r="L272" s="40"/>
      <c r="M272" s="191"/>
      <c r="N272" s="192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233</v>
      </c>
      <c r="AU272" s="18" t="s">
        <v>84</v>
      </c>
    </row>
    <row r="273" spans="2:51" s="13" customFormat="1" ht="11.25">
      <c r="B273" s="193"/>
      <c r="C273" s="194"/>
      <c r="D273" s="195" t="s">
        <v>249</v>
      </c>
      <c r="E273" s="196" t="s">
        <v>19</v>
      </c>
      <c r="F273" s="197" t="s">
        <v>164</v>
      </c>
      <c r="G273" s="194"/>
      <c r="H273" s="198">
        <v>47.21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249</v>
      </c>
      <c r="AU273" s="204" t="s">
        <v>84</v>
      </c>
      <c r="AV273" s="13" t="s">
        <v>84</v>
      </c>
      <c r="AW273" s="13" t="s">
        <v>36</v>
      </c>
      <c r="AX273" s="13" t="s">
        <v>82</v>
      </c>
      <c r="AY273" s="204" t="s">
        <v>225</v>
      </c>
    </row>
    <row r="274" spans="1:65" s="2" customFormat="1" ht="24.2" customHeight="1">
      <c r="A274" s="35"/>
      <c r="B274" s="36"/>
      <c r="C274" s="216" t="s">
        <v>576</v>
      </c>
      <c r="D274" s="216" t="s">
        <v>336</v>
      </c>
      <c r="E274" s="217" t="s">
        <v>577</v>
      </c>
      <c r="F274" s="218" t="s">
        <v>578</v>
      </c>
      <c r="G274" s="219" t="s">
        <v>129</v>
      </c>
      <c r="H274" s="220">
        <v>49.571</v>
      </c>
      <c r="I274" s="221"/>
      <c r="J274" s="222">
        <f>ROUND(I274*H274,2)</f>
        <v>0</v>
      </c>
      <c r="K274" s="218" t="s">
        <v>19</v>
      </c>
      <c r="L274" s="223"/>
      <c r="M274" s="224" t="s">
        <v>19</v>
      </c>
      <c r="N274" s="225" t="s">
        <v>45</v>
      </c>
      <c r="O274" s="65"/>
      <c r="P274" s="184">
        <f>O274*H274</f>
        <v>0</v>
      </c>
      <c r="Q274" s="184">
        <v>0.003</v>
      </c>
      <c r="R274" s="184">
        <f>Q274*H274</f>
        <v>0.14871299999999998</v>
      </c>
      <c r="S274" s="184">
        <v>0</v>
      </c>
      <c r="T274" s="18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6" t="s">
        <v>268</v>
      </c>
      <c r="AT274" s="186" t="s">
        <v>336</v>
      </c>
      <c r="AU274" s="186" t="s">
        <v>84</v>
      </c>
      <c r="AY274" s="18" t="s">
        <v>225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8" t="s">
        <v>82</v>
      </c>
      <c r="BK274" s="187">
        <f>ROUND(I274*H274,2)</f>
        <v>0</v>
      </c>
      <c r="BL274" s="18" t="s">
        <v>231</v>
      </c>
      <c r="BM274" s="186" t="s">
        <v>579</v>
      </c>
    </row>
    <row r="275" spans="2:51" s="13" customFormat="1" ht="11.25">
      <c r="B275" s="193"/>
      <c r="C275" s="194"/>
      <c r="D275" s="195" t="s">
        <v>249</v>
      </c>
      <c r="E275" s="194"/>
      <c r="F275" s="197" t="s">
        <v>580</v>
      </c>
      <c r="G275" s="194"/>
      <c r="H275" s="198">
        <v>49.571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249</v>
      </c>
      <c r="AU275" s="204" t="s">
        <v>84</v>
      </c>
      <c r="AV275" s="13" t="s">
        <v>84</v>
      </c>
      <c r="AW275" s="13" t="s">
        <v>4</v>
      </c>
      <c r="AX275" s="13" t="s">
        <v>82</v>
      </c>
      <c r="AY275" s="204" t="s">
        <v>225</v>
      </c>
    </row>
    <row r="276" spans="1:65" s="2" customFormat="1" ht="66.75" customHeight="1">
      <c r="A276" s="35"/>
      <c r="B276" s="36"/>
      <c r="C276" s="175" t="s">
        <v>581</v>
      </c>
      <c r="D276" s="175" t="s">
        <v>227</v>
      </c>
      <c r="E276" s="176" t="s">
        <v>582</v>
      </c>
      <c r="F276" s="177" t="s">
        <v>583</v>
      </c>
      <c r="G276" s="178" t="s">
        <v>129</v>
      </c>
      <c r="H276" s="179">
        <v>322.24</v>
      </c>
      <c r="I276" s="180"/>
      <c r="J276" s="181">
        <f>ROUND(I276*H276,2)</f>
        <v>0</v>
      </c>
      <c r="K276" s="177" t="s">
        <v>292</v>
      </c>
      <c r="L276" s="40"/>
      <c r="M276" s="182" t="s">
        <v>19</v>
      </c>
      <c r="N276" s="183" t="s">
        <v>45</v>
      </c>
      <c r="O276" s="65"/>
      <c r="P276" s="184">
        <f>O276*H276</f>
        <v>0</v>
      </c>
      <c r="Q276" s="184">
        <v>0.0086</v>
      </c>
      <c r="R276" s="184">
        <f>Q276*H276</f>
        <v>2.771264</v>
      </c>
      <c r="S276" s="184">
        <v>0</v>
      </c>
      <c r="T276" s="18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6" t="s">
        <v>231</v>
      </c>
      <c r="AT276" s="186" t="s">
        <v>227</v>
      </c>
      <c r="AU276" s="186" t="s">
        <v>84</v>
      </c>
      <c r="AY276" s="18" t="s">
        <v>225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8" t="s">
        <v>82</v>
      </c>
      <c r="BK276" s="187">
        <f>ROUND(I276*H276,2)</f>
        <v>0</v>
      </c>
      <c r="BL276" s="18" t="s">
        <v>231</v>
      </c>
      <c r="BM276" s="186" t="s">
        <v>584</v>
      </c>
    </row>
    <row r="277" spans="1:47" s="2" customFormat="1" ht="11.25">
      <c r="A277" s="35"/>
      <c r="B277" s="36"/>
      <c r="C277" s="37"/>
      <c r="D277" s="188" t="s">
        <v>233</v>
      </c>
      <c r="E277" s="37"/>
      <c r="F277" s="189" t="s">
        <v>585</v>
      </c>
      <c r="G277" s="37"/>
      <c r="H277" s="37"/>
      <c r="I277" s="190"/>
      <c r="J277" s="37"/>
      <c r="K277" s="37"/>
      <c r="L277" s="40"/>
      <c r="M277" s="191"/>
      <c r="N277" s="192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233</v>
      </c>
      <c r="AU277" s="18" t="s">
        <v>84</v>
      </c>
    </row>
    <row r="278" spans="2:51" s="13" customFormat="1" ht="11.25">
      <c r="B278" s="193"/>
      <c r="C278" s="194"/>
      <c r="D278" s="195" t="s">
        <v>249</v>
      </c>
      <c r="E278" s="196" t="s">
        <v>19</v>
      </c>
      <c r="F278" s="197" t="s">
        <v>161</v>
      </c>
      <c r="G278" s="194"/>
      <c r="H278" s="198">
        <v>228.4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249</v>
      </c>
      <c r="AU278" s="204" t="s">
        <v>84</v>
      </c>
      <c r="AV278" s="13" t="s">
        <v>84</v>
      </c>
      <c r="AW278" s="13" t="s">
        <v>36</v>
      </c>
      <c r="AX278" s="13" t="s">
        <v>74</v>
      </c>
      <c r="AY278" s="204" t="s">
        <v>225</v>
      </c>
    </row>
    <row r="279" spans="2:51" s="13" customFormat="1" ht="11.25">
      <c r="B279" s="193"/>
      <c r="C279" s="194"/>
      <c r="D279" s="195" t="s">
        <v>249</v>
      </c>
      <c r="E279" s="196" t="s">
        <v>19</v>
      </c>
      <c r="F279" s="197" t="s">
        <v>586</v>
      </c>
      <c r="G279" s="194"/>
      <c r="H279" s="198">
        <v>93.84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249</v>
      </c>
      <c r="AU279" s="204" t="s">
        <v>84</v>
      </c>
      <c r="AV279" s="13" t="s">
        <v>84</v>
      </c>
      <c r="AW279" s="13" t="s">
        <v>36</v>
      </c>
      <c r="AX279" s="13" t="s">
        <v>74</v>
      </c>
      <c r="AY279" s="204" t="s">
        <v>225</v>
      </c>
    </row>
    <row r="280" spans="2:51" s="14" customFormat="1" ht="11.25">
      <c r="B280" s="205"/>
      <c r="C280" s="206"/>
      <c r="D280" s="195" t="s">
        <v>249</v>
      </c>
      <c r="E280" s="207" t="s">
        <v>19</v>
      </c>
      <c r="F280" s="208" t="s">
        <v>261</v>
      </c>
      <c r="G280" s="206"/>
      <c r="H280" s="209">
        <v>322.24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249</v>
      </c>
      <c r="AU280" s="215" t="s">
        <v>84</v>
      </c>
      <c r="AV280" s="14" t="s">
        <v>231</v>
      </c>
      <c r="AW280" s="14" t="s">
        <v>36</v>
      </c>
      <c r="AX280" s="14" t="s">
        <v>82</v>
      </c>
      <c r="AY280" s="215" t="s">
        <v>225</v>
      </c>
    </row>
    <row r="281" spans="1:65" s="2" customFormat="1" ht="16.5" customHeight="1">
      <c r="A281" s="35"/>
      <c r="B281" s="36"/>
      <c r="C281" s="216" t="s">
        <v>587</v>
      </c>
      <c r="D281" s="216" t="s">
        <v>336</v>
      </c>
      <c r="E281" s="217" t="s">
        <v>588</v>
      </c>
      <c r="F281" s="218" t="s">
        <v>589</v>
      </c>
      <c r="G281" s="219" t="s">
        <v>129</v>
      </c>
      <c r="H281" s="220">
        <v>232.968</v>
      </c>
      <c r="I281" s="221"/>
      <c r="J281" s="222">
        <f>ROUND(I281*H281,2)</f>
        <v>0</v>
      </c>
      <c r="K281" s="218" t="s">
        <v>292</v>
      </c>
      <c r="L281" s="223"/>
      <c r="M281" s="224" t="s">
        <v>19</v>
      </c>
      <c r="N281" s="225" t="s">
        <v>45</v>
      </c>
      <c r="O281" s="65"/>
      <c r="P281" s="184">
        <f>O281*H281</f>
        <v>0</v>
      </c>
      <c r="Q281" s="184">
        <v>0.0023</v>
      </c>
      <c r="R281" s="184">
        <f>Q281*H281</f>
        <v>0.5358263999999999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268</v>
      </c>
      <c r="AT281" s="186" t="s">
        <v>336</v>
      </c>
      <c r="AU281" s="186" t="s">
        <v>84</v>
      </c>
      <c r="AY281" s="18" t="s">
        <v>225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82</v>
      </c>
      <c r="BK281" s="187">
        <f>ROUND(I281*H281,2)</f>
        <v>0</v>
      </c>
      <c r="BL281" s="18" t="s">
        <v>231</v>
      </c>
      <c r="BM281" s="186" t="s">
        <v>590</v>
      </c>
    </row>
    <row r="282" spans="2:51" s="15" customFormat="1" ht="11.25">
      <c r="B282" s="226"/>
      <c r="C282" s="227"/>
      <c r="D282" s="195" t="s">
        <v>249</v>
      </c>
      <c r="E282" s="228" t="s">
        <v>19</v>
      </c>
      <c r="F282" s="229" t="s">
        <v>432</v>
      </c>
      <c r="G282" s="227"/>
      <c r="H282" s="228" t="s">
        <v>19</v>
      </c>
      <c r="I282" s="230"/>
      <c r="J282" s="227"/>
      <c r="K282" s="227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249</v>
      </c>
      <c r="AU282" s="235" t="s">
        <v>84</v>
      </c>
      <c r="AV282" s="15" t="s">
        <v>82</v>
      </c>
      <c r="AW282" s="15" t="s">
        <v>36</v>
      </c>
      <c r="AX282" s="15" t="s">
        <v>74</v>
      </c>
      <c r="AY282" s="235" t="s">
        <v>225</v>
      </c>
    </row>
    <row r="283" spans="2:51" s="13" customFormat="1" ht="11.25">
      <c r="B283" s="193"/>
      <c r="C283" s="194"/>
      <c r="D283" s="195" t="s">
        <v>249</v>
      </c>
      <c r="E283" s="196" t="s">
        <v>19</v>
      </c>
      <c r="F283" s="197" t="s">
        <v>591</v>
      </c>
      <c r="G283" s="194"/>
      <c r="H283" s="198">
        <v>232.968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249</v>
      </c>
      <c r="AU283" s="204" t="s">
        <v>84</v>
      </c>
      <c r="AV283" s="13" t="s">
        <v>84</v>
      </c>
      <c r="AW283" s="13" t="s">
        <v>36</v>
      </c>
      <c r="AX283" s="13" t="s">
        <v>82</v>
      </c>
      <c r="AY283" s="204" t="s">
        <v>225</v>
      </c>
    </row>
    <row r="284" spans="1:65" s="2" customFormat="1" ht="16.5" customHeight="1">
      <c r="A284" s="35"/>
      <c r="B284" s="36"/>
      <c r="C284" s="216" t="s">
        <v>592</v>
      </c>
      <c r="D284" s="216" t="s">
        <v>336</v>
      </c>
      <c r="E284" s="217" t="s">
        <v>593</v>
      </c>
      <c r="F284" s="218" t="s">
        <v>594</v>
      </c>
      <c r="G284" s="219" t="s">
        <v>129</v>
      </c>
      <c r="H284" s="220">
        <v>95.717</v>
      </c>
      <c r="I284" s="221"/>
      <c r="J284" s="222">
        <f>ROUND(I284*H284,2)</f>
        <v>0</v>
      </c>
      <c r="K284" s="218" t="s">
        <v>292</v>
      </c>
      <c r="L284" s="223"/>
      <c r="M284" s="224" t="s">
        <v>19</v>
      </c>
      <c r="N284" s="225" t="s">
        <v>45</v>
      </c>
      <c r="O284" s="65"/>
      <c r="P284" s="184">
        <f>O284*H284</f>
        <v>0</v>
      </c>
      <c r="Q284" s="184">
        <v>0.00272</v>
      </c>
      <c r="R284" s="184">
        <f>Q284*H284</f>
        <v>0.26035024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268</v>
      </c>
      <c r="AT284" s="186" t="s">
        <v>336</v>
      </c>
      <c r="AU284" s="186" t="s">
        <v>84</v>
      </c>
      <c r="AY284" s="18" t="s">
        <v>225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82</v>
      </c>
      <c r="BK284" s="187">
        <f>ROUND(I284*H284,2)</f>
        <v>0</v>
      </c>
      <c r="BL284" s="18" t="s">
        <v>231</v>
      </c>
      <c r="BM284" s="186" t="s">
        <v>595</v>
      </c>
    </row>
    <row r="285" spans="2:51" s="13" customFormat="1" ht="11.25">
      <c r="B285" s="193"/>
      <c r="C285" s="194"/>
      <c r="D285" s="195" t="s">
        <v>249</v>
      </c>
      <c r="E285" s="196" t="s">
        <v>19</v>
      </c>
      <c r="F285" s="197" t="s">
        <v>596</v>
      </c>
      <c r="G285" s="194"/>
      <c r="H285" s="198">
        <v>95.717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249</v>
      </c>
      <c r="AU285" s="204" t="s">
        <v>84</v>
      </c>
      <c r="AV285" s="13" t="s">
        <v>84</v>
      </c>
      <c r="AW285" s="13" t="s">
        <v>36</v>
      </c>
      <c r="AX285" s="13" t="s">
        <v>82</v>
      </c>
      <c r="AY285" s="204" t="s">
        <v>225</v>
      </c>
    </row>
    <row r="286" spans="1:65" s="2" customFormat="1" ht="55.5" customHeight="1">
      <c r="A286" s="35"/>
      <c r="B286" s="36"/>
      <c r="C286" s="175" t="s">
        <v>597</v>
      </c>
      <c r="D286" s="175" t="s">
        <v>227</v>
      </c>
      <c r="E286" s="176" t="s">
        <v>598</v>
      </c>
      <c r="F286" s="177" t="s">
        <v>599</v>
      </c>
      <c r="G286" s="178" t="s">
        <v>129</v>
      </c>
      <c r="H286" s="179">
        <v>278.82</v>
      </c>
      <c r="I286" s="180"/>
      <c r="J286" s="181">
        <f>ROUND(I286*H286,2)</f>
        <v>0</v>
      </c>
      <c r="K286" s="177" t="s">
        <v>292</v>
      </c>
      <c r="L286" s="40"/>
      <c r="M286" s="182" t="s">
        <v>19</v>
      </c>
      <c r="N286" s="183" t="s">
        <v>45</v>
      </c>
      <c r="O286" s="65"/>
      <c r="P286" s="184">
        <f>O286*H286</f>
        <v>0</v>
      </c>
      <c r="Q286" s="184">
        <v>8E-05</v>
      </c>
      <c r="R286" s="184">
        <f>Q286*H286</f>
        <v>0.022305600000000002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231</v>
      </c>
      <c r="AT286" s="186" t="s">
        <v>227</v>
      </c>
      <c r="AU286" s="186" t="s">
        <v>84</v>
      </c>
      <c r="AY286" s="18" t="s">
        <v>225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82</v>
      </c>
      <c r="BK286" s="187">
        <f>ROUND(I286*H286,2)</f>
        <v>0</v>
      </c>
      <c r="BL286" s="18" t="s">
        <v>231</v>
      </c>
      <c r="BM286" s="186" t="s">
        <v>600</v>
      </c>
    </row>
    <row r="287" spans="1:47" s="2" customFormat="1" ht="11.25">
      <c r="A287" s="35"/>
      <c r="B287" s="36"/>
      <c r="C287" s="37"/>
      <c r="D287" s="188" t="s">
        <v>233</v>
      </c>
      <c r="E287" s="37"/>
      <c r="F287" s="189" t="s">
        <v>601</v>
      </c>
      <c r="G287" s="37"/>
      <c r="H287" s="37"/>
      <c r="I287" s="190"/>
      <c r="J287" s="37"/>
      <c r="K287" s="37"/>
      <c r="L287" s="40"/>
      <c r="M287" s="191"/>
      <c r="N287" s="192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233</v>
      </c>
      <c r="AU287" s="18" t="s">
        <v>84</v>
      </c>
    </row>
    <row r="288" spans="2:51" s="13" customFormat="1" ht="11.25">
      <c r="B288" s="193"/>
      <c r="C288" s="194"/>
      <c r="D288" s="195" t="s">
        <v>249</v>
      </c>
      <c r="E288" s="196" t="s">
        <v>19</v>
      </c>
      <c r="F288" s="197" t="s">
        <v>602</v>
      </c>
      <c r="G288" s="194"/>
      <c r="H288" s="198">
        <v>278.82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249</v>
      </c>
      <c r="AU288" s="204" t="s">
        <v>84</v>
      </c>
      <c r="AV288" s="13" t="s">
        <v>84</v>
      </c>
      <c r="AW288" s="13" t="s">
        <v>36</v>
      </c>
      <c r="AX288" s="13" t="s">
        <v>82</v>
      </c>
      <c r="AY288" s="204" t="s">
        <v>225</v>
      </c>
    </row>
    <row r="289" spans="1:65" s="2" customFormat="1" ht="24.2" customHeight="1">
      <c r="A289" s="35"/>
      <c r="B289" s="36"/>
      <c r="C289" s="175" t="s">
        <v>603</v>
      </c>
      <c r="D289" s="175" t="s">
        <v>227</v>
      </c>
      <c r="E289" s="176" t="s">
        <v>604</v>
      </c>
      <c r="F289" s="177" t="s">
        <v>605</v>
      </c>
      <c r="G289" s="178" t="s">
        <v>281</v>
      </c>
      <c r="H289" s="179">
        <v>1</v>
      </c>
      <c r="I289" s="180"/>
      <c r="J289" s="181">
        <f>ROUND(I289*H289,2)</f>
        <v>0</v>
      </c>
      <c r="K289" s="177" t="s">
        <v>19</v>
      </c>
      <c r="L289" s="40"/>
      <c r="M289" s="182" t="s">
        <v>19</v>
      </c>
      <c r="N289" s="183" t="s">
        <v>45</v>
      </c>
      <c r="O289" s="65"/>
      <c r="P289" s="184">
        <f>O289*H289</f>
        <v>0</v>
      </c>
      <c r="Q289" s="184">
        <v>8E-05</v>
      </c>
      <c r="R289" s="184">
        <f>Q289*H289</f>
        <v>8E-05</v>
      </c>
      <c r="S289" s="184">
        <v>0</v>
      </c>
      <c r="T289" s="18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6" t="s">
        <v>231</v>
      </c>
      <c r="AT289" s="186" t="s">
        <v>227</v>
      </c>
      <c r="AU289" s="186" t="s">
        <v>84</v>
      </c>
      <c r="AY289" s="18" t="s">
        <v>225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8" t="s">
        <v>82</v>
      </c>
      <c r="BK289" s="187">
        <f>ROUND(I289*H289,2)</f>
        <v>0</v>
      </c>
      <c r="BL289" s="18" t="s">
        <v>231</v>
      </c>
      <c r="BM289" s="186" t="s">
        <v>606</v>
      </c>
    </row>
    <row r="290" spans="1:65" s="2" customFormat="1" ht="24.2" customHeight="1">
      <c r="A290" s="35"/>
      <c r="B290" s="36"/>
      <c r="C290" s="175" t="s">
        <v>607</v>
      </c>
      <c r="D290" s="175" t="s">
        <v>227</v>
      </c>
      <c r="E290" s="176" t="s">
        <v>608</v>
      </c>
      <c r="F290" s="177" t="s">
        <v>609</v>
      </c>
      <c r="G290" s="178" t="s">
        <v>554</v>
      </c>
      <c r="H290" s="179">
        <v>45</v>
      </c>
      <c r="I290" s="180"/>
      <c r="J290" s="181">
        <f>ROUND(I290*H290,2)</f>
        <v>0</v>
      </c>
      <c r="K290" s="177" t="s">
        <v>292</v>
      </c>
      <c r="L290" s="40"/>
      <c r="M290" s="182" t="s">
        <v>19</v>
      </c>
      <c r="N290" s="183" t="s">
        <v>45</v>
      </c>
      <c r="O290" s="65"/>
      <c r="P290" s="184">
        <f>O290*H290</f>
        <v>0</v>
      </c>
      <c r="Q290" s="184">
        <v>3E-05</v>
      </c>
      <c r="R290" s="184">
        <f>Q290*H290</f>
        <v>0.00135</v>
      </c>
      <c r="S290" s="184">
        <v>0</v>
      </c>
      <c r="T290" s="18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6" t="s">
        <v>231</v>
      </c>
      <c r="AT290" s="186" t="s">
        <v>227</v>
      </c>
      <c r="AU290" s="186" t="s">
        <v>84</v>
      </c>
      <c r="AY290" s="18" t="s">
        <v>225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8" t="s">
        <v>82</v>
      </c>
      <c r="BK290" s="187">
        <f>ROUND(I290*H290,2)</f>
        <v>0</v>
      </c>
      <c r="BL290" s="18" t="s">
        <v>231</v>
      </c>
      <c r="BM290" s="186" t="s">
        <v>610</v>
      </c>
    </row>
    <row r="291" spans="1:47" s="2" customFormat="1" ht="11.25">
      <c r="A291" s="35"/>
      <c r="B291" s="36"/>
      <c r="C291" s="37"/>
      <c r="D291" s="188" t="s">
        <v>233</v>
      </c>
      <c r="E291" s="37"/>
      <c r="F291" s="189" t="s">
        <v>611</v>
      </c>
      <c r="G291" s="37"/>
      <c r="H291" s="37"/>
      <c r="I291" s="190"/>
      <c r="J291" s="37"/>
      <c r="K291" s="37"/>
      <c r="L291" s="40"/>
      <c r="M291" s="191"/>
      <c r="N291" s="192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233</v>
      </c>
      <c r="AU291" s="18" t="s">
        <v>84</v>
      </c>
    </row>
    <row r="292" spans="1:65" s="2" customFormat="1" ht="24.2" customHeight="1">
      <c r="A292" s="35"/>
      <c r="B292" s="36"/>
      <c r="C292" s="216" t="s">
        <v>612</v>
      </c>
      <c r="D292" s="216" t="s">
        <v>336</v>
      </c>
      <c r="E292" s="217" t="s">
        <v>613</v>
      </c>
      <c r="F292" s="218" t="s">
        <v>614</v>
      </c>
      <c r="G292" s="219" t="s">
        <v>554</v>
      </c>
      <c r="H292" s="220">
        <v>45</v>
      </c>
      <c r="I292" s="221"/>
      <c r="J292" s="222">
        <f>ROUND(I292*H292,2)</f>
        <v>0</v>
      </c>
      <c r="K292" s="218" t="s">
        <v>292</v>
      </c>
      <c r="L292" s="223"/>
      <c r="M292" s="224" t="s">
        <v>19</v>
      </c>
      <c r="N292" s="225" t="s">
        <v>45</v>
      </c>
      <c r="O292" s="65"/>
      <c r="P292" s="184">
        <f>O292*H292</f>
        <v>0</v>
      </c>
      <c r="Q292" s="184">
        <v>0.0005</v>
      </c>
      <c r="R292" s="184">
        <f>Q292*H292</f>
        <v>0.0225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268</v>
      </c>
      <c r="AT292" s="186" t="s">
        <v>336</v>
      </c>
      <c r="AU292" s="186" t="s">
        <v>84</v>
      </c>
      <c r="AY292" s="18" t="s">
        <v>225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8" t="s">
        <v>82</v>
      </c>
      <c r="BK292" s="187">
        <f>ROUND(I292*H292,2)</f>
        <v>0</v>
      </c>
      <c r="BL292" s="18" t="s">
        <v>231</v>
      </c>
      <c r="BM292" s="186" t="s">
        <v>615</v>
      </c>
    </row>
    <row r="293" spans="1:65" s="2" customFormat="1" ht="24.2" customHeight="1">
      <c r="A293" s="35"/>
      <c r="B293" s="36"/>
      <c r="C293" s="175" t="s">
        <v>616</v>
      </c>
      <c r="D293" s="175" t="s">
        <v>227</v>
      </c>
      <c r="E293" s="176" t="s">
        <v>617</v>
      </c>
      <c r="F293" s="177" t="s">
        <v>618</v>
      </c>
      <c r="G293" s="178" t="s">
        <v>554</v>
      </c>
      <c r="H293" s="179">
        <v>15</v>
      </c>
      <c r="I293" s="180"/>
      <c r="J293" s="181">
        <f>ROUND(I293*H293,2)</f>
        <v>0</v>
      </c>
      <c r="K293" s="177" t="s">
        <v>292</v>
      </c>
      <c r="L293" s="40"/>
      <c r="M293" s="182" t="s">
        <v>19</v>
      </c>
      <c r="N293" s="183" t="s">
        <v>45</v>
      </c>
      <c r="O293" s="65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6" t="s">
        <v>231</v>
      </c>
      <c r="AT293" s="186" t="s">
        <v>227</v>
      </c>
      <c r="AU293" s="186" t="s">
        <v>84</v>
      </c>
      <c r="AY293" s="18" t="s">
        <v>225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8" t="s">
        <v>82</v>
      </c>
      <c r="BK293" s="187">
        <f>ROUND(I293*H293,2)</f>
        <v>0</v>
      </c>
      <c r="BL293" s="18" t="s">
        <v>231</v>
      </c>
      <c r="BM293" s="186" t="s">
        <v>619</v>
      </c>
    </row>
    <row r="294" spans="1:47" s="2" customFormat="1" ht="11.25">
      <c r="A294" s="35"/>
      <c r="B294" s="36"/>
      <c r="C294" s="37"/>
      <c r="D294" s="188" t="s">
        <v>233</v>
      </c>
      <c r="E294" s="37"/>
      <c r="F294" s="189" t="s">
        <v>620</v>
      </c>
      <c r="G294" s="37"/>
      <c r="H294" s="37"/>
      <c r="I294" s="190"/>
      <c r="J294" s="37"/>
      <c r="K294" s="37"/>
      <c r="L294" s="40"/>
      <c r="M294" s="191"/>
      <c r="N294" s="192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233</v>
      </c>
      <c r="AU294" s="18" t="s">
        <v>84</v>
      </c>
    </row>
    <row r="295" spans="1:65" s="2" customFormat="1" ht="24.2" customHeight="1">
      <c r="A295" s="35"/>
      <c r="B295" s="36"/>
      <c r="C295" s="216" t="s">
        <v>621</v>
      </c>
      <c r="D295" s="216" t="s">
        <v>336</v>
      </c>
      <c r="E295" s="217" t="s">
        <v>622</v>
      </c>
      <c r="F295" s="218" t="s">
        <v>623</v>
      </c>
      <c r="G295" s="219" t="s">
        <v>554</v>
      </c>
      <c r="H295" s="220">
        <v>15</v>
      </c>
      <c r="I295" s="221"/>
      <c r="J295" s="222">
        <f>ROUND(I295*H295,2)</f>
        <v>0</v>
      </c>
      <c r="K295" s="218" t="s">
        <v>292</v>
      </c>
      <c r="L295" s="223"/>
      <c r="M295" s="224" t="s">
        <v>19</v>
      </c>
      <c r="N295" s="225" t="s">
        <v>45</v>
      </c>
      <c r="O295" s="65"/>
      <c r="P295" s="184">
        <f>O295*H295</f>
        <v>0</v>
      </c>
      <c r="Q295" s="184">
        <v>0.0001</v>
      </c>
      <c r="R295" s="184">
        <f>Q295*H295</f>
        <v>0.0015</v>
      </c>
      <c r="S295" s="184">
        <v>0</v>
      </c>
      <c r="T295" s="18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6" t="s">
        <v>268</v>
      </c>
      <c r="AT295" s="186" t="s">
        <v>336</v>
      </c>
      <c r="AU295" s="186" t="s">
        <v>84</v>
      </c>
      <c r="AY295" s="18" t="s">
        <v>225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8" t="s">
        <v>82</v>
      </c>
      <c r="BK295" s="187">
        <f>ROUND(I295*H295,2)</f>
        <v>0</v>
      </c>
      <c r="BL295" s="18" t="s">
        <v>231</v>
      </c>
      <c r="BM295" s="186" t="s">
        <v>624</v>
      </c>
    </row>
    <row r="296" spans="1:65" s="2" customFormat="1" ht="37.9" customHeight="1">
      <c r="A296" s="35"/>
      <c r="B296" s="36"/>
      <c r="C296" s="175" t="s">
        <v>625</v>
      </c>
      <c r="D296" s="175" t="s">
        <v>227</v>
      </c>
      <c r="E296" s="176" t="s">
        <v>626</v>
      </c>
      <c r="F296" s="177" t="s">
        <v>627</v>
      </c>
      <c r="G296" s="178" t="s">
        <v>129</v>
      </c>
      <c r="H296" s="179">
        <v>325.74</v>
      </c>
      <c r="I296" s="180"/>
      <c r="J296" s="181">
        <f>ROUND(I296*H296,2)</f>
        <v>0</v>
      </c>
      <c r="K296" s="177" t="s">
        <v>292</v>
      </c>
      <c r="L296" s="40"/>
      <c r="M296" s="182" t="s">
        <v>19</v>
      </c>
      <c r="N296" s="183" t="s">
        <v>45</v>
      </c>
      <c r="O296" s="65"/>
      <c r="P296" s="184">
        <f>O296*H296</f>
        <v>0</v>
      </c>
      <c r="Q296" s="184">
        <v>0.00363</v>
      </c>
      <c r="R296" s="184">
        <f>Q296*H296</f>
        <v>1.1824362</v>
      </c>
      <c r="S296" s="184">
        <v>0</v>
      </c>
      <c r="T296" s="18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6" t="s">
        <v>231</v>
      </c>
      <c r="AT296" s="186" t="s">
        <v>227</v>
      </c>
      <c r="AU296" s="186" t="s">
        <v>84</v>
      </c>
      <c r="AY296" s="18" t="s">
        <v>225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8" t="s">
        <v>82</v>
      </c>
      <c r="BK296" s="187">
        <f>ROUND(I296*H296,2)</f>
        <v>0</v>
      </c>
      <c r="BL296" s="18" t="s">
        <v>231</v>
      </c>
      <c r="BM296" s="186" t="s">
        <v>628</v>
      </c>
    </row>
    <row r="297" spans="1:47" s="2" customFormat="1" ht="11.25">
      <c r="A297" s="35"/>
      <c r="B297" s="36"/>
      <c r="C297" s="37"/>
      <c r="D297" s="188" t="s">
        <v>233</v>
      </c>
      <c r="E297" s="37"/>
      <c r="F297" s="189" t="s">
        <v>629</v>
      </c>
      <c r="G297" s="37"/>
      <c r="H297" s="37"/>
      <c r="I297" s="190"/>
      <c r="J297" s="37"/>
      <c r="K297" s="37"/>
      <c r="L297" s="40"/>
      <c r="M297" s="191"/>
      <c r="N297" s="192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233</v>
      </c>
      <c r="AU297" s="18" t="s">
        <v>84</v>
      </c>
    </row>
    <row r="298" spans="2:51" s="13" customFormat="1" ht="11.25">
      <c r="B298" s="193"/>
      <c r="C298" s="194"/>
      <c r="D298" s="195" t="s">
        <v>249</v>
      </c>
      <c r="E298" s="196" t="s">
        <v>19</v>
      </c>
      <c r="F298" s="197" t="s">
        <v>602</v>
      </c>
      <c r="G298" s="194"/>
      <c r="H298" s="198">
        <v>278.82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249</v>
      </c>
      <c r="AU298" s="204" t="s">
        <v>84</v>
      </c>
      <c r="AV298" s="13" t="s">
        <v>84</v>
      </c>
      <c r="AW298" s="13" t="s">
        <v>36</v>
      </c>
      <c r="AX298" s="13" t="s">
        <v>74</v>
      </c>
      <c r="AY298" s="204" t="s">
        <v>225</v>
      </c>
    </row>
    <row r="299" spans="2:51" s="13" customFormat="1" ht="11.25">
      <c r="B299" s="193"/>
      <c r="C299" s="194"/>
      <c r="D299" s="195" t="s">
        <v>249</v>
      </c>
      <c r="E299" s="196" t="s">
        <v>19</v>
      </c>
      <c r="F299" s="197" t="s">
        <v>630</v>
      </c>
      <c r="G299" s="194"/>
      <c r="H299" s="198">
        <v>46.92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249</v>
      </c>
      <c r="AU299" s="204" t="s">
        <v>84</v>
      </c>
      <c r="AV299" s="13" t="s">
        <v>84</v>
      </c>
      <c r="AW299" s="13" t="s">
        <v>36</v>
      </c>
      <c r="AX299" s="13" t="s">
        <v>74</v>
      </c>
      <c r="AY299" s="204" t="s">
        <v>225</v>
      </c>
    </row>
    <row r="300" spans="2:51" s="14" customFormat="1" ht="11.25">
      <c r="B300" s="205"/>
      <c r="C300" s="206"/>
      <c r="D300" s="195" t="s">
        <v>249</v>
      </c>
      <c r="E300" s="207" t="s">
        <v>19</v>
      </c>
      <c r="F300" s="208" t="s">
        <v>261</v>
      </c>
      <c r="G300" s="206"/>
      <c r="H300" s="209">
        <v>325.74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249</v>
      </c>
      <c r="AU300" s="215" t="s">
        <v>84</v>
      </c>
      <c r="AV300" s="14" t="s">
        <v>231</v>
      </c>
      <c r="AW300" s="14" t="s">
        <v>36</v>
      </c>
      <c r="AX300" s="14" t="s">
        <v>82</v>
      </c>
      <c r="AY300" s="215" t="s">
        <v>225</v>
      </c>
    </row>
    <row r="301" spans="1:65" s="2" customFormat="1" ht="33" customHeight="1">
      <c r="A301" s="35"/>
      <c r="B301" s="36"/>
      <c r="C301" s="175" t="s">
        <v>631</v>
      </c>
      <c r="D301" s="175" t="s">
        <v>227</v>
      </c>
      <c r="E301" s="176" t="s">
        <v>632</v>
      </c>
      <c r="F301" s="177" t="s">
        <v>633</v>
      </c>
      <c r="G301" s="178" t="s">
        <v>138</v>
      </c>
      <c r="H301" s="179">
        <v>11.264</v>
      </c>
      <c r="I301" s="180"/>
      <c r="J301" s="181">
        <f>ROUND(I301*H301,2)</f>
        <v>0</v>
      </c>
      <c r="K301" s="177" t="s">
        <v>292</v>
      </c>
      <c r="L301" s="40"/>
      <c r="M301" s="182" t="s">
        <v>19</v>
      </c>
      <c r="N301" s="183" t="s">
        <v>45</v>
      </c>
      <c r="O301" s="65"/>
      <c r="P301" s="184">
        <f>O301*H301</f>
        <v>0</v>
      </c>
      <c r="Q301" s="184">
        <v>2.50187</v>
      </c>
      <c r="R301" s="184">
        <f>Q301*H301</f>
        <v>28.181063679999998</v>
      </c>
      <c r="S301" s="184">
        <v>0</v>
      </c>
      <c r="T301" s="18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6" t="s">
        <v>231</v>
      </c>
      <c r="AT301" s="186" t="s">
        <v>227</v>
      </c>
      <c r="AU301" s="186" t="s">
        <v>84</v>
      </c>
      <c r="AY301" s="18" t="s">
        <v>225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8" t="s">
        <v>82</v>
      </c>
      <c r="BK301" s="187">
        <f>ROUND(I301*H301,2)</f>
        <v>0</v>
      </c>
      <c r="BL301" s="18" t="s">
        <v>231</v>
      </c>
      <c r="BM301" s="186" t="s">
        <v>634</v>
      </c>
    </row>
    <row r="302" spans="1:47" s="2" customFormat="1" ht="11.25">
      <c r="A302" s="35"/>
      <c r="B302" s="36"/>
      <c r="C302" s="37"/>
      <c r="D302" s="188" t="s">
        <v>233</v>
      </c>
      <c r="E302" s="37"/>
      <c r="F302" s="189" t="s">
        <v>635</v>
      </c>
      <c r="G302" s="37"/>
      <c r="H302" s="37"/>
      <c r="I302" s="190"/>
      <c r="J302" s="37"/>
      <c r="K302" s="37"/>
      <c r="L302" s="40"/>
      <c r="M302" s="191"/>
      <c r="N302" s="192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233</v>
      </c>
      <c r="AU302" s="18" t="s">
        <v>84</v>
      </c>
    </row>
    <row r="303" spans="2:51" s="13" customFormat="1" ht="11.25">
      <c r="B303" s="193"/>
      <c r="C303" s="194"/>
      <c r="D303" s="195" t="s">
        <v>249</v>
      </c>
      <c r="E303" s="196" t="s">
        <v>19</v>
      </c>
      <c r="F303" s="197" t="s">
        <v>636</v>
      </c>
      <c r="G303" s="194"/>
      <c r="H303" s="198">
        <v>11.264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249</v>
      </c>
      <c r="AU303" s="204" t="s">
        <v>84</v>
      </c>
      <c r="AV303" s="13" t="s">
        <v>84</v>
      </c>
      <c r="AW303" s="13" t="s">
        <v>36</v>
      </c>
      <c r="AX303" s="13" t="s">
        <v>82</v>
      </c>
      <c r="AY303" s="204" t="s">
        <v>225</v>
      </c>
    </row>
    <row r="304" spans="1:65" s="2" customFormat="1" ht="33" customHeight="1">
      <c r="A304" s="35"/>
      <c r="B304" s="36"/>
      <c r="C304" s="175" t="s">
        <v>637</v>
      </c>
      <c r="D304" s="175" t="s">
        <v>227</v>
      </c>
      <c r="E304" s="176" t="s">
        <v>638</v>
      </c>
      <c r="F304" s="177" t="s">
        <v>639</v>
      </c>
      <c r="G304" s="178" t="s">
        <v>138</v>
      </c>
      <c r="H304" s="179">
        <v>15.289</v>
      </c>
      <c r="I304" s="180"/>
      <c r="J304" s="181">
        <f>ROUND(I304*H304,2)</f>
        <v>0</v>
      </c>
      <c r="K304" s="177" t="s">
        <v>292</v>
      </c>
      <c r="L304" s="40"/>
      <c r="M304" s="182" t="s">
        <v>19</v>
      </c>
      <c r="N304" s="183" t="s">
        <v>45</v>
      </c>
      <c r="O304" s="65"/>
      <c r="P304" s="184">
        <f>O304*H304</f>
        <v>0</v>
      </c>
      <c r="Q304" s="184">
        <v>2.50187</v>
      </c>
      <c r="R304" s="184">
        <f>Q304*H304</f>
        <v>38.25109043</v>
      </c>
      <c r="S304" s="184">
        <v>0</v>
      </c>
      <c r="T304" s="18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6" t="s">
        <v>231</v>
      </c>
      <c r="AT304" s="186" t="s">
        <v>227</v>
      </c>
      <c r="AU304" s="186" t="s">
        <v>84</v>
      </c>
      <c r="AY304" s="18" t="s">
        <v>225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8" t="s">
        <v>82</v>
      </c>
      <c r="BK304" s="187">
        <f>ROUND(I304*H304,2)</f>
        <v>0</v>
      </c>
      <c r="BL304" s="18" t="s">
        <v>231</v>
      </c>
      <c r="BM304" s="186" t="s">
        <v>640</v>
      </c>
    </row>
    <row r="305" spans="1:47" s="2" customFormat="1" ht="11.25">
      <c r="A305" s="35"/>
      <c r="B305" s="36"/>
      <c r="C305" s="37"/>
      <c r="D305" s="188" t="s">
        <v>233</v>
      </c>
      <c r="E305" s="37"/>
      <c r="F305" s="189" t="s">
        <v>641</v>
      </c>
      <c r="G305" s="37"/>
      <c r="H305" s="37"/>
      <c r="I305" s="190"/>
      <c r="J305" s="37"/>
      <c r="K305" s="37"/>
      <c r="L305" s="40"/>
      <c r="M305" s="191"/>
      <c r="N305" s="192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233</v>
      </c>
      <c r="AU305" s="18" t="s">
        <v>84</v>
      </c>
    </row>
    <row r="306" spans="2:51" s="15" customFormat="1" ht="11.25">
      <c r="B306" s="226"/>
      <c r="C306" s="227"/>
      <c r="D306" s="195" t="s">
        <v>249</v>
      </c>
      <c r="E306" s="228" t="s">
        <v>19</v>
      </c>
      <c r="F306" s="229" t="s">
        <v>432</v>
      </c>
      <c r="G306" s="227"/>
      <c r="H306" s="228" t="s">
        <v>19</v>
      </c>
      <c r="I306" s="230"/>
      <c r="J306" s="227"/>
      <c r="K306" s="227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249</v>
      </c>
      <c r="AU306" s="235" t="s">
        <v>84</v>
      </c>
      <c r="AV306" s="15" t="s">
        <v>82</v>
      </c>
      <c r="AW306" s="15" t="s">
        <v>36</v>
      </c>
      <c r="AX306" s="15" t="s">
        <v>74</v>
      </c>
      <c r="AY306" s="235" t="s">
        <v>225</v>
      </c>
    </row>
    <row r="307" spans="2:51" s="13" customFormat="1" ht="11.25">
      <c r="B307" s="193"/>
      <c r="C307" s="194"/>
      <c r="D307" s="195" t="s">
        <v>249</v>
      </c>
      <c r="E307" s="196" t="s">
        <v>19</v>
      </c>
      <c r="F307" s="197" t="s">
        <v>642</v>
      </c>
      <c r="G307" s="194"/>
      <c r="H307" s="198">
        <v>15.289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249</v>
      </c>
      <c r="AU307" s="204" t="s">
        <v>84</v>
      </c>
      <c r="AV307" s="13" t="s">
        <v>84</v>
      </c>
      <c r="AW307" s="13" t="s">
        <v>36</v>
      </c>
      <c r="AX307" s="13" t="s">
        <v>82</v>
      </c>
      <c r="AY307" s="204" t="s">
        <v>225</v>
      </c>
    </row>
    <row r="308" spans="1:65" s="2" customFormat="1" ht="33" customHeight="1">
      <c r="A308" s="35"/>
      <c r="B308" s="36"/>
      <c r="C308" s="175" t="s">
        <v>643</v>
      </c>
      <c r="D308" s="175" t="s">
        <v>227</v>
      </c>
      <c r="E308" s="176" t="s">
        <v>644</v>
      </c>
      <c r="F308" s="177" t="s">
        <v>645</v>
      </c>
      <c r="G308" s="178" t="s">
        <v>138</v>
      </c>
      <c r="H308" s="179">
        <v>49.892</v>
      </c>
      <c r="I308" s="180"/>
      <c r="J308" s="181">
        <f>ROUND(I308*H308,2)</f>
        <v>0</v>
      </c>
      <c r="K308" s="177" t="s">
        <v>292</v>
      </c>
      <c r="L308" s="40"/>
      <c r="M308" s="182" t="s">
        <v>19</v>
      </c>
      <c r="N308" s="183" t="s">
        <v>45</v>
      </c>
      <c r="O308" s="65"/>
      <c r="P308" s="184">
        <f>O308*H308</f>
        <v>0</v>
      </c>
      <c r="Q308" s="184">
        <v>2.50187</v>
      </c>
      <c r="R308" s="184">
        <f>Q308*H308</f>
        <v>124.82329804</v>
      </c>
      <c r="S308" s="184">
        <v>0</v>
      </c>
      <c r="T308" s="18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231</v>
      </c>
      <c r="AT308" s="186" t="s">
        <v>227</v>
      </c>
      <c r="AU308" s="186" t="s">
        <v>84</v>
      </c>
      <c r="AY308" s="18" t="s">
        <v>225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8" t="s">
        <v>82</v>
      </c>
      <c r="BK308" s="187">
        <f>ROUND(I308*H308,2)</f>
        <v>0</v>
      </c>
      <c r="BL308" s="18" t="s">
        <v>231</v>
      </c>
      <c r="BM308" s="186" t="s">
        <v>646</v>
      </c>
    </row>
    <row r="309" spans="1:47" s="2" customFormat="1" ht="11.25">
      <c r="A309" s="35"/>
      <c r="B309" s="36"/>
      <c r="C309" s="37"/>
      <c r="D309" s="188" t="s">
        <v>233</v>
      </c>
      <c r="E309" s="37"/>
      <c r="F309" s="189" t="s">
        <v>647</v>
      </c>
      <c r="G309" s="37"/>
      <c r="H309" s="37"/>
      <c r="I309" s="190"/>
      <c r="J309" s="37"/>
      <c r="K309" s="37"/>
      <c r="L309" s="40"/>
      <c r="M309" s="191"/>
      <c r="N309" s="192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233</v>
      </c>
      <c r="AU309" s="18" t="s">
        <v>84</v>
      </c>
    </row>
    <row r="310" spans="2:51" s="13" customFormat="1" ht="11.25">
      <c r="B310" s="193"/>
      <c r="C310" s="194"/>
      <c r="D310" s="195" t="s">
        <v>249</v>
      </c>
      <c r="E310" s="196" t="s">
        <v>19</v>
      </c>
      <c r="F310" s="197" t="s">
        <v>648</v>
      </c>
      <c r="G310" s="194"/>
      <c r="H310" s="198">
        <v>49.892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249</v>
      </c>
      <c r="AU310" s="204" t="s">
        <v>84</v>
      </c>
      <c r="AV310" s="13" t="s">
        <v>84</v>
      </c>
      <c r="AW310" s="13" t="s">
        <v>36</v>
      </c>
      <c r="AX310" s="13" t="s">
        <v>82</v>
      </c>
      <c r="AY310" s="204" t="s">
        <v>225</v>
      </c>
    </row>
    <row r="311" spans="1:65" s="2" customFormat="1" ht="33" customHeight="1">
      <c r="A311" s="35"/>
      <c r="B311" s="36"/>
      <c r="C311" s="175" t="s">
        <v>649</v>
      </c>
      <c r="D311" s="175" t="s">
        <v>227</v>
      </c>
      <c r="E311" s="176" t="s">
        <v>650</v>
      </c>
      <c r="F311" s="177" t="s">
        <v>651</v>
      </c>
      <c r="G311" s="178" t="s">
        <v>138</v>
      </c>
      <c r="H311" s="179">
        <v>11.264</v>
      </c>
      <c r="I311" s="180"/>
      <c r="J311" s="181">
        <f>ROUND(I311*H311,2)</f>
        <v>0</v>
      </c>
      <c r="K311" s="177" t="s">
        <v>292</v>
      </c>
      <c r="L311" s="40"/>
      <c r="M311" s="182" t="s">
        <v>19</v>
      </c>
      <c r="N311" s="183" t="s">
        <v>45</v>
      </c>
      <c r="O311" s="65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231</v>
      </c>
      <c r="AT311" s="186" t="s">
        <v>227</v>
      </c>
      <c r="AU311" s="186" t="s">
        <v>84</v>
      </c>
      <c r="AY311" s="18" t="s">
        <v>225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8" t="s">
        <v>82</v>
      </c>
      <c r="BK311" s="187">
        <f>ROUND(I311*H311,2)</f>
        <v>0</v>
      </c>
      <c r="BL311" s="18" t="s">
        <v>231</v>
      </c>
      <c r="BM311" s="186" t="s">
        <v>652</v>
      </c>
    </row>
    <row r="312" spans="1:47" s="2" customFormat="1" ht="11.25">
      <c r="A312" s="35"/>
      <c r="B312" s="36"/>
      <c r="C312" s="37"/>
      <c r="D312" s="188" t="s">
        <v>233</v>
      </c>
      <c r="E312" s="37"/>
      <c r="F312" s="189" t="s">
        <v>653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233</v>
      </c>
      <c r="AU312" s="18" t="s">
        <v>84</v>
      </c>
    </row>
    <row r="313" spans="2:51" s="13" customFormat="1" ht="11.25">
      <c r="B313" s="193"/>
      <c r="C313" s="194"/>
      <c r="D313" s="195" t="s">
        <v>249</v>
      </c>
      <c r="E313" s="196" t="s">
        <v>19</v>
      </c>
      <c r="F313" s="197" t="s">
        <v>636</v>
      </c>
      <c r="G313" s="194"/>
      <c r="H313" s="198">
        <v>11.264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249</v>
      </c>
      <c r="AU313" s="204" t="s">
        <v>84</v>
      </c>
      <c r="AV313" s="13" t="s">
        <v>84</v>
      </c>
      <c r="AW313" s="13" t="s">
        <v>36</v>
      </c>
      <c r="AX313" s="13" t="s">
        <v>82</v>
      </c>
      <c r="AY313" s="204" t="s">
        <v>225</v>
      </c>
    </row>
    <row r="314" spans="1:65" s="2" customFormat="1" ht="37.9" customHeight="1">
      <c r="A314" s="35"/>
      <c r="B314" s="36"/>
      <c r="C314" s="175" t="s">
        <v>654</v>
      </c>
      <c r="D314" s="175" t="s">
        <v>227</v>
      </c>
      <c r="E314" s="176" t="s">
        <v>655</v>
      </c>
      <c r="F314" s="177" t="s">
        <v>656</v>
      </c>
      <c r="G314" s="178" t="s">
        <v>138</v>
      </c>
      <c r="H314" s="179">
        <v>15.289</v>
      </c>
      <c r="I314" s="180"/>
      <c r="J314" s="181">
        <f>ROUND(I314*H314,2)</f>
        <v>0</v>
      </c>
      <c r="K314" s="177" t="s">
        <v>292</v>
      </c>
      <c r="L314" s="40"/>
      <c r="M314" s="182" t="s">
        <v>19</v>
      </c>
      <c r="N314" s="183" t="s">
        <v>45</v>
      </c>
      <c r="O314" s="65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6" t="s">
        <v>231</v>
      </c>
      <c r="AT314" s="186" t="s">
        <v>227</v>
      </c>
      <c r="AU314" s="186" t="s">
        <v>84</v>
      </c>
      <c r="AY314" s="18" t="s">
        <v>225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8" t="s">
        <v>82</v>
      </c>
      <c r="BK314" s="187">
        <f>ROUND(I314*H314,2)</f>
        <v>0</v>
      </c>
      <c r="BL314" s="18" t="s">
        <v>231</v>
      </c>
      <c r="BM314" s="186" t="s">
        <v>657</v>
      </c>
    </row>
    <row r="315" spans="1:47" s="2" customFormat="1" ht="11.25">
      <c r="A315" s="35"/>
      <c r="B315" s="36"/>
      <c r="C315" s="37"/>
      <c r="D315" s="188" t="s">
        <v>233</v>
      </c>
      <c r="E315" s="37"/>
      <c r="F315" s="189" t="s">
        <v>658</v>
      </c>
      <c r="G315" s="37"/>
      <c r="H315" s="37"/>
      <c r="I315" s="190"/>
      <c r="J315" s="37"/>
      <c r="K315" s="37"/>
      <c r="L315" s="40"/>
      <c r="M315" s="191"/>
      <c r="N315" s="192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233</v>
      </c>
      <c r="AU315" s="18" t="s">
        <v>84</v>
      </c>
    </row>
    <row r="316" spans="2:51" s="15" customFormat="1" ht="11.25">
      <c r="B316" s="226"/>
      <c r="C316" s="227"/>
      <c r="D316" s="195" t="s">
        <v>249</v>
      </c>
      <c r="E316" s="228" t="s">
        <v>19</v>
      </c>
      <c r="F316" s="229" t="s">
        <v>432</v>
      </c>
      <c r="G316" s="227"/>
      <c r="H316" s="228" t="s">
        <v>19</v>
      </c>
      <c r="I316" s="230"/>
      <c r="J316" s="227"/>
      <c r="K316" s="227"/>
      <c r="L316" s="231"/>
      <c r="M316" s="232"/>
      <c r="N316" s="233"/>
      <c r="O316" s="233"/>
      <c r="P316" s="233"/>
      <c r="Q316" s="233"/>
      <c r="R316" s="233"/>
      <c r="S316" s="233"/>
      <c r="T316" s="234"/>
      <c r="AT316" s="235" t="s">
        <v>249</v>
      </c>
      <c r="AU316" s="235" t="s">
        <v>84</v>
      </c>
      <c r="AV316" s="15" t="s">
        <v>82</v>
      </c>
      <c r="AW316" s="15" t="s">
        <v>36</v>
      </c>
      <c r="AX316" s="15" t="s">
        <v>74</v>
      </c>
      <c r="AY316" s="235" t="s">
        <v>225</v>
      </c>
    </row>
    <row r="317" spans="2:51" s="13" customFormat="1" ht="11.25">
      <c r="B317" s="193"/>
      <c r="C317" s="194"/>
      <c r="D317" s="195" t="s">
        <v>249</v>
      </c>
      <c r="E317" s="196" t="s">
        <v>19</v>
      </c>
      <c r="F317" s="197" t="s">
        <v>642</v>
      </c>
      <c r="G317" s="194"/>
      <c r="H317" s="198">
        <v>15.289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249</v>
      </c>
      <c r="AU317" s="204" t="s">
        <v>84</v>
      </c>
      <c r="AV317" s="13" t="s">
        <v>84</v>
      </c>
      <c r="AW317" s="13" t="s">
        <v>36</v>
      </c>
      <c r="AX317" s="13" t="s">
        <v>82</v>
      </c>
      <c r="AY317" s="204" t="s">
        <v>225</v>
      </c>
    </row>
    <row r="318" spans="1:65" s="2" customFormat="1" ht="37.9" customHeight="1">
      <c r="A318" s="35"/>
      <c r="B318" s="36"/>
      <c r="C318" s="175" t="s">
        <v>659</v>
      </c>
      <c r="D318" s="175" t="s">
        <v>227</v>
      </c>
      <c r="E318" s="176" t="s">
        <v>660</v>
      </c>
      <c r="F318" s="177" t="s">
        <v>661</v>
      </c>
      <c r="G318" s="178" t="s">
        <v>138</v>
      </c>
      <c r="H318" s="179">
        <v>49.892</v>
      </c>
      <c r="I318" s="180"/>
      <c r="J318" s="181">
        <f>ROUND(I318*H318,2)</f>
        <v>0</v>
      </c>
      <c r="K318" s="177" t="s">
        <v>292</v>
      </c>
      <c r="L318" s="40"/>
      <c r="M318" s="182" t="s">
        <v>19</v>
      </c>
      <c r="N318" s="183" t="s">
        <v>45</v>
      </c>
      <c r="O318" s="65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231</v>
      </c>
      <c r="AT318" s="186" t="s">
        <v>227</v>
      </c>
      <c r="AU318" s="186" t="s">
        <v>84</v>
      </c>
      <c r="AY318" s="18" t="s">
        <v>225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8" t="s">
        <v>82</v>
      </c>
      <c r="BK318" s="187">
        <f>ROUND(I318*H318,2)</f>
        <v>0</v>
      </c>
      <c r="BL318" s="18" t="s">
        <v>231</v>
      </c>
      <c r="BM318" s="186" t="s">
        <v>662</v>
      </c>
    </row>
    <row r="319" spans="1:47" s="2" customFormat="1" ht="11.25">
      <c r="A319" s="35"/>
      <c r="B319" s="36"/>
      <c r="C319" s="37"/>
      <c r="D319" s="188" t="s">
        <v>233</v>
      </c>
      <c r="E319" s="37"/>
      <c r="F319" s="189" t="s">
        <v>663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233</v>
      </c>
      <c r="AU319" s="18" t="s">
        <v>84</v>
      </c>
    </row>
    <row r="320" spans="2:51" s="13" customFormat="1" ht="11.25">
      <c r="B320" s="193"/>
      <c r="C320" s="194"/>
      <c r="D320" s="195" t="s">
        <v>249</v>
      </c>
      <c r="E320" s="196" t="s">
        <v>19</v>
      </c>
      <c r="F320" s="197" t="s">
        <v>648</v>
      </c>
      <c r="G320" s="194"/>
      <c r="H320" s="198">
        <v>49.892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249</v>
      </c>
      <c r="AU320" s="204" t="s">
        <v>84</v>
      </c>
      <c r="AV320" s="13" t="s">
        <v>84</v>
      </c>
      <c r="AW320" s="13" t="s">
        <v>36</v>
      </c>
      <c r="AX320" s="13" t="s">
        <v>82</v>
      </c>
      <c r="AY320" s="204" t="s">
        <v>225</v>
      </c>
    </row>
    <row r="321" spans="1:65" s="2" customFormat="1" ht="37.9" customHeight="1">
      <c r="A321" s="35"/>
      <c r="B321" s="36"/>
      <c r="C321" s="175" t="s">
        <v>664</v>
      </c>
      <c r="D321" s="175" t="s">
        <v>227</v>
      </c>
      <c r="E321" s="176" t="s">
        <v>665</v>
      </c>
      <c r="F321" s="177" t="s">
        <v>666</v>
      </c>
      <c r="G321" s="178" t="s">
        <v>138</v>
      </c>
      <c r="H321" s="179">
        <v>49.892</v>
      </c>
      <c r="I321" s="180"/>
      <c r="J321" s="181">
        <f>ROUND(I321*H321,2)</f>
        <v>0</v>
      </c>
      <c r="K321" s="177" t="s">
        <v>292</v>
      </c>
      <c r="L321" s="40"/>
      <c r="M321" s="182" t="s">
        <v>19</v>
      </c>
      <c r="N321" s="183" t="s">
        <v>45</v>
      </c>
      <c r="O321" s="65"/>
      <c r="P321" s="184">
        <f>O321*H321</f>
        <v>0</v>
      </c>
      <c r="Q321" s="184">
        <v>0.0303</v>
      </c>
      <c r="R321" s="184">
        <f>Q321*H321</f>
        <v>1.5117276000000002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231</v>
      </c>
      <c r="AT321" s="186" t="s">
        <v>227</v>
      </c>
      <c r="AU321" s="186" t="s">
        <v>84</v>
      </c>
      <c r="AY321" s="18" t="s">
        <v>225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8" t="s">
        <v>82</v>
      </c>
      <c r="BK321" s="187">
        <f>ROUND(I321*H321,2)</f>
        <v>0</v>
      </c>
      <c r="BL321" s="18" t="s">
        <v>231</v>
      </c>
      <c r="BM321" s="186" t="s">
        <v>667</v>
      </c>
    </row>
    <row r="322" spans="1:47" s="2" customFormat="1" ht="11.25">
      <c r="A322" s="35"/>
      <c r="B322" s="36"/>
      <c r="C322" s="37"/>
      <c r="D322" s="188" t="s">
        <v>233</v>
      </c>
      <c r="E322" s="37"/>
      <c r="F322" s="189" t="s">
        <v>668</v>
      </c>
      <c r="G322" s="37"/>
      <c r="H322" s="37"/>
      <c r="I322" s="190"/>
      <c r="J322" s="37"/>
      <c r="K322" s="37"/>
      <c r="L322" s="40"/>
      <c r="M322" s="191"/>
      <c r="N322" s="192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233</v>
      </c>
      <c r="AU322" s="18" t="s">
        <v>84</v>
      </c>
    </row>
    <row r="323" spans="2:51" s="13" customFormat="1" ht="11.25">
      <c r="B323" s="193"/>
      <c r="C323" s="194"/>
      <c r="D323" s="195" t="s">
        <v>249</v>
      </c>
      <c r="E323" s="196" t="s">
        <v>19</v>
      </c>
      <c r="F323" s="197" t="s">
        <v>648</v>
      </c>
      <c r="G323" s="194"/>
      <c r="H323" s="198">
        <v>49.892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249</v>
      </c>
      <c r="AU323" s="204" t="s">
        <v>84</v>
      </c>
      <c r="AV323" s="13" t="s">
        <v>84</v>
      </c>
      <c r="AW323" s="13" t="s">
        <v>36</v>
      </c>
      <c r="AX323" s="13" t="s">
        <v>82</v>
      </c>
      <c r="AY323" s="204" t="s">
        <v>225</v>
      </c>
    </row>
    <row r="324" spans="1:65" s="2" customFormat="1" ht="21.75" customHeight="1">
      <c r="A324" s="35"/>
      <c r="B324" s="36"/>
      <c r="C324" s="175" t="s">
        <v>669</v>
      </c>
      <c r="D324" s="175" t="s">
        <v>227</v>
      </c>
      <c r="E324" s="176" t="s">
        <v>670</v>
      </c>
      <c r="F324" s="177" t="s">
        <v>671</v>
      </c>
      <c r="G324" s="178" t="s">
        <v>285</v>
      </c>
      <c r="H324" s="179">
        <v>0.459</v>
      </c>
      <c r="I324" s="180"/>
      <c r="J324" s="181">
        <f>ROUND(I324*H324,2)</f>
        <v>0</v>
      </c>
      <c r="K324" s="177" t="s">
        <v>292</v>
      </c>
      <c r="L324" s="40"/>
      <c r="M324" s="182" t="s">
        <v>19</v>
      </c>
      <c r="N324" s="183" t="s">
        <v>45</v>
      </c>
      <c r="O324" s="65"/>
      <c r="P324" s="184">
        <f>O324*H324</f>
        <v>0</v>
      </c>
      <c r="Q324" s="184">
        <v>1.06277</v>
      </c>
      <c r="R324" s="184">
        <f>Q324*H324</f>
        <v>0.48781143</v>
      </c>
      <c r="S324" s="184">
        <v>0</v>
      </c>
      <c r="T324" s="18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6" t="s">
        <v>231</v>
      </c>
      <c r="AT324" s="186" t="s">
        <v>227</v>
      </c>
      <c r="AU324" s="186" t="s">
        <v>84</v>
      </c>
      <c r="AY324" s="18" t="s">
        <v>225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8" t="s">
        <v>82</v>
      </c>
      <c r="BK324" s="187">
        <f>ROUND(I324*H324,2)</f>
        <v>0</v>
      </c>
      <c r="BL324" s="18" t="s">
        <v>231</v>
      </c>
      <c r="BM324" s="186" t="s">
        <v>672</v>
      </c>
    </row>
    <row r="325" spans="1:47" s="2" customFormat="1" ht="11.25">
      <c r="A325" s="35"/>
      <c r="B325" s="36"/>
      <c r="C325" s="37"/>
      <c r="D325" s="188" t="s">
        <v>233</v>
      </c>
      <c r="E325" s="37"/>
      <c r="F325" s="189" t="s">
        <v>673</v>
      </c>
      <c r="G325" s="37"/>
      <c r="H325" s="37"/>
      <c r="I325" s="190"/>
      <c r="J325" s="37"/>
      <c r="K325" s="37"/>
      <c r="L325" s="40"/>
      <c r="M325" s="191"/>
      <c r="N325" s="192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233</v>
      </c>
      <c r="AU325" s="18" t="s">
        <v>84</v>
      </c>
    </row>
    <row r="326" spans="2:51" s="15" customFormat="1" ht="11.25">
      <c r="B326" s="226"/>
      <c r="C326" s="227"/>
      <c r="D326" s="195" t="s">
        <v>249</v>
      </c>
      <c r="E326" s="228" t="s">
        <v>19</v>
      </c>
      <c r="F326" s="229" t="s">
        <v>432</v>
      </c>
      <c r="G326" s="227"/>
      <c r="H326" s="228" t="s">
        <v>19</v>
      </c>
      <c r="I326" s="230"/>
      <c r="J326" s="227"/>
      <c r="K326" s="227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249</v>
      </c>
      <c r="AU326" s="235" t="s">
        <v>84</v>
      </c>
      <c r="AV326" s="15" t="s">
        <v>82</v>
      </c>
      <c r="AW326" s="15" t="s">
        <v>36</v>
      </c>
      <c r="AX326" s="15" t="s">
        <v>74</v>
      </c>
      <c r="AY326" s="235" t="s">
        <v>225</v>
      </c>
    </row>
    <row r="327" spans="2:51" s="13" customFormat="1" ht="11.25">
      <c r="B327" s="193"/>
      <c r="C327" s="194"/>
      <c r="D327" s="195" t="s">
        <v>249</v>
      </c>
      <c r="E327" s="196" t="s">
        <v>19</v>
      </c>
      <c r="F327" s="197" t="s">
        <v>674</v>
      </c>
      <c r="G327" s="194"/>
      <c r="H327" s="198">
        <v>0.459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249</v>
      </c>
      <c r="AU327" s="204" t="s">
        <v>84</v>
      </c>
      <c r="AV327" s="13" t="s">
        <v>84</v>
      </c>
      <c r="AW327" s="13" t="s">
        <v>36</v>
      </c>
      <c r="AX327" s="13" t="s">
        <v>82</v>
      </c>
      <c r="AY327" s="204" t="s">
        <v>225</v>
      </c>
    </row>
    <row r="328" spans="1:65" s="2" customFormat="1" ht="37.9" customHeight="1">
      <c r="A328" s="35"/>
      <c r="B328" s="36"/>
      <c r="C328" s="175" t="s">
        <v>675</v>
      </c>
      <c r="D328" s="175" t="s">
        <v>227</v>
      </c>
      <c r="E328" s="176" t="s">
        <v>676</v>
      </c>
      <c r="F328" s="177" t="s">
        <v>677</v>
      </c>
      <c r="G328" s="178" t="s">
        <v>554</v>
      </c>
      <c r="H328" s="179">
        <v>150</v>
      </c>
      <c r="I328" s="180"/>
      <c r="J328" s="181">
        <f>ROUND(I328*H328,2)</f>
        <v>0</v>
      </c>
      <c r="K328" s="177" t="s">
        <v>292</v>
      </c>
      <c r="L328" s="40"/>
      <c r="M328" s="182" t="s">
        <v>19</v>
      </c>
      <c r="N328" s="183" t="s">
        <v>45</v>
      </c>
      <c r="O328" s="65"/>
      <c r="P328" s="184">
        <f>O328*H328</f>
        <v>0</v>
      </c>
      <c r="Q328" s="184">
        <v>2E-05</v>
      </c>
      <c r="R328" s="184">
        <f>Q328*H328</f>
        <v>0.003</v>
      </c>
      <c r="S328" s="184">
        <v>0</v>
      </c>
      <c r="T328" s="18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6" t="s">
        <v>231</v>
      </c>
      <c r="AT328" s="186" t="s">
        <v>227</v>
      </c>
      <c r="AU328" s="186" t="s">
        <v>84</v>
      </c>
      <c r="AY328" s="18" t="s">
        <v>225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8" t="s">
        <v>82</v>
      </c>
      <c r="BK328" s="187">
        <f>ROUND(I328*H328,2)</f>
        <v>0</v>
      </c>
      <c r="BL328" s="18" t="s">
        <v>231</v>
      </c>
      <c r="BM328" s="186" t="s">
        <v>678</v>
      </c>
    </row>
    <row r="329" spans="1:47" s="2" customFormat="1" ht="11.25">
      <c r="A329" s="35"/>
      <c r="B329" s="36"/>
      <c r="C329" s="37"/>
      <c r="D329" s="188" t="s">
        <v>233</v>
      </c>
      <c r="E329" s="37"/>
      <c r="F329" s="189" t="s">
        <v>679</v>
      </c>
      <c r="G329" s="37"/>
      <c r="H329" s="37"/>
      <c r="I329" s="190"/>
      <c r="J329" s="37"/>
      <c r="K329" s="37"/>
      <c r="L329" s="40"/>
      <c r="M329" s="191"/>
      <c r="N329" s="192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233</v>
      </c>
      <c r="AU329" s="18" t="s">
        <v>84</v>
      </c>
    </row>
    <row r="330" spans="1:65" s="2" customFormat="1" ht="24.2" customHeight="1">
      <c r="A330" s="35"/>
      <c r="B330" s="36"/>
      <c r="C330" s="175" t="s">
        <v>680</v>
      </c>
      <c r="D330" s="175" t="s">
        <v>227</v>
      </c>
      <c r="E330" s="176" t="s">
        <v>681</v>
      </c>
      <c r="F330" s="177" t="s">
        <v>342</v>
      </c>
      <c r="G330" s="178" t="s">
        <v>281</v>
      </c>
      <c r="H330" s="179">
        <v>1</v>
      </c>
      <c r="I330" s="180"/>
      <c r="J330" s="181">
        <f>ROUND(I330*H330,2)</f>
        <v>0</v>
      </c>
      <c r="K330" s="177" t="s">
        <v>19</v>
      </c>
      <c r="L330" s="40"/>
      <c r="M330" s="182" t="s">
        <v>19</v>
      </c>
      <c r="N330" s="183" t="s">
        <v>45</v>
      </c>
      <c r="O330" s="65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6" t="s">
        <v>231</v>
      </c>
      <c r="AT330" s="186" t="s">
        <v>227</v>
      </c>
      <c r="AU330" s="186" t="s">
        <v>84</v>
      </c>
      <c r="AY330" s="18" t="s">
        <v>225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8" t="s">
        <v>82</v>
      </c>
      <c r="BK330" s="187">
        <f>ROUND(I330*H330,2)</f>
        <v>0</v>
      </c>
      <c r="BL330" s="18" t="s">
        <v>231</v>
      </c>
      <c r="BM330" s="186" t="s">
        <v>682</v>
      </c>
    </row>
    <row r="331" spans="2:63" s="12" customFormat="1" ht="22.9" customHeight="1">
      <c r="B331" s="159"/>
      <c r="C331" s="160"/>
      <c r="D331" s="161" t="s">
        <v>73</v>
      </c>
      <c r="E331" s="173" t="s">
        <v>683</v>
      </c>
      <c r="F331" s="173" t="s">
        <v>684</v>
      </c>
      <c r="G331" s="160"/>
      <c r="H331" s="160"/>
      <c r="I331" s="163"/>
      <c r="J331" s="174">
        <f>BK331</f>
        <v>0</v>
      </c>
      <c r="K331" s="160"/>
      <c r="L331" s="165"/>
      <c r="M331" s="166"/>
      <c r="N331" s="167"/>
      <c r="O331" s="167"/>
      <c r="P331" s="168">
        <f>SUM(P332:P338)</f>
        <v>0</v>
      </c>
      <c r="Q331" s="167"/>
      <c r="R331" s="168">
        <f>SUM(R332:R338)</f>
        <v>0</v>
      </c>
      <c r="S331" s="167"/>
      <c r="T331" s="169">
        <f>SUM(T332:T338)</f>
        <v>0</v>
      </c>
      <c r="AR331" s="170" t="s">
        <v>82</v>
      </c>
      <c r="AT331" s="171" t="s">
        <v>73</v>
      </c>
      <c r="AU331" s="171" t="s">
        <v>82</v>
      </c>
      <c r="AY331" s="170" t="s">
        <v>225</v>
      </c>
      <c r="BK331" s="172">
        <f>SUM(BK332:BK338)</f>
        <v>0</v>
      </c>
    </row>
    <row r="332" spans="1:65" s="2" customFormat="1" ht="37.9" customHeight="1">
      <c r="A332" s="35"/>
      <c r="B332" s="36"/>
      <c r="C332" s="175" t="s">
        <v>685</v>
      </c>
      <c r="D332" s="175" t="s">
        <v>227</v>
      </c>
      <c r="E332" s="176" t="s">
        <v>686</v>
      </c>
      <c r="F332" s="177" t="s">
        <v>687</v>
      </c>
      <c r="G332" s="178" t="s">
        <v>285</v>
      </c>
      <c r="H332" s="179">
        <v>286.889</v>
      </c>
      <c r="I332" s="180"/>
      <c r="J332" s="181">
        <f>ROUND(I332*H332,2)</f>
        <v>0</v>
      </c>
      <c r="K332" s="177" t="s">
        <v>238</v>
      </c>
      <c r="L332" s="40"/>
      <c r="M332" s="182" t="s">
        <v>19</v>
      </c>
      <c r="N332" s="183" t="s">
        <v>45</v>
      </c>
      <c r="O332" s="65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6" t="s">
        <v>231</v>
      </c>
      <c r="AT332" s="186" t="s">
        <v>227</v>
      </c>
      <c r="AU332" s="186" t="s">
        <v>84</v>
      </c>
      <c r="AY332" s="18" t="s">
        <v>225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8" t="s">
        <v>82</v>
      </c>
      <c r="BK332" s="187">
        <f>ROUND(I332*H332,2)</f>
        <v>0</v>
      </c>
      <c r="BL332" s="18" t="s">
        <v>231</v>
      </c>
      <c r="BM332" s="186" t="s">
        <v>688</v>
      </c>
    </row>
    <row r="333" spans="1:47" s="2" customFormat="1" ht="11.25">
      <c r="A333" s="35"/>
      <c r="B333" s="36"/>
      <c r="C333" s="37"/>
      <c r="D333" s="188" t="s">
        <v>233</v>
      </c>
      <c r="E333" s="37"/>
      <c r="F333" s="189" t="s">
        <v>689</v>
      </c>
      <c r="G333" s="37"/>
      <c r="H333" s="37"/>
      <c r="I333" s="190"/>
      <c r="J333" s="37"/>
      <c r="K333" s="37"/>
      <c r="L333" s="40"/>
      <c r="M333" s="191"/>
      <c r="N333" s="192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233</v>
      </c>
      <c r="AU333" s="18" t="s">
        <v>84</v>
      </c>
    </row>
    <row r="334" spans="1:65" s="2" customFormat="1" ht="37.9" customHeight="1">
      <c r="A334" s="35"/>
      <c r="B334" s="36"/>
      <c r="C334" s="175" t="s">
        <v>690</v>
      </c>
      <c r="D334" s="175" t="s">
        <v>227</v>
      </c>
      <c r="E334" s="176" t="s">
        <v>691</v>
      </c>
      <c r="F334" s="177" t="s">
        <v>692</v>
      </c>
      <c r="G334" s="178" t="s">
        <v>285</v>
      </c>
      <c r="H334" s="179">
        <v>4016.446</v>
      </c>
      <c r="I334" s="180"/>
      <c r="J334" s="181">
        <f>ROUND(I334*H334,2)</f>
        <v>0</v>
      </c>
      <c r="K334" s="177" t="s">
        <v>238</v>
      </c>
      <c r="L334" s="40"/>
      <c r="M334" s="182" t="s">
        <v>19</v>
      </c>
      <c r="N334" s="183" t="s">
        <v>45</v>
      </c>
      <c r="O334" s="65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231</v>
      </c>
      <c r="AT334" s="186" t="s">
        <v>227</v>
      </c>
      <c r="AU334" s="186" t="s">
        <v>84</v>
      </c>
      <c r="AY334" s="18" t="s">
        <v>225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8" t="s">
        <v>82</v>
      </c>
      <c r="BK334" s="187">
        <f>ROUND(I334*H334,2)</f>
        <v>0</v>
      </c>
      <c r="BL334" s="18" t="s">
        <v>231</v>
      </c>
      <c r="BM334" s="186" t="s">
        <v>693</v>
      </c>
    </row>
    <row r="335" spans="1:47" s="2" customFormat="1" ht="11.25">
      <c r="A335" s="35"/>
      <c r="B335" s="36"/>
      <c r="C335" s="37"/>
      <c r="D335" s="188" t="s">
        <v>233</v>
      </c>
      <c r="E335" s="37"/>
      <c r="F335" s="189" t="s">
        <v>694</v>
      </c>
      <c r="G335" s="37"/>
      <c r="H335" s="37"/>
      <c r="I335" s="190"/>
      <c r="J335" s="37"/>
      <c r="K335" s="37"/>
      <c r="L335" s="40"/>
      <c r="M335" s="191"/>
      <c r="N335" s="192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233</v>
      </c>
      <c r="AU335" s="18" t="s">
        <v>84</v>
      </c>
    </row>
    <row r="336" spans="2:51" s="13" customFormat="1" ht="11.25">
      <c r="B336" s="193"/>
      <c r="C336" s="194"/>
      <c r="D336" s="195" t="s">
        <v>249</v>
      </c>
      <c r="E336" s="196" t="s">
        <v>19</v>
      </c>
      <c r="F336" s="197" t="s">
        <v>695</v>
      </c>
      <c r="G336" s="194"/>
      <c r="H336" s="198">
        <v>4016.446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249</v>
      </c>
      <c r="AU336" s="204" t="s">
        <v>84</v>
      </c>
      <c r="AV336" s="13" t="s">
        <v>84</v>
      </c>
      <c r="AW336" s="13" t="s">
        <v>36</v>
      </c>
      <c r="AX336" s="13" t="s">
        <v>82</v>
      </c>
      <c r="AY336" s="204" t="s">
        <v>225</v>
      </c>
    </row>
    <row r="337" spans="1:65" s="2" customFormat="1" ht="44.25" customHeight="1">
      <c r="A337" s="35"/>
      <c r="B337" s="36"/>
      <c r="C337" s="175" t="s">
        <v>696</v>
      </c>
      <c r="D337" s="175" t="s">
        <v>227</v>
      </c>
      <c r="E337" s="176" t="s">
        <v>697</v>
      </c>
      <c r="F337" s="177" t="s">
        <v>698</v>
      </c>
      <c r="G337" s="178" t="s">
        <v>285</v>
      </c>
      <c r="H337" s="179">
        <v>286.889</v>
      </c>
      <c r="I337" s="180"/>
      <c r="J337" s="181">
        <f>ROUND(I337*H337,2)</f>
        <v>0</v>
      </c>
      <c r="K337" s="177" t="s">
        <v>238</v>
      </c>
      <c r="L337" s="40"/>
      <c r="M337" s="182" t="s">
        <v>19</v>
      </c>
      <c r="N337" s="183" t="s">
        <v>45</v>
      </c>
      <c r="O337" s="65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6" t="s">
        <v>231</v>
      </c>
      <c r="AT337" s="186" t="s">
        <v>227</v>
      </c>
      <c r="AU337" s="186" t="s">
        <v>84</v>
      </c>
      <c r="AY337" s="18" t="s">
        <v>225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8" t="s">
        <v>82</v>
      </c>
      <c r="BK337" s="187">
        <f>ROUND(I337*H337,2)</f>
        <v>0</v>
      </c>
      <c r="BL337" s="18" t="s">
        <v>231</v>
      </c>
      <c r="BM337" s="186" t="s">
        <v>699</v>
      </c>
    </row>
    <row r="338" spans="1:47" s="2" customFormat="1" ht="11.25">
      <c r="A338" s="35"/>
      <c r="B338" s="36"/>
      <c r="C338" s="37"/>
      <c r="D338" s="188" t="s">
        <v>233</v>
      </c>
      <c r="E338" s="37"/>
      <c r="F338" s="189" t="s">
        <v>700</v>
      </c>
      <c r="G338" s="37"/>
      <c r="H338" s="37"/>
      <c r="I338" s="190"/>
      <c r="J338" s="37"/>
      <c r="K338" s="37"/>
      <c r="L338" s="40"/>
      <c r="M338" s="191"/>
      <c r="N338" s="192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233</v>
      </c>
      <c r="AU338" s="18" t="s">
        <v>84</v>
      </c>
    </row>
    <row r="339" spans="2:63" s="12" customFormat="1" ht="22.9" customHeight="1">
      <c r="B339" s="159"/>
      <c r="C339" s="160"/>
      <c r="D339" s="161" t="s">
        <v>73</v>
      </c>
      <c r="E339" s="173" t="s">
        <v>701</v>
      </c>
      <c r="F339" s="173" t="s">
        <v>702</v>
      </c>
      <c r="G339" s="160"/>
      <c r="H339" s="160"/>
      <c r="I339" s="163"/>
      <c r="J339" s="174">
        <f>BK339</f>
        <v>0</v>
      </c>
      <c r="K339" s="160"/>
      <c r="L339" s="165"/>
      <c r="M339" s="166"/>
      <c r="N339" s="167"/>
      <c r="O339" s="167"/>
      <c r="P339" s="168">
        <f>SUM(P340:P341)</f>
        <v>0</v>
      </c>
      <c r="Q339" s="167"/>
      <c r="R339" s="168">
        <f>SUM(R340:R341)</f>
        <v>0</v>
      </c>
      <c r="S339" s="167"/>
      <c r="T339" s="169">
        <f>SUM(T340:T341)</f>
        <v>0</v>
      </c>
      <c r="AR339" s="170" t="s">
        <v>82</v>
      </c>
      <c r="AT339" s="171" t="s">
        <v>73</v>
      </c>
      <c r="AU339" s="171" t="s">
        <v>82</v>
      </c>
      <c r="AY339" s="170" t="s">
        <v>225</v>
      </c>
      <c r="BK339" s="172">
        <f>SUM(BK340:BK341)</f>
        <v>0</v>
      </c>
    </row>
    <row r="340" spans="1:65" s="2" customFormat="1" ht="55.5" customHeight="1">
      <c r="A340" s="35"/>
      <c r="B340" s="36"/>
      <c r="C340" s="175" t="s">
        <v>703</v>
      </c>
      <c r="D340" s="175" t="s">
        <v>227</v>
      </c>
      <c r="E340" s="176" t="s">
        <v>704</v>
      </c>
      <c r="F340" s="177" t="s">
        <v>705</v>
      </c>
      <c r="G340" s="178" t="s">
        <v>285</v>
      </c>
      <c r="H340" s="179">
        <v>1064.689</v>
      </c>
      <c r="I340" s="180"/>
      <c r="J340" s="181">
        <f>ROUND(I340*H340,2)</f>
        <v>0</v>
      </c>
      <c r="K340" s="177" t="s">
        <v>292</v>
      </c>
      <c r="L340" s="40"/>
      <c r="M340" s="182" t="s">
        <v>19</v>
      </c>
      <c r="N340" s="183" t="s">
        <v>45</v>
      </c>
      <c r="O340" s="65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6" t="s">
        <v>231</v>
      </c>
      <c r="AT340" s="186" t="s">
        <v>227</v>
      </c>
      <c r="AU340" s="186" t="s">
        <v>84</v>
      </c>
      <c r="AY340" s="18" t="s">
        <v>225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8" t="s">
        <v>82</v>
      </c>
      <c r="BK340" s="187">
        <f>ROUND(I340*H340,2)</f>
        <v>0</v>
      </c>
      <c r="BL340" s="18" t="s">
        <v>231</v>
      </c>
      <c r="BM340" s="186" t="s">
        <v>706</v>
      </c>
    </row>
    <row r="341" spans="1:47" s="2" customFormat="1" ht="11.25">
      <c r="A341" s="35"/>
      <c r="B341" s="36"/>
      <c r="C341" s="37"/>
      <c r="D341" s="188" t="s">
        <v>233</v>
      </c>
      <c r="E341" s="37"/>
      <c r="F341" s="189" t="s">
        <v>707</v>
      </c>
      <c r="G341" s="37"/>
      <c r="H341" s="37"/>
      <c r="I341" s="190"/>
      <c r="J341" s="37"/>
      <c r="K341" s="37"/>
      <c r="L341" s="40"/>
      <c r="M341" s="191"/>
      <c r="N341" s="192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233</v>
      </c>
      <c r="AU341" s="18" t="s">
        <v>84</v>
      </c>
    </row>
    <row r="342" spans="2:63" s="12" customFormat="1" ht="25.9" customHeight="1">
      <c r="B342" s="159"/>
      <c r="C342" s="160"/>
      <c r="D342" s="161" t="s">
        <v>73</v>
      </c>
      <c r="E342" s="162" t="s">
        <v>708</v>
      </c>
      <c r="F342" s="162" t="s">
        <v>709</v>
      </c>
      <c r="G342" s="160"/>
      <c r="H342" s="160"/>
      <c r="I342" s="163"/>
      <c r="J342" s="164">
        <f>BK342</f>
        <v>0</v>
      </c>
      <c r="K342" s="160"/>
      <c r="L342" s="165"/>
      <c r="M342" s="166"/>
      <c r="N342" s="167"/>
      <c r="O342" s="167"/>
      <c r="P342" s="168">
        <f>P343+P381+P415+P421+P453+P470+P476+P494+P508+P527+P536+P561</f>
        <v>0</v>
      </c>
      <c r="Q342" s="167"/>
      <c r="R342" s="168">
        <f>R343+R381+R415+R421+R453+R470+R476+R494+R508+R527+R536+R561</f>
        <v>44.995173390000005</v>
      </c>
      <c r="S342" s="167"/>
      <c r="T342" s="169">
        <f>T343+T381+T415+T421+T453+T470+T476+T494+T508+T527+T536+T561</f>
        <v>0</v>
      </c>
      <c r="AR342" s="170" t="s">
        <v>84</v>
      </c>
      <c r="AT342" s="171" t="s">
        <v>73</v>
      </c>
      <c r="AU342" s="171" t="s">
        <v>74</v>
      </c>
      <c r="AY342" s="170" t="s">
        <v>225</v>
      </c>
      <c r="BK342" s="172">
        <f>BK343+BK381+BK415+BK421+BK453+BK470+BK476+BK494+BK508+BK527+BK536+BK561</f>
        <v>0</v>
      </c>
    </row>
    <row r="343" spans="2:63" s="12" customFormat="1" ht="22.9" customHeight="1">
      <c r="B343" s="159"/>
      <c r="C343" s="160"/>
      <c r="D343" s="161" t="s">
        <v>73</v>
      </c>
      <c r="E343" s="173" t="s">
        <v>710</v>
      </c>
      <c r="F343" s="173" t="s">
        <v>711</v>
      </c>
      <c r="G343" s="160"/>
      <c r="H343" s="160"/>
      <c r="I343" s="163"/>
      <c r="J343" s="174">
        <f>BK343</f>
        <v>0</v>
      </c>
      <c r="K343" s="160"/>
      <c r="L343" s="165"/>
      <c r="M343" s="166"/>
      <c r="N343" s="167"/>
      <c r="O343" s="167"/>
      <c r="P343" s="168">
        <f>SUM(P344:P380)</f>
        <v>0</v>
      </c>
      <c r="Q343" s="167"/>
      <c r="R343" s="168">
        <f>SUM(R344:R380)</f>
        <v>4.2975015</v>
      </c>
      <c r="S343" s="167"/>
      <c r="T343" s="169">
        <f>SUM(T344:T380)</f>
        <v>0</v>
      </c>
      <c r="AR343" s="170" t="s">
        <v>84</v>
      </c>
      <c r="AT343" s="171" t="s">
        <v>73</v>
      </c>
      <c r="AU343" s="171" t="s">
        <v>82</v>
      </c>
      <c r="AY343" s="170" t="s">
        <v>225</v>
      </c>
      <c r="BK343" s="172">
        <f>SUM(BK344:BK380)</f>
        <v>0</v>
      </c>
    </row>
    <row r="344" spans="1:65" s="2" customFormat="1" ht="37.9" customHeight="1">
      <c r="A344" s="35"/>
      <c r="B344" s="36"/>
      <c r="C344" s="175" t="s">
        <v>712</v>
      </c>
      <c r="D344" s="175" t="s">
        <v>227</v>
      </c>
      <c r="E344" s="176" t="s">
        <v>713</v>
      </c>
      <c r="F344" s="177" t="s">
        <v>714</v>
      </c>
      <c r="G344" s="178" t="s">
        <v>129</v>
      </c>
      <c r="H344" s="179">
        <v>464.7</v>
      </c>
      <c r="I344" s="180"/>
      <c r="J344" s="181">
        <f>ROUND(I344*H344,2)</f>
        <v>0</v>
      </c>
      <c r="K344" s="177" t="s">
        <v>292</v>
      </c>
      <c r="L344" s="40"/>
      <c r="M344" s="182" t="s">
        <v>19</v>
      </c>
      <c r="N344" s="183" t="s">
        <v>45</v>
      </c>
      <c r="O344" s="65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6" t="s">
        <v>295</v>
      </c>
      <c r="AT344" s="186" t="s">
        <v>227</v>
      </c>
      <c r="AU344" s="186" t="s">
        <v>84</v>
      </c>
      <c r="AY344" s="18" t="s">
        <v>225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8" t="s">
        <v>82</v>
      </c>
      <c r="BK344" s="187">
        <f>ROUND(I344*H344,2)</f>
        <v>0</v>
      </c>
      <c r="BL344" s="18" t="s">
        <v>295</v>
      </c>
      <c r="BM344" s="186" t="s">
        <v>715</v>
      </c>
    </row>
    <row r="345" spans="1:47" s="2" customFormat="1" ht="11.25">
      <c r="A345" s="35"/>
      <c r="B345" s="36"/>
      <c r="C345" s="37"/>
      <c r="D345" s="188" t="s">
        <v>233</v>
      </c>
      <c r="E345" s="37"/>
      <c r="F345" s="189" t="s">
        <v>716</v>
      </c>
      <c r="G345" s="37"/>
      <c r="H345" s="37"/>
      <c r="I345" s="190"/>
      <c r="J345" s="37"/>
      <c r="K345" s="37"/>
      <c r="L345" s="40"/>
      <c r="M345" s="191"/>
      <c r="N345" s="192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233</v>
      </c>
      <c r="AU345" s="18" t="s">
        <v>84</v>
      </c>
    </row>
    <row r="346" spans="2:51" s="13" customFormat="1" ht="11.25">
      <c r="B346" s="193"/>
      <c r="C346" s="194"/>
      <c r="D346" s="195" t="s">
        <v>249</v>
      </c>
      <c r="E346" s="196" t="s">
        <v>19</v>
      </c>
      <c r="F346" s="197" t="s">
        <v>127</v>
      </c>
      <c r="G346" s="194"/>
      <c r="H346" s="198">
        <v>464.7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249</v>
      </c>
      <c r="AU346" s="204" t="s">
        <v>84</v>
      </c>
      <c r="AV346" s="13" t="s">
        <v>84</v>
      </c>
      <c r="AW346" s="13" t="s">
        <v>36</v>
      </c>
      <c r="AX346" s="13" t="s">
        <v>82</v>
      </c>
      <c r="AY346" s="204" t="s">
        <v>225</v>
      </c>
    </row>
    <row r="347" spans="1:65" s="2" customFormat="1" ht="16.5" customHeight="1">
      <c r="A347" s="35"/>
      <c r="B347" s="36"/>
      <c r="C347" s="216" t="s">
        <v>717</v>
      </c>
      <c r="D347" s="216" t="s">
        <v>336</v>
      </c>
      <c r="E347" s="217" t="s">
        <v>718</v>
      </c>
      <c r="F347" s="218" t="s">
        <v>719</v>
      </c>
      <c r="G347" s="219" t="s">
        <v>720</v>
      </c>
      <c r="H347" s="220">
        <v>139.41</v>
      </c>
      <c r="I347" s="221"/>
      <c r="J347" s="222">
        <f>ROUND(I347*H347,2)</f>
        <v>0</v>
      </c>
      <c r="K347" s="218" t="s">
        <v>292</v>
      </c>
      <c r="L347" s="223"/>
      <c r="M347" s="224" t="s">
        <v>19</v>
      </c>
      <c r="N347" s="225" t="s">
        <v>45</v>
      </c>
      <c r="O347" s="65"/>
      <c r="P347" s="184">
        <f>O347*H347</f>
        <v>0</v>
      </c>
      <c r="Q347" s="184">
        <v>0.001</v>
      </c>
      <c r="R347" s="184">
        <f>Q347*H347</f>
        <v>0.13941</v>
      </c>
      <c r="S347" s="184">
        <v>0</v>
      </c>
      <c r="T347" s="18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6" t="s">
        <v>721</v>
      </c>
      <c r="AT347" s="186" t="s">
        <v>336</v>
      </c>
      <c r="AU347" s="186" t="s">
        <v>84</v>
      </c>
      <c r="AY347" s="18" t="s">
        <v>225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8" t="s">
        <v>82</v>
      </c>
      <c r="BK347" s="187">
        <f>ROUND(I347*H347,2)</f>
        <v>0</v>
      </c>
      <c r="BL347" s="18" t="s">
        <v>295</v>
      </c>
      <c r="BM347" s="186" t="s">
        <v>722</v>
      </c>
    </row>
    <row r="348" spans="2:51" s="15" customFormat="1" ht="11.25">
      <c r="B348" s="226"/>
      <c r="C348" s="227"/>
      <c r="D348" s="195" t="s">
        <v>249</v>
      </c>
      <c r="E348" s="228" t="s">
        <v>19</v>
      </c>
      <c r="F348" s="229" t="s">
        <v>432</v>
      </c>
      <c r="G348" s="227"/>
      <c r="H348" s="228" t="s">
        <v>19</v>
      </c>
      <c r="I348" s="230"/>
      <c r="J348" s="227"/>
      <c r="K348" s="227"/>
      <c r="L348" s="231"/>
      <c r="M348" s="232"/>
      <c r="N348" s="233"/>
      <c r="O348" s="233"/>
      <c r="P348" s="233"/>
      <c r="Q348" s="233"/>
      <c r="R348" s="233"/>
      <c r="S348" s="233"/>
      <c r="T348" s="234"/>
      <c r="AT348" s="235" t="s">
        <v>249</v>
      </c>
      <c r="AU348" s="235" t="s">
        <v>84</v>
      </c>
      <c r="AV348" s="15" t="s">
        <v>82</v>
      </c>
      <c r="AW348" s="15" t="s">
        <v>36</v>
      </c>
      <c r="AX348" s="15" t="s">
        <v>74</v>
      </c>
      <c r="AY348" s="235" t="s">
        <v>225</v>
      </c>
    </row>
    <row r="349" spans="2:51" s="13" customFormat="1" ht="11.25">
      <c r="B349" s="193"/>
      <c r="C349" s="194"/>
      <c r="D349" s="195" t="s">
        <v>249</v>
      </c>
      <c r="E349" s="196" t="s">
        <v>19</v>
      </c>
      <c r="F349" s="197" t="s">
        <v>723</v>
      </c>
      <c r="G349" s="194"/>
      <c r="H349" s="198">
        <v>139.41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249</v>
      </c>
      <c r="AU349" s="204" t="s">
        <v>84</v>
      </c>
      <c r="AV349" s="13" t="s">
        <v>84</v>
      </c>
      <c r="AW349" s="13" t="s">
        <v>36</v>
      </c>
      <c r="AX349" s="13" t="s">
        <v>82</v>
      </c>
      <c r="AY349" s="204" t="s">
        <v>225</v>
      </c>
    </row>
    <row r="350" spans="1:65" s="2" customFormat="1" ht="33" customHeight="1">
      <c r="A350" s="35"/>
      <c r="B350" s="36"/>
      <c r="C350" s="175" t="s">
        <v>724</v>
      </c>
      <c r="D350" s="175" t="s">
        <v>227</v>
      </c>
      <c r="E350" s="176" t="s">
        <v>725</v>
      </c>
      <c r="F350" s="177" t="s">
        <v>726</v>
      </c>
      <c r="G350" s="178" t="s">
        <v>129</v>
      </c>
      <c r="H350" s="179">
        <v>74.9</v>
      </c>
      <c r="I350" s="180"/>
      <c r="J350" s="181">
        <f>ROUND(I350*H350,2)</f>
        <v>0</v>
      </c>
      <c r="K350" s="177" t="s">
        <v>292</v>
      </c>
      <c r="L350" s="40"/>
      <c r="M350" s="182" t="s">
        <v>19</v>
      </c>
      <c r="N350" s="183" t="s">
        <v>45</v>
      </c>
      <c r="O350" s="65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6" t="s">
        <v>295</v>
      </c>
      <c r="AT350" s="186" t="s">
        <v>227</v>
      </c>
      <c r="AU350" s="186" t="s">
        <v>84</v>
      </c>
      <c r="AY350" s="18" t="s">
        <v>225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8" t="s">
        <v>82</v>
      </c>
      <c r="BK350" s="187">
        <f>ROUND(I350*H350,2)</f>
        <v>0</v>
      </c>
      <c r="BL350" s="18" t="s">
        <v>295</v>
      </c>
      <c r="BM350" s="186" t="s">
        <v>727</v>
      </c>
    </row>
    <row r="351" spans="1:47" s="2" customFormat="1" ht="11.25">
      <c r="A351" s="35"/>
      <c r="B351" s="36"/>
      <c r="C351" s="37"/>
      <c r="D351" s="188" t="s">
        <v>233</v>
      </c>
      <c r="E351" s="37"/>
      <c r="F351" s="189" t="s">
        <v>728</v>
      </c>
      <c r="G351" s="37"/>
      <c r="H351" s="37"/>
      <c r="I351" s="190"/>
      <c r="J351" s="37"/>
      <c r="K351" s="37"/>
      <c r="L351" s="40"/>
      <c r="M351" s="191"/>
      <c r="N351" s="192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233</v>
      </c>
      <c r="AU351" s="18" t="s">
        <v>84</v>
      </c>
    </row>
    <row r="352" spans="2:51" s="13" customFormat="1" ht="11.25">
      <c r="B352" s="193"/>
      <c r="C352" s="194"/>
      <c r="D352" s="195" t="s">
        <v>249</v>
      </c>
      <c r="E352" s="196" t="s">
        <v>19</v>
      </c>
      <c r="F352" s="197" t="s">
        <v>132</v>
      </c>
      <c r="G352" s="194"/>
      <c r="H352" s="198">
        <v>74.9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249</v>
      </c>
      <c r="AU352" s="204" t="s">
        <v>84</v>
      </c>
      <c r="AV352" s="13" t="s">
        <v>84</v>
      </c>
      <c r="AW352" s="13" t="s">
        <v>36</v>
      </c>
      <c r="AX352" s="13" t="s">
        <v>82</v>
      </c>
      <c r="AY352" s="204" t="s">
        <v>225</v>
      </c>
    </row>
    <row r="353" spans="1:65" s="2" customFormat="1" ht="16.5" customHeight="1">
      <c r="A353" s="35"/>
      <c r="B353" s="36"/>
      <c r="C353" s="216" t="s">
        <v>729</v>
      </c>
      <c r="D353" s="216" t="s">
        <v>336</v>
      </c>
      <c r="E353" s="217" t="s">
        <v>718</v>
      </c>
      <c r="F353" s="218" t="s">
        <v>719</v>
      </c>
      <c r="G353" s="219" t="s">
        <v>720</v>
      </c>
      <c r="H353" s="220">
        <v>22.47</v>
      </c>
      <c r="I353" s="221"/>
      <c r="J353" s="222">
        <f>ROUND(I353*H353,2)</f>
        <v>0</v>
      </c>
      <c r="K353" s="218" t="s">
        <v>292</v>
      </c>
      <c r="L353" s="223"/>
      <c r="M353" s="224" t="s">
        <v>19</v>
      </c>
      <c r="N353" s="225" t="s">
        <v>45</v>
      </c>
      <c r="O353" s="65"/>
      <c r="P353" s="184">
        <f>O353*H353</f>
        <v>0</v>
      </c>
      <c r="Q353" s="184">
        <v>0.001</v>
      </c>
      <c r="R353" s="184">
        <f>Q353*H353</f>
        <v>0.02247</v>
      </c>
      <c r="S353" s="184">
        <v>0</v>
      </c>
      <c r="T353" s="18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6" t="s">
        <v>721</v>
      </c>
      <c r="AT353" s="186" t="s">
        <v>336</v>
      </c>
      <c r="AU353" s="186" t="s">
        <v>84</v>
      </c>
      <c r="AY353" s="18" t="s">
        <v>225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8" t="s">
        <v>82</v>
      </c>
      <c r="BK353" s="187">
        <f>ROUND(I353*H353,2)</f>
        <v>0</v>
      </c>
      <c r="BL353" s="18" t="s">
        <v>295</v>
      </c>
      <c r="BM353" s="186" t="s">
        <v>730</v>
      </c>
    </row>
    <row r="354" spans="2:51" s="15" customFormat="1" ht="11.25">
      <c r="B354" s="226"/>
      <c r="C354" s="227"/>
      <c r="D354" s="195" t="s">
        <v>249</v>
      </c>
      <c r="E354" s="228" t="s">
        <v>19</v>
      </c>
      <c r="F354" s="229" t="s">
        <v>432</v>
      </c>
      <c r="G354" s="227"/>
      <c r="H354" s="228" t="s">
        <v>19</v>
      </c>
      <c r="I354" s="230"/>
      <c r="J354" s="227"/>
      <c r="K354" s="227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249</v>
      </c>
      <c r="AU354" s="235" t="s">
        <v>84</v>
      </c>
      <c r="AV354" s="15" t="s">
        <v>82</v>
      </c>
      <c r="AW354" s="15" t="s">
        <v>36</v>
      </c>
      <c r="AX354" s="15" t="s">
        <v>74</v>
      </c>
      <c r="AY354" s="235" t="s">
        <v>225</v>
      </c>
    </row>
    <row r="355" spans="2:51" s="13" customFormat="1" ht="11.25">
      <c r="B355" s="193"/>
      <c r="C355" s="194"/>
      <c r="D355" s="195" t="s">
        <v>249</v>
      </c>
      <c r="E355" s="196" t="s">
        <v>19</v>
      </c>
      <c r="F355" s="197" t="s">
        <v>731</v>
      </c>
      <c r="G355" s="194"/>
      <c r="H355" s="198">
        <v>22.47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249</v>
      </c>
      <c r="AU355" s="204" t="s">
        <v>84</v>
      </c>
      <c r="AV355" s="13" t="s">
        <v>84</v>
      </c>
      <c r="AW355" s="13" t="s">
        <v>36</v>
      </c>
      <c r="AX355" s="13" t="s">
        <v>82</v>
      </c>
      <c r="AY355" s="204" t="s">
        <v>225</v>
      </c>
    </row>
    <row r="356" spans="1:65" s="2" customFormat="1" ht="24.2" customHeight="1">
      <c r="A356" s="35"/>
      <c r="B356" s="36"/>
      <c r="C356" s="175" t="s">
        <v>721</v>
      </c>
      <c r="D356" s="175" t="s">
        <v>227</v>
      </c>
      <c r="E356" s="176" t="s">
        <v>732</v>
      </c>
      <c r="F356" s="177" t="s">
        <v>733</v>
      </c>
      <c r="G356" s="178" t="s">
        <v>129</v>
      </c>
      <c r="H356" s="179">
        <v>464.7</v>
      </c>
      <c r="I356" s="180"/>
      <c r="J356" s="181">
        <f>ROUND(I356*H356,2)</f>
        <v>0</v>
      </c>
      <c r="K356" s="177" t="s">
        <v>292</v>
      </c>
      <c r="L356" s="40"/>
      <c r="M356" s="182" t="s">
        <v>19</v>
      </c>
      <c r="N356" s="183" t="s">
        <v>45</v>
      </c>
      <c r="O356" s="65"/>
      <c r="P356" s="184">
        <f>O356*H356</f>
        <v>0</v>
      </c>
      <c r="Q356" s="184">
        <v>0.0004</v>
      </c>
      <c r="R356" s="184">
        <f>Q356*H356</f>
        <v>0.18588000000000002</v>
      </c>
      <c r="S356" s="184">
        <v>0</v>
      </c>
      <c r="T356" s="18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6" t="s">
        <v>295</v>
      </c>
      <c r="AT356" s="186" t="s">
        <v>227</v>
      </c>
      <c r="AU356" s="186" t="s">
        <v>84</v>
      </c>
      <c r="AY356" s="18" t="s">
        <v>225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8" t="s">
        <v>82</v>
      </c>
      <c r="BK356" s="187">
        <f>ROUND(I356*H356,2)</f>
        <v>0</v>
      </c>
      <c r="BL356" s="18" t="s">
        <v>295</v>
      </c>
      <c r="BM356" s="186" t="s">
        <v>734</v>
      </c>
    </row>
    <row r="357" spans="1:47" s="2" customFormat="1" ht="11.25">
      <c r="A357" s="35"/>
      <c r="B357" s="36"/>
      <c r="C357" s="37"/>
      <c r="D357" s="188" t="s">
        <v>233</v>
      </c>
      <c r="E357" s="37"/>
      <c r="F357" s="189" t="s">
        <v>735</v>
      </c>
      <c r="G357" s="37"/>
      <c r="H357" s="37"/>
      <c r="I357" s="190"/>
      <c r="J357" s="37"/>
      <c r="K357" s="37"/>
      <c r="L357" s="40"/>
      <c r="M357" s="191"/>
      <c r="N357" s="192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233</v>
      </c>
      <c r="AU357" s="18" t="s">
        <v>84</v>
      </c>
    </row>
    <row r="358" spans="2:51" s="13" customFormat="1" ht="11.25">
      <c r="B358" s="193"/>
      <c r="C358" s="194"/>
      <c r="D358" s="195" t="s">
        <v>249</v>
      </c>
      <c r="E358" s="196" t="s">
        <v>19</v>
      </c>
      <c r="F358" s="197" t="s">
        <v>127</v>
      </c>
      <c r="G358" s="194"/>
      <c r="H358" s="198">
        <v>464.7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249</v>
      </c>
      <c r="AU358" s="204" t="s">
        <v>84</v>
      </c>
      <c r="AV358" s="13" t="s">
        <v>84</v>
      </c>
      <c r="AW358" s="13" t="s">
        <v>36</v>
      </c>
      <c r="AX358" s="13" t="s">
        <v>82</v>
      </c>
      <c r="AY358" s="204" t="s">
        <v>225</v>
      </c>
    </row>
    <row r="359" spans="1:65" s="2" customFormat="1" ht="44.25" customHeight="1">
      <c r="A359" s="35"/>
      <c r="B359" s="36"/>
      <c r="C359" s="216" t="s">
        <v>736</v>
      </c>
      <c r="D359" s="216" t="s">
        <v>336</v>
      </c>
      <c r="E359" s="217" t="s">
        <v>737</v>
      </c>
      <c r="F359" s="218" t="s">
        <v>738</v>
      </c>
      <c r="G359" s="219" t="s">
        <v>129</v>
      </c>
      <c r="H359" s="220">
        <v>534.405</v>
      </c>
      <c r="I359" s="221"/>
      <c r="J359" s="222">
        <f>ROUND(I359*H359,2)</f>
        <v>0</v>
      </c>
      <c r="K359" s="218" t="s">
        <v>292</v>
      </c>
      <c r="L359" s="223"/>
      <c r="M359" s="224" t="s">
        <v>19</v>
      </c>
      <c r="N359" s="225" t="s">
        <v>45</v>
      </c>
      <c r="O359" s="65"/>
      <c r="P359" s="184">
        <f>O359*H359</f>
        <v>0</v>
      </c>
      <c r="Q359" s="184">
        <v>0.0054</v>
      </c>
      <c r="R359" s="184">
        <f>Q359*H359</f>
        <v>2.885787</v>
      </c>
      <c r="S359" s="184">
        <v>0</v>
      </c>
      <c r="T359" s="18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6" t="s">
        <v>721</v>
      </c>
      <c r="AT359" s="186" t="s">
        <v>336</v>
      </c>
      <c r="AU359" s="186" t="s">
        <v>84</v>
      </c>
      <c r="AY359" s="18" t="s">
        <v>225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8" t="s">
        <v>82</v>
      </c>
      <c r="BK359" s="187">
        <f>ROUND(I359*H359,2)</f>
        <v>0</v>
      </c>
      <c r="BL359" s="18" t="s">
        <v>295</v>
      </c>
      <c r="BM359" s="186" t="s">
        <v>739</v>
      </c>
    </row>
    <row r="360" spans="2:51" s="15" customFormat="1" ht="11.25">
      <c r="B360" s="226"/>
      <c r="C360" s="227"/>
      <c r="D360" s="195" t="s">
        <v>249</v>
      </c>
      <c r="E360" s="228" t="s">
        <v>19</v>
      </c>
      <c r="F360" s="229" t="s">
        <v>432</v>
      </c>
      <c r="G360" s="227"/>
      <c r="H360" s="228" t="s">
        <v>19</v>
      </c>
      <c r="I360" s="230"/>
      <c r="J360" s="227"/>
      <c r="K360" s="227"/>
      <c r="L360" s="231"/>
      <c r="M360" s="232"/>
      <c r="N360" s="233"/>
      <c r="O360" s="233"/>
      <c r="P360" s="233"/>
      <c r="Q360" s="233"/>
      <c r="R360" s="233"/>
      <c r="S360" s="233"/>
      <c r="T360" s="234"/>
      <c r="AT360" s="235" t="s">
        <v>249</v>
      </c>
      <c r="AU360" s="235" t="s">
        <v>84</v>
      </c>
      <c r="AV360" s="15" t="s">
        <v>82</v>
      </c>
      <c r="AW360" s="15" t="s">
        <v>36</v>
      </c>
      <c r="AX360" s="15" t="s">
        <v>74</v>
      </c>
      <c r="AY360" s="235" t="s">
        <v>225</v>
      </c>
    </row>
    <row r="361" spans="2:51" s="13" customFormat="1" ht="11.25">
      <c r="B361" s="193"/>
      <c r="C361" s="194"/>
      <c r="D361" s="195" t="s">
        <v>249</v>
      </c>
      <c r="E361" s="196" t="s">
        <v>19</v>
      </c>
      <c r="F361" s="197" t="s">
        <v>740</v>
      </c>
      <c r="G361" s="194"/>
      <c r="H361" s="198">
        <v>534.405</v>
      </c>
      <c r="I361" s="199"/>
      <c r="J361" s="194"/>
      <c r="K361" s="194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249</v>
      </c>
      <c r="AU361" s="204" t="s">
        <v>84</v>
      </c>
      <c r="AV361" s="13" t="s">
        <v>84</v>
      </c>
      <c r="AW361" s="13" t="s">
        <v>36</v>
      </c>
      <c r="AX361" s="13" t="s">
        <v>82</v>
      </c>
      <c r="AY361" s="204" t="s">
        <v>225</v>
      </c>
    </row>
    <row r="362" spans="1:65" s="2" customFormat="1" ht="24.2" customHeight="1">
      <c r="A362" s="35"/>
      <c r="B362" s="36"/>
      <c r="C362" s="175" t="s">
        <v>741</v>
      </c>
      <c r="D362" s="175" t="s">
        <v>227</v>
      </c>
      <c r="E362" s="176" t="s">
        <v>742</v>
      </c>
      <c r="F362" s="177" t="s">
        <v>743</v>
      </c>
      <c r="G362" s="178" t="s">
        <v>129</v>
      </c>
      <c r="H362" s="179">
        <v>74.9</v>
      </c>
      <c r="I362" s="180"/>
      <c r="J362" s="181">
        <f>ROUND(I362*H362,2)</f>
        <v>0</v>
      </c>
      <c r="K362" s="177" t="s">
        <v>292</v>
      </c>
      <c r="L362" s="40"/>
      <c r="M362" s="182" t="s">
        <v>19</v>
      </c>
      <c r="N362" s="183" t="s">
        <v>45</v>
      </c>
      <c r="O362" s="65"/>
      <c r="P362" s="184">
        <f>O362*H362</f>
        <v>0</v>
      </c>
      <c r="Q362" s="184">
        <v>0.0004</v>
      </c>
      <c r="R362" s="184">
        <f>Q362*H362</f>
        <v>0.029960000000000004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295</v>
      </c>
      <c r="AT362" s="186" t="s">
        <v>227</v>
      </c>
      <c r="AU362" s="186" t="s">
        <v>84</v>
      </c>
      <c r="AY362" s="18" t="s">
        <v>225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8" t="s">
        <v>82</v>
      </c>
      <c r="BK362" s="187">
        <f>ROUND(I362*H362,2)</f>
        <v>0</v>
      </c>
      <c r="BL362" s="18" t="s">
        <v>295</v>
      </c>
      <c r="BM362" s="186" t="s">
        <v>744</v>
      </c>
    </row>
    <row r="363" spans="1:47" s="2" customFormat="1" ht="11.25">
      <c r="A363" s="35"/>
      <c r="B363" s="36"/>
      <c r="C363" s="37"/>
      <c r="D363" s="188" t="s">
        <v>233</v>
      </c>
      <c r="E363" s="37"/>
      <c r="F363" s="189" t="s">
        <v>745</v>
      </c>
      <c r="G363" s="37"/>
      <c r="H363" s="37"/>
      <c r="I363" s="190"/>
      <c r="J363" s="37"/>
      <c r="K363" s="37"/>
      <c r="L363" s="40"/>
      <c r="M363" s="191"/>
      <c r="N363" s="192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233</v>
      </c>
      <c r="AU363" s="18" t="s">
        <v>84</v>
      </c>
    </row>
    <row r="364" spans="2:51" s="13" customFormat="1" ht="11.25">
      <c r="B364" s="193"/>
      <c r="C364" s="194"/>
      <c r="D364" s="195" t="s">
        <v>249</v>
      </c>
      <c r="E364" s="196" t="s">
        <v>19</v>
      </c>
      <c r="F364" s="197" t="s">
        <v>132</v>
      </c>
      <c r="G364" s="194"/>
      <c r="H364" s="198">
        <v>74.9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249</v>
      </c>
      <c r="AU364" s="204" t="s">
        <v>84</v>
      </c>
      <c r="AV364" s="13" t="s">
        <v>84</v>
      </c>
      <c r="AW364" s="13" t="s">
        <v>36</v>
      </c>
      <c r="AX364" s="13" t="s">
        <v>82</v>
      </c>
      <c r="AY364" s="204" t="s">
        <v>225</v>
      </c>
    </row>
    <row r="365" spans="1:65" s="2" customFormat="1" ht="49.15" customHeight="1">
      <c r="A365" s="35"/>
      <c r="B365" s="36"/>
      <c r="C365" s="216" t="s">
        <v>746</v>
      </c>
      <c r="D365" s="216" t="s">
        <v>336</v>
      </c>
      <c r="E365" s="217" t="s">
        <v>747</v>
      </c>
      <c r="F365" s="218" t="s">
        <v>748</v>
      </c>
      <c r="G365" s="219" t="s">
        <v>129</v>
      </c>
      <c r="H365" s="220">
        <v>89.88</v>
      </c>
      <c r="I365" s="221"/>
      <c r="J365" s="222">
        <f>ROUND(I365*H365,2)</f>
        <v>0</v>
      </c>
      <c r="K365" s="218" t="s">
        <v>292</v>
      </c>
      <c r="L365" s="223"/>
      <c r="M365" s="224" t="s">
        <v>19</v>
      </c>
      <c r="N365" s="225" t="s">
        <v>45</v>
      </c>
      <c r="O365" s="65"/>
      <c r="P365" s="184">
        <f>O365*H365</f>
        <v>0</v>
      </c>
      <c r="Q365" s="184">
        <v>0.0053</v>
      </c>
      <c r="R365" s="184">
        <f>Q365*H365</f>
        <v>0.47636399999999995</v>
      </c>
      <c r="S365" s="184">
        <v>0</v>
      </c>
      <c r="T365" s="18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6" t="s">
        <v>721</v>
      </c>
      <c r="AT365" s="186" t="s">
        <v>336</v>
      </c>
      <c r="AU365" s="186" t="s">
        <v>84</v>
      </c>
      <c r="AY365" s="18" t="s">
        <v>225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8" t="s">
        <v>82</v>
      </c>
      <c r="BK365" s="187">
        <f>ROUND(I365*H365,2)</f>
        <v>0</v>
      </c>
      <c r="BL365" s="18" t="s">
        <v>295</v>
      </c>
      <c r="BM365" s="186" t="s">
        <v>749</v>
      </c>
    </row>
    <row r="366" spans="2:51" s="15" customFormat="1" ht="11.25">
      <c r="B366" s="226"/>
      <c r="C366" s="227"/>
      <c r="D366" s="195" t="s">
        <v>249</v>
      </c>
      <c r="E366" s="228" t="s">
        <v>19</v>
      </c>
      <c r="F366" s="229" t="s">
        <v>432</v>
      </c>
      <c r="G366" s="227"/>
      <c r="H366" s="228" t="s">
        <v>19</v>
      </c>
      <c r="I366" s="230"/>
      <c r="J366" s="227"/>
      <c r="K366" s="227"/>
      <c r="L366" s="231"/>
      <c r="M366" s="232"/>
      <c r="N366" s="233"/>
      <c r="O366" s="233"/>
      <c r="P366" s="233"/>
      <c r="Q366" s="233"/>
      <c r="R366" s="233"/>
      <c r="S366" s="233"/>
      <c r="T366" s="234"/>
      <c r="AT366" s="235" t="s">
        <v>249</v>
      </c>
      <c r="AU366" s="235" t="s">
        <v>84</v>
      </c>
      <c r="AV366" s="15" t="s">
        <v>82</v>
      </c>
      <c r="AW366" s="15" t="s">
        <v>36</v>
      </c>
      <c r="AX366" s="15" t="s">
        <v>74</v>
      </c>
      <c r="AY366" s="235" t="s">
        <v>225</v>
      </c>
    </row>
    <row r="367" spans="2:51" s="13" customFormat="1" ht="11.25">
      <c r="B367" s="193"/>
      <c r="C367" s="194"/>
      <c r="D367" s="195" t="s">
        <v>249</v>
      </c>
      <c r="E367" s="196" t="s">
        <v>19</v>
      </c>
      <c r="F367" s="197" t="s">
        <v>750</v>
      </c>
      <c r="G367" s="194"/>
      <c r="H367" s="198">
        <v>89.88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249</v>
      </c>
      <c r="AU367" s="204" t="s">
        <v>84</v>
      </c>
      <c r="AV367" s="13" t="s">
        <v>84</v>
      </c>
      <c r="AW367" s="13" t="s">
        <v>36</v>
      </c>
      <c r="AX367" s="13" t="s">
        <v>82</v>
      </c>
      <c r="AY367" s="204" t="s">
        <v>225</v>
      </c>
    </row>
    <row r="368" spans="1:65" s="2" customFormat="1" ht="24.2" customHeight="1">
      <c r="A368" s="35"/>
      <c r="B368" s="36"/>
      <c r="C368" s="175" t="s">
        <v>751</v>
      </c>
      <c r="D368" s="175" t="s">
        <v>227</v>
      </c>
      <c r="E368" s="176" t="s">
        <v>742</v>
      </c>
      <c r="F368" s="177" t="s">
        <v>743</v>
      </c>
      <c r="G368" s="178" t="s">
        <v>129</v>
      </c>
      <c r="H368" s="179">
        <v>74.9</v>
      </c>
      <c r="I368" s="180"/>
      <c r="J368" s="181">
        <f>ROUND(I368*H368,2)</f>
        <v>0</v>
      </c>
      <c r="K368" s="177" t="s">
        <v>292</v>
      </c>
      <c r="L368" s="40"/>
      <c r="M368" s="182" t="s">
        <v>19</v>
      </c>
      <c r="N368" s="183" t="s">
        <v>45</v>
      </c>
      <c r="O368" s="65"/>
      <c r="P368" s="184">
        <f>O368*H368</f>
        <v>0</v>
      </c>
      <c r="Q368" s="184">
        <v>0.0004</v>
      </c>
      <c r="R368" s="184">
        <f>Q368*H368</f>
        <v>0.029960000000000004</v>
      </c>
      <c r="S368" s="184">
        <v>0</v>
      </c>
      <c r="T368" s="18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295</v>
      </c>
      <c r="AT368" s="186" t="s">
        <v>227</v>
      </c>
      <c r="AU368" s="186" t="s">
        <v>84</v>
      </c>
      <c r="AY368" s="18" t="s">
        <v>225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8" t="s">
        <v>82</v>
      </c>
      <c r="BK368" s="187">
        <f>ROUND(I368*H368,2)</f>
        <v>0</v>
      </c>
      <c r="BL368" s="18" t="s">
        <v>295</v>
      </c>
      <c r="BM368" s="186" t="s">
        <v>752</v>
      </c>
    </row>
    <row r="369" spans="1:47" s="2" customFormat="1" ht="11.25">
      <c r="A369" s="35"/>
      <c r="B369" s="36"/>
      <c r="C369" s="37"/>
      <c r="D369" s="188" t="s">
        <v>233</v>
      </c>
      <c r="E369" s="37"/>
      <c r="F369" s="189" t="s">
        <v>745</v>
      </c>
      <c r="G369" s="37"/>
      <c r="H369" s="37"/>
      <c r="I369" s="190"/>
      <c r="J369" s="37"/>
      <c r="K369" s="37"/>
      <c r="L369" s="40"/>
      <c r="M369" s="191"/>
      <c r="N369" s="192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233</v>
      </c>
      <c r="AU369" s="18" t="s">
        <v>84</v>
      </c>
    </row>
    <row r="370" spans="2:51" s="13" customFormat="1" ht="11.25">
      <c r="B370" s="193"/>
      <c r="C370" s="194"/>
      <c r="D370" s="195" t="s">
        <v>249</v>
      </c>
      <c r="E370" s="196" t="s">
        <v>19</v>
      </c>
      <c r="F370" s="197" t="s">
        <v>132</v>
      </c>
      <c r="G370" s="194"/>
      <c r="H370" s="198">
        <v>74.9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249</v>
      </c>
      <c r="AU370" s="204" t="s">
        <v>84</v>
      </c>
      <c r="AV370" s="13" t="s">
        <v>84</v>
      </c>
      <c r="AW370" s="13" t="s">
        <v>36</v>
      </c>
      <c r="AX370" s="13" t="s">
        <v>82</v>
      </c>
      <c r="AY370" s="204" t="s">
        <v>225</v>
      </c>
    </row>
    <row r="371" spans="1:65" s="2" customFormat="1" ht="44.25" customHeight="1">
      <c r="A371" s="35"/>
      <c r="B371" s="36"/>
      <c r="C371" s="216" t="s">
        <v>753</v>
      </c>
      <c r="D371" s="216" t="s">
        <v>336</v>
      </c>
      <c r="E371" s="217" t="s">
        <v>737</v>
      </c>
      <c r="F371" s="218" t="s">
        <v>738</v>
      </c>
      <c r="G371" s="219" t="s">
        <v>129</v>
      </c>
      <c r="H371" s="220">
        <v>89.88</v>
      </c>
      <c r="I371" s="221"/>
      <c r="J371" s="222">
        <f>ROUND(I371*H371,2)</f>
        <v>0</v>
      </c>
      <c r="K371" s="218" t="s">
        <v>292</v>
      </c>
      <c r="L371" s="223"/>
      <c r="M371" s="224" t="s">
        <v>19</v>
      </c>
      <c r="N371" s="225" t="s">
        <v>45</v>
      </c>
      <c r="O371" s="65"/>
      <c r="P371" s="184">
        <f>O371*H371</f>
        <v>0</v>
      </c>
      <c r="Q371" s="184">
        <v>0.0054</v>
      </c>
      <c r="R371" s="184">
        <f>Q371*H371</f>
        <v>0.485352</v>
      </c>
      <c r="S371" s="184">
        <v>0</v>
      </c>
      <c r="T371" s="185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6" t="s">
        <v>721</v>
      </c>
      <c r="AT371" s="186" t="s">
        <v>336</v>
      </c>
      <c r="AU371" s="186" t="s">
        <v>84</v>
      </c>
      <c r="AY371" s="18" t="s">
        <v>225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8" t="s">
        <v>82</v>
      </c>
      <c r="BK371" s="187">
        <f>ROUND(I371*H371,2)</f>
        <v>0</v>
      </c>
      <c r="BL371" s="18" t="s">
        <v>295</v>
      </c>
      <c r="BM371" s="186" t="s">
        <v>754</v>
      </c>
    </row>
    <row r="372" spans="2:51" s="15" customFormat="1" ht="11.25">
      <c r="B372" s="226"/>
      <c r="C372" s="227"/>
      <c r="D372" s="195" t="s">
        <v>249</v>
      </c>
      <c r="E372" s="228" t="s">
        <v>19</v>
      </c>
      <c r="F372" s="229" t="s">
        <v>432</v>
      </c>
      <c r="G372" s="227"/>
      <c r="H372" s="228" t="s">
        <v>19</v>
      </c>
      <c r="I372" s="230"/>
      <c r="J372" s="227"/>
      <c r="K372" s="227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249</v>
      </c>
      <c r="AU372" s="235" t="s">
        <v>84</v>
      </c>
      <c r="AV372" s="15" t="s">
        <v>82</v>
      </c>
      <c r="AW372" s="15" t="s">
        <v>36</v>
      </c>
      <c r="AX372" s="15" t="s">
        <v>74</v>
      </c>
      <c r="AY372" s="235" t="s">
        <v>225</v>
      </c>
    </row>
    <row r="373" spans="2:51" s="13" customFormat="1" ht="11.25">
      <c r="B373" s="193"/>
      <c r="C373" s="194"/>
      <c r="D373" s="195" t="s">
        <v>249</v>
      </c>
      <c r="E373" s="196" t="s">
        <v>19</v>
      </c>
      <c r="F373" s="197" t="s">
        <v>750</v>
      </c>
      <c r="G373" s="194"/>
      <c r="H373" s="198">
        <v>89.88</v>
      </c>
      <c r="I373" s="199"/>
      <c r="J373" s="194"/>
      <c r="K373" s="194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249</v>
      </c>
      <c r="AU373" s="204" t="s">
        <v>84</v>
      </c>
      <c r="AV373" s="13" t="s">
        <v>84</v>
      </c>
      <c r="AW373" s="13" t="s">
        <v>36</v>
      </c>
      <c r="AX373" s="13" t="s">
        <v>82</v>
      </c>
      <c r="AY373" s="204" t="s">
        <v>225</v>
      </c>
    </row>
    <row r="374" spans="1:65" s="2" customFormat="1" ht="24.2" customHeight="1">
      <c r="A374" s="35"/>
      <c r="B374" s="36"/>
      <c r="C374" s="175" t="s">
        <v>755</v>
      </c>
      <c r="D374" s="175" t="s">
        <v>227</v>
      </c>
      <c r="E374" s="176" t="s">
        <v>756</v>
      </c>
      <c r="F374" s="177" t="s">
        <v>757</v>
      </c>
      <c r="G374" s="178" t="s">
        <v>129</v>
      </c>
      <c r="H374" s="179">
        <v>74.9</v>
      </c>
      <c r="I374" s="180"/>
      <c r="J374" s="181">
        <f>ROUND(I374*H374,2)</f>
        <v>0</v>
      </c>
      <c r="K374" s="177" t="s">
        <v>292</v>
      </c>
      <c r="L374" s="40"/>
      <c r="M374" s="182" t="s">
        <v>19</v>
      </c>
      <c r="N374" s="183" t="s">
        <v>45</v>
      </c>
      <c r="O374" s="65"/>
      <c r="P374" s="184">
        <f>O374*H374</f>
        <v>0</v>
      </c>
      <c r="Q374" s="184">
        <v>4E-05</v>
      </c>
      <c r="R374" s="184">
        <f>Q374*H374</f>
        <v>0.0029960000000000004</v>
      </c>
      <c r="S374" s="184">
        <v>0</v>
      </c>
      <c r="T374" s="185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6" t="s">
        <v>295</v>
      </c>
      <c r="AT374" s="186" t="s">
        <v>227</v>
      </c>
      <c r="AU374" s="186" t="s">
        <v>84</v>
      </c>
      <c r="AY374" s="18" t="s">
        <v>225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8" t="s">
        <v>82</v>
      </c>
      <c r="BK374" s="187">
        <f>ROUND(I374*H374,2)</f>
        <v>0</v>
      </c>
      <c r="BL374" s="18" t="s">
        <v>295</v>
      </c>
      <c r="BM374" s="186" t="s">
        <v>758</v>
      </c>
    </row>
    <row r="375" spans="1:47" s="2" customFormat="1" ht="11.25">
      <c r="A375" s="35"/>
      <c r="B375" s="36"/>
      <c r="C375" s="37"/>
      <c r="D375" s="188" t="s">
        <v>233</v>
      </c>
      <c r="E375" s="37"/>
      <c r="F375" s="189" t="s">
        <v>759</v>
      </c>
      <c r="G375" s="37"/>
      <c r="H375" s="37"/>
      <c r="I375" s="190"/>
      <c r="J375" s="37"/>
      <c r="K375" s="37"/>
      <c r="L375" s="40"/>
      <c r="M375" s="191"/>
      <c r="N375" s="192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233</v>
      </c>
      <c r="AU375" s="18" t="s">
        <v>84</v>
      </c>
    </row>
    <row r="376" spans="2:51" s="13" customFormat="1" ht="11.25">
      <c r="B376" s="193"/>
      <c r="C376" s="194"/>
      <c r="D376" s="195" t="s">
        <v>249</v>
      </c>
      <c r="E376" s="196" t="s">
        <v>19</v>
      </c>
      <c r="F376" s="197" t="s">
        <v>132</v>
      </c>
      <c r="G376" s="194"/>
      <c r="H376" s="198">
        <v>74.9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249</v>
      </c>
      <c r="AU376" s="204" t="s">
        <v>84</v>
      </c>
      <c r="AV376" s="13" t="s">
        <v>84</v>
      </c>
      <c r="AW376" s="13" t="s">
        <v>36</v>
      </c>
      <c r="AX376" s="13" t="s">
        <v>82</v>
      </c>
      <c r="AY376" s="204" t="s">
        <v>225</v>
      </c>
    </row>
    <row r="377" spans="1:65" s="2" customFormat="1" ht="33" customHeight="1">
      <c r="A377" s="35"/>
      <c r="B377" s="36"/>
      <c r="C377" s="216" t="s">
        <v>760</v>
      </c>
      <c r="D377" s="216" t="s">
        <v>336</v>
      </c>
      <c r="E377" s="217" t="s">
        <v>761</v>
      </c>
      <c r="F377" s="218" t="s">
        <v>762</v>
      </c>
      <c r="G377" s="219" t="s">
        <v>129</v>
      </c>
      <c r="H377" s="220">
        <v>78.645</v>
      </c>
      <c r="I377" s="221"/>
      <c r="J377" s="222">
        <f>ROUND(I377*H377,2)</f>
        <v>0</v>
      </c>
      <c r="K377" s="218" t="s">
        <v>292</v>
      </c>
      <c r="L377" s="223"/>
      <c r="M377" s="224" t="s">
        <v>19</v>
      </c>
      <c r="N377" s="225" t="s">
        <v>45</v>
      </c>
      <c r="O377" s="65"/>
      <c r="P377" s="184">
        <f>O377*H377</f>
        <v>0</v>
      </c>
      <c r="Q377" s="184">
        <v>0.0005</v>
      </c>
      <c r="R377" s="184">
        <f>Q377*H377</f>
        <v>0.039322499999999996</v>
      </c>
      <c r="S377" s="184">
        <v>0</v>
      </c>
      <c r="T377" s="185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6" t="s">
        <v>721</v>
      </c>
      <c r="AT377" s="186" t="s">
        <v>336</v>
      </c>
      <c r="AU377" s="186" t="s">
        <v>84</v>
      </c>
      <c r="AY377" s="18" t="s">
        <v>225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8" t="s">
        <v>82</v>
      </c>
      <c r="BK377" s="187">
        <f>ROUND(I377*H377,2)</f>
        <v>0</v>
      </c>
      <c r="BL377" s="18" t="s">
        <v>295</v>
      </c>
      <c r="BM377" s="186" t="s">
        <v>763</v>
      </c>
    </row>
    <row r="378" spans="2:51" s="15" customFormat="1" ht="11.25">
      <c r="B378" s="226"/>
      <c r="C378" s="227"/>
      <c r="D378" s="195" t="s">
        <v>249</v>
      </c>
      <c r="E378" s="228" t="s">
        <v>19</v>
      </c>
      <c r="F378" s="229" t="s">
        <v>432</v>
      </c>
      <c r="G378" s="227"/>
      <c r="H378" s="228" t="s">
        <v>19</v>
      </c>
      <c r="I378" s="230"/>
      <c r="J378" s="227"/>
      <c r="K378" s="227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249</v>
      </c>
      <c r="AU378" s="235" t="s">
        <v>84</v>
      </c>
      <c r="AV378" s="15" t="s">
        <v>82</v>
      </c>
      <c r="AW378" s="15" t="s">
        <v>36</v>
      </c>
      <c r="AX378" s="15" t="s">
        <v>74</v>
      </c>
      <c r="AY378" s="235" t="s">
        <v>225</v>
      </c>
    </row>
    <row r="379" spans="2:51" s="13" customFormat="1" ht="11.25">
      <c r="B379" s="193"/>
      <c r="C379" s="194"/>
      <c r="D379" s="195" t="s">
        <v>249</v>
      </c>
      <c r="E379" s="196" t="s">
        <v>19</v>
      </c>
      <c r="F379" s="197" t="s">
        <v>764</v>
      </c>
      <c r="G379" s="194"/>
      <c r="H379" s="198">
        <v>78.645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249</v>
      </c>
      <c r="AU379" s="204" t="s">
        <v>84</v>
      </c>
      <c r="AV379" s="13" t="s">
        <v>84</v>
      </c>
      <c r="AW379" s="13" t="s">
        <v>36</v>
      </c>
      <c r="AX379" s="13" t="s">
        <v>82</v>
      </c>
      <c r="AY379" s="204" t="s">
        <v>225</v>
      </c>
    </row>
    <row r="380" spans="1:65" s="2" customFormat="1" ht="24.2" customHeight="1">
      <c r="A380" s="35"/>
      <c r="B380" s="36"/>
      <c r="C380" s="175" t="s">
        <v>765</v>
      </c>
      <c r="D380" s="175" t="s">
        <v>227</v>
      </c>
      <c r="E380" s="176" t="s">
        <v>766</v>
      </c>
      <c r="F380" s="177" t="s">
        <v>342</v>
      </c>
      <c r="G380" s="178" t="s">
        <v>281</v>
      </c>
      <c r="H380" s="179">
        <v>1</v>
      </c>
      <c r="I380" s="180"/>
      <c r="J380" s="181">
        <f>ROUND(I380*H380,2)</f>
        <v>0</v>
      </c>
      <c r="K380" s="177" t="s">
        <v>19</v>
      </c>
      <c r="L380" s="40"/>
      <c r="M380" s="182" t="s">
        <v>19</v>
      </c>
      <c r="N380" s="183" t="s">
        <v>45</v>
      </c>
      <c r="O380" s="65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6" t="s">
        <v>295</v>
      </c>
      <c r="AT380" s="186" t="s">
        <v>227</v>
      </c>
      <c r="AU380" s="186" t="s">
        <v>84</v>
      </c>
      <c r="AY380" s="18" t="s">
        <v>225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8" t="s">
        <v>82</v>
      </c>
      <c r="BK380" s="187">
        <f>ROUND(I380*H380,2)</f>
        <v>0</v>
      </c>
      <c r="BL380" s="18" t="s">
        <v>295</v>
      </c>
      <c r="BM380" s="186" t="s">
        <v>767</v>
      </c>
    </row>
    <row r="381" spans="2:63" s="12" customFormat="1" ht="22.9" customHeight="1">
      <c r="B381" s="159"/>
      <c r="C381" s="160"/>
      <c r="D381" s="161" t="s">
        <v>73</v>
      </c>
      <c r="E381" s="173" t="s">
        <v>768</v>
      </c>
      <c r="F381" s="173" t="s">
        <v>769</v>
      </c>
      <c r="G381" s="160"/>
      <c r="H381" s="160"/>
      <c r="I381" s="163"/>
      <c r="J381" s="174">
        <f>BK381</f>
        <v>0</v>
      </c>
      <c r="K381" s="160"/>
      <c r="L381" s="165"/>
      <c r="M381" s="166"/>
      <c r="N381" s="167"/>
      <c r="O381" s="167"/>
      <c r="P381" s="168">
        <f>SUM(P382:P414)</f>
        <v>0</v>
      </c>
      <c r="Q381" s="167"/>
      <c r="R381" s="168">
        <f>SUM(R382:R414)</f>
        <v>2.6215438</v>
      </c>
      <c r="S381" s="167"/>
      <c r="T381" s="169">
        <f>SUM(T382:T414)</f>
        <v>0</v>
      </c>
      <c r="AR381" s="170" t="s">
        <v>84</v>
      </c>
      <c r="AT381" s="171" t="s">
        <v>73</v>
      </c>
      <c r="AU381" s="171" t="s">
        <v>82</v>
      </c>
      <c r="AY381" s="170" t="s">
        <v>225</v>
      </c>
      <c r="BK381" s="172">
        <f>SUM(BK382:BK414)</f>
        <v>0</v>
      </c>
    </row>
    <row r="382" spans="1:65" s="2" customFormat="1" ht="49.15" customHeight="1">
      <c r="A382" s="35"/>
      <c r="B382" s="36"/>
      <c r="C382" s="175" t="s">
        <v>770</v>
      </c>
      <c r="D382" s="175" t="s">
        <v>227</v>
      </c>
      <c r="E382" s="176" t="s">
        <v>771</v>
      </c>
      <c r="F382" s="177" t="s">
        <v>772</v>
      </c>
      <c r="G382" s="178" t="s">
        <v>285</v>
      </c>
      <c r="H382" s="179">
        <v>4.298</v>
      </c>
      <c r="I382" s="180"/>
      <c r="J382" s="181">
        <f>ROUND(I382*H382,2)</f>
        <v>0</v>
      </c>
      <c r="K382" s="177" t="s">
        <v>292</v>
      </c>
      <c r="L382" s="40"/>
      <c r="M382" s="182" t="s">
        <v>19</v>
      </c>
      <c r="N382" s="183" t="s">
        <v>45</v>
      </c>
      <c r="O382" s="65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6" t="s">
        <v>295</v>
      </c>
      <c r="AT382" s="186" t="s">
        <v>227</v>
      </c>
      <c r="AU382" s="186" t="s">
        <v>84</v>
      </c>
      <c r="AY382" s="18" t="s">
        <v>225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8" t="s">
        <v>82</v>
      </c>
      <c r="BK382" s="187">
        <f>ROUND(I382*H382,2)</f>
        <v>0</v>
      </c>
      <c r="BL382" s="18" t="s">
        <v>295</v>
      </c>
      <c r="BM382" s="186" t="s">
        <v>773</v>
      </c>
    </row>
    <row r="383" spans="1:47" s="2" customFormat="1" ht="11.25">
      <c r="A383" s="35"/>
      <c r="B383" s="36"/>
      <c r="C383" s="37"/>
      <c r="D383" s="188" t="s">
        <v>233</v>
      </c>
      <c r="E383" s="37"/>
      <c r="F383" s="189" t="s">
        <v>774</v>
      </c>
      <c r="G383" s="37"/>
      <c r="H383" s="37"/>
      <c r="I383" s="190"/>
      <c r="J383" s="37"/>
      <c r="K383" s="37"/>
      <c r="L383" s="40"/>
      <c r="M383" s="191"/>
      <c r="N383" s="192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233</v>
      </c>
      <c r="AU383" s="18" t="s">
        <v>84</v>
      </c>
    </row>
    <row r="384" spans="1:65" s="2" customFormat="1" ht="37.9" customHeight="1">
      <c r="A384" s="35"/>
      <c r="B384" s="36"/>
      <c r="C384" s="175" t="s">
        <v>775</v>
      </c>
      <c r="D384" s="175" t="s">
        <v>227</v>
      </c>
      <c r="E384" s="176" t="s">
        <v>776</v>
      </c>
      <c r="F384" s="177" t="s">
        <v>777</v>
      </c>
      <c r="G384" s="178" t="s">
        <v>129</v>
      </c>
      <c r="H384" s="179">
        <v>249.46</v>
      </c>
      <c r="I384" s="180"/>
      <c r="J384" s="181">
        <f>ROUND(I384*H384,2)</f>
        <v>0</v>
      </c>
      <c r="K384" s="177" t="s">
        <v>292</v>
      </c>
      <c r="L384" s="40"/>
      <c r="M384" s="182" t="s">
        <v>19</v>
      </c>
      <c r="N384" s="183" t="s">
        <v>45</v>
      </c>
      <c r="O384" s="65"/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6" t="s">
        <v>295</v>
      </c>
      <c r="AT384" s="186" t="s">
        <v>227</v>
      </c>
      <c r="AU384" s="186" t="s">
        <v>84</v>
      </c>
      <c r="AY384" s="18" t="s">
        <v>225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8" t="s">
        <v>82</v>
      </c>
      <c r="BK384" s="187">
        <f>ROUND(I384*H384,2)</f>
        <v>0</v>
      </c>
      <c r="BL384" s="18" t="s">
        <v>295</v>
      </c>
      <c r="BM384" s="186" t="s">
        <v>778</v>
      </c>
    </row>
    <row r="385" spans="1:47" s="2" customFormat="1" ht="11.25">
      <c r="A385" s="35"/>
      <c r="B385" s="36"/>
      <c r="C385" s="37"/>
      <c r="D385" s="188" t="s">
        <v>233</v>
      </c>
      <c r="E385" s="37"/>
      <c r="F385" s="189" t="s">
        <v>779</v>
      </c>
      <c r="G385" s="37"/>
      <c r="H385" s="37"/>
      <c r="I385" s="190"/>
      <c r="J385" s="37"/>
      <c r="K385" s="37"/>
      <c r="L385" s="40"/>
      <c r="M385" s="191"/>
      <c r="N385" s="192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233</v>
      </c>
      <c r="AU385" s="18" t="s">
        <v>84</v>
      </c>
    </row>
    <row r="386" spans="2:51" s="13" customFormat="1" ht="11.25">
      <c r="B386" s="193"/>
      <c r="C386" s="194"/>
      <c r="D386" s="195" t="s">
        <v>249</v>
      </c>
      <c r="E386" s="196" t="s">
        <v>19</v>
      </c>
      <c r="F386" s="197" t="s">
        <v>148</v>
      </c>
      <c r="G386" s="194"/>
      <c r="H386" s="198">
        <v>249.46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249</v>
      </c>
      <c r="AU386" s="204" t="s">
        <v>84</v>
      </c>
      <c r="AV386" s="13" t="s">
        <v>84</v>
      </c>
      <c r="AW386" s="13" t="s">
        <v>36</v>
      </c>
      <c r="AX386" s="13" t="s">
        <v>82</v>
      </c>
      <c r="AY386" s="204" t="s">
        <v>225</v>
      </c>
    </row>
    <row r="387" spans="1:65" s="2" customFormat="1" ht="24.2" customHeight="1">
      <c r="A387" s="35"/>
      <c r="B387" s="36"/>
      <c r="C387" s="216" t="s">
        <v>780</v>
      </c>
      <c r="D387" s="216" t="s">
        <v>336</v>
      </c>
      <c r="E387" s="217" t="s">
        <v>781</v>
      </c>
      <c r="F387" s="218" t="s">
        <v>782</v>
      </c>
      <c r="G387" s="219" t="s">
        <v>129</v>
      </c>
      <c r="H387" s="220">
        <v>254.449</v>
      </c>
      <c r="I387" s="221"/>
      <c r="J387" s="222">
        <f>ROUND(I387*H387,2)</f>
        <v>0</v>
      </c>
      <c r="K387" s="218" t="s">
        <v>292</v>
      </c>
      <c r="L387" s="223"/>
      <c r="M387" s="224" t="s">
        <v>19</v>
      </c>
      <c r="N387" s="225" t="s">
        <v>45</v>
      </c>
      <c r="O387" s="65"/>
      <c r="P387" s="184">
        <f>O387*H387</f>
        <v>0</v>
      </c>
      <c r="Q387" s="184">
        <v>0.0041</v>
      </c>
      <c r="R387" s="184">
        <f>Q387*H387</f>
        <v>1.0432409000000002</v>
      </c>
      <c r="S387" s="184">
        <v>0</v>
      </c>
      <c r="T387" s="18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6" t="s">
        <v>721</v>
      </c>
      <c r="AT387" s="186" t="s">
        <v>336</v>
      </c>
      <c r="AU387" s="186" t="s">
        <v>84</v>
      </c>
      <c r="AY387" s="18" t="s">
        <v>225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8" t="s">
        <v>82</v>
      </c>
      <c r="BK387" s="187">
        <f>ROUND(I387*H387,2)</f>
        <v>0</v>
      </c>
      <c r="BL387" s="18" t="s">
        <v>295</v>
      </c>
      <c r="BM387" s="186" t="s">
        <v>783</v>
      </c>
    </row>
    <row r="388" spans="2:51" s="13" customFormat="1" ht="11.25">
      <c r="B388" s="193"/>
      <c r="C388" s="194"/>
      <c r="D388" s="195" t="s">
        <v>249</v>
      </c>
      <c r="E388" s="194"/>
      <c r="F388" s="197" t="s">
        <v>784</v>
      </c>
      <c r="G388" s="194"/>
      <c r="H388" s="198">
        <v>254.449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249</v>
      </c>
      <c r="AU388" s="204" t="s">
        <v>84</v>
      </c>
      <c r="AV388" s="13" t="s">
        <v>84</v>
      </c>
      <c r="AW388" s="13" t="s">
        <v>4</v>
      </c>
      <c r="AX388" s="13" t="s">
        <v>82</v>
      </c>
      <c r="AY388" s="204" t="s">
        <v>225</v>
      </c>
    </row>
    <row r="389" spans="1:65" s="2" customFormat="1" ht="37.9" customHeight="1">
      <c r="A389" s="35"/>
      <c r="B389" s="36"/>
      <c r="C389" s="175" t="s">
        <v>785</v>
      </c>
      <c r="D389" s="175" t="s">
        <v>227</v>
      </c>
      <c r="E389" s="176" t="s">
        <v>786</v>
      </c>
      <c r="F389" s="177" t="s">
        <v>787</v>
      </c>
      <c r="G389" s="178" t="s">
        <v>129</v>
      </c>
      <c r="H389" s="179">
        <v>225.28</v>
      </c>
      <c r="I389" s="180"/>
      <c r="J389" s="181">
        <f>ROUND(I389*H389,2)</f>
        <v>0</v>
      </c>
      <c r="K389" s="177" t="s">
        <v>292</v>
      </c>
      <c r="L389" s="40"/>
      <c r="M389" s="182" t="s">
        <v>19</v>
      </c>
      <c r="N389" s="183" t="s">
        <v>45</v>
      </c>
      <c r="O389" s="65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6" t="s">
        <v>295</v>
      </c>
      <c r="AT389" s="186" t="s">
        <v>227</v>
      </c>
      <c r="AU389" s="186" t="s">
        <v>84</v>
      </c>
      <c r="AY389" s="18" t="s">
        <v>225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8" t="s">
        <v>82</v>
      </c>
      <c r="BK389" s="187">
        <f>ROUND(I389*H389,2)</f>
        <v>0</v>
      </c>
      <c r="BL389" s="18" t="s">
        <v>295</v>
      </c>
      <c r="BM389" s="186" t="s">
        <v>788</v>
      </c>
    </row>
    <row r="390" spans="1:47" s="2" customFormat="1" ht="11.25">
      <c r="A390" s="35"/>
      <c r="B390" s="36"/>
      <c r="C390" s="37"/>
      <c r="D390" s="188" t="s">
        <v>233</v>
      </c>
      <c r="E390" s="37"/>
      <c r="F390" s="189" t="s">
        <v>789</v>
      </c>
      <c r="G390" s="37"/>
      <c r="H390" s="37"/>
      <c r="I390" s="190"/>
      <c r="J390" s="37"/>
      <c r="K390" s="37"/>
      <c r="L390" s="40"/>
      <c r="M390" s="191"/>
      <c r="N390" s="192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233</v>
      </c>
      <c r="AU390" s="18" t="s">
        <v>84</v>
      </c>
    </row>
    <row r="391" spans="2:51" s="13" customFormat="1" ht="11.25">
      <c r="B391" s="193"/>
      <c r="C391" s="194"/>
      <c r="D391" s="195" t="s">
        <v>249</v>
      </c>
      <c r="E391" s="196" t="s">
        <v>19</v>
      </c>
      <c r="F391" s="197" t="s">
        <v>790</v>
      </c>
      <c r="G391" s="194"/>
      <c r="H391" s="198">
        <v>225.28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249</v>
      </c>
      <c r="AU391" s="204" t="s">
        <v>84</v>
      </c>
      <c r="AV391" s="13" t="s">
        <v>84</v>
      </c>
      <c r="AW391" s="13" t="s">
        <v>36</v>
      </c>
      <c r="AX391" s="13" t="s">
        <v>82</v>
      </c>
      <c r="AY391" s="204" t="s">
        <v>225</v>
      </c>
    </row>
    <row r="392" spans="1:65" s="2" customFormat="1" ht="24.2" customHeight="1">
      <c r="A392" s="35"/>
      <c r="B392" s="36"/>
      <c r="C392" s="216" t="s">
        <v>791</v>
      </c>
      <c r="D392" s="216" t="s">
        <v>336</v>
      </c>
      <c r="E392" s="217" t="s">
        <v>792</v>
      </c>
      <c r="F392" s="218" t="s">
        <v>793</v>
      </c>
      <c r="G392" s="219" t="s">
        <v>129</v>
      </c>
      <c r="H392" s="220">
        <v>450.56</v>
      </c>
      <c r="I392" s="221"/>
      <c r="J392" s="222">
        <f>ROUND(I392*H392,2)</f>
        <v>0</v>
      </c>
      <c r="K392" s="218" t="s">
        <v>292</v>
      </c>
      <c r="L392" s="223"/>
      <c r="M392" s="224" t="s">
        <v>19</v>
      </c>
      <c r="N392" s="225" t="s">
        <v>45</v>
      </c>
      <c r="O392" s="65"/>
      <c r="P392" s="184">
        <f>O392*H392</f>
        <v>0</v>
      </c>
      <c r="Q392" s="184">
        <v>0.00065</v>
      </c>
      <c r="R392" s="184">
        <f>Q392*H392</f>
        <v>0.292864</v>
      </c>
      <c r="S392" s="184">
        <v>0</v>
      </c>
      <c r="T392" s="185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6" t="s">
        <v>721</v>
      </c>
      <c r="AT392" s="186" t="s">
        <v>336</v>
      </c>
      <c r="AU392" s="186" t="s">
        <v>84</v>
      </c>
      <c r="AY392" s="18" t="s">
        <v>225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8" t="s">
        <v>82</v>
      </c>
      <c r="BK392" s="187">
        <f>ROUND(I392*H392,2)</f>
        <v>0</v>
      </c>
      <c r="BL392" s="18" t="s">
        <v>295</v>
      </c>
      <c r="BM392" s="186" t="s">
        <v>794</v>
      </c>
    </row>
    <row r="393" spans="2:51" s="13" customFormat="1" ht="11.25">
      <c r="B393" s="193"/>
      <c r="C393" s="194"/>
      <c r="D393" s="195" t="s">
        <v>249</v>
      </c>
      <c r="E393" s="196" t="s">
        <v>19</v>
      </c>
      <c r="F393" s="197" t="s">
        <v>795</v>
      </c>
      <c r="G393" s="194"/>
      <c r="H393" s="198">
        <v>450.56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249</v>
      </c>
      <c r="AU393" s="204" t="s">
        <v>84</v>
      </c>
      <c r="AV393" s="13" t="s">
        <v>84</v>
      </c>
      <c r="AW393" s="13" t="s">
        <v>36</v>
      </c>
      <c r="AX393" s="13" t="s">
        <v>82</v>
      </c>
      <c r="AY393" s="204" t="s">
        <v>225</v>
      </c>
    </row>
    <row r="394" spans="1:65" s="2" customFormat="1" ht="37.9" customHeight="1">
      <c r="A394" s="35"/>
      <c r="B394" s="36"/>
      <c r="C394" s="175" t="s">
        <v>796</v>
      </c>
      <c r="D394" s="175" t="s">
        <v>227</v>
      </c>
      <c r="E394" s="176" t="s">
        <v>786</v>
      </c>
      <c r="F394" s="177" t="s">
        <v>787</v>
      </c>
      <c r="G394" s="178" t="s">
        <v>129</v>
      </c>
      <c r="H394" s="179">
        <v>152.89</v>
      </c>
      <c r="I394" s="180"/>
      <c r="J394" s="181">
        <f>ROUND(I394*H394,2)</f>
        <v>0</v>
      </c>
      <c r="K394" s="177" t="s">
        <v>292</v>
      </c>
      <c r="L394" s="40"/>
      <c r="M394" s="182" t="s">
        <v>19</v>
      </c>
      <c r="N394" s="183" t="s">
        <v>45</v>
      </c>
      <c r="O394" s="65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6" t="s">
        <v>295</v>
      </c>
      <c r="AT394" s="186" t="s">
        <v>227</v>
      </c>
      <c r="AU394" s="186" t="s">
        <v>84</v>
      </c>
      <c r="AY394" s="18" t="s">
        <v>225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8" t="s">
        <v>82</v>
      </c>
      <c r="BK394" s="187">
        <f>ROUND(I394*H394,2)</f>
        <v>0</v>
      </c>
      <c r="BL394" s="18" t="s">
        <v>295</v>
      </c>
      <c r="BM394" s="186" t="s">
        <v>797</v>
      </c>
    </row>
    <row r="395" spans="1:47" s="2" customFormat="1" ht="11.25">
      <c r="A395" s="35"/>
      <c r="B395" s="36"/>
      <c r="C395" s="37"/>
      <c r="D395" s="188" t="s">
        <v>233</v>
      </c>
      <c r="E395" s="37"/>
      <c r="F395" s="189" t="s">
        <v>789</v>
      </c>
      <c r="G395" s="37"/>
      <c r="H395" s="37"/>
      <c r="I395" s="190"/>
      <c r="J395" s="37"/>
      <c r="K395" s="37"/>
      <c r="L395" s="40"/>
      <c r="M395" s="191"/>
      <c r="N395" s="192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233</v>
      </c>
      <c r="AU395" s="18" t="s">
        <v>84</v>
      </c>
    </row>
    <row r="396" spans="2:51" s="13" customFormat="1" ht="11.25">
      <c r="B396" s="193"/>
      <c r="C396" s="194"/>
      <c r="D396" s="195" t="s">
        <v>249</v>
      </c>
      <c r="E396" s="196" t="s">
        <v>19</v>
      </c>
      <c r="F396" s="197" t="s">
        <v>145</v>
      </c>
      <c r="G396" s="194"/>
      <c r="H396" s="198">
        <v>152.89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249</v>
      </c>
      <c r="AU396" s="204" t="s">
        <v>84</v>
      </c>
      <c r="AV396" s="13" t="s">
        <v>84</v>
      </c>
      <c r="AW396" s="13" t="s">
        <v>36</v>
      </c>
      <c r="AX396" s="13" t="s">
        <v>82</v>
      </c>
      <c r="AY396" s="204" t="s">
        <v>225</v>
      </c>
    </row>
    <row r="397" spans="1:65" s="2" customFormat="1" ht="24.2" customHeight="1">
      <c r="A397" s="35"/>
      <c r="B397" s="36"/>
      <c r="C397" s="216" t="s">
        <v>798</v>
      </c>
      <c r="D397" s="216" t="s">
        <v>336</v>
      </c>
      <c r="E397" s="217" t="s">
        <v>799</v>
      </c>
      <c r="F397" s="218" t="s">
        <v>800</v>
      </c>
      <c r="G397" s="219" t="s">
        <v>129</v>
      </c>
      <c r="H397" s="220">
        <v>311.896</v>
      </c>
      <c r="I397" s="221"/>
      <c r="J397" s="222">
        <f>ROUND(I397*H397,2)</f>
        <v>0</v>
      </c>
      <c r="K397" s="218" t="s">
        <v>292</v>
      </c>
      <c r="L397" s="223"/>
      <c r="M397" s="224" t="s">
        <v>19</v>
      </c>
      <c r="N397" s="225" t="s">
        <v>45</v>
      </c>
      <c r="O397" s="65"/>
      <c r="P397" s="184">
        <f>O397*H397</f>
        <v>0</v>
      </c>
      <c r="Q397" s="184">
        <v>0.0036</v>
      </c>
      <c r="R397" s="184">
        <f>Q397*H397</f>
        <v>1.1228256</v>
      </c>
      <c r="S397" s="184">
        <v>0</v>
      </c>
      <c r="T397" s="185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6" t="s">
        <v>721</v>
      </c>
      <c r="AT397" s="186" t="s">
        <v>336</v>
      </c>
      <c r="AU397" s="186" t="s">
        <v>84</v>
      </c>
      <c r="AY397" s="18" t="s">
        <v>225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8" t="s">
        <v>82</v>
      </c>
      <c r="BK397" s="187">
        <f>ROUND(I397*H397,2)</f>
        <v>0</v>
      </c>
      <c r="BL397" s="18" t="s">
        <v>295</v>
      </c>
      <c r="BM397" s="186" t="s">
        <v>801</v>
      </c>
    </row>
    <row r="398" spans="2:51" s="15" customFormat="1" ht="11.25">
      <c r="B398" s="226"/>
      <c r="C398" s="227"/>
      <c r="D398" s="195" t="s">
        <v>249</v>
      </c>
      <c r="E398" s="228" t="s">
        <v>19</v>
      </c>
      <c r="F398" s="229" t="s">
        <v>432</v>
      </c>
      <c r="G398" s="227"/>
      <c r="H398" s="228" t="s">
        <v>19</v>
      </c>
      <c r="I398" s="230"/>
      <c r="J398" s="227"/>
      <c r="K398" s="227"/>
      <c r="L398" s="231"/>
      <c r="M398" s="232"/>
      <c r="N398" s="233"/>
      <c r="O398" s="233"/>
      <c r="P398" s="233"/>
      <c r="Q398" s="233"/>
      <c r="R398" s="233"/>
      <c r="S398" s="233"/>
      <c r="T398" s="234"/>
      <c r="AT398" s="235" t="s">
        <v>249</v>
      </c>
      <c r="AU398" s="235" t="s">
        <v>84</v>
      </c>
      <c r="AV398" s="15" t="s">
        <v>82</v>
      </c>
      <c r="AW398" s="15" t="s">
        <v>36</v>
      </c>
      <c r="AX398" s="15" t="s">
        <v>74</v>
      </c>
      <c r="AY398" s="235" t="s">
        <v>225</v>
      </c>
    </row>
    <row r="399" spans="2:51" s="13" customFormat="1" ht="11.25">
      <c r="B399" s="193"/>
      <c r="C399" s="194"/>
      <c r="D399" s="195" t="s">
        <v>249</v>
      </c>
      <c r="E399" s="196" t="s">
        <v>19</v>
      </c>
      <c r="F399" s="197" t="s">
        <v>802</v>
      </c>
      <c r="G399" s="194"/>
      <c r="H399" s="198">
        <v>311.896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249</v>
      </c>
      <c r="AU399" s="204" t="s">
        <v>84</v>
      </c>
      <c r="AV399" s="13" t="s">
        <v>84</v>
      </c>
      <c r="AW399" s="13" t="s">
        <v>36</v>
      </c>
      <c r="AX399" s="13" t="s">
        <v>82</v>
      </c>
      <c r="AY399" s="204" t="s">
        <v>225</v>
      </c>
    </row>
    <row r="400" spans="1:65" s="2" customFormat="1" ht="49.15" customHeight="1">
      <c r="A400" s="35"/>
      <c r="B400" s="36"/>
      <c r="C400" s="175" t="s">
        <v>803</v>
      </c>
      <c r="D400" s="175" t="s">
        <v>227</v>
      </c>
      <c r="E400" s="176" t="s">
        <v>804</v>
      </c>
      <c r="F400" s="177" t="s">
        <v>805</v>
      </c>
      <c r="G400" s="178" t="s">
        <v>129</v>
      </c>
      <c r="H400" s="179">
        <v>152.89</v>
      </c>
      <c r="I400" s="180"/>
      <c r="J400" s="181">
        <f>ROUND(I400*H400,2)</f>
        <v>0</v>
      </c>
      <c r="K400" s="177" t="s">
        <v>292</v>
      </c>
      <c r="L400" s="40"/>
      <c r="M400" s="182" t="s">
        <v>19</v>
      </c>
      <c r="N400" s="183" t="s">
        <v>45</v>
      </c>
      <c r="O400" s="65"/>
      <c r="P400" s="184">
        <f>O400*H400</f>
        <v>0</v>
      </c>
      <c r="Q400" s="184">
        <v>1E-05</v>
      </c>
      <c r="R400" s="184">
        <f>Q400*H400</f>
        <v>0.0015289</v>
      </c>
      <c r="S400" s="184">
        <v>0</v>
      </c>
      <c r="T400" s="185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6" t="s">
        <v>295</v>
      </c>
      <c r="AT400" s="186" t="s">
        <v>227</v>
      </c>
      <c r="AU400" s="186" t="s">
        <v>84</v>
      </c>
      <c r="AY400" s="18" t="s">
        <v>225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8" t="s">
        <v>82</v>
      </c>
      <c r="BK400" s="187">
        <f>ROUND(I400*H400,2)</f>
        <v>0</v>
      </c>
      <c r="BL400" s="18" t="s">
        <v>295</v>
      </c>
      <c r="BM400" s="186" t="s">
        <v>806</v>
      </c>
    </row>
    <row r="401" spans="1:47" s="2" customFormat="1" ht="11.25">
      <c r="A401" s="35"/>
      <c r="B401" s="36"/>
      <c r="C401" s="37"/>
      <c r="D401" s="188" t="s">
        <v>233</v>
      </c>
      <c r="E401" s="37"/>
      <c r="F401" s="189" t="s">
        <v>807</v>
      </c>
      <c r="G401" s="37"/>
      <c r="H401" s="37"/>
      <c r="I401" s="190"/>
      <c r="J401" s="37"/>
      <c r="K401" s="37"/>
      <c r="L401" s="40"/>
      <c r="M401" s="191"/>
      <c r="N401" s="192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233</v>
      </c>
      <c r="AU401" s="18" t="s">
        <v>84</v>
      </c>
    </row>
    <row r="402" spans="2:51" s="13" customFormat="1" ht="11.25">
      <c r="B402" s="193"/>
      <c r="C402" s="194"/>
      <c r="D402" s="195" t="s">
        <v>249</v>
      </c>
      <c r="E402" s="196" t="s">
        <v>19</v>
      </c>
      <c r="F402" s="197" t="s">
        <v>145</v>
      </c>
      <c r="G402" s="194"/>
      <c r="H402" s="198">
        <v>152.89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249</v>
      </c>
      <c r="AU402" s="204" t="s">
        <v>84</v>
      </c>
      <c r="AV402" s="13" t="s">
        <v>84</v>
      </c>
      <c r="AW402" s="13" t="s">
        <v>36</v>
      </c>
      <c r="AX402" s="13" t="s">
        <v>82</v>
      </c>
      <c r="AY402" s="204" t="s">
        <v>225</v>
      </c>
    </row>
    <row r="403" spans="1:65" s="2" customFormat="1" ht="16.5" customHeight="1">
      <c r="A403" s="35"/>
      <c r="B403" s="36"/>
      <c r="C403" s="216" t="s">
        <v>808</v>
      </c>
      <c r="D403" s="216" t="s">
        <v>336</v>
      </c>
      <c r="E403" s="217" t="s">
        <v>809</v>
      </c>
      <c r="F403" s="218" t="s">
        <v>810</v>
      </c>
      <c r="G403" s="219" t="s">
        <v>129</v>
      </c>
      <c r="H403" s="220">
        <v>160.535</v>
      </c>
      <c r="I403" s="221"/>
      <c r="J403" s="222">
        <f>ROUND(I403*H403,2)</f>
        <v>0</v>
      </c>
      <c r="K403" s="218" t="s">
        <v>292</v>
      </c>
      <c r="L403" s="223"/>
      <c r="M403" s="224" t="s">
        <v>19</v>
      </c>
      <c r="N403" s="225" t="s">
        <v>45</v>
      </c>
      <c r="O403" s="65"/>
      <c r="P403" s="184">
        <f>O403*H403</f>
        <v>0</v>
      </c>
      <c r="Q403" s="184">
        <v>0.0004</v>
      </c>
      <c r="R403" s="184">
        <f>Q403*H403</f>
        <v>0.06421400000000001</v>
      </c>
      <c r="S403" s="184">
        <v>0</v>
      </c>
      <c r="T403" s="185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6" t="s">
        <v>721</v>
      </c>
      <c r="AT403" s="186" t="s">
        <v>336</v>
      </c>
      <c r="AU403" s="186" t="s">
        <v>84</v>
      </c>
      <c r="AY403" s="18" t="s">
        <v>225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8" t="s">
        <v>82</v>
      </c>
      <c r="BK403" s="187">
        <f>ROUND(I403*H403,2)</f>
        <v>0</v>
      </c>
      <c r="BL403" s="18" t="s">
        <v>295</v>
      </c>
      <c r="BM403" s="186" t="s">
        <v>811</v>
      </c>
    </row>
    <row r="404" spans="2:51" s="15" customFormat="1" ht="11.25">
      <c r="B404" s="226"/>
      <c r="C404" s="227"/>
      <c r="D404" s="195" t="s">
        <v>249</v>
      </c>
      <c r="E404" s="228" t="s">
        <v>19</v>
      </c>
      <c r="F404" s="229" t="s">
        <v>432</v>
      </c>
      <c r="G404" s="227"/>
      <c r="H404" s="228" t="s">
        <v>19</v>
      </c>
      <c r="I404" s="230"/>
      <c r="J404" s="227"/>
      <c r="K404" s="227"/>
      <c r="L404" s="231"/>
      <c r="M404" s="232"/>
      <c r="N404" s="233"/>
      <c r="O404" s="233"/>
      <c r="P404" s="233"/>
      <c r="Q404" s="233"/>
      <c r="R404" s="233"/>
      <c r="S404" s="233"/>
      <c r="T404" s="234"/>
      <c r="AT404" s="235" t="s">
        <v>249</v>
      </c>
      <c r="AU404" s="235" t="s">
        <v>84</v>
      </c>
      <c r="AV404" s="15" t="s">
        <v>82</v>
      </c>
      <c r="AW404" s="15" t="s">
        <v>36</v>
      </c>
      <c r="AX404" s="15" t="s">
        <v>74</v>
      </c>
      <c r="AY404" s="235" t="s">
        <v>225</v>
      </c>
    </row>
    <row r="405" spans="2:51" s="13" customFormat="1" ht="11.25">
      <c r="B405" s="193"/>
      <c r="C405" s="194"/>
      <c r="D405" s="195" t="s">
        <v>249</v>
      </c>
      <c r="E405" s="196" t="s">
        <v>19</v>
      </c>
      <c r="F405" s="197" t="s">
        <v>812</v>
      </c>
      <c r="G405" s="194"/>
      <c r="H405" s="198">
        <v>160.535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249</v>
      </c>
      <c r="AU405" s="204" t="s">
        <v>84</v>
      </c>
      <c r="AV405" s="13" t="s">
        <v>84</v>
      </c>
      <c r="AW405" s="13" t="s">
        <v>36</v>
      </c>
      <c r="AX405" s="13" t="s">
        <v>82</v>
      </c>
      <c r="AY405" s="204" t="s">
        <v>225</v>
      </c>
    </row>
    <row r="406" spans="1:65" s="2" customFormat="1" ht="49.15" customHeight="1">
      <c r="A406" s="35"/>
      <c r="B406" s="36"/>
      <c r="C406" s="175" t="s">
        <v>813</v>
      </c>
      <c r="D406" s="175" t="s">
        <v>227</v>
      </c>
      <c r="E406" s="176" t="s">
        <v>804</v>
      </c>
      <c r="F406" s="177" t="s">
        <v>805</v>
      </c>
      <c r="G406" s="178" t="s">
        <v>129</v>
      </c>
      <c r="H406" s="179">
        <v>225.28</v>
      </c>
      <c r="I406" s="180"/>
      <c r="J406" s="181">
        <f>ROUND(I406*H406,2)</f>
        <v>0</v>
      </c>
      <c r="K406" s="177" t="s">
        <v>292</v>
      </c>
      <c r="L406" s="40"/>
      <c r="M406" s="182" t="s">
        <v>19</v>
      </c>
      <c r="N406" s="183" t="s">
        <v>45</v>
      </c>
      <c r="O406" s="65"/>
      <c r="P406" s="184">
        <f>O406*H406</f>
        <v>0</v>
      </c>
      <c r="Q406" s="184">
        <v>1E-05</v>
      </c>
      <c r="R406" s="184">
        <f>Q406*H406</f>
        <v>0.0022528</v>
      </c>
      <c r="S406" s="184">
        <v>0</v>
      </c>
      <c r="T406" s="185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6" t="s">
        <v>295</v>
      </c>
      <c r="AT406" s="186" t="s">
        <v>227</v>
      </c>
      <c r="AU406" s="186" t="s">
        <v>84</v>
      </c>
      <c r="AY406" s="18" t="s">
        <v>225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8" t="s">
        <v>82</v>
      </c>
      <c r="BK406" s="187">
        <f>ROUND(I406*H406,2)</f>
        <v>0</v>
      </c>
      <c r="BL406" s="18" t="s">
        <v>295</v>
      </c>
      <c r="BM406" s="186" t="s">
        <v>814</v>
      </c>
    </row>
    <row r="407" spans="1:47" s="2" customFormat="1" ht="11.25">
      <c r="A407" s="35"/>
      <c r="B407" s="36"/>
      <c r="C407" s="37"/>
      <c r="D407" s="188" t="s">
        <v>233</v>
      </c>
      <c r="E407" s="37"/>
      <c r="F407" s="189" t="s">
        <v>807</v>
      </c>
      <c r="G407" s="37"/>
      <c r="H407" s="37"/>
      <c r="I407" s="190"/>
      <c r="J407" s="37"/>
      <c r="K407" s="37"/>
      <c r="L407" s="40"/>
      <c r="M407" s="191"/>
      <c r="N407" s="192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233</v>
      </c>
      <c r="AU407" s="18" t="s">
        <v>84</v>
      </c>
    </row>
    <row r="408" spans="2:51" s="13" customFormat="1" ht="11.25">
      <c r="B408" s="193"/>
      <c r="C408" s="194"/>
      <c r="D408" s="195" t="s">
        <v>249</v>
      </c>
      <c r="E408" s="196" t="s">
        <v>19</v>
      </c>
      <c r="F408" s="197" t="s">
        <v>790</v>
      </c>
      <c r="G408" s="194"/>
      <c r="H408" s="198">
        <v>225.28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249</v>
      </c>
      <c r="AU408" s="204" t="s">
        <v>84</v>
      </c>
      <c r="AV408" s="13" t="s">
        <v>84</v>
      </c>
      <c r="AW408" s="13" t="s">
        <v>36</v>
      </c>
      <c r="AX408" s="13" t="s">
        <v>82</v>
      </c>
      <c r="AY408" s="204" t="s">
        <v>225</v>
      </c>
    </row>
    <row r="409" spans="1:65" s="2" customFormat="1" ht="16.5" customHeight="1">
      <c r="A409" s="35"/>
      <c r="B409" s="36"/>
      <c r="C409" s="216" t="s">
        <v>815</v>
      </c>
      <c r="D409" s="216" t="s">
        <v>336</v>
      </c>
      <c r="E409" s="217" t="s">
        <v>809</v>
      </c>
      <c r="F409" s="218" t="s">
        <v>810</v>
      </c>
      <c r="G409" s="219" t="s">
        <v>129</v>
      </c>
      <c r="H409" s="220">
        <v>236.544</v>
      </c>
      <c r="I409" s="221"/>
      <c r="J409" s="222">
        <f>ROUND(I409*H409,2)</f>
        <v>0</v>
      </c>
      <c r="K409" s="218" t="s">
        <v>292</v>
      </c>
      <c r="L409" s="223"/>
      <c r="M409" s="224" t="s">
        <v>19</v>
      </c>
      <c r="N409" s="225" t="s">
        <v>45</v>
      </c>
      <c r="O409" s="65"/>
      <c r="P409" s="184">
        <f>O409*H409</f>
        <v>0</v>
      </c>
      <c r="Q409" s="184">
        <v>0.0004</v>
      </c>
      <c r="R409" s="184">
        <f>Q409*H409</f>
        <v>0.09461760000000001</v>
      </c>
      <c r="S409" s="184">
        <v>0</v>
      </c>
      <c r="T409" s="185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6" t="s">
        <v>721</v>
      </c>
      <c r="AT409" s="186" t="s">
        <v>336</v>
      </c>
      <c r="AU409" s="186" t="s">
        <v>84</v>
      </c>
      <c r="AY409" s="18" t="s">
        <v>225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8" t="s">
        <v>82</v>
      </c>
      <c r="BK409" s="187">
        <f>ROUND(I409*H409,2)</f>
        <v>0</v>
      </c>
      <c r="BL409" s="18" t="s">
        <v>295</v>
      </c>
      <c r="BM409" s="186" t="s">
        <v>816</v>
      </c>
    </row>
    <row r="410" spans="2:51" s="15" customFormat="1" ht="11.25">
      <c r="B410" s="226"/>
      <c r="C410" s="227"/>
      <c r="D410" s="195" t="s">
        <v>249</v>
      </c>
      <c r="E410" s="228" t="s">
        <v>19</v>
      </c>
      <c r="F410" s="229" t="s">
        <v>432</v>
      </c>
      <c r="G410" s="227"/>
      <c r="H410" s="228" t="s">
        <v>19</v>
      </c>
      <c r="I410" s="230"/>
      <c r="J410" s="227"/>
      <c r="K410" s="227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249</v>
      </c>
      <c r="AU410" s="235" t="s">
        <v>84</v>
      </c>
      <c r="AV410" s="15" t="s">
        <v>82</v>
      </c>
      <c r="AW410" s="15" t="s">
        <v>36</v>
      </c>
      <c r="AX410" s="15" t="s">
        <v>74</v>
      </c>
      <c r="AY410" s="235" t="s">
        <v>225</v>
      </c>
    </row>
    <row r="411" spans="2:51" s="13" customFormat="1" ht="11.25">
      <c r="B411" s="193"/>
      <c r="C411" s="194"/>
      <c r="D411" s="195" t="s">
        <v>249</v>
      </c>
      <c r="E411" s="196" t="s">
        <v>19</v>
      </c>
      <c r="F411" s="197" t="s">
        <v>817</v>
      </c>
      <c r="G411" s="194"/>
      <c r="H411" s="198">
        <v>236.544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249</v>
      </c>
      <c r="AU411" s="204" t="s">
        <v>84</v>
      </c>
      <c r="AV411" s="13" t="s">
        <v>84</v>
      </c>
      <c r="AW411" s="13" t="s">
        <v>36</v>
      </c>
      <c r="AX411" s="13" t="s">
        <v>82</v>
      </c>
      <c r="AY411" s="204" t="s">
        <v>225</v>
      </c>
    </row>
    <row r="412" spans="1:65" s="2" customFormat="1" ht="24.2" customHeight="1">
      <c r="A412" s="35"/>
      <c r="B412" s="36"/>
      <c r="C412" s="175" t="s">
        <v>818</v>
      </c>
      <c r="D412" s="175" t="s">
        <v>227</v>
      </c>
      <c r="E412" s="176" t="s">
        <v>819</v>
      </c>
      <c r="F412" s="177" t="s">
        <v>342</v>
      </c>
      <c r="G412" s="178" t="s">
        <v>281</v>
      </c>
      <c r="H412" s="179">
        <v>1</v>
      </c>
      <c r="I412" s="180"/>
      <c r="J412" s="181">
        <f>ROUND(I412*H412,2)</f>
        <v>0</v>
      </c>
      <c r="K412" s="177" t="s">
        <v>19</v>
      </c>
      <c r="L412" s="40"/>
      <c r="M412" s="182" t="s">
        <v>19</v>
      </c>
      <c r="N412" s="183" t="s">
        <v>45</v>
      </c>
      <c r="O412" s="65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6" t="s">
        <v>295</v>
      </c>
      <c r="AT412" s="186" t="s">
        <v>227</v>
      </c>
      <c r="AU412" s="186" t="s">
        <v>84</v>
      </c>
      <c r="AY412" s="18" t="s">
        <v>225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8" t="s">
        <v>82</v>
      </c>
      <c r="BK412" s="187">
        <f>ROUND(I412*H412,2)</f>
        <v>0</v>
      </c>
      <c r="BL412" s="18" t="s">
        <v>295</v>
      </c>
      <c r="BM412" s="186" t="s">
        <v>820</v>
      </c>
    </row>
    <row r="413" spans="1:65" s="2" customFormat="1" ht="44.25" customHeight="1">
      <c r="A413" s="35"/>
      <c r="B413" s="36"/>
      <c r="C413" s="175" t="s">
        <v>821</v>
      </c>
      <c r="D413" s="175" t="s">
        <v>227</v>
      </c>
      <c r="E413" s="176" t="s">
        <v>822</v>
      </c>
      <c r="F413" s="177" t="s">
        <v>823</v>
      </c>
      <c r="G413" s="178" t="s">
        <v>285</v>
      </c>
      <c r="H413" s="179">
        <v>2.622</v>
      </c>
      <c r="I413" s="180"/>
      <c r="J413" s="181">
        <f>ROUND(I413*H413,2)</f>
        <v>0</v>
      </c>
      <c r="K413" s="177" t="s">
        <v>292</v>
      </c>
      <c r="L413" s="40"/>
      <c r="M413" s="182" t="s">
        <v>19</v>
      </c>
      <c r="N413" s="183" t="s">
        <v>45</v>
      </c>
      <c r="O413" s="65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6" t="s">
        <v>295</v>
      </c>
      <c r="AT413" s="186" t="s">
        <v>227</v>
      </c>
      <c r="AU413" s="186" t="s">
        <v>84</v>
      </c>
      <c r="AY413" s="18" t="s">
        <v>225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8" t="s">
        <v>82</v>
      </c>
      <c r="BK413" s="187">
        <f>ROUND(I413*H413,2)</f>
        <v>0</v>
      </c>
      <c r="BL413" s="18" t="s">
        <v>295</v>
      </c>
      <c r="BM413" s="186" t="s">
        <v>824</v>
      </c>
    </row>
    <row r="414" spans="1:47" s="2" customFormat="1" ht="11.25">
      <c r="A414" s="35"/>
      <c r="B414" s="36"/>
      <c r="C414" s="37"/>
      <c r="D414" s="188" t="s">
        <v>233</v>
      </c>
      <c r="E414" s="37"/>
      <c r="F414" s="189" t="s">
        <v>825</v>
      </c>
      <c r="G414" s="37"/>
      <c r="H414" s="37"/>
      <c r="I414" s="190"/>
      <c r="J414" s="37"/>
      <c r="K414" s="37"/>
      <c r="L414" s="40"/>
      <c r="M414" s="191"/>
      <c r="N414" s="192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233</v>
      </c>
      <c r="AU414" s="18" t="s">
        <v>84</v>
      </c>
    </row>
    <row r="415" spans="2:63" s="12" customFormat="1" ht="22.9" customHeight="1">
      <c r="B415" s="159"/>
      <c r="C415" s="160"/>
      <c r="D415" s="161" t="s">
        <v>73</v>
      </c>
      <c r="E415" s="173" t="s">
        <v>826</v>
      </c>
      <c r="F415" s="173" t="s">
        <v>827</v>
      </c>
      <c r="G415" s="160"/>
      <c r="H415" s="160"/>
      <c r="I415" s="163"/>
      <c r="J415" s="174">
        <f>BK415</f>
        <v>0</v>
      </c>
      <c r="K415" s="160"/>
      <c r="L415" s="165"/>
      <c r="M415" s="166"/>
      <c r="N415" s="167"/>
      <c r="O415" s="167"/>
      <c r="P415" s="168">
        <f>SUM(P416:P420)</f>
        <v>0</v>
      </c>
      <c r="Q415" s="167"/>
      <c r="R415" s="168">
        <f>SUM(R416:R420)</f>
        <v>0.09711415</v>
      </c>
      <c r="S415" s="167"/>
      <c r="T415" s="169">
        <f>SUM(T416:T420)</f>
        <v>0</v>
      </c>
      <c r="AR415" s="170" t="s">
        <v>84</v>
      </c>
      <c r="AT415" s="171" t="s">
        <v>73</v>
      </c>
      <c r="AU415" s="171" t="s">
        <v>82</v>
      </c>
      <c r="AY415" s="170" t="s">
        <v>225</v>
      </c>
      <c r="BK415" s="172">
        <f>SUM(BK416:BK420)</f>
        <v>0</v>
      </c>
    </row>
    <row r="416" spans="1:65" s="2" customFormat="1" ht="16.5" customHeight="1">
      <c r="A416" s="35"/>
      <c r="B416" s="36"/>
      <c r="C416" s="175" t="s">
        <v>828</v>
      </c>
      <c r="D416" s="175" t="s">
        <v>227</v>
      </c>
      <c r="E416" s="176" t="s">
        <v>829</v>
      </c>
      <c r="F416" s="177" t="s">
        <v>830</v>
      </c>
      <c r="G416" s="178" t="s">
        <v>129</v>
      </c>
      <c r="H416" s="179">
        <v>39.413</v>
      </c>
      <c r="I416" s="180"/>
      <c r="J416" s="181">
        <f>ROUND(I416*H416,2)</f>
        <v>0</v>
      </c>
      <c r="K416" s="177" t="s">
        <v>19</v>
      </c>
      <c r="L416" s="40"/>
      <c r="M416" s="182" t="s">
        <v>19</v>
      </c>
      <c r="N416" s="183" t="s">
        <v>45</v>
      </c>
      <c r="O416" s="65"/>
      <c r="P416" s="184">
        <f>O416*H416</f>
        <v>0</v>
      </c>
      <c r="Q416" s="184">
        <v>0.00091</v>
      </c>
      <c r="R416" s="184">
        <f>Q416*H416</f>
        <v>0.035865829999999994</v>
      </c>
      <c r="S416" s="184">
        <v>0</v>
      </c>
      <c r="T416" s="18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6" t="s">
        <v>295</v>
      </c>
      <c r="AT416" s="186" t="s">
        <v>227</v>
      </c>
      <c r="AU416" s="186" t="s">
        <v>84</v>
      </c>
      <c r="AY416" s="18" t="s">
        <v>225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8" t="s">
        <v>82</v>
      </c>
      <c r="BK416" s="187">
        <f>ROUND(I416*H416,2)</f>
        <v>0</v>
      </c>
      <c r="BL416" s="18" t="s">
        <v>295</v>
      </c>
      <c r="BM416" s="186" t="s">
        <v>831</v>
      </c>
    </row>
    <row r="417" spans="1:65" s="2" customFormat="1" ht="16.5" customHeight="1">
      <c r="A417" s="35"/>
      <c r="B417" s="36"/>
      <c r="C417" s="216" t="s">
        <v>832</v>
      </c>
      <c r="D417" s="216" t="s">
        <v>336</v>
      </c>
      <c r="E417" s="217" t="s">
        <v>833</v>
      </c>
      <c r="F417" s="218" t="s">
        <v>834</v>
      </c>
      <c r="G417" s="219" t="s">
        <v>129</v>
      </c>
      <c r="H417" s="220">
        <v>41.384</v>
      </c>
      <c r="I417" s="221"/>
      <c r="J417" s="222">
        <f>ROUND(I417*H417,2)</f>
        <v>0</v>
      </c>
      <c r="K417" s="218" t="s">
        <v>19</v>
      </c>
      <c r="L417" s="223"/>
      <c r="M417" s="224" t="s">
        <v>19</v>
      </c>
      <c r="N417" s="225" t="s">
        <v>45</v>
      </c>
      <c r="O417" s="65"/>
      <c r="P417" s="184">
        <f>O417*H417</f>
        <v>0</v>
      </c>
      <c r="Q417" s="184">
        <v>0.00148</v>
      </c>
      <c r="R417" s="184">
        <f>Q417*H417</f>
        <v>0.06124832</v>
      </c>
      <c r="S417" s="184">
        <v>0</v>
      </c>
      <c r="T417" s="185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6" t="s">
        <v>721</v>
      </c>
      <c r="AT417" s="186" t="s">
        <v>336</v>
      </c>
      <c r="AU417" s="186" t="s">
        <v>84</v>
      </c>
      <c r="AY417" s="18" t="s">
        <v>225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8" t="s">
        <v>82</v>
      </c>
      <c r="BK417" s="187">
        <f>ROUND(I417*H417,2)</f>
        <v>0</v>
      </c>
      <c r="BL417" s="18" t="s">
        <v>295</v>
      </c>
      <c r="BM417" s="186" t="s">
        <v>835</v>
      </c>
    </row>
    <row r="418" spans="2:51" s="13" customFormat="1" ht="11.25">
      <c r="B418" s="193"/>
      <c r="C418" s="194"/>
      <c r="D418" s="195" t="s">
        <v>249</v>
      </c>
      <c r="E418" s="194"/>
      <c r="F418" s="197" t="s">
        <v>836</v>
      </c>
      <c r="G418" s="194"/>
      <c r="H418" s="198">
        <v>41.384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249</v>
      </c>
      <c r="AU418" s="204" t="s">
        <v>84</v>
      </c>
      <c r="AV418" s="13" t="s">
        <v>84</v>
      </c>
      <c r="AW418" s="13" t="s">
        <v>4</v>
      </c>
      <c r="AX418" s="13" t="s">
        <v>82</v>
      </c>
      <c r="AY418" s="204" t="s">
        <v>225</v>
      </c>
    </row>
    <row r="419" spans="1:65" s="2" customFormat="1" ht="49.15" customHeight="1">
      <c r="A419" s="35"/>
      <c r="B419" s="36"/>
      <c r="C419" s="175" t="s">
        <v>837</v>
      </c>
      <c r="D419" s="175" t="s">
        <v>227</v>
      </c>
      <c r="E419" s="176" t="s">
        <v>838</v>
      </c>
      <c r="F419" s="177" t="s">
        <v>839</v>
      </c>
      <c r="G419" s="178" t="s">
        <v>285</v>
      </c>
      <c r="H419" s="179">
        <v>0.097</v>
      </c>
      <c r="I419" s="180"/>
      <c r="J419" s="181">
        <f>ROUND(I419*H419,2)</f>
        <v>0</v>
      </c>
      <c r="K419" s="177" t="s">
        <v>292</v>
      </c>
      <c r="L419" s="40"/>
      <c r="M419" s="182" t="s">
        <v>19</v>
      </c>
      <c r="N419" s="183" t="s">
        <v>45</v>
      </c>
      <c r="O419" s="65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6" t="s">
        <v>295</v>
      </c>
      <c r="AT419" s="186" t="s">
        <v>227</v>
      </c>
      <c r="AU419" s="186" t="s">
        <v>84</v>
      </c>
      <c r="AY419" s="18" t="s">
        <v>225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8" t="s">
        <v>82</v>
      </c>
      <c r="BK419" s="187">
        <f>ROUND(I419*H419,2)</f>
        <v>0</v>
      </c>
      <c r="BL419" s="18" t="s">
        <v>295</v>
      </c>
      <c r="BM419" s="186" t="s">
        <v>840</v>
      </c>
    </row>
    <row r="420" spans="1:47" s="2" customFormat="1" ht="11.25">
      <c r="A420" s="35"/>
      <c r="B420" s="36"/>
      <c r="C420" s="37"/>
      <c r="D420" s="188" t="s">
        <v>233</v>
      </c>
      <c r="E420" s="37"/>
      <c r="F420" s="189" t="s">
        <v>841</v>
      </c>
      <c r="G420" s="37"/>
      <c r="H420" s="37"/>
      <c r="I420" s="190"/>
      <c r="J420" s="37"/>
      <c r="K420" s="37"/>
      <c r="L420" s="40"/>
      <c r="M420" s="191"/>
      <c r="N420" s="192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233</v>
      </c>
      <c r="AU420" s="18" t="s">
        <v>84</v>
      </c>
    </row>
    <row r="421" spans="2:63" s="12" customFormat="1" ht="22.9" customHeight="1">
      <c r="B421" s="159"/>
      <c r="C421" s="160"/>
      <c r="D421" s="161" t="s">
        <v>73</v>
      </c>
      <c r="E421" s="173" t="s">
        <v>842</v>
      </c>
      <c r="F421" s="173" t="s">
        <v>843</v>
      </c>
      <c r="G421" s="160"/>
      <c r="H421" s="160"/>
      <c r="I421" s="163"/>
      <c r="J421" s="174">
        <f>BK421</f>
        <v>0</v>
      </c>
      <c r="K421" s="160"/>
      <c r="L421" s="165"/>
      <c r="M421" s="166"/>
      <c r="N421" s="167"/>
      <c r="O421" s="167"/>
      <c r="P421" s="168">
        <f>SUM(P422:P452)</f>
        <v>0</v>
      </c>
      <c r="Q421" s="167"/>
      <c r="R421" s="168">
        <f>SUM(R422:R452)</f>
        <v>0</v>
      </c>
      <c r="S421" s="167"/>
      <c r="T421" s="169">
        <f>SUM(T422:T452)</f>
        <v>0</v>
      </c>
      <c r="AR421" s="170" t="s">
        <v>84</v>
      </c>
      <c r="AT421" s="171" t="s">
        <v>73</v>
      </c>
      <c r="AU421" s="171" t="s">
        <v>82</v>
      </c>
      <c r="AY421" s="170" t="s">
        <v>225</v>
      </c>
      <c r="BK421" s="172">
        <f>SUM(BK422:BK452)</f>
        <v>0</v>
      </c>
    </row>
    <row r="422" spans="1:65" s="2" customFormat="1" ht="114.95" customHeight="1">
      <c r="A422" s="35"/>
      <c r="B422" s="36"/>
      <c r="C422" s="175" t="s">
        <v>844</v>
      </c>
      <c r="D422" s="175" t="s">
        <v>227</v>
      </c>
      <c r="E422" s="176" t="s">
        <v>845</v>
      </c>
      <c r="F422" s="177" t="s">
        <v>846</v>
      </c>
      <c r="G422" s="178" t="s">
        <v>281</v>
      </c>
      <c r="H422" s="179">
        <v>6</v>
      </c>
      <c r="I422" s="180"/>
      <c r="J422" s="181">
        <f>ROUND(I422*H422,2)</f>
        <v>0</v>
      </c>
      <c r="K422" s="177" t="s">
        <v>292</v>
      </c>
      <c r="L422" s="40"/>
      <c r="M422" s="182" t="s">
        <v>19</v>
      </c>
      <c r="N422" s="183" t="s">
        <v>45</v>
      </c>
      <c r="O422" s="65"/>
      <c r="P422" s="184">
        <f>O422*H422</f>
        <v>0</v>
      </c>
      <c r="Q422" s="184">
        <v>0</v>
      </c>
      <c r="R422" s="184">
        <f>Q422*H422</f>
        <v>0</v>
      </c>
      <c r="S422" s="184">
        <v>0</v>
      </c>
      <c r="T422" s="185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6" t="s">
        <v>295</v>
      </c>
      <c r="AT422" s="186" t="s">
        <v>227</v>
      </c>
      <c r="AU422" s="186" t="s">
        <v>84</v>
      </c>
      <c r="AY422" s="18" t="s">
        <v>225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8" t="s">
        <v>82</v>
      </c>
      <c r="BK422" s="187">
        <f>ROUND(I422*H422,2)</f>
        <v>0</v>
      </c>
      <c r="BL422" s="18" t="s">
        <v>295</v>
      </c>
      <c r="BM422" s="186" t="s">
        <v>847</v>
      </c>
    </row>
    <row r="423" spans="1:47" s="2" customFormat="1" ht="11.25">
      <c r="A423" s="35"/>
      <c r="B423" s="36"/>
      <c r="C423" s="37"/>
      <c r="D423" s="188" t="s">
        <v>233</v>
      </c>
      <c r="E423" s="37"/>
      <c r="F423" s="189" t="s">
        <v>848</v>
      </c>
      <c r="G423" s="37"/>
      <c r="H423" s="37"/>
      <c r="I423" s="190"/>
      <c r="J423" s="37"/>
      <c r="K423" s="37"/>
      <c r="L423" s="40"/>
      <c r="M423" s="191"/>
      <c r="N423" s="192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233</v>
      </c>
      <c r="AU423" s="18" t="s">
        <v>84</v>
      </c>
    </row>
    <row r="424" spans="2:51" s="13" customFormat="1" ht="11.25">
      <c r="B424" s="193"/>
      <c r="C424" s="194"/>
      <c r="D424" s="195" t="s">
        <v>249</v>
      </c>
      <c r="E424" s="196" t="s">
        <v>19</v>
      </c>
      <c r="F424" s="197" t="s">
        <v>849</v>
      </c>
      <c r="G424" s="194"/>
      <c r="H424" s="198">
        <v>6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249</v>
      </c>
      <c r="AU424" s="204" t="s">
        <v>84</v>
      </c>
      <c r="AV424" s="13" t="s">
        <v>84</v>
      </c>
      <c r="AW424" s="13" t="s">
        <v>36</v>
      </c>
      <c r="AX424" s="13" t="s">
        <v>82</v>
      </c>
      <c r="AY424" s="204" t="s">
        <v>225</v>
      </c>
    </row>
    <row r="425" spans="1:65" s="2" customFormat="1" ht="123" customHeight="1">
      <c r="A425" s="35"/>
      <c r="B425" s="36"/>
      <c r="C425" s="175" t="s">
        <v>850</v>
      </c>
      <c r="D425" s="175" t="s">
        <v>227</v>
      </c>
      <c r="E425" s="176" t="s">
        <v>851</v>
      </c>
      <c r="F425" s="177" t="s">
        <v>852</v>
      </c>
      <c r="G425" s="178" t="s">
        <v>281</v>
      </c>
      <c r="H425" s="179">
        <v>1</v>
      </c>
      <c r="I425" s="180"/>
      <c r="J425" s="181">
        <f>ROUND(I425*H425,2)</f>
        <v>0</v>
      </c>
      <c r="K425" s="177" t="s">
        <v>19</v>
      </c>
      <c r="L425" s="40"/>
      <c r="M425" s="182" t="s">
        <v>19</v>
      </c>
      <c r="N425" s="183" t="s">
        <v>45</v>
      </c>
      <c r="O425" s="65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6" t="s">
        <v>295</v>
      </c>
      <c r="AT425" s="186" t="s">
        <v>227</v>
      </c>
      <c r="AU425" s="186" t="s">
        <v>84</v>
      </c>
      <c r="AY425" s="18" t="s">
        <v>225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8" t="s">
        <v>82</v>
      </c>
      <c r="BK425" s="187">
        <f>ROUND(I425*H425,2)</f>
        <v>0</v>
      </c>
      <c r="BL425" s="18" t="s">
        <v>295</v>
      </c>
      <c r="BM425" s="186" t="s">
        <v>853</v>
      </c>
    </row>
    <row r="426" spans="2:51" s="13" customFormat="1" ht="11.25">
      <c r="B426" s="193"/>
      <c r="C426" s="194"/>
      <c r="D426" s="195" t="s">
        <v>249</v>
      </c>
      <c r="E426" s="196" t="s">
        <v>19</v>
      </c>
      <c r="F426" s="197" t="s">
        <v>854</v>
      </c>
      <c r="G426" s="194"/>
      <c r="H426" s="198">
        <v>1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249</v>
      </c>
      <c r="AU426" s="204" t="s">
        <v>84</v>
      </c>
      <c r="AV426" s="13" t="s">
        <v>84</v>
      </c>
      <c r="AW426" s="13" t="s">
        <v>36</v>
      </c>
      <c r="AX426" s="13" t="s">
        <v>82</v>
      </c>
      <c r="AY426" s="204" t="s">
        <v>225</v>
      </c>
    </row>
    <row r="427" spans="1:65" s="2" customFormat="1" ht="142.15" customHeight="1">
      <c r="A427" s="35"/>
      <c r="B427" s="36"/>
      <c r="C427" s="175" t="s">
        <v>855</v>
      </c>
      <c r="D427" s="175" t="s">
        <v>227</v>
      </c>
      <c r="E427" s="176" t="s">
        <v>856</v>
      </c>
      <c r="F427" s="177" t="s">
        <v>857</v>
      </c>
      <c r="G427" s="178" t="s">
        <v>281</v>
      </c>
      <c r="H427" s="179">
        <v>1</v>
      </c>
      <c r="I427" s="180"/>
      <c r="J427" s="181">
        <f>ROUND(I427*H427,2)</f>
        <v>0</v>
      </c>
      <c r="K427" s="177" t="s">
        <v>19</v>
      </c>
      <c r="L427" s="40"/>
      <c r="M427" s="182" t="s">
        <v>19</v>
      </c>
      <c r="N427" s="183" t="s">
        <v>45</v>
      </c>
      <c r="O427" s="65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6" t="s">
        <v>295</v>
      </c>
      <c r="AT427" s="186" t="s">
        <v>227</v>
      </c>
      <c r="AU427" s="186" t="s">
        <v>84</v>
      </c>
      <c r="AY427" s="18" t="s">
        <v>225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8" t="s">
        <v>82</v>
      </c>
      <c r="BK427" s="187">
        <f>ROUND(I427*H427,2)</f>
        <v>0</v>
      </c>
      <c r="BL427" s="18" t="s">
        <v>295</v>
      </c>
      <c r="BM427" s="186" t="s">
        <v>858</v>
      </c>
    </row>
    <row r="428" spans="2:51" s="13" customFormat="1" ht="11.25">
      <c r="B428" s="193"/>
      <c r="C428" s="194"/>
      <c r="D428" s="195" t="s">
        <v>249</v>
      </c>
      <c r="E428" s="196" t="s">
        <v>19</v>
      </c>
      <c r="F428" s="197" t="s">
        <v>859</v>
      </c>
      <c r="G428" s="194"/>
      <c r="H428" s="198">
        <v>1</v>
      </c>
      <c r="I428" s="199"/>
      <c r="J428" s="194"/>
      <c r="K428" s="194"/>
      <c r="L428" s="200"/>
      <c r="M428" s="201"/>
      <c r="N428" s="202"/>
      <c r="O428" s="202"/>
      <c r="P428" s="202"/>
      <c r="Q428" s="202"/>
      <c r="R428" s="202"/>
      <c r="S428" s="202"/>
      <c r="T428" s="203"/>
      <c r="AT428" s="204" t="s">
        <v>249</v>
      </c>
      <c r="AU428" s="204" t="s">
        <v>84</v>
      </c>
      <c r="AV428" s="13" t="s">
        <v>84</v>
      </c>
      <c r="AW428" s="13" t="s">
        <v>36</v>
      </c>
      <c r="AX428" s="13" t="s">
        <v>82</v>
      </c>
      <c r="AY428" s="204" t="s">
        <v>225</v>
      </c>
    </row>
    <row r="429" spans="1:65" s="2" customFormat="1" ht="156.75" customHeight="1">
      <c r="A429" s="35"/>
      <c r="B429" s="36"/>
      <c r="C429" s="175" t="s">
        <v>860</v>
      </c>
      <c r="D429" s="175" t="s">
        <v>227</v>
      </c>
      <c r="E429" s="176" t="s">
        <v>861</v>
      </c>
      <c r="F429" s="177" t="s">
        <v>862</v>
      </c>
      <c r="G429" s="178" t="s">
        <v>281</v>
      </c>
      <c r="H429" s="179">
        <v>1</v>
      </c>
      <c r="I429" s="180"/>
      <c r="J429" s="181">
        <f>ROUND(I429*H429,2)</f>
        <v>0</v>
      </c>
      <c r="K429" s="177" t="s">
        <v>19</v>
      </c>
      <c r="L429" s="40"/>
      <c r="M429" s="182" t="s">
        <v>19</v>
      </c>
      <c r="N429" s="183" t="s">
        <v>45</v>
      </c>
      <c r="O429" s="65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6" t="s">
        <v>295</v>
      </c>
      <c r="AT429" s="186" t="s">
        <v>227</v>
      </c>
      <c r="AU429" s="186" t="s">
        <v>84</v>
      </c>
      <c r="AY429" s="18" t="s">
        <v>225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8" t="s">
        <v>82</v>
      </c>
      <c r="BK429" s="187">
        <f>ROUND(I429*H429,2)</f>
        <v>0</v>
      </c>
      <c r="BL429" s="18" t="s">
        <v>295</v>
      </c>
      <c r="BM429" s="186" t="s">
        <v>863</v>
      </c>
    </row>
    <row r="430" spans="2:51" s="13" customFormat="1" ht="11.25">
      <c r="B430" s="193"/>
      <c r="C430" s="194"/>
      <c r="D430" s="195" t="s">
        <v>249</v>
      </c>
      <c r="E430" s="196" t="s">
        <v>19</v>
      </c>
      <c r="F430" s="197" t="s">
        <v>864</v>
      </c>
      <c r="G430" s="194"/>
      <c r="H430" s="198">
        <v>1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249</v>
      </c>
      <c r="AU430" s="204" t="s">
        <v>84</v>
      </c>
      <c r="AV430" s="13" t="s">
        <v>84</v>
      </c>
      <c r="AW430" s="13" t="s">
        <v>36</v>
      </c>
      <c r="AX430" s="13" t="s">
        <v>82</v>
      </c>
      <c r="AY430" s="204" t="s">
        <v>225</v>
      </c>
    </row>
    <row r="431" spans="1:65" s="2" customFormat="1" ht="142.15" customHeight="1">
      <c r="A431" s="35"/>
      <c r="B431" s="36"/>
      <c r="C431" s="175" t="s">
        <v>865</v>
      </c>
      <c r="D431" s="175" t="s">
        <v>227</v>
      </c>
      <c r="E431" s="176" t="s">
        <v>866</v>
      </c>
      <c r="F431" s="177" t="s">
        <v>867</v>
      </c>
      <c r="G431" s="178" t="s">
        <v>281</v>
      </c>
      <c r="H431" s="179">
        <v>1</v>
      </c>
      <c r="I431" s="180"/>
      <c r="J431" s="181">
        <f>ROUND(I431*H431,2)</f>
        <v>0</v>
      </c>
      <c r="K431" s="177" t="s">
        <v>19</v>
      </c>
      <c r="L431" s="40"/>
      <c r="M431" s="182" t="s">
        <v>19</v>
      </c>
      <c r="N431" s="183" t="s">
        <v>45</v>
      </c>
      <c r="O431" s="65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6" t="s">
        <v>295</v>
      </c>
      <c r="AT431" s="186" t="s">
        <v>227</v>
      </c>
      <c r="AU431" s="186" t="s">
        <v>84</v>
      </c>
      <c r="AY431" s="18" t="s">
        <v>225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8" t="s">
        <v>82</v>
      </c>
      <c r="BK431" s="187">
        <f>ROUND(I431*H431,2)</f>
        <v>0</v>
      </c>
      <c r="BL431" s="18" t="s">
        <v>295</v>
      </c>
      <c r="BM431" s="186" t="s">
        <v>868</v>
      </c>
    </row>
    <row r="432" spans="2:51" s="13" customFormat="1" ht="11.25">
      <c r="B432" s="193"/>
      <c r="C432" s="194"/>
      <c r="D432" s="195" t="s">
        <v>249</v>
      </c>
      <c r="E432" s="196" t="s">
        <v>19</v>
      </c>
      <c r="F432" s="197" t="s">
        <v>869</v>
      </c>
      <c r="G432" s="194"/>
      <c r="H432" s="198">
        <v>1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249</v>
      </c>
      <c r="AU432" s="204" t="s">
        <v>84</v>
      </c>
      <c r="AV432" s="13" t="s">
        <v>84</v>
      </c>
      <c r="AW432" s="13" t="s">
        <v>36</v>
      </c>
      <c r="AX432" s="13" t="s">
        <v>82</v>
      </c>
      <c r="AY432" s="204" t="s">
        <v>225</v>
      </c>
    </row>
    <row r="433" spans="1:65" s="2" customFormat="1" ht="114.95" customHeight="1">
      <c r="A433" s="35"/>
      <c r="B433" s="36"/>
      <c r="C433" s="175" t="s">
        <v>870</v>
      </c>
      <c r="D433" s="175" t="s">
        <v>227</v>
      </c>
      <c r="E433" s="176" t="s">
        <v>871</v>
      </c>
      <c r="F433" s="177" t="s">
        <v>846</v>
      </c>
      <c r="G433" s="178" t="s">
        <v>281</v>
      </c>
      <c r="H433" s="179">
        <v>4</v>
      </c>
      <c r="I433" s="180"/>
      <c r="J433" s="181">
        <f>ROUND(I433*H433,2)</f>
        <v>0</v>
      </c>
      <c r="K433" s="177" t="s">
        <v>19</v>
      </c>
      <c r="L433" s="40"/>
      <c r="M433" s="182" t="s">
        <v>19</v>
      </c>
      <c r="N433" s="183" t="s">
        <v>45</v>
      </c>
      <c r="O433" s="65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6" t="s">
        <v>295</v>
      </c>
      <c r="AT433" s="186" t="s">
        <v>227</v>
      </c>
      <c r="AU433" s="186" t="s">
        <v>84</v>
      </c>
      <c r="AY433" s="18" t="s">
        <v>225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8" t="s">
        <v>82</v>
      </c>
      <c r="BK433" s="187">
        <f>ROUND(I433*H433,2)</f>
        <v>0</v>
      </c>
      <c r="BL433" s="18" t="s">
        <v>295</v>
      </c>
      <c r="BM433" s="186" t="s">
        <v>872</v>
      </c>
    </row>
    <row r="434" spans="2:51" s="13" customFormat="1" ht="11.25">
      <c r="B434" s="193"/>
      <c r="C434" s="194"/>
      <c r="D434" s="195" t="s">
        <v>249</v>
      </c>
      <c r="E434" s="196" t="s">
        <v>19</v>
      </c>
      <c r="F434" s="197" t="s">
        <v>873</v>
      </c>
      <c r="G434" s="194"/>
      <c r="H434" s="198">
        <v>4</v>
      </c>
      <c r="I434" s="199"/>
      <c r="J434" s="194"/>
      <c r="K434" s="194"/>
      <c r="L434" s="200"/>
      <c r="M434" s="201"/>
      <c r="N434" s="202"/>
      <c r="O434" s="202"/>
      <c r="P434" s="202"/>
      <c r="Q434" s="202"/>
      <c r="R434" s="202"/>
      <c r="S434" s="202"/>
      <c r="T434" s="203"/>
      <c r="AT434" s="204" t="s">
        <v>249</v>
      </c>
      <c r="AU434" s="204" t="s">
        <v>84</v>
      </c>
      <c r="AV434" s="13" t="s">
        <v>84</v>
      </c>
      <c r="AW434" s="13" t="s">
        <v>36</v>
      </c>
      <c r="AX434" s="13" t="s">
        <v>82</v>
      </c>
      <c r="AY434" s="204" t="s">
        <v>225</v>
      </c>
    </row>
    <row r="435" spans="1:65" s="2" customFormat="1" ht="114.95" customHeight="1">
      <c r="A435" s="35"/>
      <c r="B435" s="36"/>
      <c r="C435" s="175" t="s">
        <v>874</v>
      </c>
      <c r="D435" s="175" t="s">
        <v>227</v>
      </c>
      <c r="E435" s="176" t="s">
        <v>875</v>
      </c>
      <c r="F435" s="177" t="s">
        <v>876</v>
      </c>
      <c r="G435" s="178" t="s">
        <v>281</v>
      </c>
      <c r="H435" s="179">
        <v>9</v>
      </c>
      <c r="I435" s="180"/>
      <c r="J435" s="181">
        <f>ROUND(I435*H435,2)</f>
        <v>0</v>
      </c>
      <c r="K435" s="177" t="s">
        <v>19</v>
      </c>
      <c r="L435" s="40"/>
      <c r="M435" s="182" t="s">
        <v>19</v>
      </c>
      <c r="N435" s="183" t="s">
        <v>45</v>
      </c>
      <c r="O435" s="65"/>
      <c r="P435" s="184">
        <f>O435*H435</f>
        <v>0</v>
      </c>
      <c r="Q435" s="184">
        <v>0</v>
      </c>
      <c r="R435" s="184">
        <f>Q435*H435</f>
        <v>0</v>
      </c>
      <c r="S435" s="184">
        <v>0</v>
      </c>
      <c r="T435" s="185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6" t="s">
        <v>295</v>
      </c>
      <c r="AT435" s="186" t="s">
        <v>227</v>
      </c>
      <c r="AU435" s="186" t="s">
        <v>84</v>
      </c>
      <c r="AY435" s="18" t="s">
        <v>225</v>
      </c>
      <c r="BE435" s="187">
        <f>IF(N435="základní",J435,0)</f>
        <v>0</v>
      </c>
      <c r="BF435" s="187">
        <f>IF(N435="snížená",J435,0)</f>
        <v>0</v>
      </c>
      <c r="BG435" s="187">
        <f>IF(N435="zákl. přenesená",J435,0)</f>
        <v>0</v>
      </c>
      <c r="BH435" s="187">
        <f>IF(N435="sníž. přenesená",J435,0)</f>
        <v>0</v>
      </c>
      <c r="BI435" s="187">
        <f>IF(N435="nulová",J435,0)</f>
        <v>0</v>
      </c>
      <c r="BJ435" s="18" t="s">
        <v>82</v>
      </c>
      <c r="BK435" s="187">
        <f>ROUND(I435*H435,2)</f>
        <v>0</v>
      </c>
      <c r="BL435" s="18" t="s">
        <v>295</v>
      </c>
      <c r="BM435" s="186" t="s">
        <v>877</v>
      </c>
    </row>
    <row r="436" spans="2:51" s="13" customFormat="1" ht="11.25">
      <c r="B436" s="193"/>
      <c r="C436" s="194"/>
      <c r="D436" s="195" t="s">
        <v>249</v>
      </c>
      <c r="E436" s="196" t="s">
        <v>19</v>
      </c>
      <c r="F436" s="197" t="s">
        <v>878</v>
      </c>
      <c r="G436" s="194"/>
      <c r="H436" s="198">
        <v>9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249</v>
      </c>
      <c r="AU436" s="204" t="s">
        <v>84</v>
      </c>
      <c r="AV436" s="13" t="s">
        <v>84</v>
      </c>
      <c r="AW436" s="13" t="s">
        <v>36</v>
      </c>
      <c r="AX436" s="13" t="s">
        <v>82</v>
      </c>
      <c r="AY436" s="204" t="s">
        <v>225</v>
      </c>
    </row>
    <row r="437" spans="1:65" s="2" customFormat="1" ht="114.95" customHeight="1">
      <c r="A437" s="35"/>
      <c r="B437" s="36"/>
      <c r="C437" s="175" t="s">
        <v>879</v>
      </c>
      <c r="D437" s="175" t="s">
        <v>227</v>
      </c>
      <c r="E437" s="176" t="s">
        <v>880</v>
      </c>
      <c r="F437" s="177" t="s">
        <v>876</v>
      </c>
      <c r="G437" s="178" t="s">
        <v>281</v>
      </c>
      <c r="H437" s="179">
        <v>1</v>
      </c>
      <c r="I437" s="180"/>
      <c r="J437" s="181">
        <f>ROUND(I437*H437,2)</f>
        <v>0</v>
      </c>
      <c r="K437" s="177" t="s">
        <v>19</v>
      </c>
      <c r="L437" s="40"/>
      <c r="M437" s="182" t="s">
        <v>19</v>
      </c>
      <c r="N437" s="183" t="s">
        <v>45</v>
      </c>
      <c r="O437" s="65"/>
      <c r="P437" s="184">
        <f>O437*H437</f>
        <v>0</v>
      </c>
      <c r="Q437" s="184">
        <v>0</v>
      </c>
      <c r="R437" s="184">
        <f>Q437*H437</f>
        <v>0</v>
      </c>
      <c r="S437" s="184">
        <v>0</v>
      </c>
      <c r="T437" s="185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6" t="s">
        <v>295</v>
      </c>
      <c r="AT437" s="186" t="s">
        <v>227</v>
      </c>
      <c r="AU437" s="186" t="s">
        <v>84</v>
      </c>
      <c r="AY437" s="18" t="s">
        <v>225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8" t="s">
        <v>82</v>
      </c>
      <c r="BK437" s="187">
        <f>ROUND(I437*H437,2)</f>
        <v>0</v>
      </c>
      <c r="BL437" s="18" t="s">
        <v>295</v>
      </c>
      <c r="BM437" s="186" t="s">
        <v>881</v>
      </c>
    </row>
    <row r="438" spans="2:51" s="13" customFormat="1" ht="11.25">
      <c r="B438" s="193"/>
      <c r="C438" s="194"/>
      <c r="D438" s="195" t="s">
        <v>249</v>
      </c>
      <c r="E438" s="196" t="s">
        <v>19</v>
      </c>
      <c r="F438" s="197" t="s">
        <v>882</v>
      </c>
      <c r="G438" s="194"/>
      <c r="H438" s="198">
        <v>1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249</v>
      </c>
      <c r="AU438" s="204" t="s">
        <v>84</v>
      </c>
      <c r="AV438" s="13" t="s">
        <v>84</v>
      </c>
      <c r="AW438" s="13" t="s">
        <v>36</v>
      </c>
      <c r="AX438" s="13" t="s">
        <v>82</v>
      </c>
      <c r="AY438" s="204" t="s">
        <v>225</v>
      </c>
    </row>
    <row r="439" spans="1:65" s="2" customFormat="1" ht="114.95" customHeight="1">
      <c r="A439" s="35"/>
      <c r="B439" s="36"/>
      <c r="C439" s="175" t="s">
        <v>883</v>
      </c>
      <c r="D439" s="175" t="s">
        <v>227</v>
      </c>
      <c r="E439" s="176" t="s">
        <v>884</v>
      </c>
      <c r="F439" s="177" t="s">
        <v>885</v>
      </c>
      <c r="G439" s="178" t="s">
        <v>281</v>
      </c>
      <c r="H439" s="179">
        <v>1</v>
      </c>
      <c r="I439" s="180"/>
      <c r="J439" s="181">
        <f>ROUND(I439*H439,2)</f>
        <v>0</v>
      </c>
      <c r="K439" s="177" t="s">
        <v>19</v>
      </c>
      <c r="L439" s="40"/>
      <c r="M439" s="182" t="s">
        <v>19</v>
      </c>
      <c r="N439" s="183" t="s">
        <v>45</v>
      </c>
      <c r="O439" s="65"/>
      <c r="P439" s="184">
        <f>O439*H439</f>
        <v>0</v>
      </c>
      <c r="Q439" s="184">
        <v>0</v>
      </c>
      <c r="R439" s="184">
        <f>Q439*H439</f>
        <v>0</v>
      </c>
      <c r="S439" s="184">
        <v>0</v>
      </c>
      <c r="T439" s="185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6" t="s">
        <v>295</v>
      </c>
      <c r="AT439" s="186" t="s">
        <v>227</v>
      </c>
      <c r="AU439" s="186" t="s">
        <v>84</v>
      </c>
      <c r="AY439" s="18" t="s">
        <v>225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8" t="s">
        <v>82</v>
      </c>
      <c r="BK439" s="187">
        <f>ROUND(I439*H439,2)</f>
        <v>0</v>
      </c>
      <c r="BL439" s="18" t="s">
        <v>295</v>
      </c>
      <c r="BM439" s="186" t="s">
        <v>886</v>
      </c>
    </row>
    <row r="440" spans="2:51" s="13" customFormat="1" ht="11.25">
      <c r="B440" s="193"/>
      <c r="C440" s="194"/>
      <c r="D440" s="195" t="s">
        <v>249</v>
      </c>
      <c r="E440" s="196" t="s">
        <v>19</v>
      </c>
      <c r="F440" s="197" t="s">
        <v>887</v>
      </c>
      <c r="G440" s="194"/>
      <c r="H440" s="198">
        <v>1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249</v>
      </c>
      <c r="AU440" s="204" t="s">
        <v>84</v>
      </c>
      <c r="AV440" s="13" t="s">
        <v>84</v>
      </c>
      <c r="AW440" s="13" t="s">
        <v>36</v>
      </c>
      <c r="AX440" s="13" t="s">
        <v>82</v>
      </c>
      <c r="AY440" s="204" t="s">
        <v>225</v>
      </c>
    </row>
    <row r="441" spans="1:65" s="2" customFormat="1" ht="168" customHeight="1">
      <c r="A441" s="35"/>
      <c r="B441" s="36"/>
      <c r="C441" s="175" t="s">
        <v>888</v>
      </c>
      <c r="D441" s="175" t="s">
        <v>227</v>
      </c>
      <c r="E441" s="176" t="s">
        <v>889</v>
      </c>
      <c r="F441" s="177" t="s">
        <v>890</v>
      </c>
      <c r="G441" s="178" t="s">
        <v>281</v>
      </c>
      <c r="H441" s="179">
        <v>2</v>
      </c>
      <c r="I441" s="180"/>
      <c r="J441" s="181">
        <f>ROUND(I441*H441,2)</f>
        <v>0</v>
      </c>
      <c r="K441" s="177" t="s">
        <v>19</v>
      </c>
      <c r="L441" s="40"/>
      <c r="M441" s="182" t="s">
        <v>19</v>
      </c>
      <c r="N441" s="183" t="s">
        <v>45</v>
      </c>
      <c r="O441" s="65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6" t="s">
        <v>295</v>
      </c>
      <c r="AT441" s="186" t="s">
        <v>227</v>
      </c>
      <c r="AU441" s="186" t="s">
        <v>84</v>
      </c>
      <c r="AY441" s="18" t="s">
        <v>225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8" t="s">
        <v>82</v>
      </c>
      <c r="BK441" s="187">
        <f>ROUND(I441*H441,2)</f>
        <v>0</v>
      </c>
      <c r="BL441" s="18" t="s">
        <v>295</v>
      </c>
      <c r="BM441" s="186" t="s">
        <v>891</v>
      </c>
    </row>
    <row r="442" spans="2:51" s="13" customFormat="1" ht="11.25">
      <c r="B442" s="193"/>
      <c r="C442" s="194"/>
      <c r="D442" s="195" t="s">
        <v>249</v>
      </c>
      <c r="E442" s="196" t="s">
        <v>19</v>
      </c>
      <c r="F442" s="197" t="s">
        <v>892</v>
      </c>
      <c r="G442" s="194"/>
      <c r="H442" s="198">
        <v>2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249</v>
      </c>
      <c r="AU442" s="204" t="s">
        <v>84</v>
      </c>
      <c r="AV442" s="13" t="s">
        <v>84</v>
      </c>
      <c r="AW442" s="13" t="s">
        <v>36</v>
      </c>
      <c r="AX442" s="13" t="s">
        <v>82</v>
      </c>
      <c r="AY442" s="204" t="s">
        <v>225</v>
      </c>
    </row>
    <row r="443" spans="1:65" s="2" customFormat="1" ht="168" customHeight="1">
      <c r="A443" s="35"/>
      <c r="B443" s="36"/>
      <c r="C443" s="175" t="s">
        <v>893</v>
      </c>
      <c r="D443" s="175" t="s">
        <v>227</v>
      </c>
      <c r="E443" s="176" t="s">
        <v>894</v>
      </c>
      <c r="F443" s="177" t="s">
        <v>890</v>
      </c>
      <c r="G443" s="178" t="s">
        <v>281</v>
      </c>
      <c r="H443" s="179">
        <v>3</v>
      </c>
      <c r="I443" s="180"/>
      <c r="J443" s="181">
        <f>ROUND(I443*H443,2)</f>
        <v>0</v>
      </c>
      <c r="K443" s="177" t="s">
        <v>19</v>
      </c>
      <c r="L443" s="40"/>
      <c r="M443" s="182" t="s">
        <v>19</v>
      </c>
      <c r="N443" s="183" t="s">
        <v>45</v>
      </c>
      <c r="O443" s="65"/>
      <c r="P443" s="184">
        <f>O443*H443</f>
        <v>0</v>
      </c>
      <c r="Q443" s="184">
        <v>0</v>
      </c>
      <c r="R443" s="184">
        <f>Q443*H443</f>
        <v>0</v>
      </c>
      <c r="S443" s="184">
        <v>0</v>
      </c>
      <c r="T443" s="185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6" t="s">
        <v>295</v>
      </c>
      <c r="AT443" s="186" t="s">
        <v>227</v>
      </c>
      <c r="AU443" s="186" t="s">
        <v>84</v>
      </c>
      <c r="AY443" s="18" t="s">
        <v>225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8" t="s">
        <v>82</v>
      </c>
      <c r="BK443" s="187">
        <f>ROUND(I443*H443,2)</f>
        <v>0</v>
      </c>
      <c r="BL443" s="18" t="s">
        <v>295</v>
      </c>
      <c r="BM443" s="186" t="s">
        <v>895</v>
      </c>
    </row>
    <row r="444" spans="2:51" s="13" customFormat="1" ht="11.25">
      <c r="B444" s="193"/>
      <c r="C444" s="194"/>
      <c r="D444" s="195" t="s">
        <v>249</v>
      </c>
      <c r="E444" s="196" t="s">
        <v>19</v>
      </c>
      <c r="F444" s="197" t="s">
        <v>896</v>
      </c>
      <c r="G444" s="194"/>
      <c r="H444" s="198">
        <v>3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249</v>
      </c>
      <c r="AU444" s="204" t="s">
        <v>84</v>
      </c>
      <c r="AV444" s="13" t="s">
        <v>84</v>
      </c>
      <c r="AW444" s="13" t="s">
        <v>36</v>
      </c>
      <c r="AX444" s="13" t="s">
        <v>82</v>
      </c>
      <c r="AY444" s="204" t="s">
        <v>225</v>
      </c>
    </row>
    <row r="445" spans="1:65" s="2" customFormat="1" ht="142.15" customHeight="1">
      <c r="A445" s="35"/>
      <c r="B445" s="36"/>
      <c r="C445" s="175" t="s">
        <v>897</v>
      </c>
      <c r="D445" s="175" t="s">
        <v>227</v>
      </c>
      <c r="E445" s="176" t="s">
        <v>898</v>
      </c>
      <c r="F445" s="177" t="s">
        <v>899</v>
      </c>
      <c r="G445" s="178" t="s">
        <v>281</v>
      </c>
      <c r="H445" s="179">
        <v>2</v>
      </c>
      <c r="I445" s="180"/>
      <c r="J445" s="181">
        <f>ROUND(I445*H445,2)</f>
        <v>0</v>
      </c>
      <c r="K445" s="177" t="s">
        <v>19</v>
      </c>
      <c r="L445" s="40"/>
      <c r="M445" s="182" t="s">
        <v>19</v>
      </c>
      <c r="N445" s="183" t="s">
        <v>45</v>
      </c>
      <c r="O445" s="65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6" t="s">
        <v>295</v>
      </c>
      <c r="AT445" s="186" t="s">
        <v>227</v>
      </c>
      <c r="AU445" s="186" t="s">
        <v>84</v>
      </c>
      <c r="AY445" s="18" t="s">
        <v>225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8" t="s">
        <v>82</v>
      </c>
      <c r="BK445" s="187">
        <f>ROUND(I445*H445,2)</f>
        <v>0</v>
      </c>
      <c r="BL445" s="18" t="s">
        <v>295</v>
      </c>
      <c r="BM445" s="186" t="s">
        <v>900</v>
      </c>
    </row>
    <row r="446" spans="2:51" s="13" customFormat="1" ht="11.25">
      <c r="B446" s="193"/>
      <c r="C446" s="194"/>
      <c r="D446" s="195" t="s">
        <v>249</v>
      </c>
      <c r="E446" s="196" t="s">
        <v>19</v>
      </c>
      <c r="F446" s="197" t="s">
        <v>901</v>
      </c>
      <c r="G446" s="194"/>
      <c r="H446" s="198">
        <v>2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249</v>
      </c>
      <c r="AU446" s="204" t="s">
        <v>84</v>
      </c>
      <c r="AV446" s="13" t="s">
        <v>84</v>
      </c>
      <c r="AW446" s="13" t="s">
        <v>36</v>
      </c>
      <c r="AX446" s="13" t="s">
        <v>82</v>
      </c>
      <c r="AY446" s="204" t="s">
        <v>225</v>
      </c>
    </row>
    <row r="447" spans="1:65" s="2" customFormat="1" ht="178.5" customHeight="1">
      <c r="A447" s="35"/>
      <c r="B447" s="36"/>
      <c r="C447" s="175" t="s">
        <v>902</v>
      </c>
      <c r="D447" s="175" t="s">
        <v>227</v>
      </c>
      <c r="E447" s="176" t="s">
        <v>903</v>
      </c>
      <c r="F447" s="177" t="s">
        <v>904</v>
      </c>
      <c r="G447" s="178" t="s">
        <v>281</v>
      </c>
      <c r="H447" s="179">
        <v>4</v>
      </c>
      <c r="I447" s="180"/>
      <c r="J447" s="181">
        <f>ROUND(I447*H447,2)</f>
        <v>0</v>
      </c>
      <c r="K447" s="177" t="s">
        <v>19</v>
      </c>
      <c r="L447" s="40"/>
      <c r="M447" s="182" t="s">
        <v>19</v>
      </c>
      <c r="N447" s="183" t="s">
        <v>45</v>
      </c>
      <c r="O447" s="65"/>
      <c r="P447" s="184">
        <f>O447*H447</f>
        <v>0</v>
      </c>
      <c r="Q447" s="184">
        <v>0</v>
      </c>
      <c r="R447" s="184">
        <f>Q447*H447</f>
        <v>0</v>
      </c>
      <c r="S447" s="184">
        <v>0</v>
      </c>
      <c r="T447" s="185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6" t="s">
        <v>295</v>
      </c>
      <c r="AT447" s="186" t="s">
        <v>227</v>
      </c>
      <c r="AU447" s="186" t="s">
        <v>84</v>
      </c>
      <c r="AY447" s="18" t="s">
        <v>225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8" t="s">
        <v>82</v>
      </c>
      <c r="BK447" s="187">
        <f>ROUND(I447*H447,2)</f>
        <v>0</v>
      </c>
      <c r="BL447" s="18" t="s">
        <v>295</v>
      </c>
      <c r="BM447" s="186" t="s">
        <v>905</v>
      </c>
    </row>
    <row r="448" spans="2:51" s="13" customFormat="1" ht="11.25">
      <c r="B448" s="193"/>
      <c r="C448" s="194"/>
      <c r="D448" s="195" t="s">
        <v>249</v>
      </c>
      <c r="E448" s="196" t="s">
        <v>19</v>
      </c>
      <c r="F448" s="197" t="s">
        <v>906</v>
      </c>
      <c r="G448" s="194"/>
      <c r="H448" s="198">
        <v>4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249</v>
      </c>
      <c r="AU448" s="204" t="s">
        <v>84</v>
      </c>
      <c r="AV448" s="13" t="s">
        <v>84</v>
      </c>
      <c r="AW448" s="13" t="s">
        <v>36</v>
      </c>
      <c r="AX448" s="13" t="s">
        <v>82</v>
      </c>
      <c r="AY448" s="204" t="s">
        <v>225</v>
      </c>
    </row>
    <row r="449" spans="1:65" s="2" customFormat="1" ht="37.9" customHeight="1">
      <c r="A449" s="35"/>
      <c r="B449" s="36"/>
      <c r="C449" s="175" t="s">
        <v>907</v>
      </c>
      <c r="D449" s="175" t="s">
        <v>227</v>
      </c>
      <c r="E449" s="176" t="s">
        <v>908</v>
      </c>
      <c r="F449" s="177" t="s">
        <v>909</v>
      </c>
      <c r="G449" s="178" t="s">
        <v>281</v>
      </c>
      <c r="H449" s="179">
        <v>1</v>
      </c>
      <c r="I449" s="180"/>
      <c r="J449" s="181">
        <f>ROUND(I449*H449,2)</f>
        <v>0</v>
      </c>
      <c r="K449" s="177" t="s">
        <v>19</v>
      </c>
      <c r="L449" s="40"/>
      <c r="M449" s="182" t="s">
        <v>19</v>
      </c>
      <c r="N449" s="183" t="s">
        <v>45</v>
      </c>
      <c r="O449" s="65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6" t="s">
        <v>295</v>
      </c>
      <c r="AT449" s="186" t="s">
        <v>227</v>
      </c>
      <c r="AU449" s="186" t="s">
        <v>84</v>
      </c>
      <c r="AY449" s="18" t="s">
        <v>225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8" t="s">
        <v>82</v>
      </c>
      <c r="BK449" s="187">
        <f>ROUND(I449*H449,2)</f>
        <v>0</v>
      </c>
      <c r="BL449" s="18" t="s">
        <v>295</v>
      </c>
      <c r="BM449" s="186" t="s">
        <v>910</v>
      </c>
    </row>
    <row r="450" spans="1:65" s="2" customFormat="1" ht="24.2" customHeight="1">
      <c r="A450" s="35"/>
      <c r="B450" s="36"/>
      <c r="C450" s="175" t="s">
        <v>911</v>
      </c>
      <c r="D450" s="175" t="s">
        <v>227</v>
      </c>
      <c r="E450" s="176" t="s">
        <v>912</v>
      </c>
      <c r="F450" s="177" t="s">
        <v>342</v>
      </c>
      <c r="G450" s="178" t="s">
        <v>281</v>
      </c>
      <c r="H450" s="179">
        <v>1</v>
      </c>
      <c r="I450" s="180"/>
      <c r="J450" s="181">
        <f>ROUND(I450*H450,2)</f>
        <v>0</v>
      </c>
      <c r="K450" s="177" t="s">
        <v>19</v>
      </c>
      <c r="L450" s="40"/>
      <c r="M450" s="182" t="s">
        <v>19</v>
      </c>
      <c r="N450" s="183" t="s">
        <v>45</v>
      </c>
      <c r="O450" s="65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6" t="s">
        <v>295</v>
      </c>
      <c r="AT450" s="186" t="s">
        <v>227</v>
      </c>
      <c r="AU450" s="186" t="s">
        <v>84</v>
      </c>
      <c r="AY450" s="18" t="s">
        <v>225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8" t="s">
        <v>82</v>
      </c>
      <c r="BK450" s="187">
        <f>ROUND(I450*H450,2)</f>
        <v>0</v>
      </c>
      <c r="BL450" s="18" t="s">
        <v>295</v>
      </c>
      <c r="BM450" s="186" t="s">
        <v>913</v>
      </c>
    </row>
    <row r="451" spans="1:65" s="2" customFormat="1" ht="44.25" customHeight="1">
      <c r="A451" s="35"/>
      <c r="B451" s="36"/>
      <c r="C451" s="175" t="s">
        <v>914</v>
      </c>
      <c r="D451" s="175" t="s">
        <v>227</v>
      </c>
      <c r="E451" s="176" t="s">
        <v>915</v>
      </c>
      <c r="F451" s="177" t="s">
        <v>916</v>
      </c>
      <c r="G451" s="178" t="s">
        <v>285</v>
      </c>
      <c r="H451" s="179">
        <v>0.21</v>
      </c>
      <c r="I451" s="180"/>
      <c r="J451" s="181">
        <f>ROUND(I451*H451,2)</f>
        <v>0</v>
      </c>
      <c r="K451" s="177" t="s">
        <v>292</v>
      </c>
      <c r="L451" s="40"/>
      <c r="M451" s="182" t="s">
        <v>19</v>
      </c>
      <c r="N451" s="183" t="s">
        <v>45</v>
      </c>
      <c r="O451" s="65"/>
      <c r="P451" s="184">
        <f>O451*H451</f>
        <v>0</v>
      </c>
      <c r="Q451" s="184">
        <v>0</v>
      </c>
      <c r="R451" s="184">
        <f>Q451*H451</f>
        <v>0</v>
      </c>
      <c r="S451" s="184">
        <v>0</v>
      </c>
      <c r="T451" s="185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6" t="s">
        <v>295</v>
      </c>
      <c r="AT451" s="186" t="s">
        <v>227</v>
      </c>
      <c r="AU451" s="186" t="s">
        <v>84</v>
      </c>
      <c r="AY451" s="18" t="s">
        <v>225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8" t="s">
        <v>82</v>
      </c>
      <c r="BK451" s="187">
        <f>ROUND(I451*H451,2)</f>
        <v>0</v>
      </c>
      <c r="BL451" s="18" t="s">
        <v>295</v>
      </c>
      <c r="BM451" s="186" t="s">
        <v>917</v>
      </c>
    </row>
    <row r="452" spans="1:47" s="2" customFormat="1" ht="11.25">
      <c r="A452" s="35"/>
      <c r="B452" s="36"/>
      <c r="C452" s="37"/>
      <c r="D452" s="188" t="s">
        <v>233</v>
      </c>
      <c r="E452" s="37"/>
      <c r="F452" s="189" t="s">
        <v>918</v>
      </c>
      <c r="G452" s="37"/>
      <c r="H452" s="37"/>
      <c r="I452" s="190"/>
      <c r="J452" s="37"/>
      <c r="K452" s="37"/>
      <c r="L452" s="40"/>
      <c r="M452" s="191"/>
      <c r="N452" s="192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233</v>
      </c>
      <c r="AU452" s="18" t="s">
        <v>84</v>
      </c>
    </row>
    <row r="453" spans="2:63" s="12" customFormat="1" ht="22.9" customHeight="1">
      <c r="B453" s="159"/>
      <c r="C453" s="160"/>
      <c r="D453" s="161" t="s">
        <v>73</v>
      </c>
      <c r="E453" s="173" t="s">
        <v>919</v>
      </c>
      <c r="F453" s="173" t="s">
        <v>920</v>
      </c>
      <c r="G453" s="160"/>
      <c r="H453" s="160"/>
      <c r="I453" s="163"/>
      <c r="J453" s="174">
        <f>BK453</f>
        <v>0</v>
      </c>
      <c r="K453" s="160"/>
      <c r="L453" s="165"/>
      <c r="M453" s="166"/>
      <c r="N453" s="167"/>
      <c r="O453" s="167"/>
      <c r="P453" s="168">
        <f>SUM(P454:P469)</f>
        <v>0</v>
      </c>
      <c r="Q453" s="167"/>
      <c r="R453" s="168">
        <f>SUM(R454:R469)</f>
        <v>20.634495100000002</v>
      </c>
      <c r="S453" s="167"/>
      <c r="T453" s="169">
        <f>SUM(T454:T469)</f>
        <v>0</v>
      </c>
      <c r="AR453" s="170" t="s">
        <v>84</v>
      </c>
      <c r="AT453" s="171" t="s">
        <v>73</v>
      </c>
      <c r="AU453" s="171" t="s">
        <v>82</v>
      </c>
      <c r="AY453" s="170" t="s">
        <v>225</v>
      </c>
      <c r="BK453" s="172">
        <f>SUM(BK454:BK469)</f>
        <v>0</v>
      </c>
    </row>
    <row r="454" spans="1:65" s="2" customFormat="1" ht="62.65" customHeight="1">
      <c r="A454" s="35"/>
      <c r="B454" s="36"/>
      <c r="C454" s="175" t="s">
        <v>921</v>
      </c>
      <c r="D454" s="175" t="s">
        <v>227</v>
      </c>
      <c r="E454" s="176" t="s">
        <v>922</v>
      </c>
      <c r="F454" s="177" t="s">
        <v>923</v>
      </c>
      <c r="G454" s="178" t="s">
        <v>129</v>
      </c>
      <c r="H454" s="179">
        <v>311.48</v>
      </c>
      <c r="I454" s="180"/>
      <c r="J454" s="181">
        <f>ROUND(I454*H454,2)</f>
        <v>0</v>
      </c>
      <c r="K454" s="177" t="s">
        <v>292</v>
      </c>
      <c r="L454" s="40"/>
      <c r="M454" s="182" t="s">
        <v>19</v>
      </c>
      <c r="N454" s="183" t="s">
        <v>45</v>
      </c>
      <c r="O454" s="65"/>
      <c r="P454" s="184">
        <f>O454*H454</f>
        <v>0</v>
      </c>
      <c r="Q454" s="184">
        <v>0.05341</v>
      </c>
      <c r="R454" s="184">
        <f>Q454*H454</f>
        <v>16.636146800000002</v>
      </c>
      <c r="S454" s="184">
        <v>0</v>
      </c>
      <c r="T454" s="185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6" t="s">
        <v>295</v>
      </c>
      <c r="AT454" s="186" t="s">
        <v>227</v>
      </c>
      <c r="AU454" s="186" t="s">
        <v>84</v>
      </c>
      <c r="AY454" s="18" t="s">
        <v>225</v>
      </c>
      <c r="BE454" s="187">
        <f>IF(N454="základní",J454,0)</f>
        <v>0</v>
      </c>
      <c r="BF454" s="187">
        <f>IF(N454="snížená",J454,0)</f>
        <v>0</v>
      </c>
      <c r="BG454" s="187">
        <f>IF(N454="zákl. přenesená",J454,0)</f>
        <v>0</v>
      </c>
      <c r="BH454" s="187">
        <f>IF(N454="sníž. přenesená",J454,0)</f>
        <v>0</v>
      </c>
      <c r="BI454" s="187">
        <f>IF(N454="nulová",J454,0)</f>
        <v>0</v>
      </c>
      <c r="BJ454" s="18" t="s">
        <v>82</v>
      </c>
      <c r="BK454" s="187">
        <f>ROUND(I454*H454,2)</f>
        <v>0</v>
      </c>
      <c r="BL454" s="18" t="s">
        <v>295</v>
      </c>
      <c r="BM454" s="186" t="s">
        <v>924</v>
      </c>
    </row>
    <row r="455" spans="1:47" s="2" customFormat="1" ht="11.25">
      <c r="A455" s="35"/>
      <c r="B455" s="36"/>
      <c r="C455" s="37"/>
      <c r="D455" s="188" t="s">
        <v>233</v>
      </c>
      <c r="E455" s="37"/>
      <c r="F455" s="189" t="s">
        <v>925</v>
      </c>
      <c r="G455" s="37"/>
      <c r="H455" s="37"/>
      <c r="I455" s="190"/>
      <c r="J455" s="37"/>
      <c r="K455" s="37"/>
      <c r="L455" s="40"/>
      <c r="M455" s="191"/>
      <c r="N455" s="192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233</v>
      </c>
      <c r="AU455" s="18" t="s">
        <v>84</v>
      </c>
    </row>
    <row r="456" spans="2:51" s="13" customFormat="1" ht="11.25">
      <c r="B456" s="193"/>
      <c r="C456" s="194"/>
      <c r="D456" s="195" t="s">
        <v>249</v>
      </c>
      <c r="E456" s="196" t="s">
        <v>19</v>
      </c>
      <c r="F456" s="197" t="s">
        <v>182</v>
      </c>
      <c r="G456" s="194"/>
      <c r="H456" s="198">
        <v>311.48</v>
      </c>
      <c r="I456" s="199"/>
      <c r="J456" s="194"/>
      <c r="K456" s="194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249</v>
      </c>
      <c r="AU456" s="204" t="s">
        <v>84</v>
      </c>
      <c r="AV456" s="13" t="s">
        <v>84</v>
      </c>
      <c r="AW456" s="13" t="s">
        <v>36</v>
      </c>
      <c r="AX456" s="13" t="s">
        <v>82</v>
      </c>
      <c r="AY456" s="204" t="s">
        <v>225</v>
      </c>
    </row>
    <row r="457" spans="1:65" s="2" customFormat="1" ht="55.5" customHeight="1">
      <c r="A457" s="35"/>
      <c r="B457" s="36"/>
      <c r="C457" s="175" t="s">
        <v>926</v>
      </c>
      <c r="D457" s="175" t="s">
        <v>227</v>
      </c>
      <c r="E457" s="176" t="s">
        <v>927</v>
      </c>
      <c r="F457" s="177" t="s">
        <v>928</v>
      </c>
      <c r="G457" s="178" t="s">
        <v>129</v>
      </c>
      <c r="H457" s="179">
        <v>274.64</v>
      </c>
      <c r="I457" s="180"/>
      <c r="J457" s="181">
        <f>ROUND(I457*H457,2)</f>
        <v>0</v>
      </c>
      <c r="K457" s="177" t="s">
        <v>292</v>
      </c>
      <c r="L457" s="40"/>
      <c r="M457" s="182" t="s">
        <v>19</v>
      </c>
      <c r="N457" s="183" t="s">
        <v>45</v>
      </c>
      <c r="O457" s="65"/>
      <c r="P457" s="184">
        <f>O457*H457</f>
        <v>0</v>
      </c>
      <c r="Q457" s="184">
        <v>0.00325</v>
      </c>
      <c r="R457" s="184">
        <f>Q457*H457</f>
        <v>0.8925799999999999</v>
      </c>
      <c r="S457" s="184">
        <v>0</v>
      </c>
      <c r="T457" s="185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6" t="s">
        <v>295</v>
      </c>
      <c r="AT457" s="186" t="s">
        <v>227</v>
      </c>
      <c r="AU457" s="186" t="s">
        <v>84</v>
      </c>
      <c r="AY457" s="18" t="s">
        <v>225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8" t="s">
        <v>82</v>
      </c>
      <c r="BK457" s="187">
        <f>ROUND(I457*H457,2)</f>
        <v>0</v>
      </c>
      <c r="BL457" s="18" t="s">
        <v>295</v>
      </c>
      <c r="BM457" s="186" t="s">
        <v>929</v>
      </c>
    </row>
    <row r="458" spans="1:47" s="2" customFormat="1" ht="11.25">
      <c r="A458" s="35"/>
      <c r="B458" s="36"/>
      <c r="C458" s="37"/>
      <c r="D458" s="188" t="s">
        <v>233</v>
      </c>
      <c r="E458" s="37"/>
      <c r="F458" s="189" t="s">
        <v>930</v>
      </c>
      <c r="G458" s="37"/>
      <c r="H458" s="37"/>
      <c r="I458" s="190"/>
      <c r="J458" s="37"/>
      <c r="K458" s="37"/>
      <c r="L458" s="40"/>
      <c r="M458" s="191"/>
      <c r="N458" s="192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233</v>
      </c>
      <c r="AU458" s="18" t="s">
        <v>84</v>
      </c>
    </row>
    <row r="459" spans="1:65" s="2" customFormat="1" ht="24.2" customHeight="1">
      <c r="A459" s="35"/>
      <c r="B459" s="36"/>
      <c r="C459" s="216" t="s">
        <v>931</v>
      </c>
      <c r="D459" s="216" t="s">
        <v>336</v>
      </c>
      <c r="E459" s="217" t="s">
        <v>932</v>
      </c>
      <c r="F459" s="218" t="s">
        <v>933</v>
      </c>
      <c r="G459" s="219" t="s">
        <v>129</v>
      </c>
      <c r="H459" s="220">
        <v>288.372</v>
      </c>
      <c r="I459" s="221"/>
      <c r="J459" s="222">
        <f>ROUND(I459*H459,2)</f>
        <v>0</v>
      </c>
      <c r="K459" s="218" t="s">
        <v>292</v>
      </c>
      <c r="L459" s="223"/>
      <c r="M459" s="224" t="s">
        <v>19</v>
      </c>
      <c r="N459" s="225" t="s">
        <v>45</v>
      </c>
      <c r="O459" s="65"/>
      <c r="P459" s="184">
        <f>O459*H459</f>
        <v>0</v>
      </c>
      <c r="Q459" s="184">
        <v>0.0098</v>
      </c>
      <c r="R459" s="184">
        <f>Q459*H459</f>
        <v>2.8260456</v>
      </c>
      <c r="S459" s="184">
        <v>0</v>
      </c>
      <c r="T459" s="185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6" t="s">
        <v>721</v>
      </c>
      <c r="AT459" s="186" t="s">
        <v>336</v>
      </c>
      <c r="AU459" s="186" t="s">
        <v>84</v>
      </c>
      <c r="AY459" s="18" t="s">
        <v>225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8" t="s">
        <v>82</v>
      </c>
      <c r="BK459" s="187">
        <f>ROUND(I459*H459,2)</f>
        <v>0</v>
      </c>
      <c r="BL459" s="18" t="s">
        <v>295</v>
      </c>
      <c r="BM459" s="186" t="s">
        <v>934</v>
      </c>
    </row>
    <row r="460" spans="2:51" s="13" customFormat="1" ht="11.25">
      <c r="B460" s="193"/>
      <c r="C460" s="194"/>
      <c r="D460" s="195" t="s">
        <v>249</v>
      </c>
      <c r="E460" s="194"/>
      <c r="F460" s="197" t="s">
        <v>935</v>
      </c>
      <c r="G460" s="194"/>
      <c r="H460" s="198">
        <v>288.372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249</v>
      </c>
      <c r="AU460" s="204" t="s">
        <v>84</v>
      </c>
      <c r="AV460" s="13" t="s">
        <v>84</v>
      </c>
      <c r="AW460" s="13" t="s">
        <v>4</v>
      </c>
      <c r="AX460" s="13" t="s">
        <v>82</v>
      </c>
      <c r="AY460" s="204" t="s">
        <v>225</v>
      </c>
    </row>
    <row r="461" spans="1:65" s="2" customFormat="1" ht="33" customHeight="1">
      <c r="A461" s="35"/>
      <c r="B461" s="36"/>
      <c r="C461" s="175" t="s">
        <v>936</v>
      </c>
      <c r="D461" s="175" t="s">
        <v>227</v>
      </c>
      <c r="E461" s="176" t="s">
        <v>937</v>
      </c>
      <c r="F461" s="177" t="s">
        <v>938</v>
      </c>
      <c r="G461" s="178" t="s">
        <v>129</v>
      </c>
      <c r="H461" s="179">
        <v>10.337</v>
      </c>
      <c r="I461" s="180"/>
      <c r="J461" s="181">
        <f>ROUND(I461*H461,2)</f>
        <v>0</v>
      </c>
      <c r="K461" s="177" t="s">
        <v>238</v>
      </c>
      <c r="L461" s="40"/>
      <c r="M461" s="182" t="s">
        <v>19</v>
      </c>
      <c r="N461" s="183" t="s">
        <v>45</v>
      </c>
      <c r="O461" s="65"/>
      <c r="P461" s="184">
        <f>O461*H461</f>
        <v>0</v>
      </c>
      <c r="Q461" s="184">
        <v>0.0171</v>
      </c>
      <c r="R461" s="184">
        <f>Q461*H461</f>
        <v>0.1767627</v>
      </c>
      <c r="S461" s="184">
        <v>0</v>
      </c>
      <c r="T461" s="185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6" t="s">
        <v>295</v>
      </c>
      <c r="AT461" s="186" t="s">
        <v>227</v>
      </c>
      <c r="AU461" s="186" t="s">
        <v>84</v>
      </c>
      <c r="AY461" s="18" t="s">
        <v>225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8" t="s">
        <v>82</v>
      </c>
      <c r="BK461" s="187">
        <f>ROUND(I461*H461,2)</f>
        <v>0</v>
      </c>
      <c r="BL461" s="18" t="s">
        <v>295</v>
      </c>
      <c r="BM461" s="186" t="s">
        <v>939</v>
      </c>
    </row>
    <row r="462" spans="1:47" s="2" customFormat="1" ht="11.25">
      <c r="A462" s="35"/>
      <c r="B462" s="36"/>
      <c r="C462" s="37"/>
      <c r="D462" s="188" t="s">
        <v>233</v>
      </c>
      <c r="E462" s="37"/>
      <c r="F462" s="189" t="s">
        <v>940</v>
      </c>
      <c r="G462" s="37"/>
      <c r="H462" s="37"/>
      <c r="I462" s="190"/>
      <c r="J462" s="37"/>
      <c r="K462" s="37"/>
      <c r="L462" s="40"/>
      <c r="M462" s="191"/>
      <c r="N462" s="192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233</v>
      </c>
      <c r="AU462" s="18" t="s">
        <v>84</v>
      </c>
    </row>
    <row r="463" spans="2:51" s="13" customFormat="1" ht="11.25">
      <c r="B463" s="193"/>
      <c r="C463" s="194"/>
      <c r="D463" s="195" t="s">
        <v>249</v>
      </c>
      <c r="E463" s="196" t="s">
        <v>19</v>
      </c>
      <c r="F463" s="197" t="s">
        <v>941</v>
      </c>
      <c r="G463" s="194"/>
      <c r="H463" s="198">
        <v>10.337</v>
      </c>
      <c r="I463" s="199"/>
      <c r="J463" s="194"/>
      <c r="K463" s="194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249</v>
      </c>
      <c r="AU463" s="204" t="s">
        <v>84</v>
      </c>
      <c r="AV463" s="13" t="s">
        <v>84</v>
      </c>
      <c r="AW463" s="13" t="s">
        <v>36</v>
      </c>
      <c r="AX463" s="13" t="s">
        <v>74</v>
      </c>
      <c r="AY463" s="204" t="s">
        <v>225</v>
      </c>
    </row>
    <row r="464" spans="2:51" s="14" customFormat="1" ht="11.25">
      <c r="B464" s="205"/>
      <c r="C464" s="206"/>
      <c r="D464" s="195" t="s">
        <v>249</v>
      </c>
      <c r="E464" s="207" t="s">
        <v>19</v>
      </c>
      <c r="F464" s="208" t="s">
        <v>261</v>
      </c>
      <c r="G464" s="206"/>
      <c r="H464" s="209">
        <v>10.337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249</v>
      </c>
      <c r="AU464" s="215" t="s">
        <v>84</v>
      </c>
      <c r="AV464" s="14" t="s">
        <v>231</v>
      </c>
      <c r="AW464" s="14" t="s">
        <v>36</v>
      </c>
      <c r="AX464" s="14" t="s">
        <v>82</v>
      </c>
      <c r="AY464" s="215" t="s">
        <v>225</v>
      </c>
    </row>
    <row r="465" spans="1:65" s="2" customFormat="1" ht="55.5" customHeight="1">
      <c r="A465" s="35"/>
      <c r="B465" s="36"/>
      <c r="C465" s="175" t="s">
        <v>942</v>
      </c>
      <c r="D465" s="175" t="s">
        <v>227</v>
      </c>
      <c r="E465" s="176" t="s">
        <v>943</v>
      </c>
      <c r="F465" s="177" t="s">
        <v>944</v>
      </c>
      <c r="G465" s="178" t="s">
        <v>332</v>
      </c>
      <c r="H465" s="179">
        <v>4</v>
      </c>
      <c r="I465" s="180"/>
      <c r="J465" s="181">
        <f>ROUND(I465*H465,2)</f>
        <v>0</v>
      </c>
      <c r="K465" s="177" t="s">
        <v>238</v>
      </c>
      <c r="L465" s="40"/>
      <c r="M465" s="182" t="s">
        <v>19</v>
      </c>
      <c r="N465" s="183" t="s">
        <v>45</v>
      </c>
      <c r="O465" s="65"/>
      <c r="P465" s="184">
        <f>O465*H465</f>
        <v>0</v>
      </c>
      <c r="Q465" s="184">
        <v>0.02574</v>
      </c>
      <c r="R465" s="184">
        <f>Q465*H465</f>
        <v>0.10296</v>
      </c>
      <c r="S465" s="184">
        <v>0</v>
      </c>
      <c r="T465" s="185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6" t="s">
        <v>295</v>
      </c>
      <c r="AT465" s="186" t="s">
        <v>227</v>
      </c>
      <c r="AU465" s="186" t="s">
        <v>84</v>
      </c>
      <c r="AY465" s="18" t="s">
        <v>225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8" t="s">
        <v>82</v>
      </c>
      <c r="BK465" s="187">
        <f>ROUND(I465*H465,2)</f>
        <v>0</v>
      </c>
      <c r="BL465" s="18" t="s">
        <v>295</v>
      </c>
      <c r="BM465" s="186" t="s">
        <v>945</v>
      </c>
    </row>
    <row r="466" spans="1:47" s="2" customFormat="1" ht="11.25">
      <c r="A466" s="35"/>
      <c r="B466" s="36"/>
      <c r="C466" s="37"/>
      <c r="D466" s="188" t="s">
        <v>233</v>
      </c>
      <c r="E466" s="37"/>
      <c r="F466" s="189" t="s">
        <v>946</v>
      </c>
      <c r="G466" s="37"/>
      <c r="H466" s="37"/>
      <c r="I466" s="190"/>
      <c r="J466" s="37"/>
      <c r="K466" s="37"/>
      <c r="L466" s="40"/>
      <c r="M466" s="191"/>
      <c r="N466" s="192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233</v>
      </c>
      <c r="AU466" s="18" t="s">
        <v>84</v>
      </c>
    </row>
    <row r="467" spans="1:65" s="2" customFormat="1" ht="24.2" customHeight="1">
      <c r="A467" s="35"/>
      <c r="B467" s="36"/>
      <c r="C467" s="175" t="s">
        <v>947</v>
      </c>
      <c r="D467" s="175" t="s">
        <v>227</v>
      </c>
      <c r="E467" s="176" t="s">
        <v>948</v>
      </c>
      <c r="F467" s="177" t="s">
        <v>342</v>
      </c>
      <c r="G467" s="178" t="s">
        <v>281</v>
      </c>
      <c r="H467" s="179">
        <v>1</v>
      </c>
      <c r="I467" s="180"/>
      <c r="J467" s="181">
        <f>ROUND(I467*H467,2)</f>
        <v>0</v>
      </c>
      <c r="K467" s="177" t="s">
        <v>19</v>
      </c>
      <c r="L467" s="40"/>
      <c r="M467" s="182" t="s">
        <v>19</v>
      </c>
      <c r="N467" s="183" t="s">
        <v>45</v>
      </c>
      <c r="O467" s="65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6" t="s">
        <v>295</v>
      </c>
      <c r="AT467" s="186" t="s">
        <v>227</v>
      </c>
      <c r="AU467" s="186" t="s">
        <v>84</v>
      </c>
      <c r="AY467" s="18" t="s">
        <v>225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8" t="s">
        <v>82</v>
      </c>
      <c r="BK467" s="187">
        <f>ROUND(I467*H467,2)</f>
        <v>0</v>
      </c>
      <c r="BL467" s="18" t="s">
        <v>295</v>
      </c>
      <c r="BM467" s="186" t="s">
        <v>949</v>
      </c>
    </row>
    <row r="468" spans="1:65" s="2" customFormat="1" ht="66.75" customHeight="1">
      <c r="A468" s="35"/>
      <c r="B468" s="36"/>
      <c r="C468" s="175" t="s">
        <v>950</v>
      </c>
      <c r="D468" s="175" t="s">
        <v>227</v>
      </c>
      <c r="E468" s="176" t="s">
        <v>951</v>
      </c>
      <c r="F468" s="177" t="s">
        <v>952</v>
      </c>
      <c r="G468" s="178" t="s">
        <v>285</v>
      </c>
      <c r="H468" s="179">
        <v>20.634</v>
      </c>
      <c r="I468" s="180"/>
      <c r="J468" s="181">
        <f>ROUND(I468*H468,2)</f>
        <v>0</v>
      </c>
      <c r="K468" s="177" t="s">
        <v>292</v>
      </c>
      <c r="L468" s="40"/>
      <c r="M468" s="182" t="s">
        <v>19</v>
      </c>
      <c r="N468" s="183" t="s">
        <v>45</v>
      </c>
      <c r="O468" s="65"/>
      <c r="P468" s="184">
        <f>O468*H468</f>
        <v>0</v>
      </c>
      <c r="Q468" s="184">
        <v>0</v>
      </c>
      <c r="R468" s="184">
        <f>Q468*H468</f>
        <v>0</v>
      </c>
      <c r="S468" s="184">
        <v>0</v>
      </c>
      <c r="T468" s="185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86" t="s">
        <v>295</v>
      </c>
      <c r="AT468" s="186" t="s">
        <v>227</v>
      </c>
      <c r="AU468" s="186" t="s">
        <v>84</v>
      </c>
      <c r="AY468" s="18" t="s">
        <v>225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8" t="s">
        <v>82</v>
      </c>
      <c r="BK468" s="187">
        <f>ROUND(I468*H468,2)</f>
        <v>0</v>
      </c>
      <c r="BL468" s="18" t="s">
        <v>295</v>
      </c>
      <c r="BM468" s="186" t="s">
        <v>953</v>
      </c>
    </row>
    <row r="469" spans="1:47" s="2" customFormat="1" ht="11.25">
      <c r="A469" s="35"/>
      <c r="B469" s="36"/>
      <c r="C469" s="37"/>
      <c r="D469" s="188" t="s">
        <v>233</v>
      </c>
      <c r="E469" s="37"/>
      <c r="F469" s="189" t="s">
        <v>954</v>
      </c>
      <c r="G469" s="37"/>
      <c r="H469" s="37"/>
      <c r="I469" s="190"/>
      <c r="J469" s="37"/>
      <c r="K469" s="37"/>
      <c r="L469" s="40"/>
      <c r="M469" s="191"/>
      <c r="N469" s="192"/>
      <c r="O469" s="65"/>
      <c r="P469" s="65"/>
      <c r="Q469" s="65"/>
      <c r="R469" s="65"/>
      <c r="S469" s="65"/>
      <c r="T469" s="66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233</v>
      </c>
      <c r="AU469" s="18" t="s">
        <v>84</v>
      </c>
    </row>
    <row r="470" spans="2:63" s="12" customFormat="1" ht="22.9" customHeight="1">
      <c r="B470" s="159"/>
      <c r="C470" s="160"/>
      <c r="D470" s="161" t="s">
        <v>73</v>
      </c>
      <c r="E470" s="173" t="s">
        <v>955</v>
      </c>
      <c r="F470" s="173" t="s">
        <v>956</v>
      </c>
      <c r="G470" s="160"/>
      <c r="H470" s="160"/>
      <c r="I470" s="163"/>
      <c r="J470" s="174">
        <f>BK470</f>
        <v>0</v>
      </c>
      <c r="K470" s="160"/>
      <c r="L470" s="165"/>
      <c r="M470" s="166"/>
      <c r="N470" s="167"/>
      <c r="O470" s="167"/>
      <c r="P470" s="168">
        <f>SUM(P471:P475)</f>
        <v>0</v>
      </c>
      <c r="Q470" s="167"/>
      <c r="R470" s="168">
        <f>SUM(R471:R475)</f>
        <v>0.08174700000000001</v>
      </c>
      <c r="S470" s="167"/>
      <c r="T470" s="169">
        <f>SUM(T471:T475)</f>
        <v>0</v>
      </c>
      <c r="AR470" s="170" t="s">
        <v>84</v>
      </c>
      <c r="AT470" s="171" t="s">
        <v>73</v>
      </c>
      <c r="AU470" s="171" t="s">
        <v>82</v>
      </c>
      <c r="AY470" s="170" t="s">
        <v>225</v>
      </c>
      <c r="BK470" s="172">
        <f>SUM(BK471:BK475)</f>
        <v>0</v>
      </c>
    </row>
    <row r="471" spans="1:65" s="2" customFormat="1" ht="33" customHeight="1">
      <c r="A471" s="35"/>
      <c r="B471" s="36"/>
      <c r="C471" s="175" t="s">
        <v>957</v>
      </c>
      <c r="D471" s="175" t="s">
        <v>227</v>
      </c>
      <c r="E471" s="176" t="s">
        <v>958</v>
      </c>
      <c r="F471" s="177" t="s">
        <v>959</v>
      </c>
      <c r="G471" s="178" t="s">
        <v>554</v>
      </c>
      <c r="H471" s="179">
        <v>87.9</v>
      </c>
      <c r="I471" s="180"/>
      <c r="J471" s="181">
        <f>ROUND(I471*H471,2)</f>
        <v>0</v>
      </c>
      <c r="K471" s="177" t="s">
        <v>292</v>
      </c>
      <c r="L471" s="40"/>
      <c r="M471" s="182" t="s">
        <v>19</v>
      </c>
      <c r="N471" s="183" t="s">
        <v>45</v>
      </c>
      <c r="O471" s="65"/>
      <c r="P471" s="184">
        <f>O471*H471</f>
        <v>0</v>
      </c>
      <c r="Q471" s="184">
        <v>0.00093</v>
      </c>
      <c r="R471" s="184">
        <f>Q471*H471</f>
        <v>0.08174700000000001</v>
      </c>
      <c r="S471" s="184">
        <v>0</v>
      </c>
      <c r="T471" s="185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6" t="s">
        <v>295</v>
      </c>
      <c r="AT471" s="186" t="s">
        <v>227</v>
      </c>
      <c r="AU471" s="186" t="s">
        <v>84</v>
      </c>
      <c r="AY471" s="18" t="s">
        <v>225</v>
      </c>
      <c r="BE471" s="187">
        <f>IF(N471="základní",J471,0)</f>
        <v>0</v>
      </c>
      <c r="BF471" s="187">
        <f>IF(N471="snížená",J471,0)</f>
        <v>0</v>
      </c>
      <c r="BG471" s="187">
        <f>IF(N471="zákl. přenesená",J471,0)</f>
        <v>0</v>
      </c>
      <c r="BH471" s="187">
        <f>IF(N471="sníž. přenesená",J471,0)</f>
        <v>0</v>
      </c>
      <c r="BI471" s="187">
        <f>IF(N471="nulová",J471,0)</f>
        <v>0</v>
      </c>
      <c r="BJ471" s="18" t="s">
        <v>82</v>
      </c>
      <c r="BK471" s="187">
        <f>ROUND(I471*H471,2)</f>
        <v>0</v>
      </c>
      <c r="BL471" s="18" t="s">
        <v>295</v>
      </c>
      <c r="BM471" s="186" t="s">
        <v>960</v>
      </c>
    </row>
    <row r="472" spans="1:47" s="2" customFormat="1" ht="11.25">
      <c r="A472" s="35"/>
      <c r="B472" s="36"/>
      <c r="C472" s="37"/>
      <c r="D472" s="188" t="s">
        <v>233</v>
      </c>
      <c r="E472" s="37"/>
      <c r="F472" s="189" t="s">
        <v>961</v>
      </c>
      <c r="G472" s="37"/>
      <c r="H472" s="37"/>
      <c r="I472" s="190"/>
      <c r="J472" s="37"/>
      <c r="K472" s="37"/>
      <c r="L472" s="40"/>
      <c r="M472" s="191"/>
      <c r="N472" s="192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233</v>
      </c>
      <c r="AU472" s="18" t="s">
        <v>84</v>
      </c>
    </row>
    <row r="473" spans="1:65" s="2" customFormat="1" ht="24.2" customHeight="1">
      <c r="A473" s="35"/>
      <c r="B473" s="36"/>
      <c r="C473" s="175" t="s">
        <v>962</v>
      </c>
      <c r="D473" s="175" t="s">
        <v>227</v>
      </c>
      <c r="E473" s="176" t="s">
        <v>963</v>
      </c>
      <c r="F473" s="177" t="s">
        <v>342</v>
      </c>
      <c r="G473" s="178" t="s">
        <v>281</v>
      </c>
      <c r="H473" s="179">
        <v>1</v>
      </c>
      <c r="I473" s="180"/>
      <c r="J473" s="181">
        <f>ROUND(I473*H473,2)</f>
        <v>0</v>
      </c>
      <c r="K473" s="177" t="s">
        <v>19</v>
      </c>
      <c r="L473" s="40"/>
      <c r="M473" s="182" t="s">
        <v>19</v>
      </c>
      <c r="N473" s="183" t="s">
        <v>45</v>
      </c>
      <c r="O473" s="65"/>
      <c r="P473" s="184">
        <f>O473*H473</f>
        <v>0</v>
      </c>
      <c r="Q473" s="184">
        <v>0</v>
      </c>
      <c r="R473" s="184">
        <f>Q473*H473</f>
        <v>0</v>
      </c>
      <c r="S473" s="184">
        <v>0</v>
      </c>
      <c r="T473" s="185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6" t="s">
        <v>295</v>
      </c>
      <c r="AT473" s="186" t="s">
        <v>227</v>
      </c>
      <c r="AU473" s="186" t="s">
        <v>84</v>
      </c>
      <c r="AY473" s="18" t="s">
        <v>225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8" t="s">
        <v>82</v>
      </c>
      <c r="BK473" s="187">
        <f>ROUND(I473*H473,2)</f>
        <v>0</v>
      </c>
      <c r="BL473" s="18" t="s">
        <v>295</v>
      </c>
      <c r="BM473" s="186" t="s">
        <v>964</v>
      </c>
    </row>
    <row r="474" spans="1:65" s="2" customFormat="1" ht="44.25" customHeight="1">
      <c r="A474" s="35"/>
      <c r="B474" s="36"/>
      <c r="C474" s="175" t="s">
        <v>965</v>
      </c>
      <c r="D474" s="175" t="s">
        <v>227</v>
      </c>
      <c r="E474" s="176" t="s">
        <v>966</v>
      </c>
      <c r="F474" s="177" t="s">
        <v>967</v>
      </c>
      <c r="G474" s="178" t="s">
        <v>285</v>
      </c>
      <c r="H474" s="179">
        <v>0.082</v>
      </c>
      <c r="I474" s="180"/>
      <c r="J474" s="181">
        <f>ROUND(I474*H474,2)</f>
        <v>0</v>
      </c>
      <c r="K474" s="177" t="s">
        <v>292</v>
      </c>
      <c r="L474" s="40"/>
      <c r="M474" s="182" t="s">
        <v>19</v>
      </c>
      <c r="N474" s="183" t="s">
        <v>45</v>
      </c>
      <c r="O474" s="65"/>
      <c r="P474" s="184">
        <f>O474*H474</f>
        <v>0</v>
      </c>
      <c r="Q474" s="184">
        <v>0</v>
      </c>
      <c r="R474" s="184">
        <f>Q474*H474</f>
        <v>0</v>
      </c>
      <c r="S474" s="184">
        <v>0</v>
      </c>
      <c r="T474" s="185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6" t="s">
        <v>295</v>
      </c>
      <c r="AT474" s="186" t="s">
        <v>227</v>
      </c>
      <c r="AU474" s="186" t="s">
        <v>84</v>
      </c>
      <c r="AY474" s="18" t="s">
        <v>225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8" t="s">
        <v>82</v>
      </c>
      <c r="BK474" s="187">
        <f>ROUND(I474*H474,2)</f>
        <v>0</v>
      </c>
      <c r="BL474" s="18" t="s">
        <v>295</v>
      </c>
      <c r="BM474" s="186" t="s">
        <v>968</v>
      </c>
    </row>
    <row r="475" spans="1:47" s="2" customFormat="1" ht="11.25">
      <c r="A475" s="35"/>
      <c r="B475" s="36"/>
      <c r="C475" s="37"/>
      <c r="D475" s="188" t="s">
        <v>233</v>
      </c>
      <c r="E475" s="37"/>
      <c r="F475" s="189" t="s">
        <v>969</v>
      </c>
      <c r="G475" s="37"/>
      <c r="H475" s="37"/>
      <c r="I475" s="190"/>
      <c r="J475" s="37"/>
      <c r="K475" s="37"/>
      <c r="L475" s="40"/>
      <c r="M475" s="191"/>
      <c r="N475" s="192"/>
      <c r="O475" s="65"/>
      <c r="P475" s="65"/>
      <c r="Q475" s="65"/>
      <c r="R475" s="65"/>
      <c r="S475" s="65"/>
      <c r="T475" s="66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233</v>
      </c>
      <c r="AU475" s="18" t="s">
        <v>84</v>
      </c>
    </row>
    <row r="476" spans="2:63" s="12" customFormat="1" ht="22.9" customHeight="1">
      <c r="B476" s="159"/>
      <c r="C476" s="160"/>
      <c r="D476" s="161" t="s">
        <v>73</v>
      </c>
      <c r="E476" s="173" t="s">
        <v>970</v>
      </c>
      <c r="F476" s="173" t="s">
        <v>971</v>
      </c>
      <c r="G476" s="160"/>
      <c r="H476" s="160"/>
      <c r="I476" s="163"/>
      <c r="J476" s="174">
        <f>BK476</f>
        <v>0</v>
      </c>
      <c r="K476" s="160"/>
      <c r="L476" s="165"/>
      <c r="M476" s="166"/>
      <c r="N476" s="167"/>
      <c r="O476" s="167"/>
      <c r="P476" s="168">
        <f>SUM(P477:P493)</f>
        <v>0</v>
      </c>
      <c r="Q476" s="167"/>
      <c r="R476" s="168">
        <f>SUM(R477:R493)</f>
        <v>0.004419999999999999</v>
      </c>
      <c r="S476" s="167"/>
      <c r="T476" s="169">
        <f>SUM(T477:T493)</f>
        <v>0</v>
      </c>
      <c r="AR476" s="170" t="s">
        <v>84</v>
      </c>
      <c r="AT476" s="171" t="s">
        <v>73</v>
      </c>
      <c r="AU476" s="171" t="s">
        <v>82</v>
      </c>
      <c r="AY476" s="170" t="s">
        <v>225</v>
      </c>
      <c r="BK476" s="172">
        <f>SUM(BK477:BK493)</f>
        <v>0</v>
      </c>
    </row>
    <row r="477" spans="1:65" s="2" customFormat="1" ht="33" customHeight="1">
      <c r="A477" s="35"/>
      <c r="B477" s="36"/>
      <c r="C477" s="175" t="s">
        <v>972</v>
      </c>
      <c r="D477" s="175" t="s">
        <v>227</v>
      </c>
      <c r="E477" s="176" t="s">
        <v>973</v>
      </c>
      <c r="F477" s="177" t="s">
        <v>974</v>
      </c>
      <c r="G477" s="178" t="s">
        <v>975</v>
      </c>
      <c r="H477" s="179">
        <v>1</v>
      </c>
      <c r="I477" s="180"/>
      <c r="J477" s="181">
        <f>ROUND(I477*H477,2)</f>
        <v>0</v>
      </c>
      <c r="K477" s="177" t="s">
        <v>19</v>
      </c>
      <c r="L477" s="40"/>
      <c r="M477" s="182" t="s">
        <v>19</v>
      </c>
      <c r="N477" s="183" t="s">
        <v>45</v>
      </c>
      <c r="O477" s="65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6" t="s">
        <v>295</v>
      </c>
      <c r="AT477" s="186" t="s">
        <v>227</v>
      </c>
      <c r="AU477" s="186" t="s">
        <v>84</v>
      </c>
      <c r="AY477" s="18" t="s">
        <v>225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8" t="s">
        <v>82</v>
      </c>
      <c r="BK477" s="187">
        <f>ROUND(I477*H477,2)</f>
        <v>0</v>
      </c>
      <c r="BL477" s="18" t="s">
        <v>295</v>
      </c>
      <c r="BM477" s="186" t="s">
        <v>976</v>
      </c>
    </row>
    <row r="478" spans="1:65" s="2" customFormat="1" ht="33" customHeight="1">
      <c r="A478" s="35"/>
      <c r="B478" s="36"/>
      <c r="C478" s="175" t="s">
        <v>977</v>
      </c>
      <c r="D478" s="175" t="s">
        <v>227</v>
      </c>
      <c r="E478" s="176" t="s">
        <v>978</v>
      </c>
      <c r="F478" s="177" t="s">
        <v>979</v>
      </c>
      <c r="G478" s="178" t="s">
        <v>975</v>
      </c>
      <c r="H478" s="179">
        <v>1</v>
      </c>
      <c r="I478" s="180"/>
      <c r="J478" s="181">
        <f>ROUND(I478*H478,2)</f>
        <v>0</v>
      </c>
      <c r="K478" s="177" t="s">
        <v>19</v>
      </c>
      <c r="L478" s="40"/>
      <c r="M478" s="182" t="s">
        <v>19</v>
      </c>
      <c r="N478" s="183" t="s">
        <v>45</v>
      </c>
      <c r="O478" s="65"/>
      <c r="P478" s="184">
        <f>O478*H478</f>
        <v>0</v>
      </c>
      <c r="Q478" s="184">
        <v>0</v>
      </c>
      <c r="R478" s="184">
        <f>Q478*H478</f>
        <v>0</v>
      </c>
      <c r="S478" s="184">
        <v>0</v>
      </c>
      <c r="T478" s="185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86" t="s">
        <v>295</v>
      </c>
      <c r="AT478" s="186" t="s">
        <v>227</v>
      </c>
      <c r="AU478" s="186" t="s">
        <v>84</v>
      </c>
      <c r="AY478" s="18" t="s">
        <v>225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18" t="s">
        <v>82</v>
      </c>
      <c r="BK478" s="187">
        <f>ROUND(I478*H478,2)</f>
        <v>0</v>
      </c>
      <c r="BL478" s="18" t="s">
        <v>295</v>
      </c>
      <c r="BM478" s="186" t="s">
        <v>980</v>
      </c>
    </row>
    <row r="479" spans="1:65" s="2" customFormat="1" ht="257.1" customHeight="1">
      <c r="A479" s="35"/>
      <c r="B479" s="36"/>
      <c r="C479" s="175" t="s">
        <v>981</v>
      </c>
      <c r="D479" s="175" t="s">
        <v>227</v>
      </c>
      <c r="E479" s="176" t="s">
        <v>982</v>
      </c>
      <c r="F479" s="177" t="s">
        <v>983</v>
      </c>
      <c r="G479" s="178" t="s">
        <v>975</v>
      </c>
      <c r="H479" s="179">
        <v>6</v>
      </c>
      <c r="I479" s="180"/>
      <c r="J479" s="181">
        <f>ROUND(I479*H479,2)</f>
        <v>0</v>
      </c>
      <c r="K479" s="177" t="s">
        <v>19</v>
      </c>
      <c r="L479" s="40"/>
      <c r="M479" s="182" t="s">
        <v>19</v>
      </c>
      <c r="N479" s="183" t="s">
        <v>45</v>
      </c>
      <c r="O479" s="65"/>
      <c r="P479" s="184">
        <f>O479*H479</f>
        <v>0</v>
      </c>
      <c r="Q479" s="184">
        <v>0.00026</v>
      </c>
      <c r="R479" s="184">
        <f>Q479*H479</f>
        <v>0.0015599999999999998</v>
      </c>
      <c r="S479" s="184">
        <v>0</v>
      </c>
      <c r="T479" s="185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6" t="s">
        <v>295</v>
      </c>
      <c r="AT479" s="186" t="s">
        <v>227</v>
      </c>
      <c r="AU479" s="186" t="s">
        <v>84</v>
      </c>
      <c r="AY479" s="18" t="s">
        <v>225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8" t="s">
        <v>82</v>
      </c>
      <c r="BK479" s="187">
        <f>ROUND(I479*H479,2)</f>
        <v>0</v>
      </c>
      <c r="BL479" s="18" t="s">
        <v>295</v>
      </c>
      <c r="BM479" s="186" t="s">
        <v>984</v>
      </c>
    </row>
    <row r="480" spans="2:51" s="13" customFormat="1" ht="11.25">
      <c r="B480" s="193"/>
      <c r="C480" s="194"/>
      <c r="D480" s="195" t="s">
        <v>249</v>
      </c>
      <c r="E480" s="196" t="s">
        <v>19</v>
      </c>
      <c r="F480" s="197" t="s">
        <v>985</v>
      </c>
      <c r="G480" s="194"/>
      <c r="H480" s="198">
        <v>6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249</v>
      </c>
      <c r="AU480" s="204" t="s">
        <v>84</v>
      </c>
      <c r="AV480" s="13" t="s">
        <v>84</v>
      </c>
      <c r="AW480" s="13" t="s">
        <v>36</v>
      </c>
      <c r="AX480" s="13" t="s">
        <v>82</v>
      </c>
      <c r="AY480" s="204" t="s">
        <v>225</v>
      </c>
    </row>
    <row r="481" spans="1:65" s="2" customFormat="1" ht="270.75" customHeight="1">
      <c r="A481" s="35"/>
      <c r="B481" s="36"/>
      <c r="C481" s="175" t="s">
        <v>986</v>
      </c>
      <c r="D481" s="175" t="s">
        <v>227</v>
      </c>
      <c r="E481" s="176" t="s">
        <v>987</v>
      </c>
      <c r="F481" s="177" t="s">
        <v>988</v>
      </c>
      <c r="G481" s="178" t="s">
        <v>975</v>
      </c>
      <c r="H481" s="179">
        <v>6</v>
      </c>
      <c r="I481" s="180"/>
      <c r="J481" s="181">
        <f>ROUND(I481*H481,2)</f>
        <v>0</v>
      </c>
      <c r="K481" s="177" t="s">
        <v>19</v>
      </c>
      <c r="L481" s="40"/>
      <c r="M481" s="182" t="s">
        <v>19</v>
      </c>
      <c r="N481" s="183" t="s">
        <v>45</v>
      </c>
      <c r="O481" s="65"/>
      <c r="P481" s="184">
        <f>O481*H481</f>
        <v>0</v>
      </c>
      <c r="Q481" s="184">
        <v>0.00026</v>
      </c>
      <c r="R481" s="184">
        <f>Q481*H481</f>
        <v>0.0015599999999999998</v>
      </c>
      <c r="S481" s="184">
        <v>0</v>
      </c>
      <c r="T481" s="185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6" t="s">
        <v>295</v>
      </c>
      <c r="AT481" s="186" t="s">
        <v>227</v>
      </c>
      <c r="AU481" s="186" t="s">
        <v>84</v>
      </c>
      <c r="AY481" s="18" t="s">
        <v>225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8" t="s">
        <v>82</v>
      </c>
      <c r="BK481" s="187">
        <f>ROUND(I481*H481,2)</f>
        <v>0</v>
      </c>
      <c r="BL481" s="18" t="s">
        <v>295</v>
      </c>
      <c r="BM481" s="186" t="s">
        <v>989</v>
      </c>
    </row>
    <row r="482" spans="2:51" s="13" customFormat="1" ht="11.25">
      <c r="B482" s="193"/>
      <c r="C482" s="194"/>
      <c r="D482" s="195" t="s">
        <v>249</v>
      </c>
      <c r="E482" s="196" t="s">
        <v>19</v>
      </c>
      <c r="F482" s="197" t="s">
        <v>990</v>
      </c>
      <c r="G482" s="194"/>
      <c r="H482" s="198">
        <v>6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249</v>
      </c>
      <c r="AU482" s="204" t="s">
        <v>84</v>
      </c>
      <c r="AV482" s="13" t="s">
        <v>84</v>
      </c>
      <c r="AW482" s="13" t="s">
        <v>36</v>
      </c>
      <c r="AX482" s="13" t="s">
        <v>82</v>
      </c>
      <c r="AY482" s="204" t="s">
        <v>225</v>
      </c>
    </row>
    <row r="483" spans="1:65" s="2" customFormat="1" ht="270.75" customHeight="1">
      <c r="A483" s="35"/>
      <c r="B483" s="36"/>
      <c r="C483" s="175" t="s">
        <v>991</v>
      </c>
      <c r="D483" s="175" t="s">
        <v>227</v>
      </c>
      <c r="E483" s="176" t="s">
        <v>992</v>
      </c>
      <c r="F483" s="177" t="s">
        <v>993</v>
      </c>
      <c r="G483" s="178" t="s">
        <v>975</v>
      </c>
      <c r="H483" s="179">
        <v>1</v>
      </c>
      <c r="I483" s="180"/>
      <c r="J483" s="181">
        <f>ROUND(I483*H483,2)</f>
        <v>0</v>
      </c>
      <c r="K483" s="177" t="s">
        <v>19</v>
      </c>
      <c r="L483" s="40"/>
      <c r="M483" s="182" t="s">
        <v>19</v>
      </c>
      <c r="N483" s="183" t="s">
        <v>45</v>
      </c>
      <c r="O483" s="65"/>
      <c r="P483" s="184">
        <f>O483*H483</f>
        <v>0</v>
      </c>
      <c r="Q483" s="184">
        <v>0.00026</v>
      </c>
      <c r="R483" s="184">
        <f>Q483*H483</f>
        <v>0.00026</v>
      </c>
      <c r="S483" s="184">
        <v>0</v>
      </c>
      <c r="T483" s="185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6" t="s">
        <v>295</v>
      </c>
      <c r="AT483" s="186" t="s">
        <v>227</v>
      </c>
      <c r="AU483" s="186" t="s">
        <v>84</v>
      </c>
      <c r="AY483" s="18" t="s">
        <v>225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8" t="s">
        <v>82</v>
      </c>
      <c r="BK483" s="187">
        <f>ROUND(I483*H483,2)</f>
        <v>0</v>
      </c>
      <c r="BL483" s="18" t="s">
        <v>295</v>
      </c>
      <c r="BM483" s="186" t="s">
        <v>994</v>
      </c>
    </row>
    <row r="484" spans="2:51" s="13" customFormat="1" ht="11.25">
      <c r="B484" s="193"/>
      <c r="C484" s="194"/>
      <c r="D484" s="195" t="s">
        <v>249</v>
      </c>
      <c r="E484" s="196" t="s">
        <v>19</v>
      </c>
      <c r="F484" s="197" t="s">
        <v>995</v>
      </c>
      <c r="G484" s="194"/>
      <c r="H484" s="198">
        <v>1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249</v>
      </c>
      <c r="AU484" s="204" t="s">
        <v>84</v>
      </c>
      <c r="AV484" s="13" t="s">
        <v>84</v>
      </c>
      <c r="AW484" s="13" t="s">
        <v>36</v>
      </c>
      <c r="AX484" s="13" t="s">
        <v>82</v>
      </c>
      <c r="AY484" s="204" t="s">
        <v>225</v>
      </c>
    </row>
    <row r="485" spans="1:65" s="2" customFormat="1" ht="270.75" customHeight="1">
      <c r="A485" s="35"/>
      <c r="B485" s="36"/>
      <c r="C485" s="175" t="s">
        <v>996</v>
      </c>
      <c r="D485" s="175" t="s">
        <v>227</v>
      </c>
      <c r="E485" s="176" t="s">
        <v>997</v>
      </c>
      <c r="F485" s="177" t="s">
        <v>998</v>
      </c>
      <c r="G485" s="178" t="s">
        <v>975</v>
      </c>
      <c r="H485" s="179">
        <v>1</v>
      </c>
      <c r="I485" s="180"/>
      <c r="J485" s="181">
        <f>ROUND(I485*H485,2)</f>
        <v>0</v>
      </c>
      <c r="K485" s="177" t="s">
        <v>19</v>
      </c>
      <c r="L485" s="40"/>
      <c r="M485" s="182" t="s">
        <v>19</v>
      </c>
      <c r="N485" s="183" t="s">
        <v>45</v>
      </c>
      <c r="O485" s="65"/>
      <c r="P485" s="184">
        <f>O485*H485</f>
        <v>0</v>
      </c>
      <c r="Q485" s="184">
        <v>0.00026</v>
      </c>
      <c r="R485" s="184">
        <f>Q485*H485</f>
        <v>0.00026</v>
      </c>
      <c r="S485" s="184">
        <v>0</v>
      </c>
      <c r="T485" s="185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6" t="s">
        <v>295</v>
      </c>
      <c r="AT485" s="186" t="s">
        <v>227</v>
      </c>
      <c r="AU485" s="186" t="s">
        <v>84</v>
      </c>
      <c r="AY485" s="18" t="s">
        <v>225</v>
      </c>
      <c r="BE485" s="187">
        <f>IF(N485="základní",J485,0)</f>
        <v>0</v>
      </c>
      <c r="BF485" s="187">
        <f>IF(N485="snížená",J485,0)</f>
        <v>0</v>
      </c>
      <c r="BG485" s="187">
        <f>IF(N485="zákl. přenesená",J485,0)</f>
        <v>0</v>
      </c>
      <c r="BH485" s="187">
        <f>IF(N485="sníž. přenesená",J485,0)</f>
        <v>0</v>
      </c>
      <c r="BI485" s="187">
        <f>IF(N485="nulová",J485,0)</f>
        <v>0</v>
      </c>
      <c r="BJ485" s="18" t="s">
        <v>82</v>
      </c>
      <c r="BK485" s="187">
        <f>ROUND(I485*H485,2)</f>
        <v>0</v>
      </c>
      <c r="BL485" s="18" t="s">
        <v>295</v>
      </c>
      <c r="BM485" s="186" t="s">
        <v>999</v>
      </c>
    </row>
    <row r="486" spans="2:51" s="13" customFormat="1" ht="11.25">
      <c r="B486" s="193"/>
      <c r="C486" s="194"/>
      <c r="D486" s="195" t="s">
        <v>249</v>
      </c>
      <c r="E486" s="196" t="s">
        <v>19</v>
      </c>
      <c r="F486" s="197" t="s">
        <v>1000</v>
      </c>
      <c r="G486" s="194"/>
      <c r="H486" s="198">
        <v>1</v>
      </c>
      <c r="I486" s="199"/>
      <c r="J486" s="194"/>
      <c r="K486" s="194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249</v>
      </c>
      <c r="AU486" s="204" t="s">
        <v>84</v>
      </c>
      <c r="AV486" s="13" t="s">
        <v>84</v>
      </c>
      <c r="AW486" s="13" t="s">
        <v>36</v>
      </c>
      <c r="AX486" s="13" t="s">
        <v>82</v>
      </c>
      <c r="AY486" s="204" t="s">
        <v>225</v>
      </c>
    </row>
    <row r="487" spans="1:65" s="2" customFormat="1" ht="257.1" customHeight="1">
      <c r="A487" s="35"/>
      <c r="B487" s="36"/>
      <c r="C487" s="175" t="s">
        <v>1001</v>
      </c>
      <c r="D487" s="175" t="s">
        <v>227</v>
      </c>
      <c r="E487" s="176" t="s">
        <v>1002</v>
      </c>
      <c r="F487" s="177" t="s">
        <v>1003</v>
      </c>
      <c r="G487" s="178" t="s">
        <v>975</v>
      </c>
      <c r="H487" s="179">
        <v>1</v>
      </c>
      <c r="I487" s="180"/>
      <c r="J487" s="181">
        <f>ROUND(I487*H487,2)</f>
        <v>0</v>
      </c>
      <c r="K487" s="177" t="s">
        <v>19</v>
      </c>
      <c r="L487" s="40"/>
      <c r="M487" s="182" t="s">
        <v>19</v>
      </c>
      <c r="N487" s="183" t="s">
        <v>45</v>
      </c>
      <c r="O487" s="65"/>
      <c r="P487" s="184">
        <f>O487*H487</f>
        <v>0</v>
      </c>
      <c r="Q487" s="184">
        <v>0.00026</v>
      </c>
      <c r="R487" s="184">
        <f>Q487*H487</f>
        <v>0.00026</v>
      </c>
      <c r="S487" s="184">
        <v>0</v>
      </c>
      <c r="T487" s="185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6" t="s">
        <v>295</v>
      </c>
      <c r="AT487" s="186" t="s">
        <v>227</v>
      </c>
      <c r="AU487" s="186" t="s">
        <v>84</v>
      </c>
      <c r="AY487" s="18" t="s">
        <v>225</v>
      </c>
      <c r="BE487" s="187">
        <f>IF(N487="základní",J487,0)</f>
        <v>0</v>
      </c>
      <c r="BF487" s="187">
        <f>IF(N487="snížená",J487,0)</f>
        <v>0</v>
      </c>
      <c r="BG487" s="187">
        <f>IF(N487="zákl. přenesená",J487,0)</f>
        <v>0</v>
      </c>
      <c r="BH487" s="187">
        <f>IF(N487="sníž. přenesená",J487,0)</f>
        <v>0</v>
      </c>
      <c r="BI487" s="187">
        <f>IF(N487="nulová",J487,0)</f>
        <v>0</v>
      </c>
      <c r="BJ487" s="18" t="s">
        <v>82</v>
      </c>
      <c r="BK487" s="187">
        <f>ROUND(I487*H487,2)</f>
        <v>0</v>
      </c>
      <c r="BL487" s="18" t="s">
        <v>295</v>
      </c>
      <c r="BM487" s="186" t="s">
        <v>1004</v>
      </c>
    </row>
    <row r="488" spans="2:51" s="13" customFormat="1" ht="11.25">
      <c r="B488" s="193"/>
      <c r="C488" s="194"/>
      <c r="D488" s="195" t="s">
        <v>249</v>
      </c>
      <c r="E488" s="196" t="s">
        <v>19</v>
      </c>
      <c r="F488" s="197" t="s">
        <v>1005</v>
      </c>
      <c r="G488" s="194"/>
      <c r="H488" s="198">
        <v>1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249</v>
      </c>
      <c r="AU488" s="204" t="s">
        <v>84</v>
      </c>
      <c r="AV488" s="13" t="s">
        <v>84</v>
      </c>
      <c r="AW488" s="13" t="s">
        <v>36</v>
      </c>
      <c r="AX488" s="13" t="s">
        <v>82</v>
      </c>
      <c r="AY488" s="204" t="s">
        <v>225</v>
      </c>
    </row>
    <row r="489" spans="1:65" s="2" customFormat="1" ht="114.95" customHeight="1">
      <c r="A489" s="35"/>
      <c r="B489" s="36"/>
      <c r="C489" s="175" t="s">
        <v>1006</v>
      </c>
      <c r="D489" s="175" t="s">
        <v>227</v>
      </c>
      <c r="E489" s="176" t="s">
        <v>1007</v>
      </c>
      <c r="F489" s="177" t="s">
        <v>1008</v>
      </c>
      <c r="G489" s="178" t="s">
        <v>975</v>
      </c>
      <c r="H489" s="179">
        <v>2</v>
      </c>
      <c r="I489" s="180"/>
      <c r="J489" s="181">
        <f>ROUND(I489*H489,2)</f>
        <v>0</v>
      </c>
      <c r="K489" s="177" t="s">
        <v>19</v>
      </c>
      <c r="L489" s="40"/>
      <c r="M489" s="182" t="s">
        <v>19</v>
      </c>
      <c r="N489" s="183" t="s">
        <v>45</v>
      </c>
      <c r="O489" s="65"/>
      <c r="P489" s="184">
        <f>O489*H489</f>
        <v>0</v>
      </c>
      <c r="Q489" s="184">
        <v>0.00026</v>
      </c>
      <c r="R489" s="184">
        <f>Q489*H489</f>
        <v>0.00052</v>
      </c>
      <c r="S489" s="184">
        <v>0</v>
      </c>
      <c r="T489" s="185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6" t="s">
        <v>295</v>
      </c>
      <c r="AT489" s="186" t="s">
        <v>227</v>
      </c>
      <c r="AU489" s="186" t="s">
        <v>84</v>
      </c>
      <c r="AY489" s="18" t="s">
        <v>225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8" t="s">
        <v>82</v>
      </c>
      <c r="BK489" s="187">
        <f>ROUND(I489*H489,2)</f>
        <v>0</v>
      </c>
      <c r="BL489" s="18" t="s">
        <v>295</v>
      </c>
      <c r="BM489" s="186" t="s">
        <v>1009</v>
      </c>
    </row>
    <row r="490" spans="2:51" s="13" customFormat="1" ht="11.25">
      <c r="B490" s="193"/>
      <c r="C490" s="194"/>
      <c r="D490" s="195" t="s">
        <v>249</v>
      </c>
      <c r="E490" s="196" t="s">
        <v>19</v>
      </c>
      <c r="F490" s="197" t="s">
        <v>1010</v>
      </c>
      <c r="G490" s="194"/>
      <c r="H490" s="198">
        <v>2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249</v>
      </c>
      <c r="AU490" s="204" t="s">
        <v>84</v>
      </c>
      <c r="AV490" s="13" t="s">
        <v>84</v>
      </c>
      <c r="AW490" s="13" t="s">
        <v>36</v>
      </c>
      <c r="AX490" s="13" t="s">
        <v>82</v>
      </c>
      <c r="AY490" s="204" t="s">
        <v>225</v>
      </c>
    </row>
    <row r="491" spans="1:65" s="2" customFormat="1" ht="24.2" customHeight="1">
      <c r="A491" s="35"/>
      <c r="B491" s="36"/>
      <c r="C491" s="175" t="s">
        <v>1011</v>
      </c>
      <c r="D491" s="175" t="s">
        <v>227</v>
      </c>
      <c r="E491" s="176" t="s">
        <v>1012</v>
      </c>
      <c r="F491" s="177" t="s">
        <v>342</v>
      </c>
      <c r="G491" s="178" t="s">
        <v>281</v>
      </c>
      <c r="H491" s="179">
        <v>1</v>
      </c>
      <c r="I491" s="180"/>
      <c r="J491" s="181">
        <f>ROUND(I491*H491,2)</f>
        <v>0</v>
      </c>
      <c r="K491" s="177" t="s">
        <v>19</v>
      </c>
      <c r="L491" s="40"/>
      <c r="M491" s="182" t="s">
        <v>19</v>
      </c>
      <c r="N491" s="183" t="s">
        <v>45</v>
      </c>
      <c r="O491" s="65"/>
      <c r="P491" s="184">
        <f>O491*H491</f>
        <v>0</v>
      </c>
      <c r="Q491" s="184">
        <v>0</v>
      </c>
      <c r="R491" s="184">
        <f>Q491*H491</f>
        <v>0</v>
      </c>
      <c r="S491" s="184">
        <v>0</v>
      </c>
      <c r="T491" s="185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6" t="s">
        <v>295</v>
      </c>
      <c r="AT491" s="186" t="s">
        <v>227</v>
      </c>
      <c r="AU491" s="186" t="s">
        <v>84</v>
      </c>
      <c r="AY491" s="18" t="s">
        <v>225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8" t="s">
        <v>82</v>
      </c>
      <c r="BK491" s="187">
        <f>ROUND(I491*H491,2)</f>
        <v>0</v>
      </c>
      <c r="BL491" s="18" t="s">
        <v>295</v>
      </c>
      <c r="BM491" s="186" t="s">
        <v>1013</v>
      </c>
    </row>
    <row r="492" spans="1:65" s="2" customFormat="1" ht="44.25" customHeight="1">
      <c r="A492" s="35"/>
      <c r="B492" s="36"/>
      <c r="C492" s="175" t="s">
        <v>1014</v>
      </c>
      <c r="D492" s="175" t="s">
        <v>227</v>
      </c>
      <c r="E492" s="176" t="s">
        <v>1015</v>
      </c>
      <c r="F492" s="177" t="s">
        <v>1016</v>
      </c>
      <c r="G492" s="178" t="s">
        <v>285</v>
      </c>
      <c r="H492" s="179">
        <v>0.75</v>
      </c>
      <c r="I492" s="180"/>
      <c r="J492" s="181">
        <f>ROUND(I492*H492,2)</f>
        <v>0</v>
      </c>
      <c r="K492" s="177" t="s">
        <v>292</v>
      </c>
      <c r="L492" s="40"/>
      <c r="M492" s="182" t="s">
        <v>19</v>
      </c>
      <c r="N492" s="183" t="s">
        <v>45</v>
      </c>
      <c r="O492" s="65"/>
      <c r="P492" s="184">
        <f>O492*H492</f>
        <v>0</v>
      </c>
      <c r="Q492" s="184">
        <v>0</v>
      </c>
      <c r="R492" s="184">
        <f>Q492*H492</f>
        <v>0</v>
      </c>
      <c r="S492" s="184">
        <v>0</v>
      </c>
      <c r="T492" s="185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6" t="s">
        <v>295</v>
      </c>
      <c r="AT492" s="186" t="s">
        <v>227</v>
      </c>
      <c r="AU492" s="186" t="s">
        <v>84</v>
      </c>
      <c r="AY492" s="18" t="s">
        <v>225</v>
      </c>
      <c r="BE492" s="187">
        <f>IF(N492="základní",J492,0)</f>
        <v>0</v>
      </c>
      <c r="BF492" s="187">
        <f>IF(N492="snížená",J492,0)</f>
        <v>0</v>
      </c>
      <c r="BG492" s="187">
        <f>IF(N492="zákl. přenesená",J492,0)</f>
        <v>0</v>
      </c>
      <c r="BH492" s="187">
        <f>IF(N492="sníž. přenesená",J492,0)</f>
        <v>0</v>
      </c>
      <c r="BI492" s="187">
        <f>IF(N492="nulová",J492,0)</f>
        <v>0</v>
      </c>
      <c r="BJ492" s="18" t="s">
        <v>82</v>
      </c>
      <c r="BK492" s="187">
        <f>ROUND(I492*H492,2)</f>
        <v>0</v>
      </c>
      <c r="BL492" s="18" t="s">
        <v>295</v>
      </c>
      <c r="BM492" s="186" t="s">
        <v>1017</v>
      </c>
    </row>
    <row r="493" spans="1:47" s="2" customFormat="1" ht="11.25">
      <c r="A493" s="35"/>
      <c r="B493" s="36"/>
      <c r="C493" s="37"/>
      <c r="D493" s="188" t="s">
        <v>233</v>
      </c>
      <c r="E493" s="37"/>
      <c r="F493" s="189" t="s">
        <v>1018</v>
      </c>
      <c r="G493" s="37"/>
      <c r="H493" s="37"/>
      <c r="I493" s="190"/>
      <c r="J493" s="37"/>
      <c r="K493" s="37"/>
      <c r="L493" s="40"/>
      <c r="M493" s="191"/>
      <c r="N493" s="192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233</v>
      </c>
      <c r="AU493" s="18" t="s">
        <v>84</v>
      </c>
    </row>
    <row r="494" spans="2:63" s="12" customFormat="1" ht="22.9" customHeight="1">
      <c r="B494" s="159"/>
      <c r="C494" s="160"/>
      <c r="D494" s="161" t="s">
        <v>73</v>
      </c>
      <c r="E494" s="173" t="s">
        <v>1019</v>
      </c>
      <c r="F494" s="173" t="s">
        <v>1020</v>
      </c>
      <c r="G494" s="160"/>
      <c r="H494" s="160"/>
      <c r="I494" s="163"/>
      <c r="J494" s="174">
        <f>BK494</f>
        <v>0</v>
      </c>
      <c r="K494" s="160"/>
      <c r="L494" s="165"/>
      <c r="M494" s="166"/>
      <c r="N494" s="167"/>
      <c r="O494" s="167"/>
      <c r="P494" s="168">
        <f>SUM(P495:P507)</f>
        <v>0</v>
      </c>
      <c r="Q494" s="167"/>
      <c r="R494" s="168">
        <f>SUM(R495:R507)</f>
        <v>0.6565859999999999</v>
      </c>
      <c r="S494" s="167"/>
      <c r="T494" s="169">
        <f>SUM(T495:T507)</f>
        <v>0</v>
      </c>
      <c r="AR494" s="170" t="s">
        <v>84</v>
      </c>
      <c r="AT494" s="171" t="s">
        <v>73</v>
      </c>
      <c r="AU494" s="171" t="s">
        <v>82</v>
      </c>
      <c r="AY494" s="170" t="s">
        <v>225</v>
      </c>
      <c r="BK494" s="172">
        <f>SUM(BK495:BK507)</f>
        <v>0</v>
      </c>
    </row>
    <row r="495" spans="1:65" s="2" customFormat="1" ht="24.2" customHeight="1">
      <c r="A495" s="35"/>
      <c r="B495" s="36"/>
      <c r="C495" s="175" t="s">
        <v>1021</v>
      </c>
      <c r="D495" s="175" t="s">
        <v>227</v>
      </c>
      <c r="E495" s="176" t="s">
        <v>1022</v>
      </c>
      <c r="F495" s="177" t="s">
        <v>1023</v>
      </c>
      <c r="G495" s="178" t="s">
        <v>332</v>
      </c>
      <c r="H495" s="179">
        <v>2</v>
      </c>
      <c r="I495" s="180"/>
      <c r="J495" s="181">
        <f>ROUND(I495*H495,2)</f>
        <v>0</v>
      </c>
      <c r="K495" s="177" t="s">
        <v>292</v>
      </c>
      <c r="L495" s="40"/>
      <c r="M495" s="182" t="s">
        <v>19</v>
      </c>
      <c r="N495" s="183" t="s">
        <v>45</v>
      </c>
      <c r="O495" s="65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6" t="s">
        <v>295</v>
      </c>
      <c r="AT495" s="186" t="s">
        <v>227</v>
      </c>
      <c r="AU495" s="186" t="s">
        <v>84</v>
      </c>
      <c r="AY495" s="18" t="s">
        <v>225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8" t="s">
        <v>82</v>
      </c>
      <c r="BK495" s="187">
        <f>ROUND(I495*H495,2)</f>
        <v>0</v>
      </c>
      <c r="BL495" s="18" t="s">
        <v>295</v>
      </c>
      <c r="BM495" s="186" t="s">
        <v>1024</v>
      </c>
    </row>
    <row r="496" spans="1:47" s="2" customFormat="1" ht="11.25">
      <c r="A496" s="35"/>
      <c r="B496" s="36"/>
      <c r="C496" s="37"/>
      <c r="D496" s="188" t="s">
        <v>233</v>
      </c>
      <c r="E496" s="37"/>
      <c r="F496" s="189" t="s">
        <v>1025</v>
      </c>
      <c r="G496" s="37"/>
      <c r="H496" s="37"/>
      <c r="I496" s="190"/>
      <c r="J496" s="37"/>
      <c r="K496" s="37"/>
      <c r="L496" s="40"/>
      <c r="M496" s="191"/>
      <c r="N496" s="192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233</v>
      </c>
      <c r="AU496" s="18" t="s">
        <v>84</v>
      </c>
    </row>
    <row r="497" spans="1:65" s="2" customFormat="1" ht="33" customHeight="1">
      <c r="A497" s="35"/>
      <c r="B497" s="36"/>
      <c r="C497" s="175" t="s">
        <v>1026</v>
      </c>
      <c r="D497" s="175" t="s">
        <v>227</v>
      </c>
      <c r="E497" s="176" t="s">
        <v>1027</v>
      </c>
      <c r="F497" s="177" t="s">
        <v>1028</v>
      </c>
      <c r="G497" s="178" t="s">
        <v>332</v>
      </c>
      <c r="H497" s="179">
        <v>3</v>
      </c>
      <c r="I497" s="180"/>
      <c r="J497" s="181">
        <f>ROUND(I497*H497,2)</f>
        <v>0</v>
      </c>
      <c r="K497" s="177" t="s">
        <v>230</v>
      </c>
      <c r="L497" s="40"/>
      <c r="M497" s="182" t="s">
        <v>19</v>
      </c>
      <c r="N497" s="183" t="s">
        <v>45</v>
      </c>
      <c r="O497" s="65"/>
      <c r="P497" s="184">
        <f>O497*H497</f>
        <v>0</v>
      </c>
      <c r="Q497" s="184">
        <v>0</v>
      </c>
      <c r="R497" s="184">
        <f>Q497*H497</f>
        <v>0</v>
      </c>
      <c r="S497" s="184">
        <v>0</v>
      </c>
      <c r="T497" s="185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6" t="s">
        <v>295</v>
      </c>
      <c r="AT497" s="186" t="s">
        <v>227</v>
      </c>
      <c r="AU497" s="186" t="s">
        <v>84</v>
      </c>
      <c r="AY497" s="18" t="s">
        <v>225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8" t="s">
        <v>82</v>
      </c>
      <c r="BK497" s="187">
        <f>ROUND(I497*H497,2)</f>
        <v>0</v>
      </c>
      <c r="BL497" s="18" t="s">
        <v>295</v>
      </c>
      <c r="BM497" s="186" t="s">
        <v>1029</v>
      </c>
    </row>
    <row r="498" spans="1:47" s="2" customFormat="1" ht="11.25">
      <c r="A498" s="35"/>
      <c r="B498" s="36"/>
      <c r="C498" s="37"/>
      <c r="D498" s="188" t="s">
        <v>233</v>
      </c>
      <c r="E498" s="37"/>
      <c r="F498" s="189" t="s">
        <v>1030</v>
      </c>
      <c r="G498" s="37"/>
      <c r="H498" s="37"/>
      <c r="I498" s="190"/>
      <c r="J498" s="37"/>
      <c r="K498" s="37"/>
      <c r="L498" s="40"/>
      <c r="M498" s="191"/>
      <c r="N498" s="192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233</v>
      </c>
      <c r="AU498" s="18" t="s">
        <v>84</v>
      </c>
    </row>
    <row r="499" spans="1:65" s="2" customFormat="1" ht="245.85" customHeight="1">
      <c r="A499" s="35"/>
      <c r="B499" s="36"/>
      <c r="C499" s="216" t="s">
        <v>1031</v>
      </c>
      <c r="D499" s="216" t="s">
        <v>336</v>
      </c>
      <c r="E499" s="217" t="s">
        <v>1032</v>
      </c>
      <c r="F499" s="218" t="s">
        <v>1033</v>
      </c>
      <c r="G499" s="219" t="s">
        <v>129</v>
      </c>
      <c r="H499" s="220">
        <v>32.4</v>
      </c>
      <c r="I499" s="221"/>
      <c r="J499" s="222">
        <f>ROUND(I499*H499,2)</f>
        <v>0</v>
      </c>
      <c r="K499" s="218" t="s">
        <v>238</v>
      </c>
      <c r="L499" s="223"/>
      <c r="M499" s="224" t="s">
        <v>19</v>
      </c>
      <c r="N499" s="225" t="s">
        <v>45</v>
      </c>
      <c r="O499" s="65"/>
      <c r="P499" s="184">
        <f>O499*H499</f>
        <v>0</v>
      </c>
      <c r="Q499" s="184">
        <v>0.01351</v>
      </c>
      <c r="R499" s="184">
        <f>Q499*H499</f>
        <v>0.43772399999999995</v>
      </c>
      <c r="S499" s="184">
        <v>0</v>
      </c>
      <c r="T499" s="185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6" t="s">
        <v>721</v>
      </c>
      <c r="AT499" s="186" t="s">
        <v>336</v>
      </c>
      <c r="AU499" s="186" t="s">
        <v>84</v>
      </c>
      <c r="AY499" s="18" t="s">
        <v>225</v>
      </c>
      <c r="BE499" s="187">
        <f>IF(N499="základní",J499,0)</f>
        <v>0</v>
      </c>
      <c r="BF499" s="187">
        <f>IF(N499="snížená",J499,0)</f>
        <v>0</v>
      </c>
      <c r="BG499" s="187">
        <f>IF(N499="zákl. přenesená",J499,0)</f>
        <v>0</v>
      </c>
      <c r="BH499" s="187">
        <f>IF(N499="sníž. přenesená",J499,0)</f>
        <v>0</v>
      </c>
      <c r="BI499" s="187">
        <f>IF(N499="nulová",J499,0)</f>
        <v>0</v>
      </c>
      <c r="BJ499" s="18" t="s">
        <v>82</v>
      </c>
      <c r="BK499" s="187">
        <f>ROUND(I499*H499,2)</f>
        <v>0</v>
      </c>
      <c r="BL499" s="18" t="s">
        <v>295</v>
      </c>
      <c r="BM499" s="186" t="s">
        <v>1034</v>
      </c>
    </row>
    <row r="500" spans="2:51" s="13" customFormat="1" ht="11.25">
      <c r="B500" s="193"/>
      <c r="C500" s="194"/>
      <c r="D500" s="195" t="s">
        <v>249</v>
      </c>
      <c r="E500" s="196" t="s">
        <v>19</v>
      </c>
      <c r="F500" s="197" t="s">
        <v>1035</v>
      </c>
      <c r="G500" s="194"/>
      <c r="H500" s="198">
        <v>32.4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249</v>
      </c>
      <c r="AU500" s="204" t="s">
        <v>84</v>
      </c>
      <c r="AV500" s="13" t="s">
        <v>84</v>
      </c>
      <c r="AW500" s="13" t="s">
        <v>36</v>
      </c>
      <c r="AX500" s="13" t="s">
        <v>74</v>
      </c>
      <c r="AY500" s="204" t="s">
        <v>225</v>
      </c>
    </row>
    <row r="501" spans="2:51" s="14" customFormat="1" ht="11.25">
      <c r="B501" s="205"/>
      <c r="C501" s="206"/>
      <c r="D501" s="195" t="s">
        <v>249</v>
      </c>
      <c r="E501" s="207" t="s">
        <v>19</v>
      </c>
      <c r="F501" s="208" t="s">
        <v>261</v>
      </c>
      <c r="G501" s="206"/>
      <c r="H501" s="209">
        <v>32.4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249</v>
      </c>
      <c r="AU501" s="215" t="s">
        <v>84</v>
      </c>
      <c r="AV501" s="14" t="s">
        <v>231</v>
      </c>
      <c r="AW501" s="14" t="s">
        <v>36</v>
      </c>
      <c r="AX501" s="14" t="s">
        <v>82</v>
      </c>
      <c r="AY501" s="215" t="s">
        <v>225</v>
      </c>
    </row>
    <row r="502" spans="1:65" s="2" customFormat="1" ht="232.9" customHeight="1">
      <c r="A502" s="35"/>
      <c r="B502" s="36"/>
      <c r="C502" s="216" t="s">
        <v>1036</v>
      </c>
      <c r="D502" s="216" t="s">
        <v>336</v>
      </c>
      <c r="E502" s="217" t="s">
        <v>1037</v>
      </c>
      <c r="F502" s="218" t="s">
        <v>1038</v>
      </c>
      <c r="G502" s="219" t="s">
        <v>129</v>
      </c>
      <c r="H502" s="220">
        <v>16.2</v>
      </c>
      <c r="I502" s="221"/>
      <c r="J502" s="222">
        <f>ROUND(I502*H502,2)</f>
        <v>0</v>
      </c>
      <c r="K502" s="218" t="s">
        <v>19</v>
      </c>
      <c r="L502" s="223"/>
      <c r="M502" s="224" t="s">
        <v>19</v>
      </c>
      <c r="N502" s="225" t="s">
        <v>45</v>
      </c>
      <c r="O502" s="65"/>
      <c r="P502" s="184">
        <f>O502*H502</f>
        <v>0</v>
      </c>
      <c r="Q502" s="184">
        <v>0.01351</v>
      </c>
      <c r="R502" s="184">
        <f>Q502*H502</f>
        <v>0.21886199999999997</v>
      </c>
      <c r="S502" s="184">
        <v>0</v>
      </c>
      <c r="T502" s="185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6" t="s">
        <v>721</v>
      </c>
      <c r="AT502" s="186" t="s">
        <v>336</v>
      </c>
      <c r="AU502" s="186" t="s">
        <v>84</v>
      </c>
      <c r="AY502" s="18" t="s">
        <v>225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8" t="s">
        <v>82</v>
      </c>
      <c r="BK502" s="187">
        <f>ROUND(I502*H502,2)</f>
        <v>0</v>
      </c>
      <c r="BL502" s="18" t="s">
        <v>295</v>
      </c>
      <c r="BM502" s="186" t="s">
        <v>1039</v>
      </c>
    </row>
    <row r="503" spans="2:51" s="13" customFormat="1" ht="11.25">
      <c r="B503" s="193"/>
      <c r="C503" s="194"/>
      <c r="D503" s="195" t="s">
        <v>249</v>
      </c>
      <c r="E503" s="196" t="s">
        <v>19</v>
      </c>
      <c r="F503" s="197" t="s">
        <v>1040</v>
      </c>
      <c r="G503" s="194"/>
      <c r="H503" s="198">
        <v>16.2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249</v>
      </c>
      <c r="AU503" s="204" t="s">
        <v>84</v>
      </c>
      <c r="AV503" s="13" t="s">
        <v>84</v>
      </c>
      <c r="AW503" s="13" t="s">
        <v>36</v>
      </c>
      <c r="AX503" s="13" t="s">
        <v>74</v>
      </c>
      <c r="AY503" s="204" t="s">
        <v>225</v>
      </c>
    </row>
    <row r="504" spans="2:51" s="14" customFormat="1" ht="11.25">
      <c r="B504" s="205"/>
      <c r="C504" s="206"/>
      <c r="D504" s="195" t="s">
        <v>249</v>
      </c>
      <c r="E504" s="207" t="s">
        <v>19</v>
      </c>
      <c r="F504" s="208" t="s">
        <v>261</v>
      </c>
      <c r="G504" s="206"/>
      <c r="H504" s="209">
        <v>16.2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249</v>
      </c>
      <c r="AU504" s="215" t="s">
        <v>84</v>
      </c>
      <c r="AV504" s="14" t="s">
        <v>231</v>
      </c>
      <c r="AW504" s="14" t="s">
        <v>36</v>
      </c>
      <c r="AX504" s="14" t="s">
        <v>82</v>
      </c>
      <c r="AY504" s="215" t="s">
        <v>225</v>
      </c>
    </row>
    <row r="505" spans="1:65" s="2" customFormat="1" ht="24.2" customHeight="1">
      <c r="A505" s="35"/>
      <c r="B505" s="36"/>
      <c r="C505" s="175" t="s">
        <v>1041</v>
      </c>
      <c r="D505" s="175" t="s">
        <v>227</v>
      </c>
      <c r="E505" s="176" t="s">
        <v>1042</v>
      </c>
      <c r="F505" s="177" t="s">
        <v>342</v>
      </c>
      <c r="G505" s="178" t="s">
        <v>281</v>
      </c>
      <c r="H505" s="179">
        <v>1</v>
      </c>
      <c r="I505" s="180"/>
      <c r="J505" s="181">
        <f>ROUND(I505*H505,2)</f>
        <v>0</v>
      </c>
      <c r="K505" s="177" t="s">
        <v>19</v>
      </c>
      <c r="L505" s="40"/>
      <c r="M505" s="182" t="s">
        <v>19</v>
      </c>
      <c r="N505" s="183" t="s">
        <v>45</v>
      </c>
      <c r="O505" s="65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6" t="s">
        <v>295</v>
      </c>
      <c r="AT505" s="186" t="s">
        <v>227</v>
      </c>
      <c r="AU505" s="186" t="s">
        <v>84</v>
      </c>
      <c r="AY505" s="18" t="s">
        <v>225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8" t="s">
        <v>82</v>
      </c>
      <c r="BK505" s="187">
        <f>ROUND(I505*H505,2)</f>
        <v>0</v>
      </c>
      <c r="BL505" s="18" t="s">
        <v>295</v>
      </c>
      <c r="BM505" s="186" t="s">
        <v>1043</v>
      </c>
    </row>
    <row r="506" spans="1:65" s="2" customFormat="1" ht="44.25" customHeight="1">
      <c r="A506" s="35"/>
      <c r="B506" s="36"/>
      <c r="C506" s="175" t="s">
        <v>1044</v>
      </c>
      <c r="D506" s="175" t="s">
        <v>227</v>
      </c>
      <c r="E506" s="176" t="s">
        <v>1045</v>
      </c>
      <c r="F506" s="177" t="s">
        <v>1046</v>
      </c>
      <c r="G506" s="178" t="s">
        <v>285</v>
      </c>
      <c r="H506" s="179">
        <v>0.657</v>
      </c>
      <c r="I506" s="180"/>
      <c r="J506" s="181">
        <f>ROUND(I506*H506,2)</f>
        <v>0</v>
      </c>
      <c r="K506" s="177" t="s">
        <v>292</v>
      </c>
      <c r="L506" s="40"/>
      <c r="M506" s="182" t="s">
        <v>19</v>
      </c>
      <c r="N506" s="183" t="s">
        <v>45</v>
      </c>
      <c r="O506" s="65"/>
      <c r="P506" s="184">
        <f>O506*H506</f>
        <v>0</v>
      </c>
      <c r="Q506" s="184">
        <v>0</v>
      </c>
      <c r="R506" s="184">
        <f>Q506*H506</f>
        <v>0</v>
      </c>
      <c r="S506" s="184">
        <v>0</v>
      </c>
      <c r="T506" s="185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86" t="s">
        <v>295</v>
      </c>
      <c r="AT506" s="186" t="s">
        <v>227</v>
      </c>
      <c r="AU506" s="186" t="s">
        <v>84</v>
      </c>
      <c r="AY506" s="18" t="s">
        <v>225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8" t="s">
        <v>82</v>
      </c>
      <c r="BK506" s="187">
        <f>ROUND(I506*H506,2)</f>
        <v>0</v>
      </c>
      <c r="BL506" s="18" t="s">
        <v>295</v>
      </c>
      <c r="BM506" s="186" t="s">
        <v>1047</v>
      </c>
    </row>
    <row r="507" spans="1:47" s="2" customFormat="1" ht="11.25">
      <c r="A507" s="35"/>
      <c r="B507" s="36"/>
      <c r="C507" s="37"/>
      <c r="D507" s="188" t="s">
        <v>233</v>
      </c>
      <c r="E507" s="37"/>
      <c r="F507" s="189" t="s">
        <v>1048</v>
      </c>
      <c r="G507" s="37"/>
      <c r="H507" s="37"/>
      <c r="I507" s="190"/>
      <c r="J507" s="37"/>
      <c r="K507" s="37"/>
      <c r="L507" s="40"/>
      <c r="M507" s="191"/>
      <c r="N507" s="192"/>
      <c r="O507" s="65"/>
      <c r="P507" s="65"/>
      <c r="Q507" s="65"/>
      <c r="R507" s="65"/>
      <c r="S507" s="65"/>
      <c r="T507" s="66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233</v>
      </c>
      <c r="AU507" s="18" t="s">
        <v>84</v>
      </c>
    </row>
    <row r="508" spans="2:63" s="12" customFormat="1" ht="22.9" customHeight="1">
      <c r="B508" s="159"/>
      <c r="C508" s="160"/>
      <c r="D508" s="161" t="s">
        <v>73</v>
      </c>
      <c r="E508" s="173" t="s">
        <v>1049</v>
      </c>
      <c r="F508" s="173" t="s">
        <v>1050</v>
      </c>
      <c r="G508" s="160"/>
      <c r="H508" s="160"/>
      <c r="I508" s="163"/>
      <c r="J508" s="174">
        <f>BK508</f>
        <v>0</v>
      </c>
      <c r="K508" s="160"/>
      <c r="L508" s="165"/>
      <c r="M508" s="166"/>
      <c r="N508" s="167"/>
      <c r="O508" s="167"/>
      <c r="P508" s="168">
        <f>SUM(P509:P526)</f>
        <v>0</v>
      </c>
      <c r="Q508" s="167"/>
      <c r="R508" s="168">
        <f>SUM(R509:R526)</f>
        <v>11.3148559</v>
      </c>
      <c r="S508" s="167"/>
      <c r="T508" s="169">
        <f>SUM(T509:T526)</f>
        <v>0</v>
      </c>
      <c r="AR508" s="170" t="s">
        <v>84</v>
      </c>
      <c r="AT508" s="171" t="s">
        <v>73</v>
      </c>
      <c r="AU508" s="171" t="s">
        <v>82</v>
      </c>
      <c r="AY508" s="170" t="s">
        <v>225</v>
      </c>
      <c r="BK508" s="172">
        <f>SUM(BK509:BK526)</f>
        <v>0</v>
      </c>
    </row>
    <row r="509" spans="1:65" s="2" customFormat="1" ht="24.2" customHeight="1">
      <c r="A509" s="35"/>
      <c r="B509" s="36"/>
      <c r="C509" s="175" t="s">
        <v>1051</v>
      </c>
      <c r="D509" s="175" t="s">
        <v>227</v>
      </c>
      <c r="E509" s="176" t="s">
        <v>1052</v>
      </c>
      <c r="F509" s="177" t="s">
        <v>1053</v>
      </c>
      <c r="G509" s="178" t="s">
        <v>129</v>
      </c>
      <c r="H509" s="179">
        <v>378.17</v>
      </c>
      <c r="I509" s="180"/>
      <c r="J509" s="181">
        <f>ROUND(I509*H509,2)</f>
        <v>0</v>
      </c>
      <c r="K509" s="177" t="s">
        <v>292</v>
      </c>
      <c r="L509" s="40"/>
      <c r="M509" s="182" t="s">
        <v>19</v>
      </c>
      <c r="N509" s="183" t="s">
        <v>45</v>
      </c>
      <c r="O509" s="65"/>
      <c r="P509" s="184">
        <f>O509*H509</f>
        <v>0</v>
      </c>
      <c r="Q509" s="184">
        <v>0</v>
      </c>
      <c r="R509" s="184">
        <f>Q509*H509</f>
        <v>0</v>
      </c>
      <c r="S509" s="184">
        <v>0</v>
      </c>
      <c r="T509" s="185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6" t="s">
        <v>295</v>
      </c>
      <c r="AT509" s="186" t="s">
        <v>227</v>
      </c>
      <c r="AU509" s="186" t="s">
        <v>84</v>
      </c>
      <c r="AY509" s="18" t="s">
        <v>225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8" t="s">
        <v>82</v>
      </c>
      <c r="BK509" s="187">
        <f>ROUND(I509*H509,2)</f>
        <v>0</v>
      </c>
      <c r="BL509" s="18" t="s">
        <v>295</v>
      </c>
      <c r="BM509" s="186" t="s">
        <v>1054</v>
      </c>
    </row>
    <row r="510" spans="1:47" s="2" customFormat="1" ht="11.25">
      <c r="A510" s="35"/>
      <c r="B510" s="36"/>
      <c r="C510" s="37"/>
      <c r="D510" s="188" t="s">
        <v>233</v>
      </c>
      <c r="E510" s="37"/>
      <c r="F510" s="189" t="s">
        <v>1055</v>
      </c>
      <c r="G510" s="37"/>
      <c r="H510" s="37"/>
      <c r="I510" s="190"/>
      <c r="J510" s="37"/>
      <c r="K510" s="37"/>
      <c r="L510" s="40"/>
      <c r="M510" s="191"/>
      <c r="N510" s="192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233</v>
      </c>
      <c r="AU510" s="18" t="s">
        <v>84</v>
      </c>
    </row>
    <row r="511" spans="2:51" s="13" customFormat="1" ht="11.25">
      <c r="B511" s="193"/>
      <c r="C511" s="194"/>
      <c r="D511" s="195" t="s">
        <v>249</v>
      </c>
      <c r="E511" s="196" t="s">
        <v>19</v>
      </c>
      <c r="F511" s="197" t="s">
        <v>1056</v>
      </c>
      <c r="G511" s="194"/>
      <c r="H511" s="198">
        <v>378.17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249</v>
      </c>
      <c r="AU511" s="204" t="s">
        <v>84</v>
      </c>
      <c r="AV511" s="13" t="s">
        <v>84</v>
      </c>
      <c r="AW511" s="13" t="s">
        <v>36</v>
      </c>
      <c r="AX511" s="13" t="s">
        <v>82</v>
      </c>
      <c r="AY511" s="204" t="s">
        <v>225</v>
      </c>
    </row>
    <row r="512" spans="1:65" s="2" customFormat="1" ht="24.2" customHeight="1">
      <c r="A512" s="35"/>
      <c r="B512" s="36"/>
      <c r="C512" s="175" t="s">
        <v>1057</v>
      </c>
      <c r="D512" s="175" t="s">
        <v>227</v>
      </c>
      <c r="E512" s="176" t="s">
        <v>1058</v>
      </c>
      <c r="F512" s="177" t="s">
        <v>1059</v>
      </c>
      <c r="G512" s="178" t="s">
        <v>129</v>
      </c>
      <c r="H512" s="179">
        <v>378.17</v>
      </c>
      <c r="I512" s="180"/>
      <c r="J512" s="181">
        <f>ROUND(I512*H512,2)</f>
        <v>0</v>
      </c>
      <c r="K512" s="177" t="s">
        <v>292</v>
      </c>
      <c r="L512" s="40"/>
      <c r="M512" s="182" t="s">
        <v>19</v>
      </c>
      <c r="N512" s="183" t="s">
        <v>45</v>
      </c>
      <c r="O512" s="65"/>
      <c r="P512" s="184">
        <f>O512*H512</f>
        <v>0</v>
      </c>
      <c r="Q512" s="184">
        <v>0.0003</v>
      </c>
      <c r="R512" s="184">
        <f>Q512*H512</f>
        <v>0.113451</v>
      </c>
      <c r="S512" s="184">
        <v>0</v>
      </c>
      <c r="T512" s="185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86" t="s">
        <v>295</v>
      </c>
      <c r="AT512" s="186" t="s">
        <v>227</v>
      </c>
      <c r="AU512" s="186" t="s">
        <v>84</v>
      </c>
      <c r="AY512" s="18" t="s">
        <v>225</v>
      </c>
      <c r="BE512" s="187">
        <f>IF(N512="základní",J512,0)</f>
        <v>0</v>
      </c>
      <c r="BF512" s="187">
        <f>IF(N512="snížená",J512,0)</f>
        <v>0</v>
      </c>
      <c r="BG512" s="187">
        <f>IF(N512="zákl. přenesená",J512,0)</f>
        <v>0</v>
      </c>
      <c r="BH512" s="187">
        <f>IF(N512="sníž. přenesená",J512,0)</f>
        <v>0</v>
      </c>
      <c r="BI512" s="187">
        <f>IF(N512="nulová",J512,0)</f>
        <v>0</v>
      </c>
      <c r="BJ512" s="18" t="s">
        <v>82</v>
      </c>
      <c r="BK512" s="187">
        <f>ROUND(I512*H512,2)</f>
        <v>0</v>
      </c>
      <c r="BL512" s="18" t="s">
        <v>295</v>
      </c>
      <c r="BM512" s="186" t="s">
        <v>1060</v>
      </c>
    </row>
    <row r="513" spans="1:47" s="2" customFormat="1" ht="11.25">
      <c r="A513" s="35"/>
      <c r="B513" s="36"/>
      <c r="C513" s="37"/>
      <c r="D513" s="188" t="s">
        <v>233</v>
      </c>
      <c r="E513" s="37"/>
      <c r="F513" s="189" t="s">
        <v>1061</v>
      </c>
      <c r="G513" s="37"/>
      <c r="H513" s="37"/>
      <c r="I513" s="190"/>
      <c r="J513" s="37"/>
      <c r="K513" s="37"/>
      <c r="L513" s="40"/>
      <c r="M513" s="191"/>
      <c r="N513" s="192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233</v>
      </c>
      <c r="AU513" s="18" t="s">
        <v>84</v>
      </c>
    </row>
    <row r="514" spans="2:51" s="13" customFormat="1" ht="11.25">
      <c r="B514" s="193"/>
      <c r="C514" s="194"/>
      <c r="D514" s="195" t="s">
        <v>249</v>
      </c>
      <c r="E514" s="196" t="s">
        <v>19</v>
      </c>
      <c r="F514" s="197" t="s">
        <v>1056</v>
      </c>
      <c r="G514" s="194"/>
      <c r="H514" s="198">
        <v>378.17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249</v>
      </c>
      <c r="AU514" s="204" t="s">
        <v>84</v>
      </c>
      <c r="AV514" s="13" t="s">
        <v>84</v>
      </c>
      <c r="AW514" s="13" t="s">
        <v>36</v>
      </c>
      <c r="AX514" s="13" t="s">
        <v>82</v>
      </c>
      <c r="AY514" s="204" t="s">
        <v>225</v>
      </c>
    </row>
    <row r="515" spans="1:65" s="2" customFormat="1" ht="33" customHeight="1">
      <c r="A515" s="35"/>
      <c r="B515" s="36"/>
      <c r="C515" s="175" t="s">
        <v>1062</v>
      </c>
      <c r="D515" s="175" t="s">
        <v>227</v>
      </c>
      <c r="E515" s="176" t="s">
        <v>1063</v>
      </c>
      <c r="F515" s="177" t="s">
        <v>1064</v>
      </c>
      <c r="G515" s="178" t="s">
        <v>554</v>
      </c>
      <c r="H515" s="179">
        <v>400</v>
      </c>
      <c r="I515" s="180"/>
      <c r="J515" s="181">
        <f>ROUND(I515*H515,2)</f>
        <v>0</v>
      </c>
      <c r="K515" s="177" t="s">
        <v>292</v>
      </c>
      <c r="L515" s="40"/>
      <c r="M515" s="182" t="s">
        <v>19</v>
      </c>
      <c r="N515" s="183" t="s">
        <v>45</v>
      </c>
      <c r="O515" s="65"/>
      <c r="P515" s="184">
        <f>O515*H515</f>
        <v>0</v>
      </c>
      <c r="Q515" s="184">
        <v>0.00043</v>
      </c>
      <c r="R515" s="184">
        <f>Q515*H515</f>
        <v>0.172</v>
      </c>
      <c r="S515" s="184">
        <v>0</v>
      </c>
      <c r="T515" s="185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6" t="s">
        <v>295</v>
      </c>
      <c r="AT515" s="186" t="s">
        <v>227</v>
      </c>
      <c r="AU515" s="186" t="s">
        <v>84</v>
      </c>
      <c r="AY515" s="18" t="s">
        <v>225</v>
      </c>
      <c r="BE515" s="187">
        <f>IF(N515="základní",J515,0)</f>
        <v>0</v>
      </c>
      <c r="BF515" s="187">
        <f>IF(N515="snížená",J515,0)</f>
        <v>0</v>
      </c>
      <c r="BG515" s="187">
        <f>IF(N515="zákl. přenesená",J515,0)</f>
        <v>0</v>
      </c>
      <c r="BH515" s="187">
        <f>IF(N515="sníž. přenesená",J515,0)</f>
        <v>0</v>
      </c>
      <c r="BI515" s="187">
        <f>IF(N515="nulová",J515,0)</f>
        <v>0</v>
      </c>
      <c r="BJ515" s="18" t="s">
        <v>82</v>
      </c>
      <c r="BK515" s="187">
        <f>ROUND(I515*H515,2)</f>
        <v>0</v>
      </c>
      <c r="BL515" s="18" t="s">
        <v>295</v>
      </c>
      <c r="BM515" s="186" t="s">
        <v>1065</v>
      </c>
    </row>
    <row r="516" spans="1:47" s="2" customFormat="1" ht="11.25">
      <c r="A516" s="35"/>
      <c r="B516" s="36"/>
      <c r="C516" s="37"/>
      <c r="D516" s="188" t="s">
        <v>233</v>
      </c>
      <c r="E516" s="37"/>
      <c r="F516" s="189" t="s">
        <v>1066</v>
      </c>
      <c r="G516" s="37"/>
      <c r="H516" s="37"/>
      <c r="I516" s="190"/>
      <c r="J516" s="37"/>
      <c r="K516" s="37"/>
      <c r="L516" s="40"/>
      <c r="M516" s="191"/>
      <c r="N516" s="192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233</v>
      </c>
      <c r="AU516" s="18" t="s">
        <v>84</v>
      </c>
    </row>
    <row r="517" spans="1:65" s="2" customFormat="1" ht="24.2" customHeight="1">
      <c r="A517" s="35"/>
      <c r="B517" s="36"/>
      <c r="C517" s="216" t="s">
        <v>1067</v>
      </c>
      <c r="D517" s="216" t="s">
        <v>336</v>
      </c>
      <c r="E517" s="217" t="s">
        <v>1068</v>
      </c>
      <c r="F517" s="218" t="s">
        <v>1069</v>
      </c>
      <c r="G517" s="219" t="s">
        <v>332</v>
      </c>
      <c r="H517" s="220">
        <v>1466.63</v>
      </c>
      <c r="I517" s="221"/>
      <c r="J517" s="222">
        <f>ROUND(I517*H517,2)</f>
        <v>0</v>
      </c>
      <c r="K517" s="218" t="s">
        <v>292</v>
      </c>
      <c r="L517" s="223"/>
      <c r="M517" s="224" t="s">
        <v>19</v>
      </c>
      <c r="N517" s="225" t="s">
        <v>45</v>
      </c>
      <c r="O517" s="65"/>
      <c r="P517" s="184">
        <f>O517*H517</f>
        <v>0</v>
      </c>
      <c r="Q517" s="184">
        <v>0.00045</v>
      </c>
      <c r="R517" s="184">
        <f>Q517*H517</f>
        <v>0.6599835000000001</v>
      </c>
      <c r="S517" s="184">
        <v>0</v>
      </c>
      <c r="T517" s="185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6" t="s">
        <v>721</v>
      </c>
      <c r="AT517" s="186" t="s">
        <v>336</v>
      </c>
      <c r="AU517" s="186" t="s">
        <v>84</v>
      </c>
      <c r="AY517" s="18" t="s">
        <v>225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8" t="s">
        <v>82</v>
      </c>
      <c r="BK517" s="187">
        <f>ROUND(I517*H517,2)</f>
        <v>0</v>
      </c>
      <c r="BL517" s="18" t="s">
        <v>295</v>
      </c>
      <c r="BM517" s="186" t="s">
        <v>1070</v>
      </c>
    </row>
    <row r="518" spans="2:51" s="13" customFormat="1" ht="11.25">
      <c r="B518" s="193"/>
      <c r="C518" s="194"/>
      <c r="D518" s="195" t="s">
        <v>249</v>
      </c>
      <c r="E518" s="196" t="s">
        <v>19</v>
      </c>
      <c r="F518" s="197" t="s">
        <v>1071</v>
      </c>
      <c r="G518" s="194"/>
      <c r="H518" s="198">
        <v>1466.63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249</v>
      </c>
      <c r="AU518" s="204" t="s">
        <v>84</v>
      </c>
      <c r="AV518" s="13" t="s">
        <v>84</v>
      </c>
      <c r="AW518" s="13" t="s">
        <v>36</v>
      </c>
      <c r="AX518" s="13" t="s">
        <v>82</v>
      </c>
      <c r="AY518" s="204" t="s">
        <v>225</v>
      </c>
    </row>
    <row r="519" spans="1:65" s="2" customFormat="1" ht="37.9" customHeight="1">
      <c r="A519" s="35"/>
      <c r="B519" s="36"/>
      <c r="C519" s="175" t="s">
        <v>1072</v>
      </c>
      <c r="D519" s="175" t="s">
        <v>227</v>
      </c>
      <c r="E519" s="176" t="s">
        <v>1073</v>
      </c>
      <c r="F519" s="177" t="s">
        <v>1074</v>
      </c>
      <c r="G519" s="178" t="s">
        <v>129</v>
      </c>
      <c r="H519" s="179">
        <v>378.17</v>
      </c>
      <c r="I519" s="180"/>
      <c r="J519" s="181">
        <f>ROUND(I519*H519,2)</f>
        <v>0</v>
      </c>
      <c r="K519" s="177" t="s">
        <v>292</v>
      </c>
      <c r="L519" s="40"/>
      <c r="M519" s="182" t="s">
        <v>19</v>
      </c>
      <c r="N519" s="183" t="s">
        <v>45</v>
      </c>
      <c r="O519" s="65"/>
      <c r="P519" s="184">
        <f>O519*H519</f>
        <v>0</v>
      </c>
      <c r="Q519" s="184">
        <v>0.0063</v>
      </c>
      <c r="R519" s="184">
        <f>Q519*H519</f>
        <v>2.3824710000000002</v>
      </c>
      <c r="S519" s="184">
        <v>0</v>
      </c>
      <c r="T519" s="185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6" t="s">
        <v>295</v>
      </c>
      <c r="AT519" s="186" t="s">
        <v>227</v>
      </c>
      <c r="AU519" s="186" t="s">
        <v>84</v>
      </c>
      <c r="AY519" s="18" t="s">
        <v>225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8" t="s">
        <v>82</v>
      </c>
      <c r="BK519" s="187">
        <f>ROUND(I519*H519,2)</f>
        <v>0</v>
      </c>
      <c r="BL519" s="18" t="s">
        <v>295</v>
      </c>
      <c r="BM519" s="186" t="s">
        <v>1075</v>
      </c>
    </row>
    <row r="520" spans="1:47" s="2" customFormat="1" ht="11.25">
      <c r="A520" s="35"/>
      <c r="B520" s="36"/>
      <c r="C520" s="37"/>
      <c r="D520" s="188" t="s">
        <v>233</v>
      </c>
      <c r="E520" s="37"/>
      <c r="F520" s="189" t="s">
        <v>1076</v>
      </c>
      <c r="G520" s="37"/>
      <c r="H520" s="37"/>
      <c r="I520" s="190"/>
      <c r="J520" s="37"/>
      <c r="K520" s="37"/>
      <c r="L520" s="40"/>
      <c r="M520" s="191"/>
      <c r="N520" s="192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233</v>
      </c>
      <c r="AU520" s="18" t="s">
        <v>84</v>
      </c>
    </row>
    <row r="521" spans="2:51" s="13" customFormat="1" ht="11.25">
      <c r="B521" s="193"/>
      <c r="C521" s="194"/>
      <c r="D521" s="195" t="s">
        <v>249</v>
      </c>
      <c r="E521" s="196" t="s">
        <v>19</v>
      </c>
      <c r="F521" s="197" t="s">
        <v>1056</v>
      </c>
      <c r="G521" s="194"/>
      <c r="H521" s="198">
        <v>378.17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249</v>
      </c>
      <c r="AU521" s="204" t="s">
        <v>84</v>
      </c>
      <c r="AV521" s="13" t="s">
        <v>84</v>
      </c>
      <c r="AW521" s="13" t="s">
        <v>36</v>
      </c>
      <c r="AX521" s="13" t="s">
        <v>82</v>
      </c>
      <c r="AY521" s="204" t="s">
        <v>225</v>
      </c>
    </row>
    <row r="522" spans="1:65" s="2" customFormat="1" ht="33" customHeight="1">
      <c r="A522" s="35"/>
      <c r="B522" s="36"/>
      <c r="C522" s="216" t="s">
        <v>1077</v>
      </c>
      <c r="D522" s="216" t="s">
        <v>336</v>
      </c>
      <c r="E522" s="217" t="s">
        <v>1078</v>
      </c>
      <c r="F522" s="218" t="s">
        <v>1079</v>
      </c>
      <c r="G522" s="219" t="s">
        <v>129</v>
      </c>
      <c r="H522" s="220">
        <v>415.987</v>
      </c>
      <c r="I522" s="221"/>
      <c r="J522" s="222">
        <f>ROUND(I522*H522,2)</f>
        <v>0</v>
      </c>
      <c r="K522" s="218" t="s">
        <v>292</v>
      </c>
      <c r="L522" s="223"/>
      <c r="M522" s="224" t="s">
        <v>19</v>
      </c>
      <c r="N522" s="225" t="s">
        <v>45</v>
      </c>
      <c r="O522" s="65"/>
      <c r="P522" s="184">
        <f>O522*H522</f>
        <v>0</v>
      </c>
      <c r="Q522" s="184">
        <v>0.0192</v>
      </c>
      <c r="R522" s="184">
        <f>Q522*H522</f>
        <v>7.9869504</v>
      </c>
      <c r="S522" s="184">
        <v>0</v>
      </c>
      <c r="T522" s="185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6" t="s">
        <v>721</v>
      </c>
      <c r="AT522" s="186" t="s">
        <v>336</v>
      </c>
      <c r="AU522" s="186" t="s">
        <v>84</v>
      </c>
      <c r="AY522" s="18" t="s">
        <v>225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8" t="s">
        <v>82</v>
      </c>
      <c r="BK522" s="187">
        <f>ROUND(I522*H522,2)</f>
        <v>0</v>
      </c>
      <c r="BL522" s="18" t="s">
        <v>295</v>
      </c>
      <c r="BM522" s="186" t="s">
        <v>1080</v>
      </c>
    </row>
    <row r="523" spans="2:51" s="13" customFormat="1" ht="11.25">
      <c r="B523" s="193"/>
      <c r="C523" s="194"/>
      <c r="D523" s="195" t="s">
        <v>249</v>
      </c>
      <c r="E523" s="196" t="s">
        <v>19</v>
      </c>
      <c r="F523" s="197" t="s">
        <v>1081</v>
      </c>
      <c r="G523" s="194"/>
      <c r="H523" s="198">
        <v>415.987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249</v>
      </c>
      <c r="AU523" s="204" t="s">
        <v>84</v>
      </c>
      <c r="AV523" s="13" t="s">
        <v>84</v>
      </c>
      <c r="AW523" s="13" t="s">
        <v>36</v>
      </c>
      <c r="AX523" s="13" t="s">
        <v>82</v>
      </c>
      <c r="AY523" s="204" t="s">
        <v>225</v>
      </c>
    </row>
    <row r="524" spans="1:65" s="2" customFormat="1" ht="24.2" customHeight="1">
      <c r="A524" s="35"/>
      <c r="B524" s="36"/>
      <c r="C524" s="175" t="s">
        <v>1082</v>
      </c>
      <c r="D524" s="175" t="s">
        <v>227</v>
      </c>
      <c r="E524" s="176" t="s">
        <v>1049</v>
      </c>
      <c r="F524" s="177" t="s">
        <v>342</v>
      </c>
      <c r="G524" s="178" t="s">
        <v>281</v>
      </c>
      <c r="H524" s="179">
        <v>1</v>
      </c>
      <c r="I524" s="180"/>
      <c r="J524" s="181">
        <f>ROUND(I524*H524,2)</f>
        <v>0</v>
      </c>
      <c r="K524" s="177" t="s">
        <v>19</v>
      </c>
      <c r="L524" s="40"/>
      <c r="M524" s="182" t="s">
        <v>19</v>
      </c>
      <c r="N524" s="183" t="s">
        <v>45</v>
      </c>
      <c r="O524" s="65"/>
      <c r="P524" s="184">
        <f>O524*H524</f>
        <v>0</v>
      </c>
      <c r="Q524" s="184">
        <v>0</v>
      </c>
      <c r="R524" s="184">
        <f>Q524*H524</f>
        <v>0</v>
      </c>
      <c r="S524" s="184">
        <v>0</v>
      </c>
      <c r="T524" s="185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6" t="s">
        <v>295</v>
      </c>
      <c r="AT524" s="186" t="s">
        <v>227</v>
      </c>
      <c r="AU524" s="186" t="s">
        <v>84</v>
      </c>
      <c r="AY524" s="18" t="s">
        <v>225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8" t="s">
        <v>82</v>
      </c>
      <c r="BK524" s="187">
        <f>ROUND(I524*H524,2)</f>
        <v>0</v>
      </c>
      <c r="BL524" s="18" t="s">
        <v>295</v>
      </c>
      <c r="BM524" s="186" t="s">
        <v>1083</v>
      </c>
    </row>
    <row r="525" spans="1:65" s="2" customFormat="1" ht="44.25" customHeight="1">
      <c r="A525" s="35"/>
      <c r="B525" s="36"/>
      <c r="C525" s="175" t="s">
        <v>1084</v>
      </c>
      <c r="D525" s="175" t="s">
        <v>227</v>
      </c>
      <c r="E525" s="176" t="s">
        <v>1085</v>
      </c>
      <c r="F525" s="177" t="s">
        <v>1086</v>
      </c>
      <c r="G525" s="178" t="s">
        <v>285</v>
      </c>
      <c r="H525" s="179">
        <v>11.315</v>
      </c>
      <c r="I525" s="180"/>
      <c r="J525" s="181">
        <f>ROUND(I525*H525,2)</f>
        <v>0</v>
      </c>
      <c r="K525" s="177" t="s">
        <v>292</v>
      </c>
      <c r="L525" s="40"/>
      <c r="M525" s="182" t="s">
        <v>19</v>
      </c>
      <c r="N525" s="183" t="s">
        <v>45</v>
      </c>
      <c r="O525" s="65"/>
      <c r="P525" s="184">
        <f>O525*H525</f>
        <v>0</v>
      </c>
      <c r="Q525" s="184">
        <v>0</v>
      </c>
      <c r="R525" s="184">
        <f>Q525*H525</f>
        <v>0</v>
      </c>
      <c r="S525" s="184">
        <v>0</v>
      </c>
      <c r="T525" s="185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6" t="s">
        <v>295</v>
      </c>
      <c r="AT525" s="186" t="s">
        <v>227</v>
      </c>
      <c r="AU525" s="186" t="s">
        <v>84</v>
      </c>
      <c r="AY525" s="18" t="s">
        <v>225</v>
      </c>
      <c r="BE525" s="187">
        <f>IF(N525="základní",J525,0)</f>
        <v>0</v>
      </c>
      <c r="BF525" s="187">
        <f>IF(N525="snížená",J525,0)</f>
        <v>0</v>
      </c>
      <c r="BG525" s="187">
        <f>IF(N525="zákl. přenesená",J525,0)</f>
        <v>0</v>
      </c>
      <c r="BH525" s="187">
        <f>IF(N525="sníž. přenesená",J525,0)</f>
        <v>0</v>
      </c>
      <c r="BI525" s="187">
        <f>IF(N525="nulová",J525,0)</f>
        <v>0</v>
      </c>
      <c r="BJ525" s="18" t="s">
        <v>82</v>
      </c>
      <c r="BK525" s="187">
        <f>ROUND(I525*H525,2)</f>
        <v>0</v>
      </c>
      <c r="BL525" s="18" t="s">
        <v>295</v>
      </c>
      <c r="BM525" s="186" t="s">
        <v>1087</v>
      </c>
    </row>
    <row r="526" spans="1:47" s="2" customFormat="1" ht="11.25">
      <c r="A526" s="35"/>
      <c r="B526" s="36"/>
      <c r="C526" s="37"/>
      <c r="D526" s="188" t="s">
        <v>233</v>
      </c>
      <c r="E526" s="37"/>
      <c r="F526" s="189" t="s">
        <v>1088</v>
      </c>
      <c r="G526" s="37"/>
      <c r="H526" s="37"/>
      <c r="I526" s="190"/>
      <c r="J526" s="37"/>
      <c r="K526" s="37"/>
      <c r="L526" s="40"/>
      <c r="M526" s="191"/>
      <c r="N526" s="192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233</v>
      </c>
      <c r="AU526" s="18" t="s">
        <v>84</v>
      </c>
    </row>
    <row r="527" spans="2:63" s="12" customFormat="1" ht="22.9" customHeight="1">
      <c r="B527" s="159"/>
      <c r="C527" s="160"/>
      <c r="D527" s="161" t="s">
        <v>73</v>
      </c>
      <c r="E527" s="173" t="s">
        <v>1089</v>
      </c>
      <c r="F527" s="173" t="s">
        <v>1090</v>
      </c>
      <c r="G527" s="160"/>
      <c r="H527" s="160"/>
      <c r="I527" s="163"/>
      <c r="J527" s="174">
        <f>BK527</f>
        <v>0</v>
      </c>
      <c r="K527" s="160"/>
      <c r="L527" s="165"/>
      <c r="M527" s="166"/>
      <c r="N527" s="167"/>
      <c r="O527" s="167"/>
      <c r="P527" s="168">
        <f>SUM(P528:P535)</f>
        <v>0</v>
      </c>
      <c r="Q527" s="167"/>
      <c r="R527" s="168">
        <f>SUM(R528:R535)</f>
        <v>0.13720300000000002</v>
      </c>
      <c r="S527" s="167"/>
      <c r="T527" s="169">
        <f>SUM(T528:T535)</f>
        <v>0</v>
      </c>
      <c r="AR527" s="170" t="s">
        <v>84</v>
      </c>
      <c r="AT527" s="171" t="s">
        <v>73</v>
      </c>
      <c r="AU527" s="171" t="s">
        <v>82</v>
      </c>
      <c r="AY527" s="170" t="s">
        <v>225</v>
      </c>
      <c r="BK527" s="172">
        <f>SUM(BK528:BK535)</f>
        <v>0</v>
      </c>
    </row>
    <row r="528" spans="1:65" s="2" customFormat="1" ht="24.2" customHeight="1">
      <c r="A528" s="35"/>
      <c r="B528" s="36"/>
      <c r="C528" s="175" t="s">
        <v>1091</v>
      </c>
      <c r="D528" s="175" t="s">
        <v>227</v>
      </c>
      <c r="E528" s="176" t="s">
        <v>1092</v>
      </c>
      <c r="F528" s="177" t="s">
        <v>1093</v>
      </c>
      <c r="G528" s="178" t="s">
        <v>129</v>
      </c>
      <c r="H528" s="179">
        <v>249.46</v>
      </c>
      <c r="I528" s="180"/>
      <c r="J528" s="181">
        <f>ROUND(I528*H528,2)</f>
        <v>0</v>
      </c>
      <c r="K528" s="177" t="s">
        <v>292</v>
      </c>
      <c r="L528" s="40"/>
      <c r="M528" s="182" t="s">
        <v>19</v>
      </c>
      <c r="N528" s="183" t="s">
        <v>45</v>
      </c>
      <c r="O528" s="65"/>
      <c r="P528" s="184">
        <f>O528*H528</f>
        <v>0</v>
      </c>
      <c r="Q528" s="184">
        <v>0.0003</v>
      </c>
      <c r="R528" s="184">
        <f>Q528*H528</f>
        <v>0.074838</v>
      </c>
      <c r="S528" s="184">
        <v>0</v>
      </c>
      <c r="T528" s="185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6" t="s">
        <v>295</v>
      </c>
      <c r="AT528" s="186" t="s">
        <v>227</v>
      </c>
      <c r="AU528" s="186" t="s">
        <v>84</v>
      </c>
      <c r="AY528" s="18" t="s">
        <v>225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8" t="s">
        <v>82</v>
      </c>
      <c r="BK528" s="187">
        <f>ROUND(I528*H528,2)</f>
        <v>0</v>
      </c>
      <c r="BL528" s="18" t="s">
        <v>295</v>
      </c>
      <c r="BM528" s="186" t="s">
        <v>1094</v>
      </c>
    </row>
    <row r="529" spans="1:47" s="2" customFormat="1" ht="11.25">
      <c r="A529" s="35"/>
      <c r="B529" s="36"/>
      <c r="C529" s="37"/>
      <c r="D529" s="188" t="s">
        <v>233</v>
      </c>
      <c r="E529" s="37"/>
      <c r="F529" s="189" t="s">
        <v>1095</v>
      </c>
      <c r="G529" s="37"/>
      <c r="H529" s="37"/>
      <c r="I529" s="190"/>
      <c r="J529" s="37"/>
      <c r="K529" s="37"/>
      <c r="L529" s="40"/>
      <c r="M529" s="191"/>
      <c r="N529" s="192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233</v>
      </c>
      <c r="AU529" s="18" t="s">
        <v>84</v>
      </c>
    </row>
    <row r="530" spans="2:51" s="13" customFormat="1" ht="11.25">
      <c r="B530" s="193"/>
      <c r="C530" s="194"/>
      <c r="D530" s="195" t="s">
        <v>249</v>
      </c>
      <c r="E530" s="196" t="s">
        <v>19</v>
      </c>
      <c r="F530" s="197" t="s">
        <v>148</v>
      </c>
      <c r="G530" s="194"/>
      <c r="H530" s="198">
        <v>249.46</v>
      </c>
      <c r="I530" s="199"/>
      <c r="J530" s="194"/>
      <c r="K530" s="194"/>
      <c r="L530" s="200"/>
      <c r="M530" s="201"/>
      <c r="N530" s="202"/>
      <c r="O530" s="202"/>
      <c r="P530" s="202"/>
      <c r="Q530" s="202"/>
      <c r="R530" s="202"/>
      <c r="S530" s="202"/>
      <c r="T530" s="203"/>
      <c r="AT530" s="204" t="s">
        <v>249</v>
      </c>
      <c r="AU530" s="204" t="s">
        <v>84</v>
      </c>
      <c r="AV530" s="13" t="s">
        <v>84</v>
      </c>
      <c r="AW530" s="13" t="s">
        <v>36</v>
      </c>
      <c r="AX530" s="13" t="s">
        <v>82</v>
      </c>
      <c r="AY530" s="204" t="s">
        <v>225</v>
      </c>
    </row>
    <row r="531" spans="1:65" s="2" customFormat="1" ht="16.5" customHeight="1">
      <c r="A531" s="35"/>
      <c r="B531" s="36"/>
      <c r="C531" s="175" t="s">
        <v>1096</v>
      </c>
      <c r="D531" s="175" t="s">
        <v>227</v>
      </c>
      <c r="E531" s="176" t="s">
        <v>1097</v>
      </c>
      <c r="F531" s="177" t="s">
        <v>1098</v>
      </c>
      <c r="G531" s="178" t="s">
        <v>129</v>
      </c>
      <c r="H531" s="179">
        <v>249.46</v>
      </c>
      <c r="I531" s="180"/>
      <c r="J531" s="181">
        <f>ROUND(I531*H531,2)</f>
        <v>0</v>
      </c>
      <c r="K531" s="177" t="s">
        <v>292</v>
      </c>
      <c r="L531" s="40"/>
      <c r="M531" s="182" t="s">
        <v>19</v>
      </c>
      <c r="N531" s="183" t="s">
        <v>45</v>
      </c>
      <c r="O531" s="65"/>
      <c r="P531" s="184">
        <f>O531*H531</f>
        <v>0</v>
      </c>
      <c r="Q531" s="184">
        <v>0.00025</v>
      </c>
      <c r="R531" s="184">
        <f>Q531*H531</f>
        <v>0.062365000000000004</v>
      </c>
      <c r="S531" s="184">
        <v>0</v>
      </c>
      <c r="T531" s="185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6" t="s">
        <v>295</v>
      </c>
      <c r="AT531" s="186" t="s">
        <v>227</v>
      </c>
      <c r="AU531" s="186" t="s">
        <v>84</v>
      </c>
      <c r="AY531" s="18" t="s">
        <v>225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8" t="s">
        <v>82</v>
      </c>
      <c r="BK531" s="187">
        <f>ROUND(I531*H531,2)</f>
        <v>0</v>
      </c>
      <c r="BL531" s="18" t="s">
        <v>295</v>
      </c>
      <c r="BM531" s="186" t="s">
        <v>1099</v>
      </c>
    </row>
    <row r="532" spans="1:47" s="2" customFormat="1" ht="11.25">
      <c r="A532" s="35"/>
      <c r="B532" s="36"/>
      <c r="C532" s="37"/>
      <c r="D532" s="188" t="s">
        <v>233</v>
      </c>
      <c r="E532" s="37"/>
      <c r="F532" s="189" t="s">
        <v>1100</v>
      </c>
      <c r="G532" s="37"/>
      <c r="H532" s="37"/>
      <c r="I532" s="190"/>
      <c r="J532" s="37"/>
      <c r="K532" s="37"/>
      <c r="L532" s="40"/>
      <c r="M532" s="191"/>
      <c r="N532" s="192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233</v>
      </c>
      <c r="AU532" s="18" t="s">
        <v>84</v>
      </c>
    </row>
    <row r="533" spans="2:51" s="13" customFormat="1" ht="11.25">
      <c r="B533" s="193"/>
      <c r="C533" s="194"/>
      <c r="D533" s="195" t="s">
        <v>249</v>
      </c>
      <c r="E533" s="196" t="s">
        <v>19</v>
      </c>
      <c r="F533" s="197" t="s">
        <v>148</v>
      </c>
      <c r="G533" s="194"/>
      <c r="H533" s="198">
        <v>249.46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249</v>
      </c>
      <c r="AU533" s="204" t="s">
        <v>84</v>
      </c>
      <c r="AV533" s="13" t="s">
        <v>84</v>
      </c>
      <c r="AW533" s="13" t="s">
        <v>36</v>
      </c>
      <c r="AX533" s="13" t="s">
        <v>82</v>
      </c>
      <c r="AY533" s="204" t="s">
        <v>225</v>
      </c>
    </row>
    <row r="534" spans="1:65" s="2" customFormat="1" ht="44.25" customHeight="1">
      <c r="A534" s="35"/>
      <c r="B534" s="36"/>
      <c r="C534" s="175" t="s">
        <v>1101</v>
      </c>
      <c r="D534" s="175" t="s">
        <v>227</v>
      </c>
      <c r="E534" s="176" t="s">
        <v>1102</v>
      </c>
      <c r="F534" s="177" t="s">
        <v>1103</v>
      </c>
      <c r="G534" s="178" t="s">
        <v>285</v>
      </c>
      <c r="H534" s="179">
        <v>0.137</v>
      </c>
      <c r="I534" s="180"/>
      <c r="J534" s="181">
        <f>ROUND(I534*H534,2)</f>
        <v>0</v>
      </c>
      <c r="K534" s="177" t="s">
        <v>292</v>
      </c>
      <c r="L534" s="40"/>
      <c r="M534" s="182" t="s">
        <v>19</v>
      </c>
      <c r="N534" s="183" t="s">
        <v>45</v>
      </c>
      <c r="O534" s="65"/>
      <c r="P534" s="184">
        <f>O534*H534</f>
        <v>0</v>
      </c>
      <c r="Q534" s="184">
        <v>0</v>
      </c>
      <c r="R534" s="184">
        <f>Q534*H534</f>
        <v>0</v>
      </c>
      <c r="S534" s="184">
        <v>0</v>
      </c>
      <c r="T534" s="185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6" t="s">
        <v>295</v>
      </c>
      <c r="AT534" s="186" t="s">
        <v>227</v>
      </c>
      <c r="AU534" s="186" t="s">
        <v>84</v>
      </c>
      <c r="AY534" s="18" t="s">
        <v>225</v>
      </c>
      <c r="BE534" s="187">
        <f>IF(N534="základní",J534,0)</f>
        <v>0</v>
      </c>
      <c r="BF534" s="187">
        <f>IF(N534="snížená",J534,0)</f>
        <v>0</v>
      </c>
      <c r="BG534" s="187">
        <f>IF(N534="zákl. přenesená",J534,0)</f>
        <v>0</v>
      </c>
      <c r="BH534" s="187">
        <f>IF(N534="sníž. přenesená",J534,0)</f>
        <v>0</v>
      </c>
      <c r="BI534" s="187">
        <f>IF(N534="nulová",J534,0)</f>
        <v>0</v>
      </c>
      <c r="BJ534" s="18" t="s">
        <v>82</v>
      </c>
      <c r="BK534" s="187">
        <f>ROUND(I534*H534,2)</f>
        <v>0</v>
      </c>
      <c r="BL534" s="18" t="s">
        <v>295</v>
      </c>
      <c r="BM534" s="186" t="s">
        <v>1104</v>
      </c>
    </row>
    <row r="535" spans="1:47" s="2" customFormat="1" ht="11.25">
      <c r="A535" s="35"/>
      <c r="B535" s="36"/>
      <c r="C535" s="37"/>
      <c r="D535" s="188" t="s">
        <v>233</v>
      </c>
      <c r="E535" s="37"/>
      <c r="F535" s="189" t="s">
        <v>1105</v>
      </c>
      <c r="G535" s="37"/>
      <c r="H535" s="37"/>
      <c r="I535" s="190"/>
      <c r="J535" s="37"/>
      <c r="K535" s="37"/>
      <c r="L535" s="40"/>
      <c r="M535" s="191"/>
      <c r="N535" s="192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233</v>
      </c>
      <c r="AU535" s="18" t="s">
        <v>84</v>
      </c>
    </row>
    <row r="536" spans="2:63" s="12" customFormat="1" ht="22.9" customHeight="1">
      <c r="B536" s="159"/>
      <c r="C536" s="160"/>
      <c r="D536" s="161" t="s">
        <v>73</v>
      </c>
      <c r="E536" s="173" t="s">
        <v>1106</v>
      </c>
      <c r="F536" s="173" t="s">
        <v>1107</v>
      </c>
      <c r="G536" s="160"/>
      <c r="H536" s="160"/>
      <c r="I536" s="163"/>
      <c r="J536" s="174">
        <f>BK536</f>
        <v>0</v>
      </c>
      <c r="K536" s="160"/>
      <c r="L536" s="165"/>
      <c r="M536" s="166"/>
      <c r="N536" s="167"/>
      <c r="O536" s="167"/>
      <c r="P536" s="168">
        <f>SUM(P537:P560)</f>
        <v>0</v>
      </c>
      <c r="Q536" s="167"/>
      <c r="R536" s="168">
        <f>SUM(R537:R560)</f>
        <v>4.1535438</v>
      </c>
      <c r="S536" s="167"/>
      <c r="T536" s="169">
        <f>SUM(T537:T560)</f>
        <v>0</v>
      </c>
      <c r="AR536" s="170" t="s">
        <v>84</v>
      </c>
      <c r="AT536" s="171" t="s">
        <v>73</v>
      </c>
      <c r="AU536" s="171" t="s">
        <v>82</v>
      </c>
      <c r="AY536" s="170" t="s">
        <v>225</v>
      </c>
      <c r="BK536" s="172">
        <f>SUM(BK537:BK560)</f>
        <v>0</v>
      </c>
    </row>
    <row r="537" spans="1:65" s="2" customFormat="1" ht="24.2" customHeight="1">
      <c r="A537" s="35"/>
      <c r="B537" s="36"/>
      <c r="C537" s="175" t="s">
        <v>1108</v>
      </c>
      <c r="D537" s="175" t="s">
        <v>227</v>
      </c>
      <c r="E537" s="176" t="s">
        <v>1109</v>
      </c>
      <c r="F537" s="177" t="s">
        <v>342</v>
      </c>
      <c r="G537" s="178" t="s">
        <v>281</v>
      </c>
      <c r="H537" s="179">
        <v>1</v>
      </c>
      <c r="I537" s="180"/>
      <c r="J537" s="181">
        <f>ROUND(I537*H537,2)</f>
        <v>0</v>
      </c>
      <c r="K537" s="177" t="s">
        <v>19</v>
      </c>
      <c r="L537" s="40"/>
      <c r="M537" s="182" t="s">
        <v>19</v>
      </c>
      <c r="N537" s="183" t="s">
        <v>45</v>
      </c>
      <c r="O537" s="65"/>
      <c r="P537" s="184">
        <f>O537*H537</f>
        <v>0</v>
      </c>
      <c r="Q537" s="184">
        <v>0</v>
      </c>
      <c r="R537" s="184">
        <f>Q537*H537</f>
        <v>0</v>
      </c>
      <c r="S537" s="184">
        <v>0</v>
      </c>
      <c r="T537" s="185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86" t="s">
        <v>295</v>
      </c>
      <c r="AT537" s="186" t="s">
        <v>227</v>
      </c>
      <c r="AU537" s="186" t="s">
        <v>84</v>
      </c>
      <c r="AY537" s="18" t="s">
        <v>225</v>
      </c>
      <c r="BE537" s="187">
        <f>IF(N537="základní",J537,0)</f>
        <v>0</v>
      </c>
      <c r="BF537" s="187">
        <f>IF(N537="snížená",J537,0)</f>
        <v>0</v>
      </c>
      <c r="BG537" s="187">
        <f>IF(N537="zákl. přenesená",J537,0)</f>
        <v>0</v>
      </c>
      <c r="BH537" s="187">
        <f>IF(N537="sníž. přenesená",J537,0)</f>
        <v>0</v>
      </c>
      <c r="BI537" s="187">
        <f>IF(N537="nulová",J537,0)</f>
        <v>0</v>
      </c>
      <c r="BJ537" s="18" t="s">
        <v>82</v>
      </c>
      <c r="BK537" s="187">
        <f>ROUND(I537*H537,2)</f>
        <v>0</v>
      </c>
      <c r="BL537" s="18" t="s">
        <v>295</v>
      </c>
      <c r="BM537" s="186" t="s">
        <v>1110</v>
      </c>
    </row>
    <row r="538" spans="1:65" s="2" customFormat="1" ht="16.5" customHeight="1">
      <c r="A538" s="35"/>
      <c r="B538" s="36"/>
      <c r="C538" s="175" t="s">
        <v>1111</v>
      </c>
      <c r="D538" s="175" t="s">
        <v>227</v>
      </c>
      <c r="E538" s="176" t="s">
        <v>1112</v>
      </c>
      <c r="F538" s="177" t="s">
        <v>1113</v>
      </c>
      <c r="G538" s="178" t="s">
        <v>129</v>
      </c>
      <c r="H538" s="179">
        <v>189.21</v>
      </c>
      <c r="I538" s="180"/>
      <c r="J538" s="181">
        <f>ROUND(I538*H538,2)</f>
        <v>0</v>
      </c>
      <c r="K538" s="177" t="s">
        <v>292</v>
      </c>
      <c r="L538" s="40"/>
      <c r="M538" s="182" t="s">
        <v>19</v>
      </c>
      <c r="N538" s="183" t="s">
        <v>45</v>
      </c>
      <c r="O538" s="65"/>
      <c r="P538" s="184">
        <f>O538*H538</f>
        <v>0</v>
      </c>
      <c r="Q538" s="184">
        <v>0.0003</v>
      </c>
      <c r="R538" s="184">
        <f>Q538*H538</f>
        <v>0.056762999999999994</v>
      </c>
      <c r="S538" s="184">
        <v>0</v>
      </c>
      <c r="T538" s="185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6" t="s">
        <v>295</v>
      </c>
      <c r="AT538" s="186" t="s">
        <v>227</v>
      </c>
      <c r="AU538" s="186" t="s">
        <v>84</v>
      </c>
      <c r="AY538" s="18" t="s">
        <v>225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8" t="s">
        <v>82</v>
      </c>
      <c r="BK538" s="187">
        <f>ROUND(I538*H538,2)</f>
        <v>0</v>
      </c>
      <c r="BL538" s="18" t="s">
        <v>295</v>
      </c>
      <c r="BM538" s="186" t="s">
        <v>1114</v>
      </c>
    </row>
    <row r="539" spans="1:47" s="2" customFormat="1" ht="11.25">
      <c r="A539" s="35"/>
      <c r="B539" s="36"/>
      <c r="C539" s="37"/>
      <c r="D539" s="188" t="s">
        <v>233</v>
      </c>
      <c r="E539" s="37"/>
      <c r="F539" s="189" t="s">
        <v>1115</v>
      </c>
      <c r="G539" s="37"/>
      <c r="H539" s="37"/>
      <c r="I539" s="190"/>
      <c r="J539" s="37"/>
      <c r="K539" s="37"/>
      <c r="L539" s="40"/>
      <c r="M539" s="191"/>
      <c r="N539" s="192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8" t="s">
        <v>233</v>
      </c>
      <c r="AU539" s="18" t="s">
        <v>84</v>
      </c>
    </row>
    <row r="540" spans="2:51" s="13" customFormat="1" ht="11.25">
      <c r="B540" s="193"/>
      <c r="C540" s="194"/>
      <c r="D540" s="195" t="s">
        <v>249</v>
      </c>
      <c r="E540" s="196" t="s">
        <v>19</v>
      </c>
      <c r="F540" s="197" t="s">
        <v>143</v>
      </c>
      <c r="G540" s="194"/>
      <c r="H540" s="198">
        <v>189.21</v>
      </c>
      <c r="I540" s="199"/>
      <c r="J540" s="194"/>
      <c r="K540" s="194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249</v>
      </c>
      <c r="AU540" s="204" t="s">
        <v>84</v>
      </c>
      <c r="AV540" s="13" t="s">
        <v>84</v>
      </c>
      <c r="AW540" s="13" t="s">
        <v>36</v>
      </c>
      <c r="AX540" s="13" t="s">
        <v>82</v>
      </c>
      <c r="AY540" s="204" t="s">
        <v>225</v>
      </c>
    </row>
    <row r="541" spans="1:65" s="2" customFormat="1" ht="24.2" customHeight="1">
      <c r="A541" s="35"/>
      <c r="B541" s="36"/>
      <c r="C541" s="175" t="s">
        <v>1116</v>
      </c>
      <c r="D541" s="175" t="s">
        <v>227</v>
      </c>
      <c r="E541" s="176" t="s">
        <v>1117</v>
      </c>
      <c r="F541" s="177" t="s">
        <v>1118</v>
      </c>
      <c r="G541" s="178" t="s">
        <v>129</v>
      </c>
      <c r="H541" s="179">
        <v>189.21</v>
      </c>
      <c r="I541" s="180"/>
      <c r="J541" s="181">
        <f>ROUND(I541*H541,2)</f>
        <v>0</v>
      </c>
      <c r="K541" s="177" t="s">
        <v>292</v>
      </c>
      <c r="L541" s="40"/>
      <c r="M541" s="182" t="s">
        <v>19</v>
      </c>
      <c r="N541" s="183" t="s">
        <v>45</v>
      </c>
      <c r="O541" s="65"/>
      <c r="P541" s="184">
        <f>O541*H541</f>
        <v>0</v>
      </c>
      <c r="Q541" s="184">
        <v>0.0015</v>
      </c>
      <c r="R541" s="184">
        <f>Q541*H541</f>
        <v>0.28381500000000004</v>
      </c>
      <c r="S541" s="184">
        <v>0</v>
      </c>
      <c r="T541" s="185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86" t="s">
        <v>295</v>
      </c>
      <c r="AT541" s="186" t="s">
        <v>227</v>
      </c>
      <c r="AU541" s="186" t="s">
        <v>84</v>
      </c>
      <c r="AY541" s="18" t="s">
        <v>225</v>
      </c>
      <c r="BE541" s="187">
        <f>IF(N541="základní",J541,0)</f>
        <v>0</v>
      </c>
      <c r="BF541" s="187">
        <f>IF(N541="snížená",J541,0)</f>
        <v>0</v>
      </c>
      <c r="BG541" s="187">
        <f>IF(N541="zákl. přenesená",J541,0)</f>
        <v>0</v>
      </c>
      <c r="BH541" s="187">
        <f>IF(N541="sníž. přenesená",J541,0)</f>
        <v>0</v>
      </c>
      <c r="BI541" s="187">
        <f>IF(N541="nulová",J541,0)</f>
        <v>0</v>
      </c>
      <c r="BJ541" s="18" t="s">
        <v>82</v>
      </c>
      <c r="BK541" s="187">
        <f>ROUND(I541*H541,2)</f>
        <v>0</v>
      </c>
      <c r="BL541" s="18" t="s">
        <v>295</v>
      </c>
      <c r="BM541" s="186" t="s">
        <v>1119</v>
      </c>
    </row>
    <row r="542" spans="1:47" s="2" customFormat="1" ht="11.25">
      <c r="A542" s="35"/>
      <c r="B542" s="36"/>
      <c r="C542" s="37"/>
      <c r="D542" s="188" t="s">
        <v>233</v>
      </c>
      <c r="E542" s="37"/>
      <c r="F542" s="189" t="s">
        <v>1120</v>
      </c>
      <c r="G542" s="37"/>
      <c r="H542" s="37"/>
      <c r="I542" s="190"/>
      <c r="J542" s="37"/>
      <c r="K542" s="37"/>
      <c r="L542" s="40"/>
      <c r="M542" s="191"/>
      <c r="N542" s="192"/>
      <c r="O542" s="65"/>
      <c r="P542" s="65"/>
      <c r="Q542" s="65"/>
      <c r="R542" s="65"/>
      <c r="S542" s="65"/>
      <c r="T542" s="66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233</v>
      </c>
      <c r="AU542" s="18" t="s">
        <v>84</v>
      </c>
    </row>
    <row r="543" spans="2:51" s="13" customFormat="1" ht="11.25">
      <c r="B543" s="193"/>
      <c r="C543" s="194"/>
      <c r="D543" s="195" t="s">
        <v>249</v>
      </c>
      <c r="E543" s="196" t="s">
        <v>19</v>
      </c>
      <c r="F543" s="197" t="s">
        <v>143</v>
      </c>
      <c r="G543" s="194"/>
      <c r="H543" s="198">
        <v>189.21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249</v>
      </c>
      <c r="AU543" s="204" t="s">
        <v>84</v>
      </c>
      <c r="AV543" s="13" t="s">
        <v>84</v>
      </c>
      <c r="AW543" s="13" t="s">
        <v>36</v>
      </c>
      <c r="AX543" s="13" t="s">
        <v>82</v>
      </c>
      <c r="AY543" s="204" t="s">
        <v>225</v>
      </c>
    </row>
    <row r="544" spans="1:65" s="2" customFormat="1" ht="24.2" customHeight="1">
      <c r="A544" s="35"/>
      <c r="B544" s="36"/>
      <c r="C544" s="175" t="s">
        <v>1121</v>
      </c>
      <c r="D544" s="175" t="s">
        <v>227</v>
      </c>
      <c r="E544" s="176" t="s">
        <v>1122</v>
      </c>
      <c r="F544" s="177" t="s">
        <v>1123</v>
      </c>
      <c r="G544" s="178" t="s">
        <v>554</v>
      </c>
      <c r="H544" s="179">
        <v>200</v>
      </c>
      <c r="I544" s="180"/>
      <c r="J544" s="181">
        <f>ROUND(I544*H544,2)</f>
        <v>0</v>
      </c>
      <c r="K544" s="177" t="s">
        <v>292</v>
      </c>
      <c r="L544" s="40"/>
      <c r="M544" s="182" t="s">
        <v>19</v>
      </c>
      <c r="N544" s="183" t="s">
        <v>45</v>
      </c>
      <c r="O544" s="65"/>
      <c r="P544" s="184">
        <f>O544*H544</f>
        <v>0</v>
      </c>
      <c r="Q544" s="184">
        <v>0.00028</v>
      </c>
      <c r="R544" s="184">
        <f>Q544*H544</f>
        <v>0.055999999999999994</v>
      </c>
      <c r="S544" s="184">
        <v>0</v>
      </c>
      <c r="T544" s="185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86" t="s">
        <v>295</v>
      </c>
      <c r="AT544" s="186" t="s">
        <v>227</v>
      </c>
      <c r="AU544" s="186" t="s">
        <v>84</v>
      </c>
      <c r="AY544" s="18" t="s">
        <v>225</v>
      </c>
      <c r="BE544" s="187">
        <f>IF(N544="základní",J544,0)</f>
        <v>0</v>
      </c>
      <c r="BF544" s="187">
        <f>IF(N544="snížená",J544,0)</f>
        <v>0</v>
      </c>
      <c r="BG544" s="187">
        <f>IF(N544="zákl. přenesená",J544,0)</f>
        <v>0</v>
      </c>
      <c r="BH544" s="187">
        <f>IF(N544="sníž. přenesená",J544,0)</f>
        <v>0</v>
      </c>
      <c r="BI544" s="187">
        <f>IF(N544="nulová",J544,0)</f>
        <v>0</v>
      </c>
      <c r="BJ544" s="18" t="s">
        <v>82</v>
      </c>
      <c r="BK544" s="187">
        <f>ROUND(I544*H544,2)</f>
        <v>0</v>
      </c>
      <c r="BL544" s="18" t="s">
        <v>295</v>
      </c>
      <c r="BM544" s="186" t="s">
        <v>1124</v>
      </c>
    </row>
    <row r="545" spans="1:47" s="2" customFormat="1" ht="11.25">
      <c r="A545" s="35"/>
      <c r="B545" s="36"/>
      <c r="C545" s="37"/>
      <c r="D545" s="188" t="s">
        <v>233</v>
      </c>
      <c r="E545" s="37"/>
      <c r="F545" s="189" t="s">
        <v>1125</v>
      </c>
      <c r="G545" s="37"/>
      <c r="H545" s="37"/>
      <c r="I545" s="190"/>
      <c r="J545" s="37"/>
      <c r="K545" s="37"/>
      <c r="L545" s="40"/>
      <c r="M545" s="191"/>
      <c r="N545" s="192"/>
      <c r="O545" s="65"/>
      <c r="P545" s="65"/>
      <c r="Q545" s="65"/>
      <c r="R545" s="65"/>
      <c r="S545" s="65"/>
      <c r="T545" s="66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233</v>
      </c>
      <c r="AU545" s="18" t="s">
        <v>84</v>
      </c>
    </row>
    <row r="546" spans="1:65" s="2" customFormat="1" ht="33" customHeight="1">
      <c r="A546" s="35"/>
      <c r="B546" s="36"/>
      <c r="C546" s="175" t="s">
        <v>1126</v>
      </c>
      <c r="D546" s="175" t="s">
        <v>227</v>
      </c>
      <c r="E546" s="176" t="s">
        <v>1127</v>
      </c>
      <c r="F546" s="177" t="s">
        <v>1128</v>
      </c>
      <c r="G546" s="178" t="s">
        <v>129</v>
      </c>
      <c r="H546" s="179">
        <v>189.21</v>
      </c>
      <c r="I546" s="180"/>
      <c r="J546" s="181">
        <f>ROUND(I546*H546,2)</f>
        <v>0</v>
      </c>
      <c r="K546" s="177" t="s">
        <v>292</v>
      </c>
      <c r="L546" s="40"/>
      <c r="M546" s="182" t="s">
        <v>19</v>
      </c>
      <c r="N546" s="183" t="s">
        <v>45</v>
      </c>
      <c r="O546" s="65"/>
      <c r="P546" s="184">
        <f>O546*H546</f>
        <v>0</v>
      </c>
      <c r="Q546" s="184">
        <v>0.006</v>
      </c>
      <c r="R546" s="184">
        <f>Q546*H546</f>
        <v>1.1352600000000002</v>
      </c>
      <c r="S546" s="184">
        <v>0</v>
      </c>
      <c r="T546" s="185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6" t="s">
        <v>295</v>
      </c>
      <c r="AT546" s="186" t="s">
        <v>227</v>
      </c>
      <c r="AU546" s="186" t="s">
        <v>84</v>
      </c>
      <c r="AY546" s="18" t="s">
        <v>225</v>
      </c>
      <c r="BE546" s="187">
        <f>IF(N546="základní",J546,0)</f>
        <v>0</v>
      </c>
      <c r="BF546" s="187">
        <f>IF(N546="snížená",J546,0)</f>
        <v>0</v>
      </c>
      <c r="BG546" s="187">
        <f>IF(N546="zákl. přenesená",J546,0)</f>
        <v>0</v>
      </c>
      <c r="BH546" s="187">
        <f>IF(N546="sníž. přenesená",J546,0)</f>
        <v>0</v>
      </c>
      <c r="BI546" s="187">
        <f>IF(N546="nulová",J546,0)</f>
        <v>0</v>
      </c>
      <c r="BJ546" s="18" t="s">
        <v>82</v>
      </c>
      <c r="BK546" s="187">
        <f>ROUND(I546*H546,2)</f>
        <v>0</v>
      </c>
      <c r="BL546" s="18" t="s">
        <v>295</v>
      </c>
      <c r="BM546" s="186" t="s">
        <v>1129</v>
      </c>
    </row>
    <row r="547" spans="1:47" s="2" customFormat="1" ht="11.25">
      <c r="A547" s="35"/>
      <c r="B547" s="36"/>
      <c r="C547" s="37"/>
      <c r="D547" s="188" t="s">
        <v>233</v>
      </c>
      <c r="E547" s="37"/>
      <c r="F547" s="189" t="s">
        <v>1130</v>
      </c>
      <c r="G547" s="37"/>
      <c r="H547" s="37"/>
      <c r="I547" s="190"/>
      <c r="J547" s="37"/>
      <c r="K547" s="37"/>
      <c r="L547" s="40"/>
      <c r="M547" s="191"/>
      <c r="N547" s="192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233</v>
      </c>
      <c r="AU547" s="18" t="s">
        <v>84</v>
      </c>
    </row>
    <row r="548" spans="2:51" s="13" customFormat="1" ht="11.25">
      <c r="B548" s="193"/>
      <c r="C548" s="194"/>
      <c r="D548" s="195" t="s">
        <v>249</v>
      </c>
      <c r="E548" s="196" t="s">
        <v>19</v>
      </c>
      <c r="F548" s="197" t="s">
        <v>143</v>
      </c>
      <c r="G548" s="194"/>
      <c r="H548" s="198">
        <v>189.21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249</v>
      </c>
      <c r="AU548" s="204" t="s">
        <v>84</v>
      </c>
      <c r="AV548" s="13" t="s">
        <v>84</v>
      </c>
      <c r="AW548" s="13" t="s">
        <v>36</v>
      </c>
      <c r="AX548" s="13" t="s">
        <v>82</v>
      </c>
      <c r="AY548" s="204" t="s">
        <v>225</v>
      </c>
    </row>
    <row r="549" spans="1:65" s="2" customFormat="1" ht="16.5" customHeight="1">
      <c r="A549" s="35"/>
      <c r="B549" s="36"/>
      <c r="C549" s="216" t="s">
        <v>1131</v>
      </c>
      <c r="D549" s="216" t="s">
        <v>336</v>
      </c>
      <c r="E549" s="217" t="s">
        <v>1132</v>
      </c>
      <c r="F549" s="218" t="s">
        <v>1133</v>
      </c>
      <c r="G549" s="219" t="s">
        <v>129</v>
      </c>
      <c r="H549" s="220">
        <v>208.131</v>
      </c>
      <c r="I549" s="221"/>
      <c r="J549" s="222">
        <f>ROUND(I549*H549,2)</f>
        <v>0</v>
      </c>
      <c r="K549" s="218" t="s">
        <v>292</v>
      </c>
      <c r="L549" s="223"/>
      <c r="M549" s="224" t="s">
        <v>19</v>
      </c>
      <c r="N549" s="225" t="s">
        <v>45</v>
      </c>
      <c r="O549" s="65"/>
      <c r="P549" s="184">
        <f>O549*H549</f>
        <v>0</v>
      </c>
      <c r="Q549" s="184">
        <v>0.0118</v>
      </c>
      <c r="R549" s="184">
        <f>Q549*H549</f>
        <v>2.4559458</v>
      </c>
      <c r="S549" s="184">
        <v>0</v>
      </c>
      <c r="T549" s="185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86" t="s">
        <v>721</v>
      </c>
      <c r="AT549" s="186" t="s">
        <v>336</v>
      </c>
      <c r="AU549" s="186" t="s">
        <v>84</v>
      </c>
      <c r="AY549" s="18" t="s">
        <v>225</v>
      </c>
      <c r="BE549" s="187">
        <f>IF(N549="základní",J549,0)</f>
        <v>0</v>
      </c>
      <c r="BF549" s="187">
        <f>IF(N549="snížená",J549,0)</f>
        <v>0</v>
      </c>
      <c r="BG549" s="187">
        <f>IF(N549="zákl. přenesená",J549,0)</f>
        <v>0</v>
      </c>
      <c r="BH549" s="187">
        <f>IF(N549="sníž. přenesená",J549,0)</f>
        <v>0</v>
      </c>
      <c r="BI549" s="187">
        <f>IF(N549="nulová",J549,0)</f>
        <v>0</v>
      </c>
      <c r="BJ549" s="18" t="s">
        <v>82</v>
      </c>
      <c r="BK549" s="187">
        <f>ROUND(I549*H549,2)</f>
        <v>0</v>
      </c>
      <c r="BL549" s="18" t="s">
        <v>295</v>
      </c>
      <c r="BM549" s="186" t="s">
        <v>1134</v>
      </c>
    </row>
    <row r="550" spans="2:51" s="15" customFormat="1" ht="11.25">
      <c r="B550" s="226"/>
      <c r="C550" s="227"/>
      <c r="D550" s="195" t="s">
        <v>249</v>
      </c>
      <c r="E550" s="228" t="s">
        <v>19</v>
      </c>
      <c r="F550" s="229" t="s">
        <v>432</v>
      </c>
      <c r="G550" s="227"/>
      <c r="H550" s="228" t="s">
        <v>19</v>
      </c>
      <c r="I550" s="230"/>
      <c r="J550" s="227"/>
      <c r="K550" s="227"/>
      <c r="L550" s="231"/>
      <c r="M550" s="232"/>
      <c r="N550" s="233"/>
      <c r="O550" s="233"/>
      <c r="P550" s="233"/>
      <c r="Q550" s="233"/>
      <c r="R550" s="233"/>
      <c r="S550" s="233"/>
      <c r="T550" s="234"/>
      <c r="AT550" s="235" t="s">
        <v>249</v>
      </c>
      <c r="AU550" s="235" t="s">
        <v>84</v>
      </c>
      <c r="AV550" s="15" t="s">
        <v>82</v>
      </c>
      <c r="AW550" s="15" t="s">
        <v>36</v>
      </c>
      <c r="AX550" s="15" t="s">
        <v>74</v>
      </c>
      <c r="AY550" s="235" t="s">
        <v>225</v>
      </c>
    </row>
    <row r="551" spans="2:51" s="13" customFormat="1" ht="11.25">
      <c r="B551" s="193"/>
      <c r="C551" s="194"/>
      <c r="D551" s="195" t="s">
        <v>249</v>
      </c>
      <c r="E551" s="196" t="s">
        <v>19</v>
      </c>
      <c r="F551" s="197" t="s">
        <v>1135</v>
      </c>
      <c r="G551" s="194"/>
      <c r="H551" s="198">
        <v>208.131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249</v>
      </c>
      <c r="AU551" s="204" t="s">
        <v>84</v>
      </c>
      <c r="AV551" s="13" t="s">
        <v>84</v>
      </c>
      <c r="AW551" s="13" t="s">
        <v>36</v>
      </c>
      <c r="AX551" s="13" t="s">
        <v>82</v>
      </c>
      <c r="AY551" s="204" t="s">
        <v>225</v>
      </c>
    </row>
    <row r="552" spans="1:65" s="2" customFormat="1" ht="24.2" customHeight="1">
      <c r="A552" s="35"/>
      <c r="B552" s="36"/>
      <c r="C552" s="175" t="s">
        <v>1136</v>
      </c>
      <c r="D552" s="175" t="s">
        <v>227</v>
      </c>
      <c r="E552" s="176" t="s">
        <v>1137</v>
      </c>
      <c r="F552" s="177" t="s">
        <v>1138</v>
      </c>
      <c r="G552" s="178" t="s">
        <v>129</v>
      </c>
      <c r="H552" s="179">
        <v>189.21</v>
      </c>
      <c r="I552" s="180"/>
      <c r="J552" s="181">
        <f>ROUND(I552*H552,2)</f>
        <v>0</v>
      </c>
      <c r="K552" s="177" t="s">
        <v>292</v>
      </c>
      <c r="L552" s="40"/>
      <c r="M552" s="182" t="s">
        <v>19</v>
      </c>
      <c r="N552" s="183" t="s">
        <v>45</v>
      </c>
      <c r="O552" s="65"/>
      <c r="P552" s="184">
        <f>O552*H552</f>
        <v>0</v>
      </c>
      <c r="Q552" s="184">
        <v>0</v>
      </c>
      <c r="R552" s="184">
        <f>Q552*H552</f>
        <v>0</v>
      </c>
      <c r="S552" s="184">
        <v>0</v>
      </c>
      <c r="T552" s="185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6" t="s">
        <v>295</v>
      </c>
      <c r="AT552" s="186" t="s">
        <v>227</v>
      </c>
      <c r="AU552" s="186" t="s">
        <v>84</v>
      </c>
      <c r="AY552" s="18" t="s">
        <v>225</v>
      </c>
      <c r="BE552" s="187">
        <f>IF(N552="základní",J552,0)</f>
        <v>0</v>
      </c>
      <c r="BF552" s="187">
        <f>IF(N552="snížená",J552,0)</f>
        <v>0</v>
      </c>
      <c r="BG552" s="187">
        <f>IF(N552="zákl. přenesená",J552,0)</f>
        <v>0</v>
      </c>
      <c r="BH552" s="187">
        <f>IF(N552="sníž. přenesená",J552,0)</f>
        <v>0</v>
      </c>
      <c r="BI552" s="187">
        <f>IF(N552="nulová",J552,0)</f>
        <v>0</v>
      </c>
      <c r="BJ552" s="18" t="s">
        <v>82</v>
      </c>
      <c r="BK552" s="187">
        <f>ROUND(I552*H552,2)</f>
        <v>0</v>
      </c>
      <c r="BL552" s="18" t="s">
        <v>295</v>
      </c>
      <c r="BM552" s="186" t="s">
        <v>1139</v>
      </c>
    </row>
    <row r="553" spans="1:47" s="2" customFormat="1" ht="11.25">
      <c r="A553" s="35"/>
      <c r="B553" s="36"/>
      <c r="C553" s="37"/>
      <c r="D553" s="188" t="s">
        <v>233</v>
      </c>
      <c r="E553" s="37"/>
      <c r="F553" s="189" t="s">
        <v>1140</v>
      </c>
      <c r="G553" s="37"/>
      <c r="H553" s="37"/>
      <c r="I553" s="190"/>
      <c r="J553" s="37"/>
      <c r="K553" s="37"/>
      <c r="L553" s="40"/>
      <c r="M553" s="191"/>
      <c r="N553" s="192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233</v>
      </c>
      <c r="AU553" s="18" t="s">
        <v>84</v>
      </c>
    </row>
    <row r="554" spans="2:51" s="13" customFormat="1" ht="11.25">
      <c r="B554" s="193"/>
      <c r="C554" s="194"/>
      <c r="D554" s="195" t="s">
        <v>249</v>
      </c>
      <c r="E554" s="196" t="s">
        <v>19</v>
      </c>
      <c r="F554" s="197" t="s">
        <v>143</v>
      </c>
      <c r="G554" s="194"/>
      <c r="H554" s="198">
        <v>189.21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249</v>
      </c>
      <c r="AU554" s="204" t="s">
        <v>84</v>
      </c>
      <c r="AV554" s="13" t="s">
        <v>84</v>
      </c>
      <c r="AW554" s="13" t="s">
        <v>36</v>
      </c>
      <c r="AX554" s="13" t="s">
        <v>82</v>
      </c>
      <c r="AY554" s="204" t="s">
        <v>225</v>
      </c>
    </row>
    <row r="555" spans="1:65" s="2" customFormat="1" ht="21.75" customHeight="1">
      <c r="A555" s="35"/>
      <c r="B555" s="36"/>
      <c r="C555" s="175" t="s">
        <v>1141</v>
      </c>
      <c r="D555" s="175" t="s">
        <v>227</v>
      </c>
      <c r="E555" s="176" t="s">
        <v>1142</v>
      </c>
      <c r="F555" s="177" t="s">
        <v>1143</v>
      </c>
      <c r="G555" s="178" t="s">
        <v>554</v>
      </c>
      <c r="H555" s="179">
        <v>227.2</v>
      </c>
      <c r="I555" s="180"/>
      <c r="J555" s="181">
        <f>ROUND(I555*H555,2)</f>
        <v>0</v>
      </c>
      <c r="K555" s="177" t="s">
        <v>292</v>
      </c>
      <c r="L555" s="40"/>
      <c r="M555" s="182" t="s">
        <v>19</v>
      </c>
      <c r="N555" s="183" t="s">
        <v>45</v>
      </c>
      <c r="O555" s="65"/>
      <c r="P555" s="184">
        <f>O555*H555</f>
        <v>0</v>
      </c>
      <c r="Q555" s="184">
        <v>0.00055</v>
      </c>
      <c r="R555" s="184">
        <f>Q555*H555</f>
        <v>0.12496</v>
      </c>
      <c r="S555" s="184">
        <v>0</v>
      </c>
      <c r="T555" s="185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86" t="s">
        <v>295</v>
      </c>
      <c r="AT555" s="186" t="s">
        <v>227</v>
      </c>
      <c r="AU555" s="186" t="s">
        <v>84</v>
      </c>
      <c r="AY555" s="18" t="s">
        <v>225</v>
      </c>
      <c r="BE555" s="187">
        <f>IF(N555="základní",J555,0)</f>
        <v>0</v>
      </c>
      <c r="BF555" s="187">
        <f>IF(N555="snížená",J555,0)</f>
        <v>0</v>
      </c>
      <c r="BG555" s="187">
        <f>IF(N555="zákl. přenesená",J555,0)</f>
        <v>0</v>
      </c>
      <c r="BH555" s="187">
        <f>IF(N555="sníž. přenesená",J555,0)</f>
        <v>0</v>
      </c>
      <c r="BI555" s="187">
        <f>IF(N555="nulová",J555,0)</f>
        <v>0</v>
      </c>
      <c r="BJ555" s="18" t="s">
        <v>82</v>
      </c>
      <c r="BK555" s="187">
        <f>ROUND(I555*H555,2)</f>
        <v>0</v>
      </c>
      <c r="BL555" s="18" t="s">
        <v>295</v>
      </c>
      <c r="BM555" s="186" t="s">
        <v>1144</v>
      </c>
    </row>
    <row r="556" spans="1:47" s="2" customFormat="1" ht="11.25">
      <c r="A556" s="35"/>
      <c r="B556" s="36"/>
      <c r="C556" s="37"/>
      <c r="D556" s="188" t="s">
        <v>233</v>
      </c>
      <c r="E556" s="37"/>
      <c r="F556" s="189" t="s">
        <v>1145</v>
      </c>
      <c r="G556" s="37"/>
      <c r="H556" s="37"/>
      <c r="I556" s="190"/>
      <c r="J556" s="37"/>
      <c r="K556" s="37"/>
      <c r="L556" s="40"/>
      <c r="M556" s="191"/>
      <c r="N556" s="192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233</v>
      </c>
      <c r="AU556" s="18" t="s">
        <v>84</v>
      </c>
    </row>
    <row r="557" spans="1:65" s="2" customFormat="1" ht="16.5" customHeight="1">
      <c r="A557" s="35"/>
      <c r="B557" s="36"/>
      <c r="C557" s="175" t="s">
        <v>1146</v>
      </c>
      <c r="D557" s="175" t="s">
        <v>227</v>
      </c>
      <c r="E557" s="176" t="s">
        <v>1147</v>
      </c>
      <c r="F557" s="177" t="s">
        <v>1148</v>
      </c>
      <c r="G557" s="178" t="s">
        <v>554</v>
      </c>
      <c r="H557" s="179">
        <v>1360</v>
      </c>
      <c r="I557" s="180"/>
      <c r="J557" s="181">
        <f>ROUND(I557*H557,2)</f>
        <v>0</v>
      </c>
      <c r="K557" s="177" t="s">
        <v>292</v>
      </c>
      <c r="L557" s="40"/>
      <c r="M557" s="182" t="s">
        <v>19</v>
      </c>
      <c r="N557" s="183" t="s">
        <v>45</v>
      </c>
      <c r="O557" s="65"/>
      <c r="P557" s="184">
        <f>O557*H557</f>
        <v>0</v>
      </c>
      <c r="Q557" s="184">
        <v>3E-05</v>
      </c>
      <c r="R557" s="184">
        <f>Q557*H557</f>
        <v>0.0408</v>
      </c>
      <c r="S557" s="184">
        <v>0</v>
      </c>
      <c r="T557" s="185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86" t="s">
        <v>295</v>
      </c>
      <c r="AT557" s="186" t="s">
        <v>227</v>
      </c>
      <c r="AU557" s="186" t="s">
        <v>84</v>
      </c>
      <c r="AY557" s="18" t="s">
        <v>225</v>
      </c>
      <c r="BE557" s="187">
        <f>IF(N557="základní",J557,0)</f>
        <v>0</v>
      </c>
      <c r="BF557" s="187">
        <f>IF(N557="snížená",J557,0)</f>
        <v>0</v>
      </c>
      <c r="BG557" s="187">
        <f>IF(N557="zákl. přenesená",J557,0)</f>
        <v>0</v>
      </c>
      <c r="BH557" s="187">
        <f>IF(N557="sníž. přenesená",J557,0)</f>
        <v>0</v>
      </c>
      <c r="BI557" s="187">
        <f>IF(N557="nulová",J557,0)</f>
        <v>0</v>
      </c>
      <c r="BJ557" s="18" t="s">
        <v>82</v>
      </c>
      <c r="BK557" s="187">
        <f>ROUND(I557*H557,2)</f>
        <v>0</v>
      </c>
      <c r="BL557" s="18" t="s">
        <v>295</v>
      </c>
      <c r="BM557" s="186" t="s">
        <v>1149</v>
      </c>
    </row>
    <row r="558" spans="1:47" s="2" customFormat="1" ht="11.25">
      <c r="A558" s="35"/>
      <c r="B558" s="36"/>
      <c r="C558" s="37"/>
      <c r="D558" s="188" t="s">
        <v>233</v>
      </c>
      <c r="E558" s="37"/>
      <c r="F558" s="189" t="s">
        <v>1150</v>
      </c>
      <c r="G558" s="37"/>
      <c r="H558" s="37"/>
      <c r="I558" s="190"/>
      <c r="J558" s="37"/>
      <c r="K558" s="37"/>
      <c r="L558" s="40"/>
      <c r="M558" s="191"/>
      <c r="N558" s="192"/>
      <c r="O558" s="65"/>
      <c r="P558" s="65"/>
      <c r="Q558" s="65"/>
      <c r="R558" s="65"/>
      <c r="S558" s="65"/>
      <c r="T558" s="66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233</v>
      </c>
      <c r="AU558" s="18" t="s">
        <v>84</v>
      </c>
    </row>
    <row r="559" spans="1:65" s="2" customFormat="1" ht="44.25" customHeight="1">
      <c r="A559" s="35"/>
      <c r="B559" s="36"/>
      <c r="C559" s="175" t="s">
        <v>1151</v>
      </c>
      <c r="D559" s="175" t="s">
        <v>227</v>
      </c>
      <c r="E559" s="176" t="s">
        <v>1152</v>
      </c>
      <c r="F559" s="177" t="s">
        <v>1153</v>
      </c>
      <c r="G559" s="178" t="s">
        <v>285</v>
      </c>
      <c r="H559" s="179">
        <v>4.154</v>
      </c>
      <c r="I559" s="180"/>
      <c r="J559" s="181">
        <f>ROUND(I559*H559,2)</f>
        <v>0</v>
      </c>
      <c r="K559" s="177" t="s">
        <v>238</v>
      </c>
      <c r="L559" s="40"/>
      <c r="M559" s="182" t="s">
        <v>19</v>
      </c>
      <c r="N559" s="183" t="s">
        <v>45</v>
      </c>
      <c r="O559" s="65"/>
      <c r="P559" s="184">
        <f>O559*H559</f>
        <v>0</v>
      </c>
      <c r="Q559" s="184">
        <v>0</v>
      </c>
      <c r="R559" s="184">
        <f>Q559*H559</f>
        <v>0</v>
      </c>
      <c r="S559" s="184">
        <v>0</v>
      </c>
      <c r="T559" s="185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6" t="s">
        <v>295</v>
      </c>
      <c r="AT559" s="186" t="s">
        <v>227</v>
      </c>
      <c r="AU559" s="186" t="s">
        <v>84</v>
      </c>
      <c r="AY559" s="18" t="s">
        <v>225</v>
      </c>
      <c r="BE559" s="187">
        <f>IF(N559="základní",J559,0)</f>
        <v>0</v>
      </c>
      <c r="BF559" s="187">
        <f>IF(N559="snížená",J559,0)</f>
        <v>0</v>
      </c>
      <c r="BG559" s="187">
        <f>IF(N559="zákl. přenesená",J559,0)</f>
        <v>0</v>
      </c>
      <c r="BH559" s="187">
        <f>IF(N559="sníž. přenesená",J559,0)</f>
        <v>0</v>
      </c>
      <c r="BI559" s="187">
        <f>IF(N559="nulová",J559,0)</f>
        <v>0</v>
      </c>
      <c r="BJ559" s="18" t="s">
        <v>82</v>
      </c>
      <c r="BK559" s="187">
        <f>ROUND(I559*H559,2)</f>
        <v>0</v>
      </c>
      <c r="BL559" s="18" t="s">
        <v>295</v>
      </c>
      <c r="BM559" s="186" t="s">
        <v>1154</v>
      </c>
    </row>
    <row r="560" spans="1:47" s="2" customFormat="1" ht="11.25">
      <c r="A560" s="35"/>
      <c r="B560" s="36"/>
      <c r="C560" s="37"/>
      <c r="D560" s="188" t="s">
        <v>233</v>
      </c>
      <c r="E560" s="37"/>
      <c r="F560" s="189" t="s">
        <v>1155</v>
      </c>
      <c r="G560" s="37"/>
      <c r="H560" s="37"/>
      <c r="I560" s="190"/>
      <c r="J560" s="37"/>
      <c r="K560" s="37"/>
      <c r="L560" s="40"/>
      <c r="M560" s="191"/>
      <c r="N560" s="192"/>
      <c r="O560" s="65"/>
      <c r="P560" s="65"/>
      <c r="Q560" s="65"/>
      <c r="R560" s="65"/>
      <c r="S560" s="65"/>
      <c r="T560" s="66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8" t="s">
        <v>233</v>
      </c>
      <c r="AU560" s="18" t="s">
        <v>84</v>
      </c>
    </row>
    <row r="561" spans="2:63" s="12" customFormat="1" ht="22.9" customHeight="1">
      <c r="B561" s="159"/>
      <c r="C561" s="160"/>
      <c r="D561" s="161" t="s">
        <v>73</v>
      </c>
      <c r="E561" s="173" t="s">
        <v>1156</v>
      </c>
      <c r="F561" s="173" t="s">
        <v>1157</v>
      </c>
      <c r="G561" s="160"/>
      <c r="H561" s="160"/>
      <c r="I561" s="163"/>
      <c r="J561" s="174">
        <f>BK561</f>
        <v>0</v>
      </c>
      <c r="K561" s="160"/>
      <c r="L561" s="165"/>
      <c r="M561" s="166"/>
      <c r="N561" s="167"/>
      <c r="O561" s="167"/>
      <c r="P561" s="168">
        <f>SUM(P562:P567)</f>
        <v>0</v>
      </c>
      <c r="Q561" s="167"/>
      <c r="R561" s="168">
        <f>SUM(R562:R567)</f>
        <v>0.9961631400000002</v>
      </c>
      <c r="S561" s="167"/>
      <c r="T561" s="169">
        <f>SUM(T562:T567)</f>
        <v>0</v>
      </c>
      <c r="AR561" s="170" t="s">
        <v>84</v>
      </c>
      <c r="AT561" s="171" t="s">
        <v>73</v>
      </c>
      <c r="AU561" s="171" t="s">
        <v>82</v>
      </c>
      <c r="AY561" s="170" t="s">
        <v>225</v>
      </c>
      <c r="BK561" s="172">
        <f>SUM(BK562:BK567)</f>
        <v>0</v>
      </c>
    </row>
    <row r="562" spans="1:65" s="2" customFormat="1" ht="24.2" customHeight="1">
      <c r="A562" s="35"/>
      <c r="B562" s="36"/>
      <c r="C562" s="175" t="s">
        <v>1158</v>
      </c>
      <c r="D562" s="175" t="s">
        <v>227</v>
      </c>
      <c r="E562" s="176" t="s">
        <v>1159</v>
      </c>
      <c r="F562" s="177" t="s">
        <v>1160</v>
      </c>
      <c r="G562" s="178" t="s">
        <v>129</v>
      </c>
      <c r="H562" s="179">
        <v>2032.986</v>
      </c>
      <c r="I562" s="180"/>
      <c r="J562" s="181">
        <f>ROUND(I562*H562,2)</f>
        <v>0</v>
      </c>
      <c r="K562" s="177" t="s">
        <v>292</v>
      </c>
      <c r="L562" s="40"/>
      <c r="M562" s="182" t="s">
        <v>19</v>
      </c>
      <c r="N562" s="183" t="s">
        <v>45</v>
      </c>
      <c r="O562" s="65"/>
      <c r="P562" s="184">
        <f>O562*H562</f>
        <v>0</v>
      </c>
      <c r="Q562" s="184">
        <v>0.0002</v>
      </c>
      <c r="R562" s="184">
        <f>Q562*H562</f>
        <v>0.40659720000000005</v>
      </c>
      <c r="S562" s="184">
        <v>0</v>
      </c>
      <c r="T562" s="185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86" t="s">
        <v>295</v>
      </c>
      <c r="AT562" s="186" t="s">
        <v>227</v>
      </c>
      <c r="AU562" s="186" t="s">
        <v>84</v>
      </c>
      <c r="AY562" s="18" t="s">
        <v>225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8" t="s">
        <v>82</v>
      </c>
      <c r="BK562" s="187">
        <f>ROUND(I562*H562,2)</f>
        <v>0</v>
      </c>
      <c r="BL562" s="18" t="s">
        <v>295</v>
      </c>
      <c r="BM562" s="186" t="s">
        <v>1161</v>
      </c>
    </row>
    <row r="563" spans="1:47" s="2" customFormat="1" ht="11.25">
      <c r="A563" s="35"/>
      <c r="B563" s="36"/>
      <c r="C563" s="37"/>
      <c r="D563" s="188" t="s">
        <v>233</v>
      </c>
      <c r="E563" s="37"/>
      <c r="F563" s="189" t="s">
        <v>1162</v>
      </c>
      <c r="G563" s="37"/>
      <c r="H563" s="37"/>
      <c r="I563" s="190"/>
      <c r="J563" s="37"/>
      <c r="K563" s="37"/>
      <c r="L563" s="40"/>
      <c r="M563" s="191"/>
      <c r="N563" s="192"/>
      <c r="O563" s="65"/>
      <c r="P563" s="65"/>
      <c r="Q563" s="65"/>
      <c r="R563" s="65"/>
      <c r="S563" s="65"/>
      <c r="T563" s="6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233</v>
      </c>
      <c r="AU563" s="18" t="s">
        <v>84</v>
      </c>
    </row>
    <row r="564" spans="2:51" s="13" customFormat="1" ht="11.25">
      <c r="B564" s="193"/>
      <c r="C564" s="194"/>
      <c r="D564" s="195" t="s">
        <v>249</v>
      </c>
      <c r="E564" s="196" t="s">
        <v>19</v>
      </c>
      <c r="F564" s="197" t="s">
        <v>1163</v>
      </c>
      <c r="G564" s="194"/>
      <c r="H564" s="198">
        <v>2032.986</v>
      </c>
      <c r="I564" s="199"/>
      <c r="J564" s="194"/>
      <c r="K564" s="194"/>
      <c r="L564" s="200"/>
      <c r="M564" s="201"/>
      <c r="N564" s="202"/>
      <c r="O564" s="202"/>
      <c r="P564" s="202"/>
      <c r="Q564" s="202"/>
      <c r="R564" s="202"/>
      <c r="S564" s="202"/>
      <c r="T564" s="203"/>
      <c r="AT564" s="204" t="s">
        <v>249</v>
      </c>
      <c r="AU564" s="204" t="s">
        <v>84</v>
      </c>
      <c r="AV564" s="13" t="s">
        <v>84</v>
      </c>
      <c r="AW564" s="13" t="s">
        <v>36</v>
      </c>
      <c r="AX564" s="13" t="s">
        <v>82</v>
      </c>
      <c r="AY564" s="204" t="s">
        <v>225</v>
      </c>
    </row>
    <row r="565" spans="1:65" s="2" customFormat="1" ht="24.2" customHeight="1">
      <c r="A565" s="35"/>
      <c r="B565" s="36"/>
      <c r="C565" s="175" t="s">
        <v>1164</v>
      </c>
      <c r="D565" s="175" t="s">
        <v>227</v>
      </c>
      <c r="E565" s="176" t="s">
        <v>1165</v>
      </c>
      <c r="F565" s="177" t="s">
        <v>1166</v>
      </c>
      <c r="G565" s="178" t="s">
        <v>129</v>
      </c>
      <c r="H565" s="179">
        <v>2032.986</v>
      </c>
      <c r="I565" s="180"/>
      <c r="J565" s="181">
        <f>ROUND(I565*H565,2)</f>
        <v>0</v>
      </c>
      <c r="K565" s="177" t="s">
        <v>292</v>
      </c>
      <c r="L565" s="40"/>
      <c r="M565" s="182" t="s">
        <v>19</v>
      </c>
      <c r="N565" s="183" t="s">
        <v>45</v>
      </c>
      <c r="O565" s="65"/>
      <c r="P565" s="184">
        <f>O565*H565</f>
        <v>0</v>
      </c>
      <c r="Q565" s="184">
        <v>0.00029</v>
      </c>
      <c r="R565" s="184">
        <f>Q565*H565</f>
        <v>0.5895659400000001</v>
      </c>
      <c r="S565" s="184">
        <v>0</v>
      </c>
      <c r="T565" s="185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86" t="s">
        <v>295</v>
      </c>
      <c r="AT565" s="186" t="s">
        <v>227</v>
      </c>
      <c r="AU565" s="186" t="s">
        <v>84</v>
      </c>
      <c r="AY565" s="18" t="s">
        <v>225</v>
      </c>
      <c r="BE565" s="187">
        <f>IF(N565="základní",J565,0)</f>
        <v>0</v>
      </c>
      <c r="BF565" s="187">
        <f>IF(N565="snížená",J565,0)</f>
        <v>0</v>
      </c>
      <c r="BG565" s="187">
        <f>IF(N565="zákl. přenesená",J565,0)</f>
        <v>0</v>
      </c>
      <c r="BH565" s="187">
        <f>IF(N565="sníž. přenesená",J565,0)</f>
        <v>0</v>
      </c>
      <c r="BI565" s="187">
        <f>IF(N565="nulová",J565,0)</f>
        <v>0</v>
      </c>
      <c r="BJ565" s="18" t="s">
        <v>82</v>
      </c>
      <c r="BK565" s="187">
        <f>ROUND(I565*H565,2)</f>
        <v>0</v>
      </c>
      <c r="BL565" s="18" t="s">
        <v>295</v>
      </c>
      <c r="BM565" s="186" t="s">
        <v>1167</v>
      </c>
    </row>
    <row r="566" spans="1:47" s="2" customFormat="1" ht="11.25">
      <c r="A566" s="35"/>
      <c r="B566" s="36"/>
      <c r="C566" s="37"/>
      <c r="D566" s="188" t="s">
        <v>233</v>
      </c>
      <c r="E566" s="37"/>
      <c r="F566" s="189" t="s">
        <v>1168</v>
      </c>
      <c r="G566" s="37"/>
      <c r="H566" s="37"/>
      <c r="I566" s="190"/>
      <c r="J566" s="37"/>
      <c r="K566" s="37"/>
      <c r="L566" s="40"/>
      <c r="M566" s="191"/>
      <c r="N566" s="192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233</v>
      </c>
      <c r="AU566" s="18" t="s">
        <v>84</v>
      </c>
    </row>
    <row r="567" spans="2:51" s="13" customFormat="1" ht="11.25">
      <c r="B567" s="193"/>
      <c r="C567" s="194"/>
      <c r="D567" s="195" t="s">
        <v>249</v>
      </c>
      <c r="E567" s="196" t="s">
        <v>19</v>
      </c>
      <c r="F567" s="197" t="s">
        <v>1163</v>
      </c>
      <c r="G567" s="194"/>
      <c r="H567" s="198">
        <v>2032.986</v>
      </c>
      <c r="I567" s="199"/>
      <c r="J567" s="194"/>
      <c r="K567" s="194"/>
      <c r="L567" s="200"/>
      <c r="M567" s="236"/>
      <c r="N567" s="237"/>
      <c r="O567" s="237"/>
      <c r="P567" s="237"/>
      <c r="Q567" s="237"/>
      <c r="R567" s="237"/>
      <c r="S567" s="237"/>
      <c r="T567" s="238"/>
      <c r="AT567" s="204" t="s">
        <v>249</v>
      </c>
      <c r="AU567" s="204" t="s">
        <v>84</v>
      </c>
      <c r="AV567" s="13" t="s">
        <v>84</v>
      </c>
      <c r="AW567" s="13" t="s">
        <v>36</v>
      </c>
      <c r="AX567" s="13" t="s">
        <v>82</v>
      </c>
      <c r="AY567" s="204" t="s">
        <v>225</v>
      </c>
    </row>
    <row r="568" spans="1:31" s="2" customFormat="1" ht="6.95" customHeight="1">
      <c r="A568" s="35"/>
      <c r="B568" s="48"/>
      <c r="C568" s="49"/>
      <c r="D568" s="49"/>
      <c r="E568" s="49"/>
      <c r="F568" s="49"/>
      <c r="G568" s="49"/>
      <c r="H568" s="49"/>
      <c r="I568" s="49"/>
      <c r="J568" s="49"/>
      <c r="K568" s="49"/>
      <c r="L568" s="40"/>
      <c r="M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</row>
  </sheetData>
  <sheetProtection algorithmName="SHA-512" hashValue="SbtnoI1E61uPLfFQuZlUSczfW+6rCBBTJq2w/16xnXq/W0o4BQgycl90s2t59d/5rTu9gdJs0Nr/N47JeEQIUQ==" saltValue="cNvcymdN3GZMRYLTWF19NUO6hKxUtzB5+x/K6+rGEf/YQ8AomT873atOVs+oxHKctsUCeBeHIk91YWnVpN/YJw==" spinCount="100000" sheet="1" objects="1" scenarios="1" formatColumns="0" formatRows="0" autoFilter="0"/>
  <autoFilter ref="C99:K56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1_02/111111101"/>
    <hyperlink ref="F106" r:id="rId2" display="https://podminky.urs.cz/item/CS_URS_2021_01/113107336"/>
    <hyperlink ref="F108" r:id="rId3" display="https://podminky.urs.cz/item/CS_URS_2021_02/121151123"/>
    <hyperlink ref="F110" r:id="rId4" display="https://podminky.urs.cz/item/CS_URS_2021_01/131251204"/>
    <hyperlink ref="F113" r:id="rId5" display="https://podminky.urs.cz/item/CS_URS_2021_01/132251102"/>
    <hyperlink ref="F115" r:id="rId6" display="https://podminky.urs.cz/item/CS_URS_2021_02/162751117"/>
    <hyperlink ref="F119" r:id="rId7" display="https://podminky.urs.cz/item/CS_URS_2021_02/162751119"/>
    <hyperlink ref="F123" r:id="rId8" display="https://podminky.urs.cz/item/CS_URS_2021_02/171151103"/>
    <hyperlink ref="F125" r:id="rId9" display="https://podminky.urs.cz/item/CS_URS_2021_02/171152501"/>
    <hyperlink ref="F128" r:id="rId10" display="https://podminky.urs.cz/item/CS_URS_2021_02/171201231"/>
    <hyperlink ref="F133" r:id="rId11" display="https://podminky.urs.cz/item/CS_URS_2022_01/273321611"/>
    <hyperlink ref="F135" r:id="rId12" display="https://podminky.urs.cz/item/CS_URS_2022_01/273351121"/>
    <hyperlink ref="F137" r:id="rId13" display="https://podminky.urs.cz/item/CS_URS_2022_01/273351122"/>
    <hyperlink ref="F139" r:id="rId14" display="https://podminky.urs.cz/item/CS_URS_2022_01/273362021"/>
    <hyperlink ref="F141" r:id="rId15" display="https://podminky.urs.cz/item/CS_URS_2022_01/274321611"/>
    <hyperlink ref="F143" r:id="rId16" display="https://podminky.urs.cz/item/CS_URS_2022_01/274351121"/>
    <hyperlink ref="F145" r:id="rId17" display="https://podminky.urs.cz/item/CS_URS_2022_01/274351122"/>
    <hyperlink ref="F147" r:id="rId18" display="https://podminky.urs.cz/item/CS_URS_2022_01/274361821"/>
    <hyperlink ref="F149" r:id="rId19" display="https://podminky.urs.cz/item/CS_URS_2022_01/275123903"/>
    <hyperlink ref="F154" r:id="rId20" display="https://podminky.urs.cz/item/CS_URS_2022_01/311272125"/>
    <hyperlink ref="F157" r:id="rId21" display="https://podminky.urs.cz/item/CS_URS_2022_01/311272221"/>
    <hyperlink ref="F160" r:id="rId22" display="https://podminky.urs.cz/item/CS_URS_2021_01/317143441"/>
    <hyperlink ref="F165" r:id="rId23" display="https://podminky.urs.cz/item/CS_URS_2021_01/317143442"/>
    <hyperlink ref="F169" r:id="rId24" display="https://podminky.urs.cz/item/CS_URS_2021_01/317143444"/>
    <hyperlink ref="F173" r:id="rId25" display="https://podminky.urs.cz/item/CS_URS_2021_01/317143445"/>
    <hyperlink ref="F177" r:id="rId26" display="https://podminky.urs.cz/item/CS_URS_2021_01/317143454"/>
    <hyperlink ref="F181" r:id="rId27" display="https://podminky.urs.cz/item/CS_URS_2022_01/331123903"/>
    <hyperlink ref="F184" r:id="rId28" display="https://podminky.urs.cz/item/CS_URS_2022_01/342151112"/>
    <hyperlink ref="F189" r:id="rId29" display="https://podminky.urs.cz/item/CS_URS_2021_02/346244381"/>
    <hyperlink ref="F200" r:id="rId30" display="https://podminky.urs.cz/item/CS_URS_2022_01/411321616"/>
    <hyperlink ref="F204" r:id="rId31" display="https://podminky.urs.cz/item/CS_URS_2022_01/411351011"/>
    <hyperlink ref="F207" r:id="rId32" display="https://podminky.urs.cz/item/CS_URS_2022_01/411351012"/>
    <hyperlink ref="F210" r:id="rId33" display="https://podminky.urs.cz/item/CS_URS_2022_01/411354313"/>
    <hyperlink ref="F213" r:id="rId34" display="https://podminky.urs.cz/item/CS_URS_2022_01/411354314"/>
    <hyperlink ref="F216" r:id="rId35" display="https://podminky.urs.cz/item/CS_URS_2022_01/411361821"/>
    <hyperlink ref="F220" r:id="rId36" display="https://podminky.urs.cz/item/CS_URS_2022_01/413123902"/>
    <hyperlink ref="F225" r:id="rId37" display="https://podminky.urs.cz/item/CS_URS_2022_01/417321515"/>
    <hyperlink ref="F230" r:id="rId38" display="https://podminky.urs.cz/item/CS_URS_2022_01/417351115"/>
    <hyperlink ref="F235" r:id="rId39" display="https://podminky.urs.cz/item/CS_URS_2022_01/417351116"/>
    <hyperlink ref="F240" r:id="rId40" display="https://podminky.urs.cz/item/CS_URS_2022_01/417361821"/>
    <hyperlink ref="F243" r:id="rId41" display="https://podminky.urs.cz/item/CS_URS_2021_01/431123902"/>
    <hyperlink ref="F246" r:id="rId42" display="https://podminky.urs.cz/item/CS_URS_2021_01/435123902"/>
    <hyperlink ref="F249" r:id="rId43" display="https://podminky.urs.cz/item/CS_URS_2022_01/444151112"/>
    <hyperlink ref="F256" r:id="rId44" display="https://podminky.urs.cz/item/CS_URS_2022_01/611321341"/>
    <hyperlink ref="F258" r:id="rId45" display="https://podminky.urs.cz/item/CS_URS_2022_01/612321321"/>
    <hyperlink ref="F261" r:id="rId46" display="https://podminky.urs.cz/item/CS_URS_2022_01/612321341"/>
    <hyperlink ref="F264" r:id="rId47" display="https://podminky.urs.cz/item/CS_URS_2022_01/622143004"/>
    <hyperlink ref="F267" r:id="rId48" display="https://podminky.urs.cz/item/CS_URS_2022_01/622211011"/>
    <hyperlink ref="F272" r:id="rId49" display="https://podminky.urs.cz/item/CS_URS_2022_01/622211021"/>
    <hyperlink ref="F277" r:id="rId50" display="https://podminky.urs.cz/item/CS_URS_2022_01/622211031"/>
    <hyperlink ref="F287" r:id="rId51" display="https://podminky.urs.cz/item/CS_URS_2022_01/622251101"/>
    <hyperlink ref="F291" r:id="rId52" display="https://podminky.urs.cz/item/CS_URS_2022_01/622252001"/>
    <hyperlink ref="F294" r:id="rId53" display="https://podminky.urs.cz/item/CS_URS_2022_01/622252002"/>
    <hyperlink ref="F297" r:id="rId54" display="https://podminky.urs.cz/item/CS_URS_2022_01/622541022"/>
    <hyperlink ref="F302" r:id="rId55" display="https://podminky.urs.cz/item/CS_URS_2022_01/631311115"/>
    <hyperlink ref="F305" r:id="rId56" display="https://podminky.urs.cz/item/CS_URS_2022_01/631311125"/>
    <hyperlink ref="F309" r:id="rId57" display="https://podminky.urs.cz/item/CS_URS_2022_01/631311135"/>
    <hyperlink ref="F312" r:id="rId58" display="https://podminky.urs.cz/item/CS_URS_2022_01/631319011"/>
    <hyperlink ref="F315" r:id="rId59" display="https://podminky.urs.cz/item/CS_URS_2022_01/631319012"/>
    <hyperlink ref="F319" r:id="rId60" display="https://podminky.urs.cz/item/CS_URS_2022_01/631319013"/>
    <hyperlink ref="F322" r:id="rId61" display="https://podminky.urs.cz/item/CS_URS_2022_01/631319204"/>
    <hyperlink ref="F325" r:id="rId62" display="https://podminky.urs.cz/item/CS_URS_2022_01/631362021"/>
    <hyperlink ref="F329" r:id="rId63" display="https://podminky.urs.cz/item/CS_URS_2022_01/634112126"/>
    <hyperlink ref="F333" r:id="rId64" display="https://podminky.urs.cz/item/CS_URS_2021_01/997221551"/>
    <hyperlink ref="F335" r:id="rId65" display="https://podminky.urs.cz/item/CS_URS_2021_01/997221559"/>
    <hyperlink ref="F338" r:id="rId66" display="https://podminky.urs.cz/item/CS_URS_2021_01/997221862"/>
    <hyperlink ref="F341" r:id="rId67" display="https://podminky.urs.cz/item/CS_URS_2022_01/998011001"/>
    <hyperlink ref="F345" r:id="rId68" display="https://podminky.urs.cz/item/CS_URS_2022_01/711111001"/>
    <hyperlink ref="F351" r:id="rId69" display="https://podminky.urs.cz/item/CS_URS_2022_01/711112001"/>
    <hyperlink ref="F357" r:id="rId70" display="https://podminky.urs.cz/item/CS_URS_2022_01/711141559"/>
    <hyperlink ref="F363" r:id="rId71" display="https://podminky.urs.cz/item/CS_URS_2022_01/711142559"/>
    <hyperlink ref="F369" r:id="rId72" display="https://podminky.urs.cz/item/CS_URS_2022_01/711142559"/>
    <hyperlink ref="F375" r:id="rId73" display="https://podminky.urs.cz/item/CS_URS_2022_01/711161273"/>
    <hyperlink ref="F383" r:id="rId74" display="https://podminky.urs.cz/item/CS_URS_2022_01/998711101"/>
    <hyperlink ref="F385" r:id="rId75" display="https://podminky.urs.cz/item/CS_URS_2022_01/713121111"/>
    <hyperlink ref="F390" r:id="rId76" display="https://podminky.urs.cz/item/CS_URS_2022_01/713121121"/>
    <hyperlink ref="F395" r:id="rId77" display="https://podminky.urs.cz/item/CS_URS_2022_01/713121121"/>
    <hyperlink ref="F401" r:id="rId78" display="https://podminky.urs.cz/item/CS_URS_2022_01/713191133"/>
    <hyperlink ref="F407" r:id="rId79" display="https://podminky.urs.cz/item/CS_URS_2022_01/713191133"/>
    <hyperlink ref="F414" r:id="rId80" display="https://podminky.urs.cz/item/CS_URS_2022_01/998713101"/>
    <hyperlink ref="F420" r:id="rId81" display="https://podminky.urs.cz/item/CS_URS_2022_01/998714101"/>
    <hyperlink ref="F423" r:id="rId82" display="https://podminky.urs.cz/item/CS_URS_2022_01/762621120.R1"/>
    <hyperlink ref="F452" r:id="rId83" display="https://podminky.urs.cz/item/CS_URS_2022_01/998762101"/>
    <hyperlink ref="F455" r:id="rId84" display="https://podminky.urs.cz/item/CS_URS_2022_01/763111426"/>
    <hyperlink ref="F458" r:id="rId85" display="https://podminky.urs.cz/item/CS_URS_2022_01/763135002"/>
    <hyperlink ref="F462" r:id="rId86" display="https://podminky.urs.cz/item/CS_URS_2021_01/763411111"/>
    <hyperlink ref="F466" r:id="rId87" display="https://podminky.urs.cz/item/CS_URS_2021_01/763411121"/>
    <hyperlink ref="F469" r:id="rId88" display="https://podminky.urs.cz/item/CS_URS_2022_01/998763301"/>
    <hyperlink ref="F472" r:id="rId89" display="https://podminky.urs.cz/item/CS_URS_2022_01/764224405"/>
    <hyperlink ref="F475" r:id="rId90" display="https://podminky.urs.cz/item/CS_URS_2022_01/998764101"/>
    <hyperlink ref="F493" r:id="rId91" display="https://podminky.urs.cz/item/CS_URS_2022_01/998766101"/>
    <hyperlink ref="F496" r:id="rId92" display="https://podminky.urs.cz/item/CS_URS_2022_01/767651111"/>
    <hyperlink ref="F498" r:id="rId93" display="https://podminky.urs.cz/item/CS_URS_2021_02/767651114"/>
    <hyperlink ref="F507" r:id="rId94" display="https://podminky.urs.cz/item/CS_URS_2022_01/998767101"/>
    <hyperlink ref="F510" r:id="rId95" display="https://podminky.urs.cz/item/CS_URS_2022_01/771111011"/>
    <hyperlink ref="F513" r:id="rId96" display="https://podminky.urs.cz/item/CS_URS_2022_01/771121011"/>
    <hyperlink ref="F516" r:id="rId97" display="https://podminky.urs.cz/item/CS_URS_2022_01/771474112"/>
    <hyperlink ref="F520" r:id="rId98" display="https://podminky.urs.cz/item/CS_URS_2022_01/771574112"/>
    <hyperlink ref="F526" r:id="rId99" display="https://podminky.urs.cz/item/CS_URS_2022_01/998771101"/>
    <hyperlink ref="F529" r:id="rId100" display="https://podminky.urs.cz/item/CS_URS_2022_01/777131101"/>
    <hyperlink ref="F532" r:id="rId101" display="https://podminky.urs.cz/item/CS_URS_2022_01/777612101"/>
    <hyperlink ref="F535" r:id="rId102" display="https://podminky.urs.cz/item/CS_URS_2022_01/998777101"/>
    <hyperlink ref="F539" r:id="rId103" display="https://podminky.urs.cz/item/CS_URS_2022_01/781121011"/>
    <hyperlink ref="F542" r:id="rId104" display="https://podminky.urs.cz/item/CS_URS_2022_01/781131112"/>
    <hyperlink ref="F545" r:id="rId105" display="https://podminky.urs.cz/item/CS_URS_2022_01/781131232"/>
    <hyperlink ref="F547" r:id="rId106" display="https://podminky.urs.cz/item/CS_URS_2022_01/781474112"/>
    <hyperlink ref="F553" r:id="rId107" display="https://podminky.urs.cz/item/CS_URS_2022_01/781477114"/>
    <hyperlink ref="F556" r:id="rId108" display="https://podminky.urs.cz/item/CS_URS_2022_01/781494111"/>
    <hyperlink ref="F558" r:id="rId109" display="https://podminky.urs.cz/item/CS_URS_2022_01/781495115"/>
    <hyperlink ref="F560" r:id="rId110" display="https://podminky.urs.cz/item/CS_URS_2021_01/998781101"/>
    <hyperlink ref="F563" r:id="rId111" display="https://podminky.urs.cz/item/CS_URS_2022_01/784181121"/>
    <hyperlink ref="F566" r:id="rId112" display="https://podminky.urs.cz/item/CS_URS_2022_01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87</v>
      </c>
      <c r="AZ2" s="102" t="s">
        <v>1169</v>
      </c>
      <c r="BA2" s="102" t="s">
        <v>1170</v>
      </c>
      <c r="BB2" s="102" t="s">
        <v>129</v>
      </c>
      <c r="BC2" s="102" t="s">
        <v>1171</v>
      </c>
      <c r="BD2" s="102" t="s">
        <v>131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1172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33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34</v>
      </c>
      <c r="F21" s="35"/>
      <c r="G21" s="35"/>
      <c r="H21" s="35"/>
      <c r="I21" s="107" t="s">
        <v>29</v>
      </c>
      <c r="J21" s="109" t="s">
        <v>35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33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34</v>
      </c>
      <c r="F24" s="35"/>
      <c r="G24" s="35"/>
      <c r="H24" s="35"/>
      <c r="I24" s="107" t="s">
        <v>29</v>
      </c>
      <c r="J24" s="109" t="s">
        <v>35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ROUND(J86,2)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ROUND((SUM(BE86:BE227)),2)</f>
        <v>0</v>
      </c>
      <c r="G33" s="35"/>
      <c r="H33" s="35"/>
      <c r="I33" s="120">
        <v>0.21</v>
      </c>
      <c r="J33" s="119">
        <f>ROUND(((SUM(BE86:BE227))*I33),2)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ROUND((SUM(BF86:BF227)),2)</f>
        <v>0</v>
      </c>
      <c r="G34" s="35"/>
      <c r="H34" s="35"/>
      <c r="I34" s="120">
        <v>0.15</v>
      </c>
      <c r="J34" s="119">
        <f>ROUND(((SUM(BF86:BF227))*I34),2)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ROUND((SUM(BG86:BG227)),2)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ROUND((SUM(BH86:BH227)),2)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ROUND((SUM(BI86:BI227)),2)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02 - Zpevněné plochy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REMIUMA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REMIUMA s.r.o.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189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190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192</v>
      </c>
      <c r="E62" s="145"/>
      <c r="F62" s="145"/>
      <c r="G62" s="145"/>
      <c r="H62" s="145"/>
      <c r="I62" s="145"/>
      <c r="J62" s="146">
        <f>J132</f>
        <v>0</v>
      </c>
      <c r="K62" s="143"/>
      <c r="L62" s="147"/>
    </row>
    <row r="63" spans="2:12" s="10" customFormat="1" ht="19.9" customHeight="1">
      <c r="B63" s="142"/>
      <c r="C63" s="143"/>
      <c r="D63" s="144" t="s">
        <v>1173</v>
      </c>
      <c r="E63" s="145"/>
      <c r="F63" s="145"/>
      <c r="G63" s="145"/>
      <c r="H63" s="145"/>
      <c r="I63" s="145"/>
      <c r="J63" s="146">
        <f>J148</f>
        <v>0</v>
      </c>
      <c r="K63" s="143"/>
      <c r="L63" s="147"/>
    </row>
    <row r="64" spans="2:12" s="10" customFormat="1" ht="19.9" customHeight="1">
      <c r="B64" s="142"/>
      <c r="C64" s="143"/>
      <c r="D64" s="144" t="s">
        <v>1174</v>
      </c>
      <c r="E64" s="145"/>
      <c r="F64" s="145"/>
      <c r="G64" s="145"/>
      <c r="H64" s="145"/>
      <c r="I64" s="145"/>
      <c r="J64" s="146">
        <f>J191</f>
        <v>0</v>
      </c>
      <c r="K64" s="143"/>
      <c r="L64" s="147"/>
    </row>
    <row r="65" spans="2:12" s="10" customFormat="1" ht="19.9" customHeight="1">
      <c r="B65" s="142"/>
      <c r="C65" s="143"/>
      <c r="D65" s="144" t="s">
        <v>195</v>
      </c>
      <c r="E65" s="145"/>
      <c r="F65" s="145"/>
      <c r="G65" s="145"/>
      <c r="H65" s="145"/>
      <c r="I65" s="145"/>
      <c r="J65" s="146">
        <f>J217</f>
        <v>0</v>
      </c>
      <c r="K65" s="143"/>
      <c r="L65" s="147"/>
    </row>
    <row r="66" spans="2:12" s="10" customFormat="1" ht="19.9" customHeight="1">
      <c r="B66" s="142"/>
      <c r="C66" s="143"/>
      <c r="D66" s="144" t="s">
        <v>196</v>
      </c>
      <c r="E66" s="145"/>
      <c r="F66" s="145"/>
      <c r="G66" s="145"/>
      <c r="H66" s="145"/>
      <c r="I66" s="145"/>
      <c r="J66" s="146">
        <f>J225</f>
        <v>0</v>
      </c>
      <c r="K66" s="143"/>
      <c r="L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210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90" t="str">
        <f>E7</f>
        <v>Hasičská zbrojnice Bílina</v>
      </c>
      <c r="F76" s="391"/>
      <c r="G76" s="391"/>
      <c r="H76" s="391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147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7" t="str">
        <f>E9</f>
        <v>02 - Zpevněné plochy</v>
      </c>
      <c r="F78" s="392"/>
      <c r="G78" s="392"/>
      <c r="H78" s="392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Bílina</v>
      </c>
      <c r="G80" s="37"/>
      <c r="H80" s="37"/>
      <c r="I80" s="30" t="s">
        <v>23</v>
      </c>
      <c r="J80" s="60" t="str">
        <f>IF(J12="","",J12)</f>
        <v>9. 6. 2022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Město Bílina</v>
      </c>
      <c r="G82" s="37"/>
      <c r="H82" s="37"/>
      <c r="I82" s="30" t="s">
        <v>32</v>
      </c>
      <c r="J82" s="33" t="str">
        <f>E21</f>
        <v>REMIUMA s.r.o.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37</v>
      </c>
      <c r="J83" s="33" t="str">
        <f>E24</f>
        <v>REMIUMA s.r.o.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211</v>
      </c>
      <c r="D85" s="151" t="s">
        <v>59</v>
      </c>
      <c r="E85" s="151" t="s">
        <v>55</v>
      </c>
      <c r="F85" s="151" t="s">
        <v>56</v>
      </c>
      <c r="G85" s="151" t="s">
        <v>212</v>
      </c>
      <c r="H85" s="151" t="s">
        <v>213</v>
      </c>
      <c r="I85" s="151" t="s">
        <v>214</v>
      </c>
      <c r="J85" s="151" t="s">
        <v>187</v>
      </c>
      <c r="K85" s="152" t="s">
        <v>215</v>
      </c>
      <c r="L85" s="153"/>
      <c r="M85" s="69" t="s">
        <v>19</v>
      </c>
      <c r="N85" s="70" t="s">
        <v>44</v>
      </c>
      <c r="O85" s="70" t="s">
        <v>216</v>
      </c>
      <c r="P85" s="70" t="s">
        <v>217</v>
      </c>
      <c r="Q85" s="70" t="s">
        <v>218</v>
      </c>
      <c r="R85" s="70" t="s">
        <v>219</v>
      </c>
      <c r="S85" s="70" t="s">
        <v>220</v>
      </c>
      <c r="T85" s="71" t="s">
        <v>221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222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</f>
        <v>0</v>
      </c>
      <c r="Q86" s="73"/>
      <c r="R86" s="156">
        <f>R87</f>
        <v>500.02902684000003</v>
      </c>
      <c r="S86" s="73"/>
      <c r="T86" s="157">
        <f>T87</f>
        <v>72.828504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73</v>
      </c>
      <c r="AU86" s="18" t="s">
        <v>188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73</v>
      </c>
      <c r="E87" s="162" t="s">
        <v>223</v>
      </c>
      <c r="F87" s="162" t="s">
        <v>224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P88+P132+P148+P191+P217+P225</f>
        <v>0</v>
      </c>
      <c r="Q87" s="167"/>
      <c r="R87" s="168">
        <f>R88+R132+R148+R191+R217+R225</f>
        <v>500.02902684000003</v>
      </c>
      <c r="S87" s="167"/>
      <c r="T87" s="169">
        <f>T88+T132+T148+T191+T217+T225</f>
        <v>72.828504</v>
      </c>
      <c r="AR87" s="170" t="s">
        <v>82</v>
      </c>
      <c r="AT87" s="171" t="s">
        <v>73</v>
      </c>
      <c r="AU87" s="171" t="s">
        <v>74</v>
      </c>
      <c r="AY87" s="170" t="s">
        <v>225</v>
      </c>
      <c r="BK87" s="172">
        <f>BK88+BK132+BK148+BK191+BK217+BK225</f>
        <v>0</v>
      </c>
    </row>
    <row r="88" spans="2:63" s="12" customFormat="1" ht="22.9" customHeight="1">
      <c r="B88" s="159"/>
      <c r="C88" s="160"/>
      <c r="D88" s="161" t="s">
        <v>73</v>
      </c>
      <c r="E88" s="173" t="s">
        <v>82</v>
      </c>
      <c r="F88" s="173" t="s">
        <v>226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SUM(P89:P131)</f>
        <v>0</v>
      </c>
      <c r="Q88" s="167"/>
      <c r="R88" s="168">
        <f>SUM(R89:R131)</f>
        <v>0.03816</v>
      </c>
      <c r="S88" s="167"/>
      <c r="T88" s="169">
        <f>SUM(T89:T131)</f>
        <v>71.921004</v>
      </c>
      <c r="AR88" s="170" t="s">
        <v>82</v>
      </c>
      <c r="AT88" s="171" t="s">
        <v>73</v>
      </c>
      <c r="AU88" s="171" t="s">
        <v>82</v>
      </c>
      <c r="AY88" s="170" t="s">
        <v>225</v>
      </c>
      <c r="BK88" s="172">
        <f>SUM(BK89:BK131)</f>
        <v>0</v>
      </c>
    </row>
    <row r="89" spans="1:65" s="2" customFormat="1" ht="33" customHeight="1">
      <c r="A89" s="35"/>
      <c r="B89" s="36"/>
      <c r="C89" s="175" t="s">
        <v>741</v>
      </c>
      <c r="D89" s="175" t="s">
        <v>227</v>
      </c>
      <c r="E89" s="176" t="s">
        <v>228</v>
      </c>
      <c r="F89" s="177" t="s">
        <v>229</v>
      </c>
      <c r="G89" s="178" t="s">
        <v>129</v>
      </c>
      <c r="H89" s="179">
        <v>596.7</v>
      </c>
      <c r="I89" s="180"/>
      <c r="J89" s="181">
        <f>ROUND(I89*H89,2)</f>
        <v>0</v>
      </c>
      <c r="K89" s="177" t="s">
        <v>230</v>
      </c>
      <c r="L89" s="40"/>
      <c r="M89" s="182" t="s">
        <v>19</v>
      </c>
      <c r="N89" s="183" t="s">
        <v>45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231</v>
      </c>
      <c r="AT89" s="186" t="s">
        <v>227</v>
      </c>
      <c r="AU89" s="186" t="s">
        <v>84</v>
      </c>
      <c r="AY89" s="18" t="s">
        <v>225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82</v>
      </c>
      <c r="BK89" s="187">
        <f>ROUND(I89*H89,2)</f>
        <v>0</v>
      </c>
      <c r="BL89" s="18" t="s">
        <v>231</v>
      </c>
      <c r="BM89" s="186" t="s">
        <v>1175</v>
      </c>
    </row>
    <row r="90" spans="1:47" s="2" customFormat="1" ht="11.25">
      <c r="A90" s="35"/>
      <c r="B90" s="36"/>
      <c r="C90" s="37"/>
      <c r="D90" s="188" t="s">
        <v>233</v>
      </c>
      <c r="E90" s="37"/>
      <c r="F90" s="189" t="s">
        <v>234</v>
      </c>
      <c r="G90" s="37"/>
      <c r="H90" s="37"/>
      <c r="I90" s="190"/>
      <c r="J90" s="37"/>
      <c r="K90" s="37"/>
      <c r="L90" s="40"/>
      <c r="M90" s="191"/>
      <c r="N90" s="192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233</v>
      </c>
      <c r="AU90" s="18" t="s">
        <v>84</v>
      </c>
    </row>
    <row r="91" spans="1:65" s="2" customFormat="1" ht="66.75" customHeight="1">
      <c r="A91" s="35"/>
      <c r="B91" s="36"/>
      <c r="C91" s="175" t="s">
        <v>597</v>
      </c>
      <c r="D91" s="175" t="s">
        <v>227</v>
      </c>
      <c r="E91" s="176" t="s">
        <v>1176</v>
      </c>
      <c r="F91" s="177" t="s">
        <v>1177</v>
      </c>
      <c r="G91" s="178" t="s">
        <v>129</v>
      </c>
      <c r="H91" s="179">
        <v>73.17</v>
      </c>
      <c r="I91" s="180"/>
      <c r="J91" s="181">
        <f>ROUND(I91*H91,2)</f>
        <v>0</v>
      </c>
      <c r="K91" s="177" t="s">
        <v>230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</v>
      </c>
      <c r="R91" s="184">
        <f>Q91*H91</f>
        <v>0</v>
      </c>
      <c r="S91" s="184">
        <v>0.26</v>
      </c>
      <c r="T91" s="185">
        <f>S91*H91</f>
        <v>19.0242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231</v>
      </c>
      <c r="BM91" s="186" t="s">
        <v>1178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1179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1:65" s="2" customFormat="1" ht="55.5" customHeight="1">
      <c r="A93" s="35"/>
      <c r="B93" s="36"/>
      <c r="C93" s="175" t="s">
        <v>607</v>
      </c>
      <c r="D93" s="175" t="s">
        <v>227</v>
      </c>
      <c r="E93" s="176" t="s">
        <v>1180</v>
      </c>
      <c r="F93" s="177" t="s">
        <v>1181</v>
      </c>
      <c r="G93" s="178" t="s">
        <v>129</v>
      </c>
      <c r="H93" s="179">
        <v>73.17</v>
      </c>
      <c r="I93" s="180"/>
      <c r="J93" s="181">
        <f>ROUND(I93*H93,2)</f>
        <v>0</v>
      </c>
      <c r="K93" s="177" t="s">
        <v>230</v>
      </c>
      <c r="L93" s="40"/>
      <c r="M93" s="182" t="s">
        <v>19</v>
      </c>
      <c r="N93" s="183" t="s">
        <v>45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0.18</v>
      </c>
      <c r="T93" s="185">
        <f>S93*H93</f>
        <v>13.1706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84</v>
      </c>
      <c r="AY93" s="18" t="s">
        <v>225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82</v>
      </c>
      <c r="BK93" s="187">
        <f>ROUND(I93*H93,2)</f>
        <v>0</v>
      </c>
      <c r="BL93" s="18" t="s">
        <v>231</v>
      </c>
      <c r="BM93" s="186" t="s">
        <v>1182</v>
      </c>
    </row>
    <row r="94" spans="1:47" s="2" customFormat="1" ht="11.25">
      <c r="A94" s="35"/>
      <c r="B94" s="36"/>
      <c r="C94" s="37"/>
      <c r="D94" s="188" t="s">
        <v>233</v>
      </c>
      <c r="E94" s="37"/>
      <c r="F94" s="189" t="s">
        <v>1183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233</v>
      </c>
      <c r="AU94" s="18" t="s">
        <v>84</v>
      </c>
    </row>
    <row r="95" spans="1:65" s="2" customFormat="1" ht="66.75" customHeight="1">
      <c r="A95" s="35"/>
      <c r="B95" s="36"/>
      <c r="C95" s="175" t="s">
        <v>616</v>
      </c>
      <c r="D95" s="175" t="s">
        <v>227</v>
      </c>
      <c r="E95" s="176" t="s">
        <v>1184</v>
      </c>
      <c r="F95" s="177" t="s">
        <v>1185</v>
      </c>
      <c r="G95" s="178" t="s">
        <v>129</v>
      </c>
      <c r="H95" s="179">
        <v>73.13</v>
      </c>
      <c r="I95" s="180"/>
      <c r="J95" s="181">
        <f>ROUND(I95*H95,2)</f>
        <v>0</v>
      </c>
      <c r="K95" s="177" t="s">
        <v>230</v>
      </c>
      <c r="L95" s="40"/>
      <c r="M95" s="182" t="s">
        <v>19</v>
      </c>
      <c r="N95" s="183" t="s">
        <v>45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0.29</v>
      </c>
      <c r="T95" s="185">
        <f>S95*H95</f>
        <v>21.207699999999996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84</v>
      </c>
      <c r="AY95" s="18" t="s">
        <v>225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82</v>
      </c>
      <c r="BK95" s="187">
        <f>ROUND(I95*H95,2)</f>
        <v>0</v>
      </c>
      <c r="BL95" s="18" t="s">
        <v>231</v>
      </c>
      <c r="BM95" s="186" t="s">
        <v>1186</v>
      </c>
    </row>
    <row r="96" spans="1:47" s="2" customFormat="1" ht="11.25">
      <c r="A96" s="35"/>
      <c r="B96" s="36"/>
      <c r="C96" s="37"/>
      <c r="D96" s="188" t="s">
        <v>233</v>
      </c>
      <c r="E96" s="37"/>
      <c r="F96" s="189" t="s">
        <v>1187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233</v>
      </c>
      <c r="AU96" s="18" t="s">
        <v>84</v>
      </c>
    </row>
    <row r="97" spans="1:65" s="2" customFormat="1" ht="44.25" customHeight="1">
      <c r="A97" s="35"/>
      <c r="B97" s="36"/>
      <c r="C97" s="175" t="s">
        <v>587</v>
      </c>
      <c r="D97" s="175" t="s">
        <v>227</v>
      </c>
      <c r="E97" s="176" t="s">
        <v>1188</v>
      </c>
      <c r="F97" s="177" t="s">
        <v>1189</v>
      </c>
      <c r="G97" s="178" t="s">
        <v>554</v>
      </c>
      <c r="H97" s="179">
        <v>35.5</v>
      </c>
      <c r="I97" s="180"/>
      <c r="J97" s="181">
        <f>ROUND(I97*H97,2)</f>
        <v>0</v>
      </c>
      <c r="K97" s="177" t="s">
        <v>292</v>
      </c>
      <c r="L97" s="40"/>
      <c r="M97" s="182" t="s">
        <v>19</v>
      </c>
      <c r="N97" s="183" t="s">
        <v>45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0.23</v>
      </c>
      <c r="T97" s="185">
        <f>S97*H97</f>
        <v>8.165000000000001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231</v>
      </c>
      <c r="AT97" s="186" t="s">
        <v>227</v>
      </c>
      <c r="AU97" s="186" t="s">
        <v>84</v>
      </c>
      <c r="AY97" s="18" t="s">
        <v>225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82</v>
      </c>
      <c r="BK97" s="187">
        <f>ROUND(I97*H97,2)</f>
        <v>0</v>
      </c>
      <c r="BL97" s="18" t="s">
        <v>231</v>
      </c>
      <c r="BM97" s="186" t="s">
        <v>1190</v>
      </c>
    </row>
    <row r="98" spans="1:47" s="2" customFormat="1" ht="11.25">
      <c r="A98" s="35"/>
      <c r="B98" s="36"/>
      <c r="C98" s="37"/>
      <c r="D98" s="188" t="s">
        <v>233</v>
      </c>
      <c r="E98" s="37"/>
      <c r="F98" s="189" t="s">
        <v>1191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233</v>
      </c>
      <c r="AU98" s="18" t="s">
        <v>84</v>
      </c>
    </row>
    <row r="99" spans="1:65" s="2" customFormat="1" ht="44.25" customHeight="1">
      <c r="A99" s="35"/>
      <c r="B99" s="36"/>
      <c r="C99" s="175" t="s">
        <v>625</v>
      </c>
      <c r="D99" s="175" t="s">
        <v>227</v>
      </c>
      <c r="E99" s="176" t="s">
        <v>1192</v>
      </c>
      <c r="F99" s="177" t="s">
        <v>1193</v>
      </c>
      <c r="G99" s="178" t="s">
        <v>554</v>
      </c>
      <c r="H99" s="179">
        <v>35.5</v>
      </c>
      <c r="I99" s="180"/>
      <c r="J99" s="181">
        <f>ROUND(I99*H99,2)</f>
        <v>0</v>
      </c>
      <c r="K99" s="177" t="s">
        <v>230</v>
      </c>
      <c r="L99" s="40"/>
      <c r="M99" s="182" t="s">
        <v>19</v>
      </c>
      <c r="N99" s="183" t="s">
        <v>45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0.29</v>
      </c>
      <c r="T99" s="185">
        <f>S99*H99</f>
        <v>10.295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231</v>
      </c>
      <c r="AT99" s="186" t="s">
        <v>227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231</v>
      </c>
      <c r="BM99" s="186" t="s">
        <v>1194</v>
      </c>
    </row>
    <row r="100" spans="1:47" s="2" customFormat="1" ht="11.25">
      <c r="A100" s="35"/>
      <c r="B100" s="36"/>
      <c r="C100" s="37"/>
      <c r="D100" s="188" t="s">
        <v>233</v>
      </c>
      <c r="E100" s="37"/>
      <c r="F100" s="189" t="s">
        <v>1195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233</v>
      </c>
      <c r="AU100" s="18" t="s">
        <v>84</v>
      </c>
    </row>
    <row r="101" spans="1:65" s="2" customFormat="1" ht="33" customHeight="1">
      <c r="A101" s="35"/>
      <c r="B101" s="36"/>
      <c r="C101" s="175" t="s">
        <v>557</v>
      </c>
      <c r="D101" s="175" t="s">
        <v>227</v>
      </c>
      <c r="E101" s="176" t="s">
        <v>1196</v>
      </c>
      <c r="F101" s="177" t="s">
        <v>1197</v>
      </c>
      <c r="G101" s="178" t="s">
        <v>129</v>
      </c>
      <c r="H101" s="179">
        <v>73.13</v>
      </c>
      <c r="I101" s="180"/>
      <c r="J101" s="181">
        <f>ROUND(I101*H101,2)</f>
        <v>0</v>
      </c>
      <c r="K101" s="177" t="s">
        <v>230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</v>
      </c>
      <c r="R101" s="184">
        <f>Q101*H101</f>
        <v>0</v>
      </c>
      <c r="S101" s="184">
        <v>0.0008</v>
      </c>
      <c r="T101" s="185">
        <f>S101*H101</f>
        <v>0.058504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231</v>
      </c>
      <c r="BM101" s="186" t="s">
        <v>1198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1199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24.2" customHeight="1">
      <c r="A103" s="35"/>
      <c r="B103" s="36"/>
      <c r="C103" s="175" t="s">
        <v>612</v>
      </c>
      <c r="D103" s="175" t="s">
        <v>227</v>
      </c>
      <c r="E103" s="176" t="s">
        <v>1200</v>
      </c>
      <c r="F103" s="177" t="s">
        <v>1201</v>
      </c>
      <c r="G103" s="178" t="s">
        <v>332</v>
      </c>
      <c r="H103" s="179">
        <v>8</v>
      </c>
      <c r="I103" s="180"/>
      <c r="J103" s="181">
        <f>ROUND(I103*H103,2)</f>
        <v>0</v>
      </c>
      <c r="K103" s="177" t="s">
        <v>292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231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231</v>
      </c>
      <c r="BM103" s="186" t="s">
        <v>1202</v>
      </c>
    </row>
    <row r="104" spans="1:47" s="2" customFormat="1" ht="11.25">
      <c r="A104" s="35"/>
      <c r="B104" s="36"/>
      <c r="C104" s="37"/>
      <c r="D104" s="188" t="s">
        <v>233</v>
      </c>
      <c r="E104" s="37"/>
      <c r="F104" s="189" t="s">
        <v>1203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233</v>
      </c>
      <c r="AU104" s="18" t="s">
        <v>84</v>
      </c>
    </row>
    <row r="105" spans="1:65" s="2" customFormat="1" ht="24.2" customHeight="1">
      <c r="A105" s="35"/>
      <c r="B105" s="36"/>
      <c r="C105" s="175" t="s">
        <v>751</v>
      </c>
      <c r="D105" s="175" t="s">
        <v>227</v>
      </c>
      <c r="E105" s="176" t="s">
        <v>241</v>
      </c>
      <c r="F105" s="177" t="s">
        <v>242</v>
      </c>
      <c r="G105" s="178" t="s">
        <v>129</v>
      </c>
      <c r="H105" s="179">
        <v>596.7</v>
      </c>
      <c r="I105" s="180"/>
      <c r="J105" s="181">
        <f>ROUND(I105*H105,2)</f>
        <v>0</v>
      </c>
      <c r="K105" s="177" t="s">
        <v>230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231</v>
      </c>
      <c r="BM105" s="186" t="s">
        <v>1204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244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37.9" customHeight="1">
      <c r="A107" s="35"/>
      <c r="B107" s="36"/>
      <c r="C107" s="175" t="s">
        <v>581</v>
      </c>
      <c r="D107" s="175" t="s">
        <v>227</v>
      </c>
      <c r="E107" s="176" t="s">
        <v>1205</v>
      </c>
      <c r="F107" s="177" t="s">
        <v>1206</v>
      </c>
      <c r="G107" s="178" t="s">
        <v>138</v>
      </c>
      <c r="H107" s="179">
        <v>173.1</v>
      </c>
      <c r="I107" s="180"/>
      <c r="J107" s="181">
        <f>ROUND(I107*H107,2)</f>
        <v>0</v>
      </c>
      <c r="K107" s="177" t="s">
        <v>230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231</v>
      </c>
      <c r="BM107" s="186" t="s">
        <v>1207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1208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62.65" customHeight="1">
      <c r="A109" s="35"/>
      <c r="B109" s="36"/>
      <c r="C109" s="175" t="s">
        <v>746</v>
      </c>
      <c r="D109" s="175" t="s">
        <v>227</v>
      </c>
      <c r="E109" s="176" t="s">
        <v>256</v>
      </c>
      <c r="F109" s="177" t="s">
        <v>257</v>
      </c>
      <c r="G109" s="178" t="s">
        <v>138</v>
      </c>
      <c r="H109" s="179">
        <v>292.4</v>
      </c>
      <c r="I109" s="180"/>
      <c r="J109" s="181">
        <f>ROUND(I109*H109,2)</f>
        <v>0</v>
      </c>
      <c r="K109" s="177" t="s">
        <v>230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231</v>
      </c>
      <c r="BM109" s="186" t="s">
        <v>1209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259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1:65" s="2" customFormat="1" ht="66.75" customHeight="1">
      <c r="A111" s="35"/>
      <c r="B111" s="36"/>
      <c r="C111" s="175" t="s">
        <v>753</v>
      </c>
      <c r="D111" s="175" t="s">
        <v>227</v>
      </c>
      <c r="E111" s="176" t="s">
        <v>263</v>
      </c>
      <c r="F111" s="177" t="s">
        <v>264</v>
      </c>
      <c r="G111" s="178" t="s">
        <v>138</v>
      </c>
      <c r="H111" s="179">
        <v>1462</v>
      </c>
      <c r="I111" s="180"/>
      <c r="J111" s="181">
        <f>ROUND(I111*H111,2)</f>
        <v>0</v>
      </c>
      <c r="K111" s="177" t="s">
        <v>230</v>
      </c>
      <c r="L111" s="40"/>
      <c r="M111" s="182" t="s">
        <v>19</v>
      </c>
      <c r="N111" s="183" t="s">
        <v>45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231</v>
      </c>
      <c r="AT111" s="186" t="s">
        <v>227</v>
      </c>
      <c r="AU111" s="186" t="s">
        <v>84</v>
      </c>
      <c r="AY111" s="18" t="s">
        <v>225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82</v>
      </c>
      <c r="BK111" s="187">
        <f>ROUND(I111*H111,2)</f>
        <v>0</v>
      </c>
      <c r="BL111" s="18" t="s">
        <v>231</v>
      </c>
      <c r="BM111" s="186" t="s">
        <v>1210</v>
      </c>
    </row>
    <row r="112" spans="1:47" s="2" customFormat="1" ht="11.25">
      <c r="A112" s="35"/>
      <c r="B112" s="36"/>
      <c r="C112" s="37"/>
      <c r="D112" s="188" t="s">
        <v>233</v>
      </c>
      <c r="E112" s="37"/>
      <c r="F112" s="189" t="s">
        <v>266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233</v>
      </c>
      <c r="AU112" s="18" t="s">
        <v>84</v>
      </c>
    </row>
    <row r="113" spans="2:51" s="13" customFormat="1" ht="11.25">
      <c r="B113" s="193"/>
      <c r="C113" s="194"/>
      <c r="D113" s="195" t="s">
        <v>249</v>
      </c>
      <c r="E113" s="196" t="s">
        <v>19</v>
      </c>
      <c r="F113" s="197" t="s">
        <v>1211</v>
      </c>
      <c r="G113" s="194"/>
      <c r="H113" s="198">
        <v>1462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249</v>
      </c>
      <c r="AU113" s="204" t="s">
        <v>84</v>
      </c>
      <c r="AV113" s="13" t="s">
        <v>84</v>
      </c>
      <c r="AW113" s="13" t="s">
        <v>36</v>
      </c>
      <c r="AX113" s="13" t="s">
        <v>74</v>
      </c>
      <c r="AY113" s="204" t="s">
        <v>225</v>
      </c>
    </row>
    <row r="114" spans="2:51" s="14" customFormat="1" ht="11.25">
      <c r="B114" s="205"/>
      <c r="C114" s="206"/>
      <c r="D114" s="195" t="s">
        <v>249</v>
      </c>
      <c r="E114" s="207" t="s">
        <v>19</v>
      </c>
      <c r="F114" s="208" t="s">
        <v>261</v>
      </c>
      <c r="G114" s="206"/>
      <c r="H114" s="209">
        <v>1462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249</v>
      </c>
      <c r="AU114" s="215" t="s">
        <v>84</v>
      </c>
      <c r="AV114" s="14" t="s">
        <v>231</v>
      </c>
      <c r="AW114" s="14" t="s">
        <v>36</v>
      </c>
      <c r="AX114" s="14" t="s">
        <v>82</v>
      </c>
      <c r="AY114" s="215" t="s">
        <v>225</v>
      </c>
    </row>
    <row r="115" spans="1:65" s="2" customFormat="1" ht="44.25" customHeight="1">
      <c r="A115" s="35"/>
      <c r="B115" s="36"/>
      <c r="C115" s="175" t="s">
        <v>760</v>
      </c>
      <c r="D115" s="175" t="s">
        <v>227</v>
      </c>
      <c r="E115" s="176" t="s">
        <v>269</v>
      </c>
      <c r="F115" s="177" t="s">
        <v>270</v>
      </c>
      <c r="G115" s="178" t="s">
        <v>138</v>
      </c>
      <c r="H115" s="179">
        <v>292.4</v>
      </c>
      <c r="I115" s="180"/>
      <c r="J115" s="181">
        <f>ROUND(I115*H115,2)</f>
        <v>0</v>
      </c>
      <c r="K115" s="177" t="s">
        <v>230</v>
      </c>
      <c r="L115" s="40"/>
      <c r="M115" s="182" t="s">
        <v>19</v>
      </c>
      <c r="N115" s="183" t="s">
        <v>45</v>
      </c>
      <c r="O115" s="65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231</v>
      </c>
      <c r="AT115" s="186" t="s">
        <v>227</v>
      </c>
      <c r="AU115" s="186" t="s">
        <v>84</v>
      </c>
      <c r="AY115" s="18" t="s">
        <v>225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82</v>
      </c>
      <c r="BK115" s="187">
        <f>ROUND(I115*H115,2)</f>
        <v>0</v>
      </c>
      <c r="BL115" s="18" t="s">
        <v>231</v>
      </c>
      <c r="BM115" s="186" t="s">
        <v>1212</v>
      </c>
    </row>
    <row r="116" spans="1:47" s="2" customFormat="1" ht="11.25">
      <c r="A116" s="35"/>
      <c r="B116" s="36"/>
      <c r="C116" s="37"/>
      <c r="D116" s="188" t="s">
        <v>233</v>
      </c>
      <c r="E116" s="37"/>
      <c r="F116" s="189" t="s">
        <v>272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233</v>
      </c>
      <c r="AU116" s="18" t="s">
        <v>84</v>
      </c>
    </row>
    <row r="117" spans="2:51" s="13" customFormat="1" ht="11.25">
      <c r="B117" s="193"/>
      <c r="C117" s="194"/>
      <c r="D117" s="195" t="s">
        <v>249</v>
      </c>
      <c r="E117" s="196" t="s">
        <v>19</v>
      </c>
      <c r="F117" s="197" t="s">
        <v>1213</v>
      </c>
      <c r="G117" s="194"/>
      <c r="H117" s="198">
        <v>173.1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249</v>
      </c>
      <c r="AU117" s="204" t="s">
        <v>84</v>
      </c>
      <c r="AV117" s="13" t="s">
        <v>84</v>
      </c>
      <c r="AW117" s="13" t="s">
        <v>36</v>
      </c>
      <c r="AX117" s="13" t="s">
        <v>74</v>
      </c>
      <c r="AY117" s="204" t="s">
        <v>225</v>
      </c>
    </row>
    <row r="118" spans="2:51" s="13" customFormat="1" ht="11.25">
      <c r="B118" s="193"/>
      <c r="C118" s="194"/>
      <c r="D118" s="195" t="s">
        <v>249</v>
      </c>
      <c r="E118" s="196" t="s">
        <v>19</v>
      </c>
      <c r="F118" s="197" t="s">
        <v>1214</v>
      </c>
      <c r="G118" s="194"/>
      <c r="H118" s="198">
        <v>119.3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249</v>
      </c>
      <c r="AU118" s="204" t="s">
        <v>84</v>
      </c>
      <c r="AV118" s="13" t="s">
        <v>84</v>
      </c>
      <c r="AW118" s="13" t="s">
        <v>36</v>
      </c>
      <c r="AX118" s="13" t="s">
        <v>74</v>
      </c>
      <c r="AY118" s="204" t="s">
        <v>225</v>
      </c>
    </row>
    <row r="119" spans="2:51" s="14" customFormat="1" ht="11.25">
      <c r="B119" s="205"/>
      <c r="C119" s="206"/>
      <c r="D119" s="195" t="s">
        <v>249</v>
      </c>
      <c r="E119" s="207" t="s">
        <v>19</v>
      </c>
      <c r="F119" s="208" t="s">
        <v>261</v>
      </c>
      <c r="G119" s="206"/>
      <c r="H119" s="209">
        <v>292.4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249</v>
      </c>
      <c r="AU119" s="215" t="s">
        <v>84</v>
      </c>
      <c r="AV119" s="14" t="s">
        <v>231</v>
      </c>
      <c r="AW119" s="14" t="s">
        <v>36</v>
      </c>
      <c r="AX119" s="14" t="s">
        <v>82</v>
      </c>
      <c r="AY119" s="215" t="s">
        <v>225</v>
      </c>
    </row>
    <row r="120" spans="1:65" s="2" customFormat="1" ht="37.9" customHeight="1">
      <c r="A120" s="35"/>
      <c r="B120" s="36"/>
      <c r="C120" s="175" t="s">
        <v>345</v>
      </c>
      <c r="D120" s="175" t="s">
        <v>227</v>
      </c>
      <c r="E120" s="176" t="s">
        <v>274</v>
      </c>
      <c r="F120" s="177" t="s">
        <v>275</v>
      </c>
      <c r="G120" s="178" t="s">
        <v>129</v>
      </c>
      <c r="H120" s="179">
        <v>669.87</v>
      </c>
      <c r="I120" s="180"/>
      <c r="J120" s="181">
        <f>ROUND(I120*H120,2)</f>
        <v>0</v>
      </c>
      <c r="K120" s="177" t="s">
        <v>230</v>
      </c>
      <c r="L120" s="40"/>
      <c r="M120" s="182" t="s">
        <v>19</v>
      </c>
      <c r="N120" s="183" t="s">
        <v>45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231</v>
      </c>
      <c r="AT120" s="186" t="s">
        <v>227</v>
      </c>
      <c r="AU120" s="186" t="s">
        <v>84</v>
      </c>
      <c r="AY120" s="18" t="s">
        <v>225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82</v>
      </c>
      <c r="BK120" s="187">
        <f>ROUND(I120*H120,2)</f>
        <v>0</v>
      </c>
      <c r="BL120" s="18" t="s">
        <v>231</v>
      </c>
      <c r="BM120" s="186" t="s">
        <v>1215</v>
      </c>
    </row>
    <row r="121" spans="1:47" s="2" customFormat="1" ht="11.25">
      <c r="A121" s="35"/>
      <c r="B121" s="36"/>
      <c r="C121" s="37"/>
      <c r="D121" s="188" t="s">
        <v>233</v>
      </c>
      <c r="E121" s="37"/>
      <c r="F121" s="189" t="s">
        <v>277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233</v>
      </c>
      <c r="AU121" s="18" t="s">
        <v>84</v>
      </c>
    </row>
    <row r="122" spans="1:65" s="2" customFormat="1" ht="44.25" customHeight="1">
      <c r="A122" s="35"/>
      <c r="B122" s="36"/>
      <c r="C122" s="175" t="s">
        <v>551</v>
      </c>
      <c r="D122" s="175" t="s">
        <v>227</v>
      </c>
      <c r="E122" s="176" t="s">
        <v>283</v>
      </c>
      <c r="F122" s="177" t="s">
        <v>284</v>
      </c>
      <c r="G122" s="178" t="s">
        <v>285</v>
      </c>
      <c r="H122" s="179">
        <v>311.58</v>
      </c>
      <c r="I122" s="180"/>
      <c r="J122" s="181">
        <f>ROUND(I122*H122,2)</f>
        <v>0</v>
      </c>
      <c r="K122" s="177" t="s">
        <v>230</v>
      </c>
      <c r="L122" s="40"/>
      <c r="M122" s="182" t="s">
        <v>19</v>
      </c>
      <c r="N122" s="183" t="s">
        <v>45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231</v>
      </c>
      <c r="AT122" s="186" t="s">
        <v>227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231</v>
      </c>
      <c r="BM122" s="186" t="s">
        <v>1216</v>
      </c>
    </row>
    <row r="123" spans="1:47" s="2" customFormat="1" ht="11.25">
      <c r="A123" s="35"/>
      <c r="B123" s="36"/>
      <c r="C123" s="37"/>
      <c r="D123" s="188" t="s">
        <v>233</v>
      </c>
      <c r="E123" s="37"/>
      <c r="F123" s="189" t="s">
        <v>287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</v>
      </c>
      <c r="AU123" s="18" t="s">
        <v>84</v>
      </c>
    </row>
    <row r="124" spans="2:51" s="13" customFormat="1" ht="11.25">
      <c r="B124" s="193"/>
      <c r="C124" s="194"/>
      <c r="D124" s="195" t="s">
        <v>249</v>
      </c>
      <c r="E124" s="196" t="s">
        <v>19</v>
      </c>
      <c r="F124" s="197" t="s">
        <v>1217</v>
      </c>
      <c r="G124" s="194"/>
      <c r="H124" s="198">
        <v>311.58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249</v>
      </c>
      <c r="AU124" s="204" t="s">
        <v>84</v>
      </c>
      <c r="AV124" s="13" t="s">
        <v>84</v>
      </c>
      <c r="AW124" s="13" t="s">
        <v>36</v>
      </c>
      <c r="AX124" s="13" t="s">
        <v>74</v>
      </c>
      <c r="AY124" s="204" t="s">
        <v>225</v>
      </c>
    </row>
    <row r="125" spans="2:51" s="14" customFormat="1" ht="11.25">
      <c r="B125" s="205"/>
      <c r="C125" s="206"/>
      <c r="D125" s="195" t="s">
        <v>249</v>
      </c>
      <c r="E125" s="207" t="s">
        <v>19</v>
      </c>
      <c r="F125" s="208" t="s">
        <v>261</v>
      </c>
      <c r="G125" s="206"/>
      <c r="H125" s="209">
        <v>311.58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249</v>
      </c>
      <c r="AU125" s="215" t="s">
        <v>84</v>
      </c>
      <c r="AV125" s="14" t="s">
        <v>231</v>
      </c>
      <c r="AW125" s="14" t="s">
        <v>36</v>
      </c>
      <c r="AX125" s="14" t="s">
        <v>82</v>
      </c>
      <c r="AY125" s="215" t="s">
        <v>225</v>
      </c>
    </row>
    <row r="126" spans="1:65" s="2" customFormat="1" ht="33" customHeight="1">
      <c r="A126" s="35"/>
      <c r="B126" s="36"/>
      <c r="C126" s="175" t="s">
        <v>621</v>
      </c>
      <c r="D126" s="175" t="s">
        <v>227</v>
      </c>
      <c r="E126" s="176" t="s">
        <v>1218</v>
      </c>
      <c r="F126" s="177" t="s">
        <v>1219</v>
      </c>
      <c r="G126" s="178" t="s">
        <v>281</v>
      </c>
      <c r="H126" s="179">
        <v>1</v>
      </c>
      <c r="I126" s="180"/>
      <c r="J126" s="181">
        <f>ROUND(I126*H126,2)</f>
        <v>0</v>
      </c>
      <c r="K126" s="177" t="s">
        <v>19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231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231</v>
      </c>
      <c r="BM126" s="186" t="s">
        <v>1220</v>
      </c>
    </row>
    <row r="127" spans="1:65" s="2" customFormat="1" ht="24.2" customHeight="1">
      <c r="A127" s="35"/>
      <c r="B127" s="36"/>
      <c r="C127" s="175" t="s">
        <v>561</v>
      </c>
      <c r="D127" s="175" t="s">
        <v>227</v>
      </c>
      <c r="E127" s="176" t="s">
        <v>1221</v>
      </c>
      <c r="F127" s="177" t="s">
        <v>1222</v>
      </c>
      <c r="G127" s="178" t="s">
        <v>332</v>
      </c>
      <c r="H127" s="179">
        <v>8</v>
      </c>
      <c r="I127" s="180"/>
      <c r="J127" s="181">
        <f>ROUND(I127*H127,2)</f>
        <v>0</v>
      </c>
      <c r="K127" s="177" t="s">
        <v>230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5E-05</v>
      </c>
      <c r="R127" s="184">
        <f>Q127*H127</f>
        <v>0.0004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231</v>
      </c>
      <c r="AT127" s="186" t="s">
        <v>227</v>
      </c>
      <c r="AU127" s="186" t="s">
        <v>84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231</v>
      </c>
      <c r="BM127" s="186" t="s">
        <v>1223</v>
      </c>
    </row>
    <row r="128" spans="1:47" s="2" customFormat="1" ht="11.25">
      <c r="A128" s="35"/>
      <c r="B128" s="36"/>
      <c r="C128" s="37"/>
      <c r="D128" s="188" t="s">
        <v>233</v>
      </c>
      <c r="E128" s="37"/>
      <c r="F128" s="189" t="s">
        <v>1224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</v>
      </c>
      <c r="AU128" s="18" t="s">
        <v>84</v>
      </c>
    </row>
    <row r="129" spans="1:65" s="2" customFormat="1" ht="21.75" customHeight="1">
      <c r="A129" s="35"/>
      <c r="B129" s="36"/>
      <c r="C129" s="216" t="s">
        <v>566</v>
      </c>
      <c r="D129" s="216" t="s">
        <v>336</v>
      </c>
      <c r="E129" s="217" t="s">
        <v>1225</v>
      </c>
      <c r="F129" s="218" t="s">
        <v>1226</v>
      </c>
      <c r="G129" s="219" t="s">
        <v>332</v>
      </c>
      <c r="H129" s="220">
        <v>8</v>
      </c>
      <c r="I129" s="221"/>
      <c r="J129" s="222">
        <f>ROUND(I129*H129,2)</f>
        <v>0</v>
      </c>
      <c r="K129" s="218" t="s">
        <v>230</v>
      </c>
      <c r="L129" s="223"/>
      <c r="M129" s="224" t="s">
        <v>19</v>
      </c>
      <c r="N129" s="225" t="s">
        <v>45</v>
      </c>
      <c r="O129" s="65"/>
      <c r="P129" s="184">
        <f>O129*H129</f>
        <v>0</v>
      </c>
      <c r="Q129" s="184">
        <v>0.00472</v>
      </c>
      <c r="R129" s="184">
        <f>Q129*H129</f>
        <v>0.03776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268</v>
      </c>
      <c r="AT129" s="186" t="s">
        <v>336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231</v>
      </c>
      <c r="BM129" s="186" t="s">
        <v>1227</v>
      </c>
    </row>
    <row r="130" spans="1:65" s="2" customFormat="1" ht="24.2" customHeight="1">
      <c r="A130" s="35"/>
      <c r="B130" s="36"/>
      <c r="C130" s="175" t="s">
        <v>571</v>
      </c>
      <c r="D130" s="175" t="s">
        <v>227</v>
      </c>
      <c r="E130" s="176" t="s">
        <v>1228</v>
      </c>
      <c r="F130" s="177" t="s">
        <v>1229</v>
      </c>
      <c r="G130" s="178" t="s">
        <v>129</v>
      </c>
      <c r="H130" s="179">
        <v>8</v>
      </c>
      <c r="I130" s="180"/>
      <c r="J130" s="181">
        <f>ROUND(I130*H130,2)</f>
        <v>0</v>
      </c>
      <c r="K130" s="177" t="s">
        <v>230</v>
      </c>
      <c r="L130" s="40"/>
      <c r="M130" s="182" t="s">
        <v>19</v>
      </c>
      <c r="N130" s="183" t="s">
        <v>45</v>
      </c>
      <c r="O130" s="65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231</v>
      </c>
      <c r="AT130" s="186" t="s">
        <v>227</v>
      </c>
      <c r="AU130" s="186" t="s">
        <v>84</v>
      </c>
      <c r="AY130" s="18" t="s">
        <v>225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82</v>
      </c>
      <c r="BK130" s="187">
        <f>ROUND(I130*H130,2)</f>
        <v>0</v>
      </c>
      <c r="BL130" s="18" t="s">
        <v>231</v>
      </c>
      <c r="BM130" s="186" t="s">
        <v>1230</v>
      </c>
    </row>
    <row r="131" spans="1:47" s="2" customFormat="1" ht="11.25">
      <c r="A131" s="35"/>
      <c r="B131" s="36"/>
      <c r="C131" s="37"/>
      <c r="D131" s="188" t="s">
        <v>233</v>
      </c>
      <c r="E131" s="37"/>
      <c r="F131" s="189" t="s">
        <v>1231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</v>
      </c>
      <c r="AU131" s="18" t="s">
        <v>84</v>
      </c>
    </row>
    <row r="132" spans="2:63" s="12" customFormat="1" ht="22.9" customHeight="1">
      <c r="B132" s="159"/>
      <c r="C132" s="160"/>
      <c r="D132" s="161" t="s">
        <v>73</v>
      </c>
      <c r="E132" s="173" t="s">
        <v>131</v>
      </c>
      <c r="F132" s="173" t="s">
        <v>344</v>
      </c>
      <c r="G132" s="160"/>
      <c r="H132" s="160"/>
      <c r="I132" s="163"/>
      <c r="J132" s="174">
        <f>BK132</f>
        <v>0</v>
      </c>
      <c r="K132" s="160"/>
      <c r="L132" s="165"/>
      <c r="M132" s="166"/>
      <c r="N132" s="167"/>
      <c r="O132" s="167"/>
      <c r="P132" s="168">
        <f>SUM(P133:P147)</f>
        <v>0</v>
      </c>
      <c r="Q132" s="167"/>
      <c r="R132" s="168">
        <f>SUM(R133:R147)</f>
        <v>6.0145599999999995</v>
      </c>
      <c r="S132" s="167"/>
      <c r="T132" s="169">
        <f>SUM(T133:T147)</f>
        <v>0</v>
      </c>
      <c r="AR132" s="170" t="s">
        <v>82</v>
      </c>
      <c r="AT132" s="171" t="s">
        <v>73</v>
      </c>
      <c r="AU132" s="171" t="s">
        <v>82</v>
      </c>
      <c r="AY132" s="170" t="s">
        <v>225</v>
      </c>
      <c r="BK132" s="172">
        <f>SUM(BK133:BK147)</f>
        <v>0</v>
      </c>
    </row>
    <row r="133" spans="1:65" s="2" customFormat="1" ht="44.25" customHeight="1">
      <c r="A133" s="35"/>
      <c r="B133" s="36"/>
      <c r="C133" s="175" t="s">
        <v>455</v>
      </c>
      <c r="D133" s="175" t="s">
        <v>227</v>
      </c>
      <c r="E133" s="176" t="s">
        <v>1232</v>
      </c>
      <c r="F133" s="177" t="s">
        <v>1233</v>
      </c>
      <c r="G133" s="178" t="s">
        <v>332</v>
      </c>
      <c r="H133" s="179">
        <v>24</v>
      </c>
      <c r="I133" s="180"/>
      <c r="J133" s="181">
        <f>ROUND(I133*H133,2)</f>
        <v>0</v>
      </c>
      <c r="K133" s="177" t="s">
        <v>19</v>
      </c>
      <c r="L133" s="40"/>
      <c r="M133" s="182" t="s">
        <v>19</v>
      </c>
      <c r="N133" s="183" t="s">
        <v>45</v>
      </c>
      <c r="O133" s="65"/>
      <c r="P133" s="184">
        <f>O133*H133</f>
        <v>0</v>
      </c>
      <c r="Q133" s="184">
        <v>0.17489</v>
      </c>
      <c r="R133" s="184">
        <f>Q133*H133</f>
        <v>4.19736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231</v>
      </c>
      <c r="AT133" s="186" t="s">
        <v>227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231</v>
      </c>
      <c r="BM133" s="186" t="s">
        <v>1234</v>
      </c>
    </row>
    <row r="134" spans="1:65" s="2" customFormat="1" ht="21.75" customHeight="1">
      <c r="A134" s="35"/>
      <c r="B134" s="36"/>
      <c r="C134" s="216" t="s">
        <v>712</v>
      </c>
      <c r="D134" s="216" t="s">
        <v>336</v>
      </c>
      <c r="E134" s="217" t="s">
        <v>1235</v>
      </c>
      <c r="F134" s="218" t="s">
        <v>1236</v>
      </c>
      <c r="G134" s="219" t="s">
        <v>332</v>
      </c>
      <c r="H134" s="220">
        <v>24</v>
      </c>
      <c r="I134" s="221"/>
      <c r="J134" s="222">
        <f>ROUND(I134*H134,2)</f>
        <v>0</v>
      </c>
      <c r="K134" s="218" t="s">
        <v>19</v>
      </c>
      <c r="L134" s="223"/>
      <c r="M134" s="224" t="s">
        <v>19</v>
      </c>
      <c r="N134" s="225" t="s">
        <v>45</v>
      </c>
      <c r="O134" s="65"/>
      <c r="P134" s="184">
        <f>O134*H134</f>
        <v>0</v>
      </c>
      <c r="Q134" s="184">
        <v>0.0048</v>
      </c>
      <c r="R134" s="184">
        <f>Q134*H134</f>
        <v>0.1152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268</v>
      </c>
      <c r="AT134" s="186" t="s">
        <v>336</v>
      </c>
      <c r="AU134" s="186" t="s">
        <v>84</v>
      </c>
      <c r="AY134" s="18" t="s">
        <v>225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82</v>
      </c>
      <c r="BK134" s="187">
        <f>ROUND(I134*H134,2)</f>
        <v>0</v>
      </c>
      <c r="BL134" s="18" t="s">
        <v>231</v>
      </c>
      <c r="BM134" s="186" t="s">
        <v>1237</v>
      </c>
    </row>
    <row r="135" spans="1:65" s="2" customFormat="1" ht="37.9" customHeight="1">
      <c r="A135" s="35"/>
      <c r="B135" s="36"/>
      <c r="C135" s="175" t="s">
        <v>1238</v>
      </c>
      <c r="D135" s="175" t="s">
        <v>227</v>
      </c>
      <c r="E135" s="176" t="s">
        <v>1239</v>
      </c>
      <c r="F135" s="177" t="s">
        <v>1240</v>
      </c>
      <c r="G135" s="178" t="s">
        <v>332</v>
      </c>
      <c r="H135" s="179">
        <v>1</v>
      </c>
      <c r="I135" s="180"/>
      <c r="J135" s="181">
        <f>ROUND(I135*H135,2)</f>
        <v>0</v>
      </c>
      <c r="K135" s="177" t="s">
        <v>19</v>
      </c>
      <c r="L135" s="40"/>
      <c r="M135" s="182" t="s">
        <v>19</v>
      </c>
      <c r="N135" s="183" t="s">
        <v>45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231</v>
      </c>
      <c r="AT135" s="186" t="s">
        <v>227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231</v>
      </c>
      <c r="BM135" s="186" t="s">
        <v>1241</v>
      </c>
    </row>
    <row r="136" spans="1:47" s="2" customFormat="1" ht="19.5">
      <c r="A136" s="35"/>
      <c r="B136" s="36"/>
      <c r="C136" s="37"/>
      <c r="D136" s="195" t="s">
        <v>1242</v>
      </c>
      <c r="E136" s="37"/>
      <c r="F136" s="239" t="s">
        <v>1243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1242</v>
      </c>
      <c r="AU136" s="18" t="s">
        <v>84</v>
      </c>
    </row>
    <row r="137" spans="1:65" s="2" customFormat="1" ht="37.9" customHeight="1">
      <c r="A137" s="35"/>
      <c r="B137" s="36"/>
      <c r="C137" s="175" t="s">
        <v>7</v>
      </c>
      <c r="D137" s="175" t="s">
        <v>227</v>
      </c>
      <c r="E137" s="176" t="s">
        <v>1244</v>
      </c>
      <c r="F137" s="177" t="s">
        <v>1245</v>
      </c>
      <c r="G137" s="178" t="s">
        <v>332</v>
      </c>
      <c r="H137" s="179">
        <v>1</v>
      </c>
      <c r="I137" s="180"/>
      <c r="J137" s="181">
        <f>ROUND(I137*H137,2)</f>
        <v>0</v>
      </c>
      <c r="K137" s="177" t="s">
        <v>19</v>
      </c>
      <c r="L137" s="40"/>
      <c r="M137" s="182" t="s">
        <v>19</v>
      </c>
      <c r="N137" s="183" t="s">
        <v>45</v>
      </c>
      <c r="O137" s="65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231</v>
      </c>
      <c r="AT137" s="186" t="s">
        <v>227</v>
      </c>
      <c r="AU137" s="186" t="s">
        <v>84</v>
      </c>
      <c r="AY137" s="18" t="s">
        <v>225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82</v>
      </c>
      <c r="BK137" s="187">
        <f>ROUND(I137*H137,2)</f>
        <v>0</v>
      </c>
      <c r="BL137" s="18" t="s">
        <v>231</v>
      </c>
      <c r="BM137" s="186" t="s">
        <v>1246</v>
      </c>
    </row>
    <row r="138" spans="1:47" s="2" customFormat="1" ht="19.5">
      <c r="A138" s="35"/>
      <c r="B138" s="36"/>
      <c r="C138" s="37"/>
      <c r="D138" s="195" t="s">
        <v>1242</v>
      </c>
      <c r="E138" s="37"/>
      <c r="F138" s="239" t="s">
        <v>1243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1242</v>
      </c>
      <c r="AU138" s="18" t="s">
        <v>84</v>
      </c>
    </row>
    <row r="139" spans="1:65" s="2" customFormat="1" ht="24.2" customHeight="1">
      <c r="A139" s="35"/>
      <c r="B139" s="36"/>
      <c r="C139" s="175" t="s">
        <v>721</v>
      </c>
      <c r="D139" s="175" t="s">
        <v>227</v>
      </c>
      <c r="E139" s="176" t="s">
        <v>1247</v>
      </c>
      <c r="F139" s="177" t="s">
        <v>1248</v>
      </c>
      <c r="G139" s="178" t="s">
        <v>332</v>
      </c>
      <c r="H139" s="179">
        <v>20</v>
      </c>
      <c r="I139" s="180"/>
      <c r="J139" s="181">
        <f>ROUND(I139*H139,2)</f>
        <v>0</v>
      </c>
      <c r="K139" s="177" t="s">
        <v>230</v>
      </c>
      <c r="L139" s="40"/>
      <c r="M139" s="182" t="s">
        <v>19</v>
      </c>
      <c r="N139" s="183" t="s">
        <v>45</v>
      </c>
      <c r="O139" s="65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231</v>
      </c>
      <c r="AT139" s="186" t="s">
        <v>227</v>
      </c>
      <c r="AU139" s="186" t="s">
        <v>84</v>
      </c>
      <c r="AY139" s="18" t="s">
        <v>225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82</v>
      </c>
      <c r="BK139" s="187">
        <f>ROUND(I139*H139,2)</f>
        <v>0</v>
      </c>
      <c r="BL139" s="18" t="s">
        <v>231</v>
      </c>
      <c r="BM139" s="186" t="s">
        <v>1249</v>
      </c>
    </row>
    <row r="140" spans="1:47" s="2" customFormat="1" ht="11.25">
      <c r="A140" s="35"/>
      <c r="B140" s="36"/>
      <c r="C140" s="37"/>
      <c r="D140" s="188" t="s">
        <v>233</v>
      </c>
      <c r="E140" s="37"/>
      <c r="F140" s="189" t="s">
        <v>1250</v>
      </c>
      <c r="G140" s="37"/>
      <c r="H140" s="37"/>
      <c r="I140" s="190"/>
      <c r="J140" s="37"/>
      <c r="K140" s="37"/>
      <c r="L140" s="40"/>
      <c r="M140" s="191"/>
      <c r="N140" s="192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233</v>
      </c>
      <c r="AU140" s="18" t="s">
        <v>84</v>
      </c>
    </row>
    <row r="141" spans="1:65" s="2" customFormat="1" ht="16.5" customHeight="1">
      <c r="A141" s="35"/>
      <c r="B141" s="36"/>
      <c r="C141" s="216" t="s">
        <v>717</v>
      </c>
      <c r="D141" s="216" t="s">
        <v>336</v>
      </c>
      <c r="E141" s="217" t="s">
        <v>1251</v>
      </c>
      <c r="F141" s="218" t="s">
        <v>1252</v>
      </c>
      <c r="G141" s="219" t="s">
        <v>332</v>
      </c>
      <c r="H141" s="220">
        <v>20</v>
      </c>
      <c r="I141" s="221"/>
      <c r="J141" s="222">
        <f>ROUND(I141*H141,2)</f>
        <v>0</v>
      </c>
      <c r="K141" s="218" t="s">
        <v>19</v>
      </c>
      <c r="L141" s="223"/>
      <c r="M141" s="224" t="s">
        <v>19</v>
      </c>
      <c r="N141" s="225" t="s">
        <v>45</v>
      </c>
      <c r="O141" s="65"/>
      <c r="P141" s="184">
        <f>O141*H141</f>
        <v>0</v>
      </c>
      <c r="Q141" s="184">
        <v>0.066</v>
      </c>
      <c r="R141" s="184">
        <f>Q141*H141</f>
        <v>1.32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268</v>
      </c>
      <c r="AT141" s="186" t="s">
        <v>336</v>
      </c>
      <c r="AU141" s="186" t="s">
        <v>84</v>
      </c>
      <c r="AY141" s="18" t="s">
        <v>225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82</v>
      </c>
      <c r="BK141" s="187">
        <f>ROUND(I141*H141,2)</f>
        <v>0</v>
      </c>
      <c r="BL141" s="18" t="s">
        <v>231</v>
      </c>
      <c r="BM141" s="186" t="s">
        <v>1253</v>
      </c>
    </row>
    <row r="142" spans="1:65" s="2" customFormat="1" ht="37.9" customHeight="1">
      <c r="A142" s="35"/>
      <c r="B142" s="36"/>
      <c r="C142" s="175" t="s">
        <v>736</v>
      </c>
      <c r="D142" s="175" t="s">
        <v>227</v>
      </c>
      <c r="E142" s="176" t="s">
        <v>1254</v>
      </c>
      <c r="F142" s="177" t="s">
        <v>1255</v>
      </c>
      <c r="G142" s="178" t="s">
        <v>554</v>
      </c>
      <c r="H142" s="179">
        <v>53.5</v>
      </c>
      <c r="I142" s="180"/>
      <c r="J142" s="181">
        <f>ROUND(I142*H142,2)</f>
        <v>0</v>
      </c>
      <c r="K142" s="177" t="s">
        <v>230</v>
      </c>
      <c r="L142" s="40"/>
      <c r="M142" s="182" t="s">
        <v>19</v>
      </c>
      <c r="N142" s="183" t="s">
        <v>45</v>
      </c>
      <c r="O142" s="65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231</v>
      </c>
      <c r="AT142" s="186" t="s">
        <v>227</v>
      </c>
      <c r="AU142" s="186" t="s">
        <v>84</v>
      </c>
      <c r="AY142" s="18" t="s">
        <v>225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82</v>
      </c>
      <c r="BK142" s="187">
        <f>ROUND(I142*H142,2)</f>
        <v>0</v>
      </c>
      <c r="BL142" s="18" t="s">
        <v>231</v>
      </c>
      <c r="BM142" s="186" t="s">
        <v>1256</v>
      </c>
    </row>
    <row r="143" spans="1:47" s="2" customFormat="1" ht="11.25">
      <c r="A143" s="35"/>
      <c r="B143" s="36"/>
      <c r="C143" s="37"/>
      <c r="D143" s="188" t="s">
        <v>233</v>
      </c>
      <c r="E143" s="37"/>
      <c r="F143" s="189" t="s">
        <v>1257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</v>
      </c>
      <c r="AU143" s="18" t="s">
        <v>84</v>
      </c>
    </row>
    <row r="144" spans="1:65" s="2" customFormat="1" ht="44.25" customHeight="1">
      <c r="A144" s="35"/>
      <c r="B144" s="36"/>
      <c r="C144" s="216" t="s">
        <v>724</v>
      </c>
      <c r="D144" s="216" t="s">
        <v>336</v>
      </c>
      <c r="E144" s="217" t="s">
        <v>1258</v>
      </c>
      <c r="F144" s="218" t="s">
        <v>1259</v>
      </c>
      <c r="G144" s="219" t="s">
        <v>332</v>
      </c>
      <c r="H144" s="220">
        <v>20</v>
      </c>
      <c r="I144" s="221"/>
      <c r="J144" s="222">
        <f>ROUND(I144*H144,2)</f>
        <v>0</v>
      </c>
      <c r="K144" s="218" t="s">
        <v>230</v>
      </c>
      <c r="L144" s="223"/>
      <c r="M144" s="224" t="s">
        <v>19</v>
      </c>
      <c r="N144" s="225" t="s">
        <v>45</v>
      </c>
      <c r="O144" s="65"/>
      <c r="P144" s="184">
        <f>O144*H144</f>
        <v>0</v>
      </c>
      <c r="Q144" s="184">
        <v>0.0191</v>
      </c>
      <c r="R144" s="184">
        <f>Q144*H144</f>
        <v>0.382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268</v>
      </c>
      <c r="AT144" s="186" t="s">
        <v>336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231</v>
      </c>
      <c r="BM144" s="186" t="s">
        <v>1260</v>
      </c>
    </row>
    <row r="145" spans="2:51" s="13" customFormat="1" ht="11.25">
      <c r="B145" s="193"/>
      <c r="C145" s="194"/>
      <c r="D145" s="195" t="s">
        <v>249</v>
      </c>
      <c r="E145" s="194"/>
      <c r="F145" s="197" t="s">
        <v>1261</v>
      </c>
      <c r="G145" s="194"/>
      <c r="H145" s="198">
        <v>20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249</v>
      </c>
      <c r="AU145" s="204" t="s">
        <v>84</v>
      </c>
      <c r="AV145" s="13" t="s">
        <v>84</v>
      </c>
      <c r="AW145" s="13" t="s">
        <v>4</v>
      </c>
      <c r="AX145" s="13" t="s">
        <v>82</v>
      </c>
      <c r="AY145" s="204" t="s">
        <v>225</v>
      </c>
    </row>
    <row r="146" spans="1:65" s="2" customFormat="1" ht="55.5" customHeight="1">
      <c r="A146" s="35"/>
      <c r="B146" s="36"/>
      <c r="C146" s="175" t="s">
        <v>305</v>
      </c>
      <c r="D146" s="175" t="s">
        <v>227</v>
      </c>
      <c r="E146" s="176" t="s">
        <v>1262</v>
      </c>
      <c r="F146" s="177" t="s">
        <v>1263</v>
      </c>
      <c r="G146" s="178" t="s">
        <v>281</v>
      </c>
      <c r="H146" s="179">
        <v>1</v>
      </c>
      <c r="I146" s="180"/>
      <c r="J146" s="181">
        <f>ROUND(I146*H146,2)</f>
        <v>0</v>
      </c>
      <c r="K146" s="177" t="s">
        <v>19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231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231</v>
      </c>
      <c r="BM146" s="186" t="s">
        <v>1264</v>
      </c>
    </row>
    <row r="147" spans="1:47" s="2" customFormat="1" ht="19.5">
      <c r="A147" s="35"/>
      <c r="B147" s="36"/>
      <c r="C147" s="37"/>
      <c r="D147" s="195" t="s">
        <v>1242</v>
      </c>
      <c r="E147" s="37"/>
      <c r="F147" s="239" t="s">
        <v>1243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1242</v>
      </c>
      <c r="AU147" s="18" t="s">
        <v>84</v>
      </c>
    </row>
    <row r="148" spans="2:63" s="12" customFormat="1" ht="22.9" customHeight="1">
      <c r="B148" s="159"/>
      <c r="C148" s="160"/>
      <c r="D148" s="161" t="s">
        <v>73</v>
      </c>
      <c r="E148" s="173" t="s">
        <v>1265</v>
      </c>
      <c r="F148" s="173" t="s">
        <v>1266</v>
      </c>
      <c r="G148" s="160"/>
      <c r="H148" s="160"/>
      <c r="I148" s="163"/>
      <c r="J148" s="174">
        <f>BK148</f>
        <v>0</v>
      </c>
      <c r="K148" s="160"/>
      <c r="L148" s="165"/>
      <c r="M148" s="166"/>
      <c r="N148" s="167"/>
      <c r="O148" s="167"/>
      <c r="P148" s="168">
        <f>SUM(P149:P190)</f>
        <v>0</v>
      </c>
      <c r="Q148" s="167"/>
      <c r="R148" s="168">
        <f>SUM(R149:R190)</f>
        <v>425.99165339999996</v>
      </c>
      <c r="S148" s="167"/>
      <c r="T148" s="169">
        <f>SUM(T149:T190)</f>
        <v>0</v>
      </c>
      <c r="AR148" s="170" t="s">
        <v>82</v>
      </c>
      <c r="AT148" s="171" t="s">
        <v>73</v>
      </c>
      <c r="AU148" s="171" t="s">
        <v>82</v>
      </c>
      <c r="AY148" s="170" t="s">
        <v>225</v>
      </c>
      <c r="BK148" s="172">
        <f>SUM(BK149:BK190)</f>
        <v>0</v>
      </c>
    </row>
    <row r="149" spans="1:65" s="2" customFormat="1" ht="24.2" customHeight="1">
      <c r="A149" s="35"/>
      <c r="B149" s="36"/>
      <c r="C149" s="175" t="s">
        <v>828</v>
      </c>
      <c r="D149" s="175" t="s">
        <v>227</v>
      </c>
      <c r="E149" s="176" t="s">
        <v>1265</v>
      </c>
      <c r="F149" s="177" t="s">
        <v>1267</v>
      </c>
      <c r="G149" s="178" t="s">
        <v>281</v>
      </c>
      <c r="H149" s="179">
        <v>1</v>
      </c>
      <c r="I149" s="180"/>
      <c r="J149" s="181">
        <f>ROUND(I149*H149,2)</f>
        <v>0</v>
      </c>
      <c r="K149" s="177" t="s">
        <v>19</v>
      </c>
      <c r="L149" s="40"/>
      <c r="M149" s="182" t="s">
        <v>19</v>
      </c>
      <c r="N149" s="183" t="s">
        <v>45</v>
      </c>
      <c r="O149" s="65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231</v>
      </c>
      <c r="AT149" s="186" t="s">
        <v>227</v>
      </c>
      <c r="AU149" s="186" t="s">
        <v>84</v>
      </c>
      <c r="AY149" s="18" t="s">
        <v>225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8" t="s">
        <v>82</v>
      </c>
      <c r="BK149" s="187">
        <f>ROUND(I149*H149,2)</f>
        <v>0</v>
      </c>
      <c r="BL149" s="18" t="s">
        <v>231</v>
      </c>
      <c r="BM149" s="186" t="s">
        <v>1268</v>
      </c>
    </row>
    <row r="150" spans="1:65" s="2" customFormat="1" ht="62.65" customHeight="1">
      <c r="A150" s="35"/>
      <c r="B150" s="36"/>
      <c r="C150" s="175" t="s">
        <v>131</v>
      </c>
      <c r="D150" s="175" t="s">
        <v>227</v>
      </c>
      <c r="E150" s="176" t="s">
        <v>1269</v>
      </c>
      <c r="F150" s="177" t="s">
        <v>1270</v>
      </c>
      <c r="G150" s="178" t="s">
        <v>129</v>
      </c>
      <c r="H150" s="179">
        <v>158.52</v>
      </c>
      <c r="I150" s="180"/>
      <c r="J150" s="181">
        <f>ROUND(I150*H150,2)</f>
        <v>0</v>
      </c>
      <c r="K150" s="177" t="s">
        <v>230</v>
      </c>
      <c r="L150" s="40"/>
      <c r="M150" s="182" t="s">
        <v>19</v>
      </c>
      <c r="N150" s="183" t="s">
        <v>45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231</v>
      </c>
      <c r="AT150" s="186" t="s">
        <v>227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231</v>
      </c>
      <c r="BM150" s="186" t="s">
        <v>1271</v>
      </c>
    </row>
    <row r="151" spans="1:47" s="2" customFormat="1" ht="11.25">
      <c r="A151" s="35"/>
      <c r="B151" s="36"/>
      <c r="C151" s="37"/>
      <c r="D151" s="188" t="s">
        <v>233</v>
      </c>
      <c r="E151" s="37"/>
      <c r="F151" s="189" t="s">
        <v>1272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233</v>
      </c>
      <c r="AU151" s="18" t="s">
        <v>84</v>
      </c>
    </row>
    <row r="152" spans="1:65" s="2" customFormat="1" ht="33" customHeight="1">
      <c r="A152" s="35"/>
      <c r="B152" s="36"/>
      <c r="C152" s="175" t="s">
        <v>576</v>
      </c>
      <c r="D152" s="175" t="s">
        <v>227</v>
      </c>
      <c r="E152" s="176" t="s">
        <v>1273</v>
      </c>
      <c r="F152" s="177" t="s">
        <v>1274</v>
      </c>
      <c r="G152" s="178" t="s">
        <v>129</v>
      </c>
      <c r="H152" s="179">
        <v>511.35</v>
      </c>
      <c r="I152" s="180"/>
      <c r="J152" s="181">
        <f>ROUND(I152*H152,2)</f>
        <v>0</v>
      </c>
      <c r="K152" s="177" t="s">
        <v>292</v>
      </c>
      <c r="L152" s="40"/>
      <c r="M152" s="182" t="s">
        <v>19</v>
      </c>
      <c r="N152" s="183" t="s">
        <v>45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231</v>
      </c>
      <c r="AT152" s="186" t="s">
        <v>227</v>
      </c>
      <c r="AU152" s="186" t="s">
        <v>84</v>
      </c>
      <c r="AY152" s="18" t="s">
        <v>225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82</v>
      </c>
      <c r="BK152" s="187">
        <f>ROUND(I152*H152,2)</f>
        <v>0</v>
      </c>
      <c r="BL152" s="18" t="s">
        <v>231</v>
      </c>
      <c r="BM152" s="186" t="s">
        <v>1275</v>
      </c>
    </row>
    <row r="153" spans="1:47" s="2" customFormat="1" ht="11.25">
      <c r="A153" s="35"/>
      <c r="B153" s="36"/>
      <c r="C153" s="37"/>
      <c r="D153" s="188" t="s">
        <v>233</v>
      </c>
      <c r="E153" s="37"/>
      <c r="F153" s="189" t="s">
        <v>1276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233</v>
      </c>
      <c r="AU153" s="18" t="s">
        <v>84</v>
      </c>
    </row>
    <row r="154" spans="2:51" s="13" customFormat="1" ht="11.25">
      <c r="B154" s="193"/>
      <c r="C154" s="194"/>
      <c r="D154" s="195" t="s">
        <v>249</v>
      </c>
      <c r="E154" s="196" t="s">
        <v>19</v>
      </c>
      <c r="F154" s="197" t="s">
        <v>1169</v>
      </c>
      <c r="G154" s="194"/>
      <c r="H154" s="198">
        <v>511.35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249</v>
      </c>
      <c r="AU154" s="204" t="s">
        <v>84</v>
      </c>
      <c r="AV154" s="13" t="s">
        <v>84</v>
      </c>
      <c r="AW154" s="13" t="s">
        <v>36</v>
      </c>
      <c r="AX154" s="13" t="s">
        <v>82</v>
      </c>
      <c r="AY154" s="204" t="s">
        <v>225</v>
      </c>
    </row>
    <row r="155" spans="1:65" s="2" customFormat="1" ht="24.2" customHeight="1">
      <c r="A155" s="35"/>
      <c r="B155" s="36"/>
      <c r="C155" s="175" t="s">
        <v>351</v>
      </c>
      <c r="D155" s="175" t="s">
        <v>227</v>
      </c>
      <c r="E155" s="176" t="s">
        <v>1277</v>
      </c>
      <c r="F155" s="177" t="s">
        <v>1278</v>
      </c>
      <c r="G155" s="178" t="s">
        <v>129</v>
      </c>
      <c r="H155" s="179">
        <v>511.35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0.30651</v>
      </c>
      <c r="R155" s="184">
        <f>Q155*H155</f>
        <v>156.7338885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231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231</v>
      </c>
      <c r="BM155" s="186" t="s">
        <v>1279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1280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2:51" s="13" customFormat="1" ht="11.25">
      <c r="B157" s="193"/>
      <c r="C157" s="194"/>
      <c r="D157" s="195" t="s">
        <v>249</v>
      </c>
      <c r="E157" s="196" t="s">
        <v>19</v>
      </c>
      <c r="F157" s="197" t="s">
        <v>1169</v>
      </c>
      <c r="G157" s="194"/>
      <c r="H157" s="198">
        <v>511.35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249</v>
      </c>
      <c r="AU157" s="204" t="s">
        <v>84</v>
      </c>
      <c r="AV157" s="13" t="s">
        <v>84</v>
      </c>
      <c r="AW157" s="13" t="s">
        <v>36</v>
      </c>
      <c r="AX157" s="13" t="s">
        <v>82</v>
      </c>
      <c r="AY157" s="204" t="s">
        <v>225</v>
      </c>
    </row>
    <row r="158" spans="1:65" s="2" customFormat="1" ht="37.9" customHeight="1">
      <c r="A158" s="35"/>
      <c r="B158" s="36"/>
      <c r="C158" s="175" t="s">
        <v>921</v>
      </c>
      <c r="D158" s="175" t="s">
        <v>227</v>
      </c>
      <c r="E158" s="176" t="s">
        <v>1281</v>
      </c>
      <c r="F158" s="177" t="s">
        <v>1282</v>
      </c>
      <c r="G158" s="178" t="s">
        <v>129</v>
      </c>
      <c r="H158" s="179">
        <v>29</v>
      </c>
      <c r="I158" s="180"/>
      <c r="J158" s="181">
        <f>ROUND(I158*H158,2)</f>
        <v>0</v>
      </c>
      <c r="K158" s="177" t="s">
        <v>292</v>
      </c>
      <c r="L158" s="40"/>
      <c r="M158" s="182" t="s">
        <v>19</v>
      </c>
      <c r="N158" s="183" t="s">
        <v>45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231</v>
      </c>
      <c r="AT158" s="186" t="s">
        <v>227</v>
      </c>
      <c r="AU158" s="186" t="s">
        <v>84</v>
      </c>
      <c r="AY158" s="18" t="s">
        <v>225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8" t="s">
        <v>82</v>
      </c>
      <c r="BK158" s="187">
        <f>ROUND(I158*H158,2)</f>
        <v>0</v>
      </c>
      <c r="BL158" s="18" t="s">
        <v>231</v>
      </c>
      <c r="BM158" s="186" t="s">
        <v>1283</v>
      </c>
    </row>
    <row r="159" spans="1:47" s="2" customFormat="1" ht="11.25">
      <c r="A159" s="35"/>
      <c r="B159" s="36"/>
      <c r="C159" s="37"/>
      <c r="D159" s="188" t="s">
        <v>233</v>
      </c>
      <c r="E159" s="37"/>
      <c r="F159" s="189" t="s">
        <v>1284</v>
      </c>
      <c r="G159" s="37"/>
      <c r="H159" s="37"/>
      <c r="I159" s="190"/>
      <c r="J159" s="37"/>
      <c r="K159" s="37"/>
      <c r="L159" s="40"/>
      <c r="M159" s="191"/>
      <c r="N159" s="192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233</v>
      </c>
      <c r="AU159" s="18" t="s">
        <v>84</v>
      </c>
    </row>
    <row r="160" spans="2:51" s="13" customFormat="1" ht="11.25">
      <c r="B160" s="193"/>
      <c r="C160" s="194"/>
      <c r="D160" s="195" t="s">
        <v>249</v>
      </c>
      <c r="E160" s="196" t="s">
        <v>19</v>
      </c>
      <c r="F160" s="197" t="s">
        <v>450</v>
      </c>
      <c r="G160" s="194"/>
      <c r="H160" s="198">
        <v>29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249</v>
      </c>
      <c r="AU160" s="204" t="s">
        <v>84</v>
      </c>
      <c r="AV160" s="13" t="s">
        <v>84</v>
      </c>
      <c r="AW160" s="13" t="s">
        <v>36</v>
      </c>
      <c r="AX160" s="13" t="s">
        <v>82</v>
      </c>
      <c r="AY160" s="204" t="s">
        <v>225</v>
      </c>
    </row>
    <row r="161" spans="1:65" s="2" customFormat="1" ht="21.75" customHeight="1">
      <c r="A161" s="35"/>
      <c r="B161" s="36"/>
      <c r="C161" s="175" t="s">
        <v>545</v>
      </c>
      <c r="D161" s="175" t="s">
        <v>227</v>
      </c>
      <c r="E161" s="176" t="s">
        <v>1285</v>
      </c>
      <c r="F161" s="177" t="s">
        <v>1286</v>
      </c>
      <c r="G161" s="178" t="s">
        <v>129</v>
      </c>
      <c r="H161" s="179">
        <v>511.35</v>
      </c>
      <c r="I161" s="180"/>
      <c r="J161" s="181">
        <f>ROUND(I161*H161,2)</f>
        <v>0</v>
      </c>
      <c r="K161" s="177" t="s">
        <v>292</v>
      </c>
      <c r="L161" s="40"/>
      <c r="M161" s="182" t="s">
        <v>19</v>
      </c>
      <c r="N161" s="183" t="s">
        <v>45</v>
      </c>
      <c r="O161" s="65"/>
      <c r="P161" s="184">
        <f>O161*H161</f>
        <v>0</v>
      </c>
      <c r="Q161" s="184">
        <v>0.00061</v>
      </c>
      <c r="R161" s="184">
        <f>Q161*H161</f>
        <v>0.3119235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231</v>
      </c>
      <c r="AT161" s="186" t="s">
        <v>227</v>
      </c>
      <c r="AU161" s="186" t="s">
        <v>84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231</v>
      </c>
      <c r="BM161" s="186" t="s">
        <v>1287</v>
      </c>
    </row>
    <row r="162" spans="1:47" s="2" customFormat="1" ht="11.25">
      <c r="A162" s="35"/>
      <c r="B162" s="36"/>
      <c r="C162" s="37"/>
      <c r="D162" s="188" t="s">
        <v>233</v>
      </c>
      <c r="E162" s="37"/>
      <c r="F162" s="189" t="s">
        <v>1288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</v>
      </c>
      <c r="AU162" s="18" t="s">
        <v>84</v>
      </c>
    </row>
    <row r="163" spans="2:51" s="13" customFormat="1" ht="11.25">
      <c r="B163" s="193"/>
      <c r="C163" s="194"/>
      <c r="D163" s="195" t="s">
        <v>249</v>
      </c>
      <c r="E163" s="196" t="s">
        <v>19</v>
      </c>
      <c r="F163" s="197" t="s">
        <v>1169</v>
      </c>
      <c r="G163" s="194"/>
      <c r="H163" s="198">
        <v>511.35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249</v>
      </c>
      <c r="AU163" s="204" t="s">
        <v>84</v>
      </c>
      <c r="AV163" s="13" t="s">
        <v>84</v>
      </c>
      <c r="AW163" s="13" t="s">
        <v>36</v>
      </c>
      <c r="AX163" s="13" t="s">
        <v>82</v>
      </c>
      <c r="AY163" s="204" t="s">
        <v>225</v>
      </c>
    </row>
    <row r="164" spans="1:65" s="2" customFormat="1" ht="33" customHeight="1">
      <c r="A164" s="35"/>
      <c r="B164" s="36"/>
      <c r="C164" s="175" t="s">
        <v>1289</v>
      </c>
      <c r="D164" s="175" t="s">
        <v>227</v>
      </c>
      <c r="E164" s="176" t="s">
        <v>1290</v>
      </c>
      <c r="F164" s="177" t="s">
        <v>1291</v>
      </c>
      <c r="G164" s="178" t="s">
        <v>129</v>
      </c>
      <c r="H164" s="179">
        <v>511.35</v>
      </c>
      <c r="I164" s="180"/>
      <c r="J164" s="181">
        <f>ROUND(I164*H164,2)</f>
        <v>0</v>
      </c>
      <c r="K164" s="177" t="s">
        <v>292</v>
      </c>
      <c r="L164" s="40"/>
      <c r="M164" s="182" t="s">
        <v>19</v>
      </c>
      <c r="N164" s="183" t="s">
        <v>45</v>
      </c>
      <c r="O164" s="65"/>
      <c r="P164" s="184">
        <f>O164*H164</f>
        <v>0</v>
      </c>
      <c r="Q164" s="184">
        <v>0.10373</v>
      </c>
      <c r="R164" s="184">
        <f>Q164*H164</f>
        <v>53.04233550000001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231</v>
      </c>
      <c r="AT164" s="186" t="s">
        <v>227</v>
      </c>
      <c r="AU164" s="186" t="s">
        <v>84</v>
      </c>
      <c r="AY164" s="18" t="s">
        <v>225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82</v>
      </c>
      <c r="BK164" s="187">
        <f>ROUND(I164*H164,2)</f>
        <v>0</v>
      </c>
      <c r="BL164" s="18" t="s">
        <v>231</v>
      </c>
      <c r="BM164" s="186" t="s">
        <v>1292</v>
      </c>
    </row>
    <row r="165" spans="1:47" s="2" customFormat="1" ht="11.25">
      <c r="A165" s="35"/>
      <c r="B165" s="36"/>
      <c r="C165" s="37"/>
      <c r="D165" s="188" t="s">
        <v>233</v>
      </c>
      <c r="E165" s="37"/>
      <c r="F165" s="189" t="s">
        <v>1293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233</v>
      </c>
      <c r="AU165" s="18" t="s">
        <v>84</v>
      </c>
    </row>
    <row r="166" spans="2:51" s="13" customFormat="1" ht="11.25">
      <c r="B166" s="193"/>
      <c r="C166" s="194"/>
      <c r="D166" s="195" t="s">
        <v>249</v>
      </c>
      <c r="E166" s="196" t="s">
        <v>19</v>
      </c>
      <c r="F166" s="197" t="s">
        <v>1169</v>
      </c>
      <c r="G166" s="194"/>
      <c r="H166" s="198">
        <v>511.35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249</v>
      </c>
      <c r="AU166" s="204" t="s">
        <v>84</v>
      </c>
      <c r="AV166" s="13" t="s">
        <v>84</v>
      </c>
      <c r="AW166" s="13" t="s">
        <v>36</v>
      </c>
      <c r="AX166" s="13" t="s">
        <v>82</v>
      </c>
      <c r="AY166" s="204" t="s">
        <v>225</v>
      </c>
    </row>
    <row r="167" spans="1:65" s="2" customFormat="1" ht="24.2" customHeight="1">
      <c r="A167" s="35"/>
      <c r="B167" s="36"/>
      <c r="C167" s="175" t="s">
        <v>1158</v>
      </c>
      <c r="D167" s="175" t="s">
        <v>227</v>
      </c>
      <c r="E167" s="176" t="s">
        <v>1294</v>
      </c>
      <c r="F167" s="177" t="s">
        <v>1295</v>
      </c>
      <c r="G167" s="178" t="s">
        <v>129</v>
      </c>
      <c r="H167" s="179">
        <v>511.35</v>
      </c>
      <c r="I167" s="180"/>
      <c r="J167" s="181">
        <f>ROUND(I167*H167,2)</f>
        <v>0</v>
      </c>
      <c r="K167" s="177" t="s">
        <v>292</v>
      </c>
      <c r="L167" s="40"/>
      <c r="M167" s="182" t="s">
        <v>19</v>
      </c>
      <c r="N167" s="183" t="s">
        <v>45</v>
      </c>
      <c r="O167" s="65"/>
      <c r="P167" s="184">
        <f>O167*H167</f>
        <v>0</v>
      </c>
      <c r="Q167" s="184">
        <v>0.15559</v>
      </c>
      <c r="R167" s="184">
        <f>Q167*H167</f>
        <v>79.5609465</v>
      </c>
      <c r="S167" s="184">
        <v>0</v>
      </c>
      <c r="T167" s="18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6" t="s">
        <v>231</v>
      </c>
      <c r="AT167" s="186" t="s">
        <v>227</v>
      </c>
      <c r="AU167" s="186" t="s">
        <v>84</v>
      </c>
      <c r="AY167" s="18" t="s">
        <v>225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82</v>
      </c>
      <c r="BK167" s="187">
        <f>ROUND(I167*H167,2)</f>
        <v>0</v>
      </c>
      <c r="BL167" s="18" t="s">
        <v>231</v>
      </c>
      <c r="BM167" s="186" t="s">
        <v>1296</v>
      </c>
    </row>
    <row r="168" spans="1:47" s="2" customFormat="1" ht="11.25">
      <c r="A168" s="35"/>
      <c r="B168" s="36"/>
      <c r="C168" s="37"/>
      <c r="D168" s="188" t="s">
        <v>233</v>
      </c>
      <c r="E168" s="37"/>
      <c r="F168" s="189" t="s">
        <v>1297</v>
      </c>
      <c r="G168" s="37"/>
      <c r="H168" s="37"/>
      <c r="I168" s="190"/>
      <c r="J168" s="37"/>
      <c r="K168" s="37"/>
      <c r="L168" s="40"/>
      <c r="M168" s="191"/>
      <c r="N168" s="192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233</v>
      </c>
      <c r="AU168" s="18" t="s">
        <v>84</v>
      </c>
    </row>
    <row r="169" spans="2:51" s="13" customFormat="1" ht="11.25">
      <c r="B169" s="193"/>
      <c r="C169" s="194"/>
      <c r="D169" s="195" t="s">
        <v>249</v>
      </c>
      <c r="E169" s="196" t="s">
        <v>19</v>
      </c>
      <c r="F169" s="197" t="s">
        <v>1169</v>
      </c>
      <c r="G169" s="194"/>
      <c r="H169" s="198">
        <v>511.35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249</v>
      </c>
      <c r="AU169" s="204" t="s">
        <v>84</v>
      </c>
      <c r="AV169" s="13" t="s">
        <v>84</v>
      </c>
      <c r="AW169" s="13" t="s">
        <v>36</v>
      </c>
      <c r="AX169" s="13" t="s">
        <v>82</v>
      </c>
      <c r="AY169" s="204" t="s">
        <v>225</v>
      </c>
    </row>
    <row r="170" spans="1:65" s="2" customFormat="1" ht="16.5" customHeight="1">
      <c r="A170" s="35"/>
      <c r="B170" s="36"/>
      <c r="C170" s="216" t="s">
        <v>231</v>
      </c>
      <c r="D170" s="216" t="s">
        <v>336</v>
      </c>
      <c r="E170" s="217" t="s">
        <v>1298</v>
      </c>
      <c r="F170" s="218" t="s">
        <v>1299</v>
      </c>
      <c r="G170" s="219" t="s">
        <v>285</v>
      </c>
      <c r="H170" s="220">
        <v>42.8</v>
      </c>
      <c r="I170" s="221"/>
      <c r="J170" s="222">
        <f>ROUND(I170*H170,2)</f>
        <v>0</v>
      </c>
      <c r="K170" s="218" t="s">
        <v>230</v>
      </c>
      <c r="L170" s="223"/>
      <c r="M170" s="224" t="s">
        <v>19</v>
      </c>
      <c r="N170" s="225" t="s">
        <v>45</v>
      </c>
      <c r="O170" s="65"/>
      <c r="P170" s="184">
        <f>O170*H170</f>
        <v>0</v>
      </c>
      <c r="Q170" s="184">
        <v>1</v>
      </c>
      <c r="R170" s="184">
        <f>Q170*H170</f>
        <v>42.8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268</v>
      </c>
      <c r="AT170" s="186" t="s">
        <v>336</v>
      </c>
      <c r="AU170" s="186" t="s">
        <v>84</v>
      </c>
      <c r="AY170" s="18" t="s">
        <v>225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82</v>
      </c>
      <c r="BK170" s="187">
        <f>ROUND(I170*H170,2)</f>
        <v>0</v>
      </c>
      <c r="BL170" s="18" t="s">
        <v>231</v>
      </c>
      <c r="BM170" s="186" t="s">
        <v>1300</v>
      </c>
    </row>
    <row r="171" spans="2:51" s="13" customFormat="1" ht="11.25">
      <c r="B171" s="193"/>
      <c r="C171" s="194"/>
      <c r="D171" s="195" t="s">
        <v>249</v>
      </c>
      <c r="E171" s="196" t="s">
        <v>19</v>
      </c>
      <c r="F171" s="197" t="s">
        <v>1301</v>
      </c>
      <c r="G171" s="194"/>
      <c r="H171" s="198">
        <v>42.8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249</v>
      </c>
      <c r="AU171" s="204" t="s">
        <v>84</v>
      </c>
      <c r="AV171" s="13" t="s">
        <v>84</v>
      </c>
      <c r="AW171" s="13" t="s">
        <v>36</v>
      </c>
      <c r="AX171" s="13" t="s">
        <v>82</v>
      </c>
      <c r="AY171" s="204" t="s">
        <v>225</v>
      </c>
    </row>
    <row r="172" spans="1:65" s="2" customFormat="1" ht="62.65" customHeight="1">
      <c r="A172" s="35"/>
      <c r="B172" s="36"/>
      <c r="C172" s="175" t="s">
        <v>1265</v>
      </c>
      <c r="D172" s="175" t="s">
        <v>227</v>
      </c>
      <c r="E172" s="176" t="s">
        <v>1302</v>
      </c>
      <c r="F172" s="177" t="s">
        <v>1303</v>
      </c>
      <c r="G172" s="178" t="s">
        <v>129</v>
      </c>
      <c r="H172" s="179">
        <v>129.52</v>
      </c>
      <c r="I172" s="180"/>
      <c r="J172" s="181">
        <f>ROUND(I172*H172,2)</f>
        <v>0</v>
      </c>
      <c r="K172" s="177" t="s">
        <v>230</v>
      </c>
      <c r="L172" s="40"/>
      <c r="M172" s="182" t="s">
        <v>19</v>
      </c>
      <c r="N172" s="183" t="s">
        <v>45</v>
      </c>
      <c r="O172" s="65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231</v>
      </c>
      <c r="AT172" s="186" t="s">
        <v>227</v>
      </c>
      <c r="AU172" s="186" t="s">
        <v>84</v>
      </c>
      <c r="AY172" s="18" t="s">
        <v>225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82</v>
      </c>
      <c r="BK172" s="187">
        <f>ROUND(I172*H172,2)</f>
        <v>0</v>
      </c>
      <c r="BL172" s="18" t="s">
        <v>231</v>
      </c>
      <c r="BM172" s="186" t="s">
        <v>1304</v>
      </c>
    </row>
    <row r="173" spans="1:47" s="2" customFormat="1" ht="11.25">
      <c r="A173" s="35"/>
      <c r="B173" s="36"/>
      <c r="C173" s="37"/>
      <c r="D173" s="188" t="s">
        <v>233</v>
      </c>
      <c r="E173" s="37"/>
      <c r="F173" s="189" t="s">
        <v>1305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233</v>
      </c>
      <c r="AU173" s="18" t="s">
        <v>84</v>
      </c>
    </row>
    <row r="174" spans="1:65" s="2" customFormat="1" ht="16.5" customHeight="1">
      <c r="A174" s="35"/>
      <c r="B174" s="36"/>
      <c r="C174" s="216" t="s">
        <v>255</v>
      </c>
      <c r="D174" s="216" t="s">
        <v>336</v>
      </c>
      <c r="E174" s="217" t="s">
        <v>1306</v>
      </c>
      <c r="F174" s="218" t="s">
        <v>1307</v>
      </c>
      <c r="G174" s="219" t="s">
        <v>285</v>
      </c>
      <c r="H174" s="220">
        <v>57.067</v>
      </c>
      <c r="I174" s="221"/>
      <c r="J174" s="222">
        <f>ROUND(I174*H174,2)</f>
        <v>0</v>
      </c>
      <c r="K174" s="218" t="s">
        <v>230</v>
      </c>
      <c r="L174" s="223"/>
      <c r="M174" s="224" t="s">
        <v>19</v>
      </c>
      <c r="N174" s="225" t="s">
        <v>45</v>
      </c>
      <c r="O174" s="65"/>
      <c r="P174" s="184">
        <f>O174*H174</f>
        <v>0</v>
      </c>
      <c r="Q174" s="184">
        <v>1</v>
      </c>
      <c r="R174" s="184">
        <f>Q174*H174</f>
        <v>57.067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268</v>
      </c>
      <c r="AT174" s="186" t="s">
        <v>336</v>
      </c>
      <c r="AU174" s="186" t="s">
        <v>84</v>
      </c>
      <c r="AY174" s="18" t="s">
        <v>225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82</v>
      </c>
      <c r="BK174" s="187">
        <f>ROUND(I174*H174,2)</f>
        <v>0</v>
      </c>
      <c r="BL174" s="18" t="s">
        <v>231</v>
      </c>
      <c r="BM174" s="186" t="s">
        <v>1308</v>
      </c>
    </row>
    <row r="175" spans="2:51" s="13" customFormat="1" ht="11.25">
      <c r="B175" s="193"/>
      <c r="C175" s="194"/>
      <c r="D175" s="195" t="s">
        <v>249</v>
      </c>
      <c r="E175" s="196" t="s">
        <v>19</v>
      </c>
      <c r="F175" s="197" t="s">
        <v>1309</v>
      </c>
      <c r="G175" s="194"/>
      <c r="H175" s="198">
        <v>57.067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249</v>
      </c>
      <c r="AU175" s="204" t="s">
        <v>84</v>
      </c>
      <c r="AV175" s="13" t="s">
        <v>84</v>
      </c>
      <c r="AW175" s="13" t="s">
        <v>36</v>
      </c>
      <c r="AX175" s="13" t="s">
        <v>74</v>
      </c>
      <c r="AY175" s="204" t="s">
        <v>225</v>
      </c>
    </row>
    <row r="176" spans="2:51" s="14" customFormat="1" ht="11.25">
      <c r="B176" s="205"/>
      <c r="C176" s="206"/>
      <c r="D176" s="195" t="s">
        <v>249</v>
      </c>
      <c r="E176" s="207" t="s">
        <v>19</v>
      </c>
      <c r="F176" s="208" t="s">
        <v>261</v>
      </c>
      <c r="G176" s="206"/>
      <c r="H176" s="209">
        <v>57.067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249</v>
      </c>
      <c r="AU176" s="215" t="s">
        <v>84</v>
      </c>
      <c r="AV176" s="14" t="s">
        <v>231</v>
      </c>
      <c r="AW176" s="14" t="s">
        <v>36</v>
      </c>
      <c r="AX176" s="14" t="s">
        <v>82</v>
      </c>
      <c r="AY176" s="215" t="s">
        <v>225</v>
      </c>
    </row>
    <row r="177" spans="1:65" s="2" customFormat="1" ht="78" customHeight="1">
      <c r="A177" s="35"/>
      <c r="B177" s="36"/>
      <c r="C177" s="175" t="s">
        <v>262</v>
      </c>
      <c r="D177" s="175" t="s">
        <v>227</v>
      </c>
      <c r="E177" s="176" t="s">
        <v>1310</v>
      </c>
      <c r="F177" s="177" t="s">
        <v>1311</v>
      </c>
      <c r="G177" s="178" t="s">
        <v>129</v>
      </c>
      <c r="H177" s="179">
        <v>129.52</v>
      </c>
      <c r="I177" s="180"/>
      <c r="J177" s="181">
        <f>ROUND(I177*H177,2)</f>
        <v>0</v>
      </c>
      <c r="K177" s="177" t="s">
        <v>292</v>
      </c>
      <c r="L177" s="40"/>
      <c r="M177" s="182" t="s">
        <v>19</v>
      </c>
      <c r="N177" s="183" t="s">
        <v>45</v>
      </c>
      <c r="O177" s="65"/>
      <c r="P177" s="184">
        <f>O177*H177</f>
        <v>0</v>
      </c>
      <c r="Q177" s="184">
        <v>0.08922</v>
      </c>
      <c r="R177" s="184">
        <f>Q177*H177</f>
        <v>11.5557744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231</v>
      </c>
      <c r="AT177" s="186" t="s">
        <v>227</v>
      </c>
      <c r="AU177" s="186" t="s">
        <v>84</v>
      </c>
      <c r="AY177" s="18" t="s">
        <v>225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8" t="s">
        <v>82</v>
      </c>
      <c r="BK177" s="187">
        <f>ROUND(I177*H177,2)</f>
        <v>0</v>
      </c>
      <c r="BL177" s="18" t="s">
        <v>231</v>
      </c>
      <c r="BM177" s="186" t="s">
        <v>1312</v>
      </c>
    </row>
    <row r="178" spans="1:47" s="2" customFormat="1" ht="11.25">
      <c r="A178" s="35"/>
      <c r="B178" s="36"/>
      <c r="C178" s="37"/>
      <c r="D178" s="188" t="s">
        <v>233</v>
      </c>
      <c r="E178" s="37"/>
      <c r="F178" s="189" t="s">
        <v>1313</v>
      </c>
      <c r="G178" s="37"/>
      <c r="H178" s="37"/>
      <c r="I178" s="190"/>
      <c r="J178" s="37"/>
      <c r="K178" s="37"/>
      <c r="L178" s="40"/>
      <c r="M178" s="191"/>
      <c r="N178" s="192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233</v>
      </c>
      <c r="AU178" s="18" t="s">
        <v>84</v>
      </c>
    </row>
    <row r="179" spans="1:65" s="2" customFormat="1" ht="21.75" customHeight="1">
      <c r="A179" s="35"/>
      <c r="B179" s="36"/>
      <c r="C179" s="216" t="s">
        <v>268</v>
      </c>
      <c r="D179" s="216" t="s">
        <v>336</v>
      </c>
      <c r="E179" s="217" t="s">
        <v>1314</v>
      </c>
      <c r="F179" s="218" t="s">
        <v>1315</v>
      </c>
      <c r="G179" s="219" t="s">
        <v>129</v>
      </c>
      <c r="H179" s="220">
        <v>128.684</v>
      </c>
      <c r="I179" s="221"/>
      <c r="J179" s="222">
        <f>ROUND(I179*H179,2)</f>
        <v>0</v>
      </c>
      <c r="K179" s="218" t="s">
        <v>292</v>
      </c>
      <c r="L179" s="223"/>
      <c r="M179" s="224" t="s">
        <v>19</v>
      </c>
      <c r="N179" s="225" t="s">
        <v>45</v>
      </c>
      <c r="O179" s="65"/>
      <c r="P179" s="184">
        <f>O179*H179</f>
        <v>0</v>
      </c>
      <c r="Q179" s="184">
        <v>0.131</v>
      </c>
      <c r="R179" s="184">
        <f>Q179*H179</f>
        <v>16.857604000000002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268</v>
      </c>
      <c r="AT179" s="186" t="s">
        <v>336</v>
      </c>
      <c r="AU179" s="186" t="s">
        <v>84</v>
      </c>
      <c r="AY179" s="18" t="s">
        <v>225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8" t="s">
        <v>82</v>
      </c>
      <c r="BK179" s="187">
        <f>ROUND(I179*H179,2)</f>
        <v>0</v>
      </c>
      <c r="BL179" s="18" t="s">
        <v>231</v>
      </c>
      <c r="BM179" s="186" t="s">
        <v>1316</v>
      </c>
    </row>
    <row r="180" spans="2:51" s="13" customFormat="1" ht="11.25">
      <c r="B180" s="193"/>
      <c r="C180" s="194"/>
      <c r="D180" s="195" t="s">
        <v>249</v>
      </c>
      <c r="E180" s="196" t="s">
        <v>19</v>
      </c>
      <c r="F180" s="197" t="s">
        <v>1317</v>
      </c>
      <c r="G180" s="194"/>
      <c r="H180" s="198">
        <v>130.815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249</v>
      </c>
      <c r="AU180" s="204" t="s">
        <v>84</v>
      </c>
      <c r="AV180" s="13" t="s">
        <v>84</v>
      </c>
      <c r="AW180" s="13" t="s">
        <v>36</v>
      </c>
      <c r="AX180" s="13" t="s">
        <v>74</v>
      </c>
      <c r="AY180" s="204" t="s">
        <v>225</v>
      </c>
    </row>
    <row r="181" spans="2:51" s="13" customFormat="1" ht="11.25">
      <c r="B181" s="193"/>
      <c r="C181" s="194"/>
      <c r="D181" s="195" t="s">
        <v>249</v>
      </c>
      <c r="E181" s="196" t="s">
        <v>19</v>
      </c>
      <c r="F181" s="197" t="s">
        <v>1318</v>
      </c>
      <c r="G181" s="194"/>
      <c r="H181" s="198">
        <v>-2.131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249</v>
      </c>
      <c r="AU181" s="204" t="s">
        <v>84</v>
      </c>
      <c r="AV181" s="13" t="s">
        <v>84</v>
      </c>
      <c r="AW181" s="13" t="s">
        <v>36</v>
      </c>
      <c r="AX181" s="13" t="s">
        <v>74</v>
      </c>
      <c r="AY181" s="204" t="s">
        <v>225</v>
      </c>
    </row>
    <row r="182" spans="2:51" s="14" customFormat="1" ht="11.25">
      <c r="B182" s="205"/>
      <c r="C182" s="206"/>
      <c r="D182" s="195" t="s">
        <v>249</v>
      </c>
      <c r="E182" s="207" t="s">
        <v>19</v>
      </c>
      <c r="F182" s="208" t="s">
        <v>261</v>
      </c>
      <c r="G182" s="206"/>
      <c r="H182" s="209">
        <v>128.684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249</v>
      </c>
      <c r="AU182" s="215" t="s">
        <v>84</v>
      </c>
      <c r="AV182" s="14" t="s">
        <v>231</v>
      </c>
      <c r="AW182" s="14" t="s">
        <v>36</v>
      </c>
      <c r="AX182" s="14" t="s">
        <v>82</v>
      </c>
      <c r="AY182" s="215" t="s">
        <v>225</v>
      </c>
    </row>
    <row r="183" spans="1:65" s="2" customFormat="1" ht="24.2" customHeight="1">
      <c r="A183" s="35"/>
      <c r="B183" s="36"/>
      <c r="C183" s="216" t="s">
        <v>273</v>
      </c>
      <c r="D183" s="216" t="s">
        <v>336</v>
      </c>
      <c r="E183" s="217" t="s">
        <v>1319</v>
      </c>
      <c r="F183" s="218" t="s">
        <v>1320</v>
      </c>
      <c r="G183" s="219" t="s">
        <v>129</v>
      </c>
      <c r="H183" s="220">
        <v>2.131</v>
      </c>
      <c r="I183" s="221"/>
      <c r="J183" s="222">
        <f>ROUND(I183*H183,2)</f>
        <v>0</v>
      </c>
      <c r="K183" s="218" t="s">
        <v>238</v>
      </c>
      <c r="L183" s="223"/>
      <c r="M183" s="224" t="s">
        <v>19</v>
      </c>
      <c r="N183" s="225" t="s">
        <v>45</v>
      </c>
      <c r="O183" s="65"/>
      <c r="P183" s="184">
        <f>O183*H183</f>
        <v>0</v>
      </c>
      <c r="Q183" s="184">
        <v>0.131</v>
      </c>
      <c r="R183" s="184">
        <f>Q183*H183</f>
        <v>0.279161</v>
      </c>
      <c r="S183" s="184">
        <v>0</v>
      </c>
      <c r="T183" s="18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6" t="s">
        <v>268</v>
      </c>
      <c r="AT183" s="186" t="s">
        <v>336</v>
      </c>
      <c r="AU183" s="186" t="s">
        <v>84</v>
      </c>
      <c r="AY183" s="18" t="s">
        <v>225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82</v>
      </c>
      <c r="BK183" s="187">
        <f>ROUND(I183*H183,2)</f>
        <v>0</v>
      </c>
      <c r="BL183" s="18" t="s">
        <v>231</v>
      </c>
      <c r="BM183" s="186" t="s">
        <v>1321</v>
      </c>
    </row>
    <row r="184" spans="2:51" s="13" customFormat="1" ht="11.25">
      <c r="B184" s="193"/>
      <c r="C184" s="194"/>
      <c r="D184" s="195" t="s">
        <v>249</v>
      </c>
      <c r="E184" s="196" t="s">
        <v>19</v>
      </c>
      <c r="F184" s="197" t="s">
        <v>1322</v>
      </c>
      <c r="G184" s="194"/>
      <c r="H184" s="198">
        <v>2.131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249</v>
      </c>
      <c r="AU184" s="204" t="s">
        <v>84</v>
      </c>
      <c r="AV184" s="13" t="s">
        <v>84</v>
      </c>
      <c r="AW184" s="13" t="s">
        <v>36</v>
      </c>
      <c r="AX184" s="13" t="s">
        <v>82</v>
      </c>
      <c r="AY184" s="204" t="s">
        <v>225</v>
      </c>
    </row>
    <row r="185" spans="1:65" s="2" customFormat="1" ht="78" customHeight="1">
      <c r="A185" s="35"/>
      <c r="B185" s="36"/>
      <c r="C185" s="175" t="s">
        <v>1164</v>
      </c>
      <c r="D185" s="175" t="s">
        <v>227</v>
      </c>
      <c r="E185" s="176" t="s">
        <v>1323</v>
      </c>
      <c r="F185" s="177" t="s">
        <v>1324</v>
      </c>
      <c r="G185" s="178" t="s">
        <v>129</v>
      </c>
      <c r="H185" s="179">
        <v>29</v>
      </c>
      <c r="I185" s="180"/>
      <c r="J185" s="181">
        <f>ROUND(I185*H185,2)</f>
        <v>0</v>
      </c>
      <c r="K185" s="177" t="s">
        <v>292</v>
      </c>
      <c r="L185" s="40"/>
      <c r="M185" s="182" t="s">
        <v>19</v>
      </c>
      <c r="N185" s="183" t="s">
        <v>45</v>
      </c>
      <c r="O185" s="65"/>
      <c r="P185" s="184">
        <f>O185*H185</f>
        <v>0</v>
      </c>
      <c r="Q185" s="184">
        <v>0.09062</v>
      </c>
      <c r="R185" s="184">
        <f>Q185*H185</f>
        <v>2.62798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231</v>
      </c>
      <c r="AT185" s="186" t="s">
        <v>227</v>
      </c>
      <c r="AU185" s="186" t="s">
        <v>84</v>
      </c>
      <c r="AY185" s="18" t="s">
        <v>225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82</v>
      </c>
      <c r="BK185" s="187">
        <f>ROUND(I185*H185,2)</f>
        <v>0</v>
      </c>
      <c r="BL185" s="18" t="s">
        <v>231</v>
      </c>
      <c r="BM185" s="186" t="s">
        <v>1325</v>
      </c>
    </row>
    <row r="186" spans="1:47" s="2" customFormat="1" ht="11.25">
      <c r="A186" s="35"/>
      <c r="B186" s="36"/>
      <c r="C186" s="37"/>
      <c r="D186" s="188" t="s">
        <v>233</v>
      </c>
      <c r="E186" s="37"/>
      <c r="F186" s="189" t="s">
        <v>1326</v>
      </c>
      <c r="G186" s="37"/>
      <c r="H186" s="37"/>
      <c r="I186" s="190"/>
      <c r="J186" s="37"/>
      <c r="K186" s="37"/>
      <c r="L186" s="40"/>
      <c r="M186" s="191"/>
      <c r="N186" s="192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233</v>
      </c>
      <c r="AU186" s="18" t="s">
        <v>84</v>
      </c>
    </row>
    <row r="187" spans="2:51" s="13" customFormat="1" ht="11.25">
      <c r="B187" s="193"/>
      <c r="C187" s="194"/>
      <c r="D187" s="195" t="s">
        <v>249</v>
      </c>
      <c r="E187" s="196" t="s">
        <v>19</v>
      </c>
      <c r="F187" s="197" t="s">
        <v>450</v>
      </c>
      <c r="G187" s="194"/>
      <c r="H187" s="198">
        <v>29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249</v>
      </c>
      <c r="AU187" s="204" t="s">
        <v>84</v>
      </c>
      <c r="AV187" s="13" t="s">
        <v>84</v>
      </c>
      <c r="AW187" s="13" t="s">
        <v>36</v>
      </c>
      <c r="AX187" s="13" t="s">
        <v>82</v>
      </c>
      <c r="AY187" s="204" t="s">
        <v>225</v>
      </c>
    </row>
    <row r="188" spans="1:65" s="2" customFormat="1" ht="21.75" customHeight="1">
      <c r="A188" s="35"/>
      <c r="B188" s="36"/>
      <c r="C188" s="216" t="s">
        <v>535</v>
      </c>
      <c r="D188" s="216" t="s">
        <v>336</v>
      </c>
      <c r="E188" s="217" t="s">
        <v>1327</v>
      </c>
      <c r="F188" s="218" t="s">
        <v>1328</v>
      </c>
      <c r="G188" s="219" t="s">
        <v>129</v>
      </c>
      <c r="H188" s="220">
        <v>29.29</v>
      </c>
      <c r="I188" s="221"/>
      <c r="J188" s="222">
        <f>ROUND(I188*H188,2)</f>
        <v>0</v>
      </c>
      <c r="K188" s="218" t="s">
        <v>292</v>
      </c>
      <c r="L188" s="223"/>
      <c r="M188" s="224" t="s">
        <v>19</v>
      </c>
      <c r="N188" s="225" t="s">
        <v>45</v>
      </c>
      <c r="O188" s="65"/>
      <c r="P188" s="184">
        <f>O188*H188</f>
        <v>0</v>
      </c>
      <c r="Q188" s="184">
        <v>0.176</v>
      </c>
      <c r="R188" s="184">
        <f>Q188*H188</f>
        <v>5.15504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268</v>
      </c>
      <c r="AT188" s="186" t="s">
        <v>336</v>
      </c>
      <c r="AU188" s="186" t="s">
        <v>84</v>
      </c>
      <c r="AY188" s="18" t="s">
        <v>225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82</v>
      </c>
      <c r="BK188" s="187">
        <f>ROUND(I188*H188,2)</f>
        <v>0</v>
      </c>
      <c r="BL188" s="18" t="s">
        <v>231</v>
      </c>
      <c r="BM188" s="186" t="s">
        <v>1329</v>
      </c>
    </row>
    <row r="189" spans="2:51" s="13" customFormat="1" ht="11.25">
      <c r="B189" s="193"/>
      <c r="C189" s="194"/>
      <c r="D189" s="195" t="s">
        <v>249</v>
      </c>
      <c r="E189" s="196" t="s">
        <v>19</v>
      </c>
      <c r="F189" s="197" t="s">
        <v>1330</v>
      </c>
      <c r="G189" s="194"/>
      <c r="H189" s="198">
        <v>29.29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249</v>
      </c>
      <c r="AU189" s="204" t="s">
        <v>84</v>
      </c>
      <c r="AV189" s="13" t="s">
        <v>84</v>
      </c>
      <c r="AW189" s="13" t="s">
        <v>36</v>
      </c>
      <c r="AX189" s="13" t="s">
        <v>74</v>
      </c>
      <c r="AY189" s="204" t="s">
        <v>225</v>
      </c>
    </row>
    <row r="190" spans="2:51" s="14" customFormat="1" ht="11.25">
      <c r="B190" s="205"/>
      <c r="C190" s="206"/>
      <c r="D190" s="195" t="s">
        <v>249</v>
      </c>
      <c r="E190" s="207" t="s">
        <v>19</v>
      </c>
      <c r="F190" s="208" t="s">
        <v>261</v>
      </c>
      <c r="G190" s="206"/>
      <c r="H190" s="209">
        <v>29.29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249</v>
      </c>
      <c r="AU190" s="215" t="s">
        <v>84</v>
      </c>
      <c r="AV190" s="14" t="s">
        <v>231</v>
      </c>
      <c r="AW190" s="14" t="s">
        <v>36</v>
      </c>
      <c r="AX190" s="14" t="s">
        <v>82</v>
      </c>
      <c r="AY190" s="215" t="s">
        <v>225</v>
      </c>
    </row>
    <row r="191" spans="2:63" s="12" customFormat="1" ht="22.9" customHeight="1">
      <c r="B191" s="159"/>
      <c r="C191" s="160"/>
      <c r="D191" s="161" t="s">
        <v>73</v>
      </c>
      <c r="E191" s="173" t="s">
        <v>273</v>
      </c>
      <c r="F191" s="173" t="s">
        <v>1331</v>
      </c>
      <c r="G191" s="160"/>
      <c r="H191" s="160"/>
      <c r="I191" s="163"/>
      <c r="J191" s="174">
        <f>BK191</f>
        <v>0</v>
      </c>
      <c r="K191" s="160"/>
      <c r="L191" s="165"/>
      <c r="M191" s="166"/>
      <c r="N191" s="167"/>
      <c r="O191" s="167"/>
      <c r="P191" s="168">
        <f>SUM(P192:P216)</f>
        <v>0</v>
      </c>
      <c r="Q191" s="167"/>
      <c r="R191" s="168">
        <f>SUM(R192:R216)</f>
        <v>67.98465344000002</v>
      </c>
      <c r="S191" s="167"/>
      <c r="T191" s="169">
        <f>SUM(T192:T216)</f>
        <v>0.9075</v>
      </c>
      <c r="AR191" s="170" t="s">
        <v>82</v>
      </c>
      <c r="AT191" s="171" t="s">
        <v>73</v>
      </c>
      <c r="AU191" s="171" t="s">
        <v>82</v>
      </c>
      <c r="AY191" s="170" t="s">
        <v>225</v>
      </c>
      <c r="BK191" s="172">
        <f>SUM(BK192:BK216)</f>
        <v>0</v>
      </c>
    </row>
    <row r="192" spans="1:65" s="2" customFormat="1" ht="44.25" customHeight="1">
      <c r="A192" s="35"/>
      <c r="B192" s="36"/>
      <c r="C192" s="175" t="s">
        <v>109</v>
      </c>
      <c r="D192" s="175" t="s">
        <v>227</v>
      </c>
      <c r="E192" s="176" t="s">
        <v>1332</v>
      </c>
      <c r="F192" s="177" t="s">
        <v>1333</v>
      </c>
      <c r="G192" s="178" t="s">
        <v>554</v>
      </c>
      <c r="H192" s="179">
        <v>38</v>
      </c>
      <c r="I192" s="180"/>
      <c r="J192" s="181">
        <f>ROUND(I192*H192,2)</f>
        <v>0</v>
      </c>
      <c r="K192" s="177" t="s">
        <v>230</v>
      </c>
      <c r="L192" s="40"/>
      <c r="M192" s="182" t="s">
        <v>19</v>
      </c>
      <c r="N192" s="183" t="s">
        <v>45</v>
      </c>
      <c r="O192" s="65"/>
      <c r="P192" s="184">
        <f>O192*H192</f>
        <v>0</v>
      </c>
      <c r="Q192" s="184">
        <v>0.14321</v>
      </c>
      <c r="R192" s="184">
        <f>Q192*H192</f>
        <v>5.44198</v>
      </c>
      <c r="S192" s="184">
        <v>0</v>
      </c>
      <c r="T192" s="18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6" t="s">
        <v>231</v>
      </c>
      <c r="AT192" s="186" t="s">
        <v>227</v>
      </c>
      <c r="AU192" s="186" t="s">
        <v>84</v>
      </c>
      <c r="AY192" s="18" t="s">
        <v>225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82</v>
      </c>
      <c r="BK192" s="187">
        <f>ROUND(I192*H192,2)</f>
        <v>0</v>
      </c>
      <c r="BL192" s="18" t="s">
        <v>231</v>
      </c>
      <c r="BM192" s="186" t="s">
        <v>1334</v>
      </c>
    </row>
    <row r="193" spans="1:47" s="2" customFormat="1" ht="11.25">
      <c r="A193" s="35"/>
      <c r="B193" s="36"/>
      <c r="C193" s="37"/>
      <c r="D193" s="188" t="s">
        <v>233</v>
      </c>
      <c r="E193" s="37"/>
      <c r="F193" s="189" t="s">
        <v>1335</v>
      </c>
      <c r="G193" s="37"/>
      <c r="H193" s="37"/>
      <c r="I193" s="190"/>
      <c r="J193" s="37"/>
      <c r="K193" s="37"/>
      <c r="L193" s="40"/>
      <c r="M193" s="191"/>
      <c r="N193" s="192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233</v>
      </c>
      <c r="AU193" s="18" t="s">
        <v>84</v>
      </c>
    </row>
    <row r="194" spans="1:65" s="2" customFormat="1" ht="16.5" customHeight="1">
      <c r="A194" s="35"/>
      <c r="B194" s="36"/>
      <c r="C194" s="216" t="s">
        <v>112</v>
      </c>
      <c r="D194" s="216" t="s">
        <v>336</v>
      </c>
      <c r="E194" s="217" t="s">
        <v>1336</v>
      </c>
      <c r="F194" s="218" t="s">
        <v>1337</v>
      </c>
      <c r="G194" s="219" t="s">
        <v>554</v>
      </c>
      <c r="H194" s="220">
        <v>38.76</v>
      </c>
      <c r="I194" s="221"/>
      <c r="J194" s="222">
        <f>ROUND(I194*H194,2)</f>
        <v>0</v>
      </c>
      <c r="K194" s="218" t="s">
        <v>230</v>
      </c>
      <c r="L194" s="223"/>
      <c r="M194" s="224" t="s">
        <v>19</v>
      </c>
      <c r="N194" s="225" t="s">
        <v>45</v>
      </c>
      <c r="O194" s="65"/>
      <c r="P194" s="184">
        <f>O194*H194</f>
        <v>0</v>
      </c>
      <c r="Q194" s="184">
        <v>0.046</v>
      </c>
      <c r="R194" s="184">
        <f>Q194*H194</f>
        <v>1.7829599999999999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268</v>
      </c>
      <c r="AT194" s="186" t="s">
        <v>336</v>
      </c>
      <c r="AU194" s="186" t="s">
        <v>84</v>
      </c>
      <c r="AY194" s="18" t="s">
        <v>225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8" t="s">
        <v>82</v>
      </c>
      <c r="BK194" s="187">
        <f>ROUND(I194*H194,2)</f>
        <v>0</v>
      </c>
      <c r="BL194" s="18" t="s">
        <v>231</v>
      </c>
      <c r="BM194" s="186" t="s">
        <v>1338</v>
      </c>
    </row>
    <row r="195" spans="2:51" s="13" customFormat="1" ht="11.25">
      <c r="B195" s="193"/>
      <c r="C195" s="194"/>
      <c r="D195" s="195" t="s">
        <v>249</v>
      </c>
      <c r="E195" s="196" t="s">
        <v>19</v>
      </c>
      <c r="F195" s="197" t="s">
        <v>1339</v>
      </c>
      <c r="G195" s="194"/>
      <c r="H195" s="198">
        <v>38.76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249</v>
      </c>
      <c r="AU195" s="204" t="s">
        <v>84</v>
      </c>
      <c r="AV195" s="13" t="s">
        <v>84</v>
      </c>
      <c r="AW195" s="13" t="s">
        <v>36</v>
      </c>
      <c r="AX195" s="13" t="s">
        <v>82</v>
      </c>
      <c r="AY195" s="204" t="s">
        <v>225</v>
      </c>
    </row>
    <row r="196" spans="1:65" s="2" customFormat="1" ht="49.15" customHeight="1">
      <c r="A196" s="35"/>
      <c r="B196" s="36"/>
      <c r="C196" s="175" t="s">
        <v>115</v>
      </c>
      <c r="D196" s="175" t="s">
        <v>227</v>
      </c>
      <c r="E196" s="176" t="s">
        <v>1340</v>
      </c>
      <c r="F196" s="177" t="s">
        <v>1341</v>
      </c>
      <c r="G196" s="178" t="s">
        <v>554</v>
      </c>
      <c r="H196" s="179">
        <v>132.3</v>
      </c>
      <c r="I196" s="180"/>
      <c r="J196" s="181">
        <f>ROUND(I196*H196,2)</f>
        <v>0</v>
      </c>
      <c r="K196" s="177" t="s">
        <v>230</v>
      </c>
      <c r="L196" s="40"/>
      <c r="M196" s="182" t="s">
        <v>19</v>
      </c>
      <c r="N196" s="183" t="s">
        <v>45</v>
      </c>
      <c r="O196" s="65"/>
      <c r="P196" s="184">
        <f>O196*H196</f>
        <v>0</v>
      </c>
      <c r="Q196" s="184">
        <v>0.1554</v>
      </c>
      <c r="R196" s="184">
        <f>Q196*H196</f>
        <v>20.559420000000003</v>
      </c>
      <c r="S196" s="184">
        <v>0</v>
      </c>
      <c r="T196" s="18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6" t="s">
        <v>231</v>
      </c>
      <c r="AT196" s="186" t="s">
        <v>227</v>
      </c>
      <c r="AU196" s="186" t="s">
        <v>84</v>
      </c>
      <c r="AY196" s="18" t="s">
        <v>225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8" t="s">
        <v>82</v>
      </c>
      <c r="BK196" s="187">
        <f>ROUND(I196*H196,2)</f>
        <v>0</v>
      </c>
      <c r="BL196" s="18" t="s">
        <v>231</v>
      </c>
      <c r="BM196" s="186" t="s">
        <v>1342</v>
      </c>
    </row>
    <row r="197" spans="1:47" s="2" customFormat="1" ht="11.25">
      <c r="A197" s="35"/>
      <c r="B197" s="36"/>
      <c r="C197" s="37"/>
      <c r="D197" s="188" t="s">
        <v>233</v>
      </c>
      <c r="E197" s="37"/>
      <c r="F197" s="189" t="s">
        <v>1343</v>
      </c>
      <c r="G197" s="37"/>
      <c r="H197" s="37"/>
      <c r="I197" s="190"/>
      <c r="J197" s="37"/>
      <c r="K197" s="37"/>
      <c r="L197" s="40"/>
      <c r="M197" s="191"/>
      <c r="N197" s="192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233</v>
      </c>
      <c r="AU197" s="18" t="s">
        <v>84</v>
      </c>
    </row>
    <row r="198" spans="1:65" s="2" customFormat="1" ht="16.5" customHeight="1">
      <c r="A198" s="35"/>
      <c r="B198" s="36"/>
      <c r="C198" s="216" t="s">
        <v>118</v>
      </c>
      <c r="D198" s="216" t="s">
        <v>336</v>
      </c>
      <c r="E198" s="217" t="s">
        <v>1344</v>
      </c>
      <c r="F198" s="218" t="s">
        <v>1345</v>
      </c>
      <c r="G198" s="219" t="s">
        <v>554</v>
      </c>
      <c r="H198" s="220">
        <v>93.223</v>
      </c>
      <c r="I198" s="221"/>
      <c r="J198" s="222">
        <f>ROUND(I198*H198,2)</f>
        <v>0</v>
      </c>
      <c r="K198" s="218" t="s">
        <v>230</v>
      </c>
      <c r="L198" s="223"/>
      <c r="M198" s="224" t="s">
        <v>19</v>
      </c>
      <c r="N198" s="225" t="s">
        <v>45</v>
      </c>
      <c r="O198" s="65"/>
      <c r="P198" s="184">
        <f>O198*H198</f>
        <v>0</v>
      </c>
      <c r="Q198" s="184">
        <v>0.08</v>
      </c>
      <c r="R198" s="184">
        <f>Q198*H198</f>
        <v>7.45784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268</v>
      </c>
      <c r="AT198" s="186" t="s">
        <v>336</v>
      </c>
      <c r="AU198" s="186" t="s">
        <v>84</v>
      </c>
      <c r="AY198" s="18" t="s">
        <v>225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82</v>
      </c>
      <c r="BK198" s="187">
        <f>ROUND(I198*H198,2)</f>
        <v>0</v>
      </c>
      <c r="BL198" s="18" t="s">
        <v>231</v>
      </c>
      <c r="BM198" s="186" t="s">
        <v>1346</v>
      </c>
    </row>
    <row r="199" spans="2:51" s="13" customFormat="1" ht="11.25">
      <c r="B199" s="193"/>
      <c r="C199" s="194"/>
      <c r="D199" s="195" t="s">
        <v>249</v>
      </c>
      <c r="E199" s="196" t="s">
        <v>19</v>
      </c>
      <c r="F199" s="197" t="s">
        <v>1347</v>
      </c>
      <c r="G199" s="194"/>
      <c r="H199" s="198">
        <v>93.223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249</v>
      </c>
      <c r="AU199" s="204" t="s">
        <v>84</v>
      </c>
      <c r="AV199" s="13" t="s">
        <v>84</v>
      </c>
      <c r="AW199" s="13" t="s">
        <v>36</v>
      </c>
      <c r="AX199" s="13" t="s">
        <v>74</v>
      </c>
      <c r="AY199" s="204" t="s">
        <v>225</v>
      </c>
    </row>
    <row r="200" spans="2:51" s="14" customFormat="1" ht="11.25">
      <c r="B200" s="205"/>
      <c r="C200" s="206"/>
      <c r="D200" s="195" t="s">
        <v>249</v>
      </c>
      <c r="E200" s="207" t="s">
        <v>19</v>
      </c>
      <c r="F200" s="208" t="s">
        <v>261</v>
      </c>
      <c r="G200" s="206"/>
      <c r="H200" s="209">
        <v>93.223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249</v>
      </c>
      <c r="AU200" s="215" t="s">
        <v>84</v>
      </c>
      <c r="AV200" s="14" t="s">
        <v>231</v>
      </c>
      <c r="AW200" s="14" t="s">
        <v>36</v>
      </c>
      <c r="AX200" s="14" t="s">
        <v>82</v>
      </c>
      <c r="AY200" s="215" t="s">
        <v>225</v>
      </c>
    </row>
    <row r="201" spans="1:65" s="2" customFormat="1" ht="16.5" customHeight="1">
      <c r="A201" s="35"/>
      <c r="B201" s="36"/>
      <c r="C201" s="216" t="s">
        <v>121</v>
      </c>
      <c r="D201" s="216" t="s">
        <v>336</v>
      </c>
      <c r="E201" s="217" t="s">
        <v>1348</v>
      </c>
      <c r="F201" s="218" t="s">
        <v>1349</v>
      </c>
      <c r="G201" s="219" t="s">
        <v>554</v>
      </c>
      <c r="H201" s="220">
        <v>38.38</v>
      </c>
      <c r="I201" s="221"/>
      <c r="J201" s="222">
        <f>ROUND(I201*H201,2)</f>
        <v>0</v>
      </c>
      <c r="K201" s="218" t="s">
        <v>230</v>
      </c>
      <c r="L201" s="223"/>
      <c r="M201" s="224" t="s">
        <v>19</v>
      </c>
      <c r="N201" s="225" t="s">
        <v>45</v>
      </c>
      <c r="O201" s="65"/>
      <c r="P201" s="184">
        <f>O201*H201</f>
        <v>0</v>
      </c>
      <c r="Q201" s="184">
        <v>0.055</v>
      </c>
      <c r="R201" s="184">
        <f>Q201*H201</f>
        <v>2.1109</v>
      </c>
      <c r="S201" s="184">
        <v>0</v>
      </c>
      <c r="T201" s="18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6" t="s">
        <v>268</v>
      </c>
      <c r="AT201" s="186" t="s">
        <v>336</v>
      </c>
      <c r="AU201" s="186" t="s">
        <v>84</v>
      </c>
      <c r="AY201" s="18" t="s">
        <v>225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82</v>
      </c>
      <c r="BK201" s="187">
        <f>ROUND(I201*H201,2)</f>
        <v>0</v>
      </c>
      <c r="BL201" s="18" t="s">
        <v>231</v>
      </c>
      <c r="BM201" s="186" t="s">
        <v>1350</v>
      </c>
    </row>
    <row r="202" spans="2:51" s="13" customFormat="1" ht="11.25">
      <c r="B202" s="193"/>
      <c r="C202" s="194"/>
      <c r="D202" s="195" t="s">
        <v>249</v>
      </c>
      <c r="E202" s="196" t="s">
        <v>19</v>
      </c>
      <c r="F202" s="197" t="s">
        <v>1351</v>
      </c>
      <c r="G202" s="194"/>
      <c r="H202" s="198">
        <v>38.38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249</v>
      </c>
      <c r="AU202" s="204" t="s">
        <v>84</v>
      </c>
      <c r="AV202" s="13" t="s">
        <v>84</v>
      </c>
      <c r="AW202" s="13" t="s">
        <v>36</v>
      </c>
      <c r="AX202" s="13" t="s">
        <v>74</v>
      </c>
      <c r="AY202" s="204" t="s">
        <v>225</v>
      </c>
    </row>
    <row r="203" spans="2:51" s="14" customFormat="1" ht="11.25">
      <c r="B203" s="205"/>
      <c r="C203" s="206"/>
      <c r="D203" s="195" t="s">
        <v>249</v>
      </c>
      <c r="E203" s="207" t="s">
        <v>19</v>
      </c>
      <c r="F203" s="208" t="s">
        <v>261</v>
      </c>
      <c r="G203" s="206"/>
      <c r="H203" s="209">
        <v>38.38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249</v>
      </c>
      <c r="AU203" s="215" t="s">
        <v>84</v>
      </c>
      <c r="AV203" s="14" t="s">
        <v>231</v>
      </c>
      <c r="AW203" s="14" t="s">
        <v>36</v>
      </c>
      <c r="AX203" s="14" t="s">
        <v>82</v>
      </c>
      <c r="AY203" s="215" t="s">
        <v>225</v>
      </c>
    </row>
    <row r="204" spans="1:65" s="2" customFormat="1" ht="24.2" customHeight="1">
      <c r="A204" s="35"/>
      <c r="B204" s="36"/>
      <c r="C204" s="216" t="s">
        <v>8</v>
      </c>
      <c r="D204" s="216" t="s">
        <v>336</v>
      </c>
      <c r="E204" s="217" t="s">
        <v>1352</v>
      </c>
      <c r="F204" s="218" t="s">
        <v>1353</v>
      </c>
      <c r="G204" s="219" t="s">
        <v>554</v>
      </c>
      <c r="H204" s="220">
        <v>2</v>
      </c>
      <c r="I204" s="221"/>
      <c r="J204" s="222">
        <f>ROUND(I204*H204,2)</f>
        <v>0</v>
      </c>
      <c r="K204" s="218" t="s">
        <v>230</v>
      </c>
      <c r="L204" s="223"/>
      <c r="M204" s="224" t="s">
        <v>19</v>
      </c>
      <c r="N204" s="225" t="s">
        <v>45</v>
      </c>
      <c r="O204" s="65"/>
      <c r="P204" s="184">
        <f>O204*H204</f>
        <v>0</v>
      </c>
      <c r="Q204" s="184">
        <v>0.06567</v>
      </c>
      <c r="R204" s="184">
        <f>Q204*H204</f>
        <v>0.13134</v>
      </c>
      <c r="S204" s="184">
        <v>0</v>
      </c>
      <c r="T204" s="18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6" t="s">
        <v>268</v>
      </c>
      <c r="AT204" s="186" t="s">
        <v>336</v>
      </c>
      <c r="AU204" s="186" t="s">
        <v>84</v>
      </c>
      <c r="AY204" s="18" t="s">
        <v>225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8" t="s">
        <v>82</v>
      </c>
      <c r="BK204" s="187">
        <f>ROUND(I204*H204,2)</f>
        <v>0</v>
      </c>
      <c r="BL204" s="18" t="s">
        <v>231</v>
      </c>
      <c r="BM204" s="186" t="s">
        <v>1354</v>
      </c>
    </row>
    <row r="205" spans="1:65" s="2" customFormat="1" ht="49.15" customHeight="1">
      <c r="A205" s="35"/>
      <c r="B205" s="36"/>
      <c r="C205" s="175" t="s">
        <v>295</v>
      </c>
      <c r="D205" s="175" t="s">
        <v>227</v>
      </c>
      <c r="E205" s="176" t="s">
        <v>1355</v>
      </c>
      <c r="F205" s="177" t="s">
        <v>1356</v>
      </c>
      <c r="G205" s="178" t="s">
        <v>554</v>
      </c>
      <c r="H205" s="179">
        <v>135.2</v>
      </c>
      <c r="I205" s="180"/>
      <c r="J205" s="181">
        <f>ROUND(I205*H205,2)</f>
        <v>0</v>
      </c>
      <c r="K205" s="177" t="s">
        <v>230</v>
      </c>
      <c r="L205" s="40"/>
      <c r="M205" s="182" t="s">
        <v>19</v>
      </c>
      <c r="N205" s="183" t="s">
        <v>45</v>
      </c>
      <c r="O205" s="65"/>
      <c r="P205" s="184">
        <f>O205*H205</f>
        <v>0</v>
      </c>
      <c r="Q205" s="184">
        <v>0.16849</v>
      </c>
      <c r="R205" s="184">
        <f>Q205*H205</f>
        <v>22.779847999999998</v>
      </c>
      <c r="S205" s="184">
        <v>0</v>
      </c>
      <c r="T205" s="18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6" t="s">
        <v>231</v>
      </c>
      <c r="AT205" s="186" t="s">
        <v>227</v>
      </c>
      <c r="AU205" s="186" t="s">
        <v>84</v>
      </c>
      <c r="AY205" s="18" t="s">
        <v>225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8" t="s">
        <v>82</v>
      </c>
      <c r="BK205" s="187">
        <f>ROUND(I205*H205,2)</f>
        <v>0</v>
      </c>
      <c r="BL205" s="18" t="s">
        <v>231</v>
      </c>
      <c r="BM205" s="186" t="s">
        <v>1357</v>
      </c>
    </row>
    <row r="206" spans="1:47" s="2" customFormat="1" ht="11.25">
      <c r="A206" s="35"/>
      <c r="B206" s="36"/>
      <c r="C206" s="37"/>
      <c r="D206" s="188" t="s">
        <v>233</v>
      </c>
      <c r="E206" s="37"/>
      <c r="F206" s="189" t="s">
        <v>1358</v>
      </c>
      <c r="G206" s="37"/>
      <c r="H206" s="37"/>
      <c r="I206" s="190"/>
      <c r="J206" s="37"/>
      <c r="K206" s="37"/>
      <c r="L206" s="40"/>
      <c r="M206" s="191"/>
      <c r="N206" s="192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233</v>
      </c>
      <c r="AU206" s="18" t="s">
        <v>84</v>
      </c>
    </row>
    <row r="207" spans="1:65" s="2" customFormat="1" ht="16.5" customHeight="1">
      <c r="A207" s="35"/>
      <c r="B207" s="36"/>
      <c r="C207" s="216" t="s">
        <v>300</v>
      </c>
      <c r="D207" s="216" t="s">
        <v>336</v>
      </c>
      <c r="E207" s="217" t="s">
        <v>1359</v>
      </c>
      <c r="F207" s="218" t="s">
        <v>1360</v>
      </c>
      <c r="G207" s="219" t="s">
        <v>554</v>
      </c>
      <c r="H207" s="220">
        <v>136.552</v>
      </c>
      <c r="I207" s="221"/>
      <c r="J207" s="222">
        <f>ROUND(I207*H207,2)</f>
        <v>0</v>
      </c>
      <c r="K207" s="218" t="s">
        <v>230</v>
      </c>
      <c r="L207" s="223"/>
      <c r="M207" s="224" t="s">
        <v>19</v>
      </c>
      <c r="N207" s="225" t="s">
        <v>45</v>
      </c>
      <c r="O207" s="65"/>
      <c r="P207" s="184">
        <f>O207*H207</f>
        <v>0</v>
      </c>
      <c r="Q207" s="184">
        <v>0.05612</v>
      </c>
      <c r="R207" s="184">
        <f>Q207*H207</f>
        <v>7.66329824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268</v>
      </c>
      <c r="AT207" s="186" t="s">
        <v>336</v>
      </c>
      <c r="AU207" s="186" t="s">
        <v>84</v>
      </c>
      <c r="AY207" s="18" t="s">
        <v>225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82</v>
      </c>
      <c r="BK207" s="187">
        <f>ROUND(I207*H207,2)</f>
        <v>0</v>
      </c>
      <c r="BL207" s="18" t="s">
        <v>231</v>
      </c>
      <c r="BM207" s="186" t="s">
        <v>1361</v>
      </c>
    </row>
    <row r="208" spans="2:51" s="13" customFormat="1" ht="11.25">
      <c r="B208" s="193"/>
      <c r="C208" s="194"/>
      <c r="D208" s="195" t="s">
        <v>249</v>
      </c>
      <c r="E208" s="196" t="s">
        <v>19</v>
      </c>
      <c r="F208" s="197" t="s">
        <v>1362</v>
      </c>
      <c r="G208" s="194"/>
      <c r="H208" s="198">
        <v>136.552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249</v>
      </c>
      <c r="AU208" s="204" t="s">
        <v>84</v>
      </c>
      <c r="AV208" s="13" t="s">
        <v>84</v>
      </c>
      <c r="AW208" s="13" t="s">
        <v>36</v>
      </c>
      <c r="AX208" s="13" t="s">
        <v>74</v>
      </c>
      <c r="AY208" s="204" t="s">
        <v>225</v>
      </c>
    </row>
    <row r="209" spans="2:51" s="14" customFormat="1" ht="11.25">
      <c r="B209" s="205"/>
      <c r="C209" s="206"/>
      <c r="D209" s="195" t="s">
        <v>249</v>
      </c>
      <c r="E209" s="207" t="s">
        <v>19</v>
      </c>
      <c r="F209" s="208" t="s">
        <v>261</v>
      </c>
      <c r="G209" s="206"/>
      <c r="H209" s="209">
        <v>136.552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249</v>
      </c>
      <c r="AU209" s="215" t="s">
        <v>84</v>
      </c>
      <c r="AV209" s="14" t="s">
        <v>231</v>
      </c>
      <c r="AW209" s="14" t="s">
        <v>36</v>
      </c>
      <c r="AX209" s="14" t="s">
        <v>82</v>
      </c>
      <c r="AY209" s="215" t="s">
        <v>225</v>
      </c>
    </row>
    <row r="210" spans="1:65" s="2" customFormat="1" ht="24.2" customHeight="1">
      <c r="A210" s="35"/>
      <c r="B210" s="36"/>
      <c r="C210" s="175" t="s">
        <v>314</v>
      </c>
      <c r="D210" s="175" t="s">
        <v>227</v>
      </c>
      <c r="E210" s="176" t="s">
        <v>1363</v>
      </c>
      <c r="F210" s="177" t="s">
        <v>1364</v>
      </c>
      <c r="G210" s="178" t="s">
        <v>129</v>
      </c>
      <c r="H210" s="179">
        <v>158.52</v>
      </c>
      <c r="I210" s="180"/>
      <c r="J210" s="181">
        <f>ROUND(I210*H210,2)</f>
        <v>0</v>
      </c>
      <c r="K210" s="177" t="s">
        <v>230</v>
      </c>
      <c r="L210" s="40"/>
      <c r="M210" s="182" t="s">
        <v>19</v>
      </c>
      <c r="N210" s="183" t="s">
        <v>45</v>
      </c>
      <c r="O210" s="65"/>
      <c r="P210" s="184">
        <f>O210*H210</f>
        <v>0</v>
      </c>
      <c r="Q210" s="184">
        <v>0.00036</v>
      </c>
      <c r="R210" s="184">
        <f>Q210*H210</f>
        <v>0.057067200000000005</v>
      </c>
      <c r="S210" s="184">
        <v>0</v>
      </c>
      <c r="T210" s="18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6" t="s">
        <v>231</v>
      </c>
      <c r="AT210" s="186" t="s">
        <v>227</v>
      </c>
      <c r="AU210" s="186" t="s">
        <v>84</v>
      </c>
      <c r="AY210" s="18" t="s">
        <v>225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8" t="s">
        <v>82</v>
      </c>
      <c r="BK210" s="187">
        <f>ROUND(I210*H210,2)</f>
        <v>0</v>
      </c>
      <c r="BL210" s="18" t="s">
        <v>231</v>
      </c>
      <c r="BM210" s="186" t="s">
        <v>1365</v>
      </c>
    </row>
    <row r="211" spans="1:47" s="2" customFormat="1" ht="11.25">
      <c r="A211" s="35"/>
      <c r="B211" s="36"/>
      <c r="C211" s="37"/>
      <c r="D211" s="188" t="s">
        <v>233</v>
      </c>
      <c r="E211" s="37"/>
      <c r="F211" s="189" t="s">
        <v>1366</v>
      </c>
      <c r="G211" s="37"/>
      <c r="H211" s="37"/>
      <c r="I211" s="190"/>
      <c r="J211" s="37"/>
      <c r="K211" s="37"/>
      <c r="L211" s="40"/>
      <c r="M211" s="191"/>
      <c r="N211" s="192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233</v>
      </c>
      <c r="AU211" s="18" t="s">
        <v>84</v>
      </c>
    </row>
    <row r="212" spans="1:65" s="2" customFormat="1" ht="37.9" customHeight="1">
      <c r="A212" s="35"/>
      <c r="B212" s="36"/>
      <c r="C212" s="175" t="s">
        <v>82</v>
      </c>
      <c r="D212" s="175" t="s">
        <v>227</v>
      </c>
      <c r="E212" s="176" t="s">
        <v>1367</v>
      </c>
      <c r="F212" s="177" t="s">
        <v>1368</v>
      </c>
      <c r="G212" s="178" t="s">
        <v>554</v>
      </c>
      <c r="H212" s="179">
        <v>30</v>
      </c>
      <c r="I212" s="180"/>
      <c r="J212" s="181">
        <f>ROUND(I212*H212,2)</f>
        <v>0</v>
      </c>
      <c r="K212" s="177" t="s">
        <v>19</v>
      </c>
      <c r="L212" s="40"/>
      <c r="M212" s="182" t="s">
        <v>19</v>
      </c>
      <c r="N212" s="183" t="s">
        <v>45</v>
      </c>
      <c r="O212" s="65"/>
      <c r="P212" s="184">
        <f>O212*H212</f>
        <v>0</v>
      </c>
      <c r="Q212" s="184">
        <v>0</v>
      </c>
      <c r="R212" s="184">
        <f>Q212*H212</f>
        <v>0</v>
      </c>
      <c r="S212" s="184">
        <v>0.00925</v>
      </c>
      <c r="T212" s="185">
        <f>S212*H212</f>
        <v>0.27749999999999997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6" t="s">
        <v>231</v>
      </c>
      <c r="AT212" s="186" t="s">
        <v>227</v>
      </c>
      <c r="AU212" s="186" t="s">
        <v>84</v>
      </c>
      <c r="AY212" s="18" t="s">
        <v>225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8" t="s">
        <v>82</v>
      </c>
      <c r="BK212" s="187">
        <f>ROUND(I212*H212,2)</f>
        <v>0</v>
      </c>
      <c r="BL212" s="18" t="s">
        <v>231</v>
      </c>
      <c r="BM212" s="186" t="s">
        <v>1369</v>
      </c>
    </row>
    <row r="213" spans="1:65" s="2" customFormat="1" ht="24.2" customHeight="1">
      <c r="A213" s="35"/>
      <c r="B213" s="36"/>
      <c r="C213" s="175" t="s">
        <v>84</v>
      </c>
      <c r="D213" s="175" t="s">
        <v>227</v>
      </c>
      <c r="E213" s="176" t="s">
        <v>1370</v>
      </c>
      <c r="F213" s="177" t="s">
        <v>1371</v>
      </c>
      <c r="G213" s="178" t="s">
        <v>332</v>
      </c>
      <c r="H213" s="179">
        <v>3</v>
      </c>
      <c r="I213" s="180"/>
      <c r="J213" s="181">
        <f>ROUND(I213*H213,2)</f>
        <v>0</v>
      </c>
      <c r="K213" s="177" t="s">
        <v>230</v>
      </c>
      <c r="L213" s="40"/>
      <c r="M213" s="182" t="s">
        <v>19</v>
      </c>
      <c r="N213" s="183" t="s">
        <v>45</v>
      </c>
      <c r="O213" s="65"/>
      <c r="P213" s="184">
        <f>O213*H213</f>
        <v>0</v>
      </c>
      <c r="Q213" s="184">
        <v>0</v>
      </c>
      <c r="R213" s="184">
        <f>Q213*H213</f>
        <v>0</v>
      </c>
      <c r="S213" s="184">
        <v>0.21</v>
      </c>
      <c r="T213" s="185">
        <f>S213*H213</f>
        <v>0.63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6" t="s">
        <v>231</v>
      </c>
      <c r="AT213" s="186" t="s">
        <v>227</v>
      </c>
      <c r="AU213" s="186" t="s">
        <v>84</v>
      </c>
      <c r="AY213" s="18" t="s">
        <v>225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8" t="s">
        <v>82</v>
      </c>
      <c r="BK213" s="187">
        <f>ROUND(I213*H213,2)</f>
        <v>0</v>
      </c>
      <c r="BL213" s="18" t="s">
        <v>231</v>
      </c>
      <c r="BM213" s="186" t="s">
        <v>1372</v>
      </c>
    </row>
    <row r="214" spans="1:47" s="2" customFormat="1" ht="11.25">
      <c r="A214" s="35"/>
      <c r="B214" s="36"/>
      <c r="C214" s="37"/>
      <c r="D214" s="188" t="s">
        <v>233</v>
      </c>
      <c r="E214" s="37"/>
      <c r="F214" s="189" t="s">
        <v>1373</v>
      </c>
      <c r="G214" s="37"/>
      <c r="H214" s="37"/>
      <c r="I214" s="190"/>
      <c r="J214" s="37"/>
      <c r="K214" s="37"/>
      <c r="L214" s="40"/>
      <c r="M214" s="191"/>
      <c r="N214" s="192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233</v>
      </c>
      <c r="AU214" s="18" t="s">
        <v>84</v>
      </c>
    </row>
    <row r="215" spans="1:65" s="2" customFormat="1" ht="44.25" customHeight="1">
      <c r="A215" s="35"/>
      <c r="B215" s="36"/>
      <c r="C215" s="175" t="s">
        <v>637</v>
      </c>
      <c r="D215" s="175" t="s">
        <v>227</v>
      </c>
      <c r="E215" s="176" t="s">
        <v>1374</v>
      </c>
      <c r="F215" s="177" t="s">
        <v>1375</v>
      </c>
      <c r="G215" s="178" t="s">
        <v>554</v>
      </c>
      <c r="H215" s="179">
        <v>36.6</v>
      </c>
      <c r="I215" s="180"/>
      <c r="J215" s="181">
        <f>ROUND(I215*H215,2)</f>
        <v>0</v>
      </c>
      <c r="K215" s="177" t="s">
        <v>19</v>
      </c>
      <c r="L215" s="40"/>
      <c r="M215" s="182" t="s">
        <v>19</v>
      </c>
      <c r="N215" s="183" t="s">
        <v>45</v>
      </c>
      <c r="O215" s="65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6" t="s">
        <v>231</v>
      </c>
      <c r="AT215" s="186" t="s">
        <v>227</v>
      </c>
      <c r="AU215" s="186" t="s">
        <v>84</v>
      </c>
      <c r="AY215" s="18" t="s">
        <v>225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8" t="s">
        <v>82</v>
      </c>
      <c r="BK215" s="187">
        <f>ROUND(I215*H215,2)</f>
        <v>0</v>
      </c>
      <c r="BL215" s="18" t="s">
        <v>231</v>
      </c>
      <c r="BM215" s="186" t="s">
        <v>1376</v>
      </c>
    </row>
    <row r="216" spans="1:65" s="2" customFormat="1" ht="24.2" customHeight="1">
      <c r="A216" s="35"/>
      <c r="B216" s="36"/>
      <c r="C216" s="175" t="s">
        <v>832</v>
      </c>
      <c r="D216" s="175" t="s">
        <v>227</v>
      </c>
      <c r="E216" s="176" t="s">
        <v>1377</v>
      </c>
      <c r="F216" s="177" t="s">
        <v>1378</v>
      </c>
      <c r="G216" s="178" t="s">
        <v>281</v>
      </c>
      <c r="H216" s="179">
        <v>1</v>
      </c>
      <c r="I216" s="180"/>
      <c r="J216" s="181">
        <f>ROUND(I216*H216,2)</f>
        <v>0</v>
      </c>
      <c r="K216" s="177" t="s">
        <v>19</v>
      </c>
      <c r="L216" s="40"/>
      <c r="M216" s="182" t="s">
        <v>19</v>
      </c>
      <c r="N216" s="183" t="s">
        <v>45</v>
      </c>
      <c r="O216" s="65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231</v>
      </c>
      <c r="AT216" s="186" t="s">
        <v>227</v>
      </c>
      <c r="AU216" s="186" t="s">
        <v>84</v>
      </c>
      <c r="AY216" s="18" t="s">
        <v>225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82</v>
      </c>
      <c r="BK216" s="187">
        <f>ROUND(I216*H216,2)</f>
        <v>0</v>
      </c>
      <c r="BL216" s="18" t="s">
        <v>231</v>
      </c>
      <c r="BM216" s="186" t="s">
        <v>1379</v>
      </c>
    </row>
    <row r="217" spans="2:63" s="12" customFormat="1" ht="22.9" customHeight="1">
      <c r="B217" s="159"/>
      <c r="C217" s="160"/>
      <c r="D217" s="161" t="s">
        <v>73</v>
      </c>
      <c r="E217" s="173" t="s">
        <v>683</v>
      </c>
      <c r="F217" s="173" t="s">
        <v>684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SUM(P218:P224)</f>
        <v>0</v>
      </c>
      <c r="Q217" s="167"/>
      <c r="R217" s="168">
        <f>SUM(R218:R224)</f>
        <v>0</v>
      </c>
      <c r="S217" s="167"/>
      <c r="T217" s="169">
        <f>SUM(T218:T224)</f>
        <v>0</v>
      </c>
      <c r="AR217" s="170" t="s">
        <v>82</v>
      </c>
      <c r="AT217" s="171" t="s">
        <v>73</v>
      </c>
      <c r="AU217" s="171" t="s">
        <v>82</v>
      </c>
      <c r="AY217" s="170" t="s">
        <v>225</v>
      </c>
      <c r="BK217" s="172">
        <f>SUM(BK218:BK224)</f>
        <v>0</v>
      </c>
    </row>
    <row r="218" spans="1:65" s="2" customFormat="1" ht="37.9" customHeight="1">
      <c r="A218" s="35"/>
      <c r="B218" s="36"/>
      <c r="C218" s="175" t="s">
        <v>324</v>
      </c>
      <c r="D218" s="175" t="s">
        <v>227</v>
      </c>
      <c r="E218" s="176" t="s">
        <v>686</v>
      </c>
      <c r="F218" s="177" t="s">
        <v>687</v>
      </c>
      <c r="G218" s="178" t="s">
        <v>285</v>
      </c>
      <c r="H218" s="179">
        <v>72.829</v>
      </c>
      <c r="I218" s="180"/>
      <c r="J218" s="181">
        <f>ROUND(I218*H218,2)</f>
        <v>0</v>
      </c>
      <c r="K218" s="177" t="s">
        <v>230</v>
      </c>
      <c r="L218" s="40"/>
      <c r="M218" s="182" t="s">
        <v>19</v>
      </c>
      <c r="N218" s="183" t="s">
        <v>45</v>
      </c>
      <c r="O218" s="65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6" t="s">
        <v>231</v>
      </c>
      <c r="AT218" s="186" t="s">
        <v>227</v>
      </c>
      <c r="AU218" s="186" t="s">
        <v>84</v>
      </c>
      <c r="AY218" s="18" t="s">
        <v>225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8" t="s">
        <v>82</v>
      </c>
      <c r="BK218" s="187">
        <f>ROUND(I218*H218,2)</f>
        <v>0</v>
      </c>
      <c r="BL218" s="18" t="s">
        <v>231</v>
      </c>
      <c r="BM218" s="186" t="s">
        <v>1380</v>
      </c>
    </row>
    <row r="219" spans="1:47" s="2" customFormat="1" ht="11.25">
      <c r="A219" s="35"/>
      <c r="B219" s="36"/>
      <c r="C219" s="37"/>
      <c r="D219" s="188" t="s">
        <v>233</v>
      </c>
      <c r="E219" s="37"/>
      <c r="F219" s="189" t="s">
        <v>1381</v>
      </c>
      <c r="G219" s="37"/>
      <c r="H219" s="37"/>
      <c r="I219" s="190"/>
      <c r="J219" s="37"/>
      <c r="K219" s="37"/>
      <c r="L219" s="40"/>
      <c r="M219" s="191"/>
      <c r="N219" s="192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233</v>
      </c>
      <c r="AU219" s="18" t="s">
        <v>84</v>
      </c>
    </row>
    <row r="220" spans="1:65" s="2" customFormat="1" ht="37.9" customHeight="1">
      <c r="A220" s="35"/>
      <c r="B220" s="36"/>
      <c r="C220" s="175" t="s">
        <v>1382</v>
      </c>
      <c r="D220" s="175" t="s">
        <v>227</v>
      </c>
      <c r="E220" s="176" t="s">
        <v>691</v>
      </c>
      <c r="F220" s="177" t="s">
        <v>692</v>
      </c>
      <c r="G220" s="178" t="s">
        <v>285</v>
      </c>
      <c r="H220" s="179">
        <v>1019.606</v>
      </c>
      <c r="I220" s="180"/>
      <c r="J220" s="181">
        <f>ROUND(I220*H220,2)</f>
        <v>0</v>
      </c>
      <c r="K220" s="177" t="s">
        <v>230</v>
      </c>
      <c r="L220" s="40"/>
      <c r="M220" s="182" t="s">
        <v>19</v>
      </c>
      <c r="N220" s="183" t="s">
        <v>45</v>
      </c>
      <c r="O220" s="65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6" t="s">
        <v>231</v>
      </c>
      <c r="AT220" s="186" t="s">
        <v>227</v>
      </c>
      <c r="AU220" s="186" t="s">
        <v>84</v>
      </c>
      <c r="AY220" s="18" t="s">
        <v>225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8" t="s">
        <v>82</v>
      </c>
      <c r="BK220" s="187">
        <f>ROUND(I220*H220,2)</f>
        <v>0</v>
      </c>
      <c r="BL220" s="18" t="s">
        <v>231</v>
      </c>
      <c r="BM220" s="186" t="s">
        <v>1383</v>
      </c>
    </row>
    <row r="221" spans="1:47" s="2" customFormat="1" ht="11.25">
      <c r="A221" s="35"/>
      <c r="B221" s="36"/>
      <c r="C221" s="37"/>
      <c r="D221" s="188" t="s">
        <v>233</v>
      </c>
      <c r="E221" s="37"/>
      <c r="F221" s="189" t="s">
        <v>1384</v>
      </c>
      <c r="G221" s="37"/>
      <c r="H221" s="37"/>
      <c r="I221" s="190"/>
      <c r="J221" s="37"/>
      <c r="K221" s="37"/>
      <c r="L221" s="40"/>
      <c r="M221" s="191"/>
      <c r="N221" s="192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233</v>
      </c>
      <c r="AU221" s="18" t="s">
        <v>84</v>
      </c>
    </row>
    <row r="222" spans="2:51" s="13" customFormat="1" ht="11.25">
      <c r="B222" s="193"/>
      <c r="C222" s="194"/>
      <c r="D222" s="195" t="s">
        <v>249</v>
      </c>
      <c r="E222" s="196" t="s">
        <v>19</v>
      </c>
      <c r="F222" s="197" t="s">
        <v>1385</v>
      </c>
      <c r="G222" s="194"/>
      <c r="H222" s="198">
        <v>1019.606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249</v>
      </c>
      <c r="AU222" s="204" t="s">
        <v>84</v>
      </c>
      <c r="AV222" s="13" t="s">
        <v>84</v>
      </c>
      <c r="AW222" s="13" t="s">
        <v>36</v>
      </c>
      <c r="AX222" s="13" t="s">
        <v>82</v>
      </c>
      <c r="AY222" s="204" t="s">
        <v>225</v>
      </c>
    </row>
    <row r="223" spans="1:65" s="2" customFormat="1" ht="44.25" customHeight="1">
      <c r="A223" s="35"/>
      <c r="B223" s="36"/>
      <c r="C223" s="175" t="s">
        <v>427</v>
      </c>
      <c r="D223" s="175" t="s">
        <v>227</v>
      </c>
      <c r="E223" s="176" t="s">
        <v>1386</v>
      </c>
      <c r="F223" s="177" t="s">
        <v>284</v>
      </c>
      <c r="G223" s="178" t="s">
        <v>285</v>
      </c>
      <c r="H223" s="179">
        <v>72.829</v>
      </c>
      <c r="I223" s="180"/>
      <c r="J223" s="181">
        <f>ROUND(I223*H223,2)</f>
        <v>0</v>
      </c>
      <c r="K223" s="177" t="s">
        <v>230</v>
      </c>
      <c r="L223" s="40"/>
      <c r="M223" s="182" t="s">
        <v>19</v>
      </c>
      <c r="N223" s="183" t="s">
        <v>45</v>
      </c>
      <c r="O223" s="65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6" t="s">
        <v>231</v>
      </c>
      <c r="AT223" s="186" t="s">
        <v>227</v>
      </c>
      <c r="AU223" s="186" t="s">
        <v>84</v>
      </c>
      <c r="AY223" s="18" t="s">
        <v>225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8" t="s">
        <v>82</v>
      </c>
      <c r="BK223" s="187">
        <f>ROUND(I223*H223,2)</f>
        <v>0</v>
      </c>
      <c r="BL223" s="18" t="s">
        <v>231</v>
      </c>
      <c r="BM223" s="186" t="s">
        <v>1387</v>
      </c>
    </row>
    <row r="224" spans="1:47" s="2" customFormat="1" ht="11.25">
      <c r="A224" s="35"/>
      <c r="B224" s="36"/>
      <c r="C224" s="37"/>
      <c r="D224" s="188" t="s">
        <v>233</v>
      </c>
      <c r="E224" s="37"/>
      <c r="F224" s="189" t="s">
        <v>1388</v>
      </c>
      <c r="G224" s="37"/>
      <c r="H224" s="37"/>
      <c r="I224" s="190"/>
      <c r="J224" s="37"/>
      <c r="K224" s="37"/>
      <c r="L224" s="40"/>
      <c r="M224" s="191"/>
      <c r="N224" s="192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233</v>
      </c>
      <c r="AU224" s="18" t="s">
        <v>84</v>
      </c>
    </row>
    <row r="225" spans="2:63" s="12" customFormat="1" ht="22.9" customHeight="1">
      <c r="B225" s="159"/>
      <c r="C225" s="160"/>
      <c r="D225" s="161" t="s">
        <v>73</v>
      </c>
      <c r="E225" s="173" t="s">
        <v>701</v>
      </c>
      <c r="F225" s="173" t="s">
        <v>702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SUM(P226:P227)</f>
        <v>0</v>
      </c>
      <c r="Q225" s="167"/>
      <c r="R225" s="168">
        <f>SUM(R226:R227)</f>
        <v>0</v>
      </c>
      <c r="S225" s="167"/>
      <c r="T225" s="169">
        <f>SUM(T226:T227)</f>
        <v>0</v>
      </c>
      <c r="AR225" s="170" t="s">
        <v>82</v>
      </c>
      <c r="AT225" s="171" t="s">
        <v>73</v>
      </c>
      <c r="AU225" s="171" t="s">
        <v>82</v>
      </c>
      <c r="AY225" s="170" t="s">
        <v>225</v>
      </c>
      <c r="BK225" s="172">
        <f>SUM(BK226:BK227)</f>
        <v>0</v>
      </c>
    </row>
    <row r="226" spans="1:65" s="2" customFormat="1" ht="37.9" customHeight="1">
      <c r="A226" s="35"/>
      <c r="B226" s="36"/>
      <c r="C226" s="175" t="s">
        <v>319</v>
      </c>
      <c r="D226" s="175" t="s">
        <v>227</v>
      </c>
      <c r="E226" s="176" t="s">
        <v>1389</v>
      </c>
      <c r="F226" s="177" t="s">
        <v>1390</v>
      </c>
      <c r="G226" s="178" t="s">
        <v>285</v>
      </c>
      <c r="H226" s="179">
        <v>500.029</v>
      </c>
      <c r="I226" s="180"/>
      <c r="J226" s="181">
        <f>ROUND(I226*H226,2)</f>
        <v>0</v>
      </c>
      <c r="K226" s="177" t="s">
        <v>230</v>
      </c>
      <c r="L226" s="40"/>
      <c r="M226" s="182" t="s">
        <v>19</v>
      </c>
      <c r="N226" s="183" t="s">
        <v>45</v>
      </c>
      <c r="O226" s="65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6" t="s">
        <v>231</v>
      </c>
      <c r="AT226" s="186" t="s">
        <v>227</v>
      </c>
      <c r="AU226" s="186" t="s">
        <v>84</v>
      </c>
      <c r="AY226" s="18" t="s">
        <v>225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8" t="s">
        <v>82</v>
      </c>
      <c r="BK226" s="187">
        <f>ROUND(I226*H226,2)</f>
        <v>0</v>
      </c>
      <c r="BL226" s="18" t="s">
        <v>231</v>
      </c>
      <c r="BM226" s="186" t="s">
        <v>1391</v>
      </c>
    </row>
    <row r="227" spans="1:47" s="2" customFormat="1" ht="11.25">
      <c r="A227" s="35"/>
      <c r="B227" s="36"/>
      <c r="C227" s="37"/>
      <c r="D227" s="188" t="s">
        <v>233</v>
      </c>
      <c r="E227" s="37"/>
      <c r="F227" s="189" t="s">
        <v>1392</v>
      </c>
      <c r="G227" s="37"/>
      <c r="H227" s="37"/>
      <c r="I227" s="190"/>
      <c r="J227" s="37"/>
      <c r="K227" s="37"/>
      <c r="L227" s="40"/>
      <c r="M227" s="240"/>
      <c r="N227" s="241"/>
      <c r="O227" s="242"/>
      <c r="P227" s="242"/>
      <c r="Q227" s="242"/>
      <c r="R227" s="242"/>
      <c r="S227" s="242"/>
      <c r="T227" s="24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233</v>
      </c>
      <c r="AU227" s="18" t="s">
        <v>84</v>
      </c>
    </row>
    <row r="228" spans="1:31" s="2" customFormat="1" ht="6.95" customHeight="1">
      <c r="A228" s="35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40"/>
      <c r="M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</row>
  </sheetData>
  <sheetProtection algorithmName="SHA-512" hashValue="7cpUXAb+W67b5HoK+45ySxJIbcrJMs7TQQ3jI9JkMI7nhDXm9iXiTBWV+u0EsgtolYyuIXttOrEFacc/K8vhzA==" saltValue="CtpB8YTGpXa2oN9lDs0t7H2Sl92zM/FPbiXShGhR85EXWTlV4RNzyJfMFnK52n4TizoI0yFenbepdFsYwvDjYA==" spinCount="100000" sheet="1" objects="1" scenarios="1" formatColumns="0" formatRows="0" autoFilter="0"/>
  <autoFilter ref="C85:K22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11111101"/>
    <hyperlink ref="F92" r:id="rId2" display="https://podminky.urs.cz/item/CS_URS_2021_02/113106593"/>
    <hyperlink ref="F94" r:id="rId3" display="https://podminky.urs.cz/item/CS_URS_2021_02/113107211"/>
    <hyperlink ref="F96" r:id="rId4" display="https://podminky.urs.cz/item/CS_URS_2021_02/113107222"/>
    <hyperlink ref="F98" r:id="rId5" display="https://podminky.urs.cz/item/CS_URS_2022_01/113201111"/>
    <hyperlink ref="F100" r:id="rId6" display="https://podminky.urs.cz/item/CS_URS_2021_02/113201112"/>
    <hyperlink ref="F102" r:id="rId7" display="https://podminky.urs.cz/item/CS_URS_2021_02/113311121"/>
    <hyperlink ref="F104" r:id="rId8" display="https://podminky.urs.cz/item/CS_URS_2022_01/119005151"/>
    <hyperlink ref="F106" r:id="rId9" display="https://podminky.urs.cz/item/CS_URS_2021_02/121151123"/>
    <hyperlink ref="F108" r:id="rId10" display="https://podminky.urs.cz/item/CS_URS_2021_02/122251405"/>
    <hyperlink ref="F110" r:id="rId11" display="https://podminky.urs.cz/item/CS_URS_2021_02/162751117"/>
    <hyperlink ref="F112" r:id="rId12" display="https://podminky.urs.cz/item/CS_URS_2021_02/162751119"/>
    <hyperlink ref="F116" r:id="rId13" display="https://podminky.urs.cz/item/CS_URS_2021_02/171151103"/>
    <hyperlink ref="F121" r:id="rId14" display="https://podminky.urs.cz/item/CS_URS_2021_02/171152501"/>
    <hyperlink ref="F123" r:id="rId15" display="https://podminky.urs.cz/item/CS_URS_2021_02/171201231"/>
    <hyperlink ref="F128" r:id="rId16" display="https://podminky.urs.cz/item/CS_URS_2021_02/184215112"/>
    <hyperlink ref="F131" r:id="rId17" display="https://podminky.urs.cz/item/CS_URS_2021_02/184911421"/>
    <hyperlink ref="F140" r:id="rId18" display="https://podminky.urs.cz/item/CS_URS_2021_02/348121221"/>
    <hyperlink ref="F143" r:id="rId19" display="https://podminky.urs.cz/item/CS_URS_2021_02/348171146"/>
    <hyperlink ref="F151" r:id="rId20" display="https://podminky.urs.cz/item/CS_URS_2021_02/561121111"/>
    <hyperlink ref="F153" r:id="rId21" display="https://podminky.urs.cz/item/CS_URS_2022_01/564861111"/>
    <hyperlink ref="F156" r:id="rId22" display="https://podminky.urs.cz/item/CS_URS_2022_01/567122111"/>
    <hyperlink ref="F159" r:id="rId23" display="https://podminky.urs.cz/item/CS_URS_2022_01/567132111"/>
    <hyperlink ref="F162" r:id="rId24" display="https://podminky.urs.cz/item/CS_URS_2022_01/573211111"/>
    <hyperlink ref="F165" r:id="rId25" display="https://podminky.urs.cz/item/CS_URS_2022_01/577134211"/>
    <hyperlink ref="F168" r:id="rId26" display="https://podminky.urs.cz/item/CS_URS_2022_01/577155132"/>
    <hyperlink ref="F173" r:id="rId27" display="https://podminky.urs.cz/item/CS_URS_2021_02/561121112"/>
    <hyperlink ref="F178" r:id="rId28" display="https://podminky.urs.cz/item/CS_URS_2022_01/596211110"/>
    <hyperlink ref="F186" r:id="rId29" display="https://podminky.urs.cz/item/CS_URS_2022_01/596211210"/>
    <hyperlink ref="F193" r:id="rId30" display="https://podminky.urs.cz/item/CS_URS_2021_02/916131112"/>
    <hyperlink ref="F197" r:id="rId31" display="https://podminky.urs.cz/item/CS_URS_2021_02/916131213"/>
    <hyperlink ref="F206" r:id="rId32" display="https://podminky.urs.cz/item/CS_URS_2021_02/916231113"/>
    <hyperlink ref="F211" r:id="rId33" display="https://podminky.urs.cz/item/CS_URS_2021_02/919726121"/>
    <hyperlink ref="F214" r:id="rId34" display="https://podminky.urs.cz/item/CS_URS_2021_02/966073811"/>
    <hyperlink ref="F219" r:id="rId35" display="https://podminky.urs.cz/item/CS_URS_2021_02/997221551"/>
    <hyperlink ref="F221" r:id="rId36" display="https://podminky.urs.cz/item/CS_URS_2021_02/997221559"/>
    <hyperlink ref="F224" r:id="rId37" display="https://podminky.urs.cz/item/CS_URS_2021_02/997221873"/>
    <hyperlink ref="F227" r:id="rId38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1393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33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34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33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34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ROUND(J79,2)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ROUND((SUM(BE79:BE122)),2)</f>
        <v>0</v>
      </c>
      <c r="G33" s="35"/>
      <c r="H33" s="35"/>
      <c r="I33" s="120">
        <v>0.21</v>
      </c>
      <c r="J33" s="119">
        <f>ROUND(((SUM(BE79:BE122))*I33),2)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ROUND((SUM(BF79:BF122)),2)</f>
        <v>0</v>
      </c>
      <c r="G34" s="35"/>
      <c r="H34" s="35"/>
      <c r="I34" s="120">
        <v>0.15</v>
      </c>
      <c r="J34" s="119">
        <f>ROUND(((SUM(BF79:BF122))*I34),2)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ROUND((SUM(BG79:BG122)),2)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ROUND((SUM(BH79:BH122)),2)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ROUND((SUM(BI79:BI122)),2)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03 - Vzduchotechnika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REMIUMA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REMIUMA s.r.o.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J79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210</v>
      </c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6.5" customHeight="1">
      <c r="A69" s="35"/>
      <c r="B69" s="36"/>
      <c r="C69" s="37"/>
      <c r="D69" s="37"/>
      <c r="E69" s="390" t="str">
        <f>E7</f>
        <v>Hasičská zbrojnice Bílina</v>
      </c>
      <c r="F69" s="391"/>
      <c r="G69" s="391"/>
      <c r="H69" s="391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147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47" t="str">
        <f>E9</f>
        <v>03 - Vzduchotechnika</v>
      </c>
      <c r="F71" s="392"/>
      <c r="G71" s="392"/>
      <c r="H71" s="392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21</v>
      </c>
      <c r="D73" s="37"/>
      <c r="E73" s="37"/>
      <c r="F73" s="28" t="str">
        <f>F12</f>
        <v>Bílina</v>
      </c>
      <c r="G73" s="37"/>
      <c r="H73" s="37"/>
      <c r="I73" s="30" t="s">
        <v>23</v>
      </c>
      <c r="J73" s="60" t="str">
        <f>IF(J12="","",J12)</f>
        <v>9. 6. 2022</v>
      </c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2" customHeight="1">
      <c r="A75" s="35"/>
      <c r="B75" s="36"/>
      <c r="C75" s="30" t="s">
        <v>25</v>
      </c>
      <c r="D75" s="37"/>
      <c r="E75" s="37"/>
      <c r="F75" s="28" t="str">
        <f>E15</f>
        <v>Město Bílina</v>
      </c>
      <c r="G75" s="37"/>
      <c r="H75" s="37"/>
      <c r="I75" s="30" t="s">
        <v>32</v>
      </c>
      <c r="J75" s="33" t="str">
        <f>E21</f>
        <v>REMIUMA s.r.o.</v>
      </c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30</v>
      </c>
      <c r="D76" s="37"/>
      <c r="E76" s="37"/>
      <c r="F76" s="28" t="str">
        <f>IF(E18="","",E18)</f>
        <v>Vyplň údaj</v>
      </c>
      <c r="G76" s="37"/>
      <c r="H76" s="37"/>
      <c r="I76" s="30" t="s">
        <v>37</v>
      </c>
      <c r="J76" s="33" t="str">
        <f>E24</f>
        <v>REMIUMA s.r.o.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0.3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1" customFormat="1" ht="29.25" customHeight="1">
      <c r="A78" s="148"/>
      <c r="B78" s="149"/>
      <c r="C78" s="150" t="s">
        <v>211</v>
      </c>
      <c r="D78" s="151" t="s">
        <v>59</v>
      </c>
      <c r="E78" s="151" t="s">
        <v>55</v>
      </c>
      <c r="F78" s="151" t="s">
        <v>56</v>
      </c>
      <c r="G78" s="151" t="s">
        <v>212</v>
      </c>
      <c r="H78" s="151" t="s">
        <v>213</v>
      </c>
      <c r="I78" s="151" t="s">
        <v>214</v>
      </c>
      <c r="J78" s="151" t="s">
        <v>187</v>
      </c>
      <c r="K78" s="152" t="s">
        <v>215</v>
      </c>
      <c r="L78" s="153"/>
      <c r="M78" s="69" t="s">
        <v>19</v>
      </c>
      <c r="N78" s="70" t="s">
        <v>44</v>
      </c>
      <c r="O78" s="70" t="s">
        <v>216</v>
      </c>
      <c r="P78" s="70" t="s">
        <v>217</v>
      </c>
      <c r="Q78" s="70" t="s">
        <v>218</v>
      </c>
      <c r="R78" s="70" t="s">
        <v>219</v>
      </c>
      <c r="S78" s="70" t="s">
        <v>220</v>
      </c>
      <c r="T78" s="71" t="s">
        <v>221</v>
      </c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</row>
    <row r="79" spans="1:63" s="2" customFormat="1" ht="22.9" customHeight="1">
      <c r="A79" s="35"/>
      <c r="B79" s="36"/>
      <c r="C79" s="76" t="s">
        <v>222</v>
      </c>
      <c r="D79" s="37"/>
      <c r="E79" s="37"/>
      <c r="F79" s="37"/>
      <c r="G79" s="37"/>
      <c r="H79" s="37"/>
      <c r="I79" s="37"/>
      <c r="J79" s="154">
        <f>BK79</f>
        <v>0</v>
      </c>
      <c r="K79" s="37"/>
      <c r="L79" s="40"/>
      <c r="M79" s="72"/>
      <c r="N79" s="155"/>
      <c r="O79" s="73"/>
      <c r="P79" s="156">
        <f>SUM(P80:P122)</f>
        <v>0</v>
      </c>
      <c r="Q79" s="73"/>
      <c r="R79" s="156">
        <f>SUM(R80:R122)</f>
        <v>0</v>
      </c>
      <c r="S79" s="73"/>
      <c r="T79" s="157">
        <f>SUM(T80:T122)</f>
        <v>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T79" s="18" t="s">
        <v>73</v>
      </c>
      <c r="AU79" s="18" t="s">
        <v>188</v>
      </c>
      <c r="BK79" s="158">
        <f>SUM(BK80:BK122)</f>
        <v>0</v>
      </c>
    </row>
    <row r="80" spans="1:65" s="2" customFormat="1" ht="167.1" customHeight="1">
      <c r="A80" s="35"/>
      <c r="B80" s="36"/>
      <c r="C80" s="175" t="s">
        <v>74</v>
      </c>
      <c r="D80" s="175" t="s">
        <v>227</v>
      </c>
      <c r="E80" s="176" t="s">
        <v>1394</v>
      </c>
      <c r="F80" s="177" t="s">
        <v>1395</v>
      </c>
      <c r="G80" s="178" t="s">
        <v>281</v>
      </c>
      <c r="H80" s="179">
        <v>1</v>
      </c>
      <c r="I80" s="180"/>
      <c r="J80" s="181">
        <f aca="true" t="shared" si="0" ref="J80:J122">ROUND(I80*H80,2)</f>
        <v>0</v>
      </c>
      <c r="K80" s="177" t="s">
        <v>19</v>
      </c>
      <c r="L80" s="40"/>
      <c r="M80" s="182" t="s">
        <v>19</v>
      </c>
      <c r="N80" s="183" t="s">
        <v>45</v>
      </c>
      <c r="O80" s="65"/>
      <c r="P80" s="184">
        <f aca="true" t="shared" si="1" ref="P80:P122">O80*H80</f>
        <v>0</v>
      </c>
      <c r="Q80" s="184">
        <v>0</v>
      </c>
      <c r="R80" s="184">
        <f aca="true" t="shared" si="2" ref="R80:R122">Q80*H80</f>
        <v>0</v>
      </c>
      <c r="S80" s="184">
        <v>0</v>
      </c>
      <c r="T80" s="185">
        <f aca="true" t="shared" si="3" ref="T80:T122"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86" t="s">
        <v>231</v>
      </c>
      <c r="AT80" s="186" t="s">
        <v>227</v>
      </c>
      <c r="AU80" s="186" t="s">
        <v>74</v>
      </c>
      <c r="AY80" s="18" t="s">
        <v>225</v>
      </c>
      <c r="BE80" s="187">
        <f aca="true" t="shared" si="4" ref="BE80:BE122">IF(N80="základní",J80,0)</f>
        <v>0</v>
      </c>
      <c r="BF80" s="187">
        <f aca="true" t="shared" si="5" ref="BF80:BF122">IF(N80="snížená",J80,0)</f>
        <v>0</v>
      </c>
      <c r="BG80" s="187">
        <f aca="true" t="shared" si="6" ref="BG80:BG122">IF(N80="zákl. přenesená",J80,0)</f>
        <v>0</v>
      </c>
      <c r="BH80" s="187">
        <f aca="true" t="shared" si="7" ref="BH80:BH122">IF(N80="sníž. přenesená",J80,0)</f>
        <v>0</v>
      </c>
      <c r="BI80" s="187">
        <f aca="true" t="shared" si="8" ref="BI80:BI122">IF(N80="nulová",J80,0)</f>
        <v>0</v>
      </c>
      <c r="BJ80" s="18" t="s">
        <v>82</v>
      </c>
      <c r="BK80" s="187">
        <f aca="true" t="shared" si="9" ref="BK80:BK122">ROUND(I80*H80,2)</f>
        <v>0</v>
      </c>
      <c r="BL80" s="18" t="s">
        <v>231</v>
      </c>
      <c r="BM80" s="186" t="s">
        <v>84</v>
      </c>
    </row>
    <row r="81" spans="1:65" s="2" customFormat="1" ht="167.1" customHeight="1">
      <c r="A81" s="35"/>
      <c r="B81" s="36"/>
      <c r="C81" s="175" t="s">
        <v>74</v>
      </c>
      <c r="D81" s="175" t="s">
        <v>227</v>
      </c>
      <c r="E81" s="176" t="s">
        <v>1396</v>
      </c>
      <c r="F81" s="177" t="s">
        <v>1397</v>
      </c>
      <c r="G81" s="178" t="s">
        <v>281</v>
      </c>
      <c r="H81" s="179">
        <v>1</v>
      </c>
      <c r="I81" s="180"/>
      <c r="J81" s="181">
        <f t="shared" si="0"/>
        <v>0</v>
      </c>
      <c r="K81" s="177" t="s">
        <v>19</v>
      </c>
      <c r="L81" s="40"/>
      <c r="M81" s="182" t="s">
        <v>19</v>
      </c>
      <c r="N81" s="183" t="s">
        <v>45</v>
      </c>
      <c r="O81" s="65"/>
      <c r="P81" s="184">
        <f t="shared" si="1"/>
        <v>0</v>
      </c>
      <c r="Q81" s="184">
        <v>0</v>
      </c>
      <c r="R81" s="184">
        <f t="shared" si="2"/>
        <v>0</v>
      </c>
      <c r="S81" s="184">
        <v>0</v>
      </c>
      <c r="T81" s="185">
        <f t="shared" si="3"/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R81" s="186" t="s">
        <v>231</v>
      </c>
      <c r="AT81" s="186" t="s">
        <v>227</v>
      </c>
      <c r="AU81" s="186" t="s">
        <v>74</v>
      </c>
      <c r="AY81" s="18" t="s">
        <v>225</v>
      </c>
      <c r="BE81" s="187">
        <f t="shared" si="4"/>
        <v>0</v>
      </c>
      <c r="BF81" s="187">
        <f t="shared" si="5"/>
        <v>0</v>
      </c>
      <c r="BG81" s="187">
        <f t="shared" si="6"/>
        <v>0</v>
      </c>
      <c r="BH81" s="187">
        <f t="shared" si="7"/>
        <v>0</v>
      </c>
      <c r="BI81" s="187">
        <f t="shared" si="8"/>
        <v>0</v>
      </c>
      <c r="BJ81" s="18" t="s">
        <v>82</v>
      </c>
      <c r="BK81" s="187">
        <f t="shared" si="9"/>
        <v>0</v>
      </c>
      <c r="BL81" s="18" t="s">
        <v>231</v>
      </c>
      <c r="BM81" s="186" t="s">
        <v>231</v>
      </c>
    </row>
    <row r="82" spans="1:65" s="2" customFormat="1" ht="168" customHeight="1">
      <c r="A82" s="35"/>
      <c r="B82" s="36"/>
      <c r="C82" s="175" t="s">
        <v>74</v>
      </c>
      <c r="D82" s="175" t="s">
        <v>227</v>
      </c>
      <c r="E82" s="176" t="s">
        <v>1398</v>
      </c>
      <c r="F82" s="177" t="s">
        <v>1399</v>
      </c>
      <c r="G82" s="178" t="s">
        <v>281</v>
      </c>
      <c r="H82" s="179">
        <v>1</v>
      </c>
      <c r="I82" s="180"/>
      <c r="J82" s="181">
        <f t="shared" si="0"/>
        <v>0</v>
      </c>
      <c r="K82" s="177" t="s">
        <v>19</v>
      </c>
      <c r="L82" s="40"/>
      <c r="M82" s="182" t="s">
        <v>19</v>
      </c>
      <c r="N82" s="183" t="s">
        <v>45</v>
      </c>
      <c r="O82" s="65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86" t="s">
        <v>231</v>
      </c>
      <c r="AT82" s="186" t="s">
        <v>227</v>
      </c>
      <c r="AU82" s="186" t="s">
        <v>74</v>
      </c>
      <c r="AY82" s="18" t="s">
        <v>225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8" t="s">
        <v>82</v>
      </c>
      <c r="BK82" s="187">
        <f t="shared" si="9"/>
        <v>0</v>
      </c>
      <c r="BL82" s="18" t="s">
        <v>231</v>
      </c>
      <c r="BM82" s="186" t="s">
        <v>255</v>
      </c>
    </row>
    <row r="83" spans="1:65" s="2" customFormat="1" ht="24.2" customHeight="1">
      <c r="A83" s="35"/>
      <c r="B83" s="36"/>
      <c r="C83" s="175" t="s">
        <v>74</v>
      </c>
      <c r="D83" s="175" t="s">
        <v>227</v>
      </c>
      <c r="E83" s="176" t="s">
        <v>1400</v>
      </c>
      <c r="F83" s="177" t="s">
        <v>1401</v>
      </c>
      <c r="G83" s="178" t="s">
        <v>975</v>
      </c>
      <c r="H83" s="179">
        <v>1</v>
      </c>
      <c r="I83" s="180"/>
      <c r="J83" s="181">
        <f t="shared" si="0"/>
        <v>0</v>
      </c>
      <c r="K83" s="177" t="s">
        <v>19</v>
      </c>
      <c r="L83" s="40"/>
      <c r="M83" s="182" t="s">
        <v>19</v>
      </c>
      <c r="N83" s="183" t="s">
        <v>45</v>
      </c>
      <c r="O83" s="65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6" t="s">
        <v>231</v>
      </c>
      <c r="AT83" s="186" t="s">
        <v>227</v>
      </c>
      <c r="AU83" s="186" t="s">
        <v>74</v>
      </c>
      <c r="AY83" s="18" t="s">
        <v>225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8" t="s">
        <v>82</v>
      </c>
      <c r="BK83" s="187">
        <f t="shared" si="9"/>
        <v>0</v>
      </c>
      <c r="BL83" s="18" t="s">
        <v>231</v>
      </c>
      <c r="BM83" s="186" t="s">
        <v>268</v>
      </c>
    </row>
    <row r="84" spans="1:65" s="2" customFormat="1" ht="24.2" customHeight="1">
      <c r="A84" s="35"/>
      <c r="B84" s="36"/>
      <c r="C84" s="175" t="s">
        <v>74</v>
      </c>
      <c r="D84" s="175" t="s">
        <v>227</v>
      </c>
      <c r="E84" s="176" t="s">
        <v>1402</v>
      </c>
      <c r="F84" s="177" t="s">
        <v>1403</v>
      </c>
      <c r="G84" s="178" t="s">
        <v>975</v>
      </c>
      <c r="H84" s="179">
        <v>1</v>
      </c>
      <c r="I84" s="180"/>
      <c r="J84" s="181">
        <f t="shared" si="0"/>
        <v>0</v>
      </c>
      <c r="K84" s="177" t="s">
        <v>19</v>
      </c>
      <c r="L84" s="40"/>
      <c r="M84" s="182" t="s">
        <v>19</v>
      </c>
      <c r="N84" s="183" t="s">
        <v>45</v>
      </c>
      <c r="O84" s="65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6" t="s">
        <v>231</v>
      </c>
      <c r="AT84" s="186" t="s">
        <v>227</v>
      </c>
      <c r="AU84" s="186" t="s">
        <v>74</v>
      </c>
      <c r="AY84" s="18" t="s">
        <v>225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8" t="s">
        <v>82</v>
      </c>
      <c r="BK84" s="187">
        <f t="shared" si="9"/>
        <v>0</v>
      </c>
      <c r="BL84" s="18" t="s">
        <v>231</v>
      </c>
      <c r="BM84" s="186" t="s">
        <v>109</v>
      </c>
    </row>
    <row r="85" spans="1:65" s="2" customFormat="1" ht="24.2" customHeight="1">
      <c r="A85" s="35"/>
      <c r="B85" s="36"/>
      <c r="C85" s="175" t="s">
        <v>74</v>
      </c>
      <c r="D85" s="175" t="s">
        <v>227</v>
      </c>
      <c r="E85" s="176" t="s">
        <v>1404</v>
      </c>
      <c r="F85" s="177" t="s">
        <v>1405</v>
      </c>
      <c r="G85" s="178" t="s">
        <v>975</v>
      </c>
      <c r="H85" s="179">
        <v>1</v>
      </c>
      <c r="I85" s="180"/>
      <c r="J85" s="181">
        <f t="shared" si="0"/>
        <v>0</v>
      </c>
      <c r="K85" s="177" t="s">
        <v>19</v>
      </c>
      <c r="L85" s="40"/>
      <c r="M85" s="182" t="s">
        <v>19</v>
      </c>
      <c r="N85" s="183" t="s">
        <v>45</v>
      </c>
      <c r="O85" s="65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231</v>
      </c>
      <c r="AT85" s="186" t="s">
        <v>227</v>
      </c>
      <c r="AU85" s="186" t="s">
        <v>74</v>
      </c>
      <c r="AY85" s="18" t="s">
        <v>225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8" t="s">
        <v>82</v>
      </c>
      <c r="BK85" s="187">
        <f t="shared" si="9"/>
        <v>0</v>
      </c>
      <c r="BL85" s="18" t="s">
        <v>231</v>
      </c>
      <c r="BM85" s="186" t="s">
        <v>115</v>
      </c>
    </row>
    <row r="86" spans="1:65" s="2" customFormat="1" ht="24.2" customHeight="1">
      <c r="A86" s="35"/>
      <c r="B86" s="36"/>
      <c r="C86" s="175" t="s">
        <v>74</v>
      </c>
      <c r="D86" s="175" t="s">
        <v>227</v>
      </c>
      <c r="E86" s="176" t="s">
        <v>1406</v>
      </c>
      <c r="F86" s="177" t="s">
        <v>1407</v>
      </c>
      <c r="G86" s="178" t="s">
        <v>975</v>
      </c>
      <c r="H86" s="179">
        <v>1</v>
      </c>
      <c r="I86" s="180"/>
      <c r="J86" s="181">
        <f t="shared" si="0"/>
        <v>0</v>
      </c>
      <c r="K86" s="177" t="s">
        <v>19</v>
      </c>
      <c r="L86" s="40"/>
      <c r="M86" s="182" t="s">
        <v>19</v>
      </c>
      <c r="N86" s="183" t="s">
        <v>45</v>
      </c>
      <c r="O86" s="65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6" t="s">
        <v>231</v>
      </c>
      <c r="AT86" s="186" t="s">
        <v>227</v>
      </c>
      <c r="AU86" s="186" t="s">
        <v>74</v>
      </c>
      <c r="AY86" s="18" t="s">
        <v>225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8" t="s">
        <v>82</v>
      </c>
      <c r="BK86" s="187">
        <f t="shared" si="9"/>
        <v>0</v>
      </c>
      <c r="BL86" s="18" t="s">
        <v>231</v>
      </c>
      <c r="BM86" s="186" t="s">
        <v>121</v>
      </c>
    </row>
    <row r="87" spans="1:65" s="2" customFormat="1" ht="24.2" customHeight="1">
      <c r="A87" s="35"/>
      <c r="B87" s="36"/>
      <c r="C87" s="175" t="s">
        <v>74</v>
      </c>
      <c r="D87" s="175" t="s">
        <v>227</v>
      </c>
      <c r="E87" s="176" t="s">
        <v>1408</v>
      </c>
      <c r="F87" s="177" t="s">
        <v>1409</v>
      </c>
      <c r="G87" s="178" t="s">
        <v>975</v>
      </c>
      <c r="H87" s="179">
        <v>4</v>
      </c>
      <c r="I87" s="180"/>
      <c r="J87" s="181">
        <f t="shared" si="0"/>
        <v>0</v>
      </c>
      <c r="K87" s="177" t="s">
        <v>19</v>
      </c>
      <c r="L87" s="40"/>
      <c r="M87" s="182" t="s">
        <v>19</v>
      </c>
      <c r="N87" s="183" t="s">
        <v>45</v>
      </c>
      <c r="O87" s="65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231</v>
      </c>
      <c r="AT87" s="186" t="s">
        <v>227</v>
      </c>
      <c r="AU87" s="186" t="s">
        <v>74</v>
      </c>
      <c r="AY87" s="18" t="s">
        <v>225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8" t="s">
        <v>82</v>
      </c>
      <c r="BK87" s="187">
        <f t="shared" si="9"/>
        <v>0</v>
      </c>
      <c r="BL87" s="18" t="s">
        <v>231</v>
      </c>
      <c r="BM87" s="186" t="s">
        <v>295</v>
      </c>
    </row>
    <row r="88" spans="1:65" s="2" customFormat="1" ht="24.2" customHeight="1">
      <c r="A88" s="35"/>
      <c r="B88" s="36"/>
      <c r="C88" s="175" t="s">
        <v>74</v>
      </c>
      <c r="D88" s="175" t="s">
        <v>227</v>
      </c>
      <c r="E88" s="176" t="s">
        <v>1410</v>
      </c>
      <c r="F88" s="177" t="s">
        <v>1411</v>
      </c>
      <c r="G88" s="178" t="s">
        <v>975</v>
      </c>
      <c r="H88" s="179">
        <v>4</v>
      </c>
      <c r="I88" s="180"/>
      <c r="J88" s="181">
        <f t="shared" si="0"/>
        <v>0</v>
      </c>
      <c r="K88" s="177" t="s">
        <v>19</v>
      </c>
      <c r="L88" s="40"/>
      <c r="M88" s="182" t="s">
        <v>19</v>
      </c>
      <c r="N88" s="183" t="s">
        <v>45</v>
      </c>
      <c r="O88" s="65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231</v>
      </c>
      <c r="AT88" s="186" t="s">
        <v>227</v>
      </c>
      <c r="AU88" s="186" t="s">
        <v>74</v>
      </c>
      <c r="AY88" s="18" t="s">
        <v>225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8" t="s">
        <v>82</v>
      </c>
      <c r="BK88" s="187">
        <f t="shared" si="9"/>
        <v>0</v>
      </c>
      <c r="BL88" s="18" t="s">
        <v>231</v>
      </c>
      <c r="BM88" s="186" t="s">
        <v>314</v>
      </c>
    </row>
    <row r="89" spans="1:65" s="2" customFormat="1" ht="37.9" customHeight="1">
      <c r="A89" s="35"/>
      <c r="B89" s="36"/>
      <c r="C89" s="175" t="s">
        <v>74</v>
      </c>
      <c r="D89" s="175" t="s">
        <v>227</v>
      </c>
      <c r="E89" s="176" t="s">
        <v>1412</v>
      </c>
      <c r="F89" s="177" t="s">
        <v>1413</v>
      </c>
      <c r="G89" s="178" t="s">
        <v>975</v>
      </c>
      <c r="H89" s="179">
        <v>8</v>
      </c>
      <c r="I89" s="180"/>
      <c r="J89" s="181">
        <f t="shared" si="0"/>
        <v>0</v>
      </c>
      <c r="K89" s="177" t="s">
        <v>19</v>
      </c>
      <c r="L89" s="40"/>
      <c r="M89" s="182" t="s">
        <v>19</v>
      </c>
      <c r="N89" s="183" t="s">
        <v>45</v>
      </c>
      <c r="O89" s="65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231</v>
      </c>
      <c r="AT89" s="186" t="s">
        <v>227</v>
      </c>
      <c r="AU89" s="186" t="s">
        <v>74</v>
      </c>
      <c r="AY89" s="18" t="s">
        <v>225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8" t="s">
        <v>82</v>
      </c>
      <c r="BK89" s="187">
        <f t="shared" si="9"/>
        <v>0</v>
      </c>
      <c r="BL89" s="18" t="s">
        <v>231</v>
      </c>
      <c r="BM89" s="186" t="s">
        <v>1238</v>
      </c>
    </row>
    <row r="90" spans="1:65" s="2" customFormat="1" ht="24.2" customHeight="1">
      <c r="A90" s="35"/>
      <c r="B90" s="36"/>
      <c r="C90" s="175" t="s">
        <v>74</v>
      </c>
      <c r="D90" s="175" t="s">
        <v>227</v>
      </c>
      <c r="E90" s="176" t="s">
        <v>1414</v>
      </c>
      <c r="F90" s="177" t="s">
        <v>1415</v>
      </c>
      <c r="G90" s="178" t="s">
        <v>975</v>
      </c>
      <c r="H90" s="179">
        <v>2</v>
      </c>
      <c r="I90" s="180"/>
      <c r="J90" s="181">
        <f t="shared" si="0"/>
        <v>0</v>
      </c>
      <c r="K90" s="177" t="s">
        <v>19</v>
      </c>
      <c r="L90" s="40"/>
      <c r="M90" s="182" t="s">
        <v>19</v>
      </c>
      <c r="N90" s="183" t="s">
        <v>45</v>
      </c>
      <c r="O90" s="65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231</v>
      </c>
      <c r="AT90" s="186" t="s">
        <v>227</v>
      </c>
      <c r="AU90" s="186" t="s">
        <v>74</v>
      </c>
      <c r="AY90" s="18" t="s">
        <v>225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8" t="s">
        <v>82</v>
      </c>
      <c r="BK90" s="187">
        <f t="shared" si="9"/>
        <v>0</v>
      </c>
      <c r="BL90" s="18" t="s">
        <v>231</v>
      </c>
      <c r="BM90" s="186" t="s">
        <v>305</v>
      </c>
    </row>
    <row r="91" spans="1:65" s="2" customFormat="1" ht="16.5" customHeight="1">
      <c r="A91" s="35"/>
      <c r="B91" s="36"/>
      <c r="C91" s="175" t="s">
        <v>74</v>
      </c>
      <c r="D91" s="175" t="s">
        <v>227</v>
      </c>
      <c r="E91" s="176" t="s">
        <v>1416</v>
      </c>
      <c r="F91" s="177" t="s">
        <v>1417</v>
      </c>
      <c r="G91" s="178" t="s">
        <v>975</v>
      </c>
      <c r="H91" s="179">
        <v>2</v>
      </c>
      <c r="I91" s="180"/>
      <c r="J91" s="181">
        <f t="shared" si="0"/>
        <v>0</v>
      </c>
      <c r="K91" s="177" t="s">
        <v>19</v>
      </c>
      <c r="L91" s="40"/>
      <c r="M91" s="182" t="s">
        <v>19</v>
      </c>
      <c r="N91" s="183" t="s">
        <v>45</v>
      </c>
      <c r="O91" s="65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74</v>
      </c>
      <c r="AY91" s="18" t="s">
        <v>225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8" t="s">
        <v>82</v>
      </c>
      <c r="BK91" s="187">
        <f t="shared" si="9"/>
        <v>0</v>
      </c>
      <c r="BL91" s="18" t="s">
        <v>231</v>
      </c>
      <c r="BM91" s="186" t="s">
        <v>1382</v>
      </c>
    </row>
    <row r="92" spans="1:65" s="2" customFormat="1" ht="24.2" customHeight="1">
      <c r="A92" s="35"/>
      <c r="B92" s="36"/>
      <c r="C92" s="175" t="s">
        <v>74</v>
      </c>
      <c r="D92" s="175" t="s">
        <v>227</v>
      </c>
      <c r="E92" s="176" t="s">
        <v>1418</v>
      </c>
      <c r="F92" s="177" t="s">
        <v>1419</v>
      </c>
      <c r="G92" s="178" t="s">
        <v>975</v>
      </c>
      <c r="H92" s="179">
        <v>27</v>
      </c>
      <c r="I92" s="180"/>
      <c r="J92" s="181">
        <f t="shared" si="0"/>
        <v>0</v>
      </c>
      <c r="K92" s="177" t="s">
        <v>19</v>
      </c>
      <c r="L92" s="40"/>
      <c r="M92" s="182" t="s">
        <v>19</v>
      </c>
      <c r="N92" s="183" t="s">
        <v>45</v>
      </c>
      <c r="O92" s="65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231</v>
      </c>
      <c r="AT92" s="186" t="s">
        <v>227</v>
      </c>
      <c r="AU92" s="186" t="s">
        <v>74</v>
      </c>
      <c r="AY92" s="18" t="s">
        <v>225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8" t="s">
        <v>82</v>
      </c>
      <c r="BK92" s="187">
        <f t="shared" si="9"/>
        <v>0</v>
      </c>
      <c r="BL92" s="18" t="s">
        <v>231</v>
      </c>
      <c r="BM92" s="186" t="s">
        <v>434</v>
      </c>
    </row>
    <row r="93" spans="1:65" s="2" customFormat="1" ht="24.2" customHeight="1">
      <c r="A93" s="35"/>
      <c r="B93" s="36"/>
      <c r="C93" s="175" t="s">
        <v>74</v>
      </c>
      <c r="D93" s="175" t="s">
        <v>227</v>
      </c>
      <c r="E93" s="176" t="s">
        <v>1420</v>
      </c>
      <c r="F93" s="177" t="s">
        <v>1421</v>
      </c>
      <c r="G93" s="178" t="s">
        <v>975</v>
      </c>
      <c r="H93" s="179">
        <v>1</v>
      </c>
      <c r="I93" s="180"/>
      <c r="J93" s="181">
        <f t="shared" si="0"/>
        <v>0</v>
      </c>
      <c r="K93" s="177" t="s">
        <v>19</v>
      </c>
      <c r="L93" s="40"/>
      <c r="M93" s="182" t="s">
        <v>19</v>
      </c>
      <c r="N93" s="183" t="s">
        <v>45</v>
      </c>
      <c r="O93" s="65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74</v>
      </c>
      <c r="AY93" s="18" t="s">
        <v>225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8" t="s">
        <v>82</v>
      </c>
      <c r="BK93" s="187">
        <f t="shared" si="9"/>
        <v>0</v>
      </c>
      <c r="BL93" s="18" t="s">
        <v>231</v>
      </c>
      <c r="BM93" s="186" t="s">
        <v>445</v>
      </c>
    </row>
    <row r="94" spans="1:65" s="2" customFormat="1" ht="24.2" customHeight="1">
      <c r="A94" s="35"/>
      <c r="B94" s="36"/>
      <c r="C94" s="175" t="s">
        <v>74</v>
      </c>
      <c r="D94" s="175" t="s">
        <v>227</v>
      </c>
      <c r="E94" s="176" t="s">
        <v>1422</v>
      </c>
      <c r="F94" s="177" t="s">
        <v>1423</v>
      </c>
      <c r="G94" s="178" t="s">
        <v>975</v>
      </c>
      <c r="H94" s="179">
        <v>4</v>
      </c>
      <c r="I94" s="180"/>
      <c r="J94" s="181">
        <f t="shared" si="0"/>
        <v>0</v>
      </c>
      <c r="K94" s="177" t="s">
        <v>19</v>
      </c>
      <c r="L94" s="40"/>
      <c r="M94" s="182" t="s">
        <v>19</v>
      </c>
      <c r="N94" s="183" t="s">
        <v>45</v>
      </c>
      <c r="O94" s="65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231</v>
      </c>
      <c r="AT94" s="186" t="s">
        <v>227</v>
      </c>
      <c r="AU94" s="186" t="s">
        <v>74</v>
      </c>
      <c r="AY94" s="18" t="s">
        <v>225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8" t="s">
        <v>82</v>
      </c>
      <c r="BK94" s="187">
        <f t="shared" si="9"/>
        <v>0</v>
      </c>
      <c r="BL94" s="18" t="s">
        <v>231</v>
      </c>
      <c r="BM94" s="186" t="s">
        <v>455</v>
      </c>
    </row>
    <row r="95" spans="1:65" s="2" customFormat="1" ht="24.2" customHeight="1">
      <c r="A95" s="35"/>
      <c r="B95" s="36"/>
      <c r="C95" s="175" t="s">
        <v>74</v>
      </c>
      <c r="D95" s="175" t="s">
        <v>227</v>
      </c>
      <c r="E95" s="176" t="s">
        <v>1424</v>
      </c>
      <c r="F95" s="177" t="s">
        <v>1425</v>
      </c>
      <c r="G95" s="178" t="s">
        <v>975</v>
      </c>
      <c r="H95" s="179">
        <v>7</v>
      </c>
      <c r="I95" s="180"/>
      <c r="J95" s="181">
        <f t="shared" si="0"/>
        <v>0</v>
      </c>
      <c r="K95" s="177" t="s">
        <v>19</v>
      </c>
      <c r="L95" s="40"/>
      <c r="M95" s="182" t="s">
        <v>19</v>
      </c>
      <c r="N95" s="183" t="s">
        <v>45</v>
      </c>
      <c r="O95" s="65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74</v>
      </c>
      <c r="AY95" s="18" t="s">
        <v>225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8" t="s">
        <v>82</v>
      </c>
      <c r="BK95" s="187">
        <f t="shared" si="9"/>
        <v>0</v>
      </c>
      <c r="BL95" s="18" t="s">
        <v>231</v>
      </c>
      <c r="BM95" s="186" t="s">
        <v>721</v>
      </c>
    </row>
    <row r="96" spans="1:65" s="2" customFormat="1" ht="24.2" customHeight="1">
      <c r="A96" s="35"/>
      <c r="B96" s="36"/>
      <c r="C96" s="175" t="s">
        <v>74</v>
      </c>
      <c r="D96" s="175" t="s">
        <v>227</v>
      </c>
      <c r="E96" s="176" t="s">
        <v>1426</v>
      </c>
      <c r="F96" s="177" t="s">
        <v>1427</v>
      </c>
      <c r="G96" s="178" t="s">
        <v>975</v>
      </c>
      <c r="H96" s="179">
        <v>6</v>
      </c>
      <c r="I96" s="180"/>
      <c r="J96" s="181">
        <f t="shared" si="0"/>
        <v>0</v>
      </c>
      <c r="K96" s="177" t="s">
        <v>19</v>
      </c>
      <c r="L96" s="40"/>
      <c r="M96" s="182" t="s">
        <v>19</v>
      </c>
      <c r="N96" s="183" t="s">
        <v>45</v>
      </c>
      <c r="O96" s="65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231</v>
      </c>
      <c r="AT96" s="186" t="s">
        <v>227</v>
      </c>
      <c r="AU96" s="186" t="s">
        <v>74</v>
      </c>
      <c r="AY96" s="18" t="s">
        <v>225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8" t="s">
        <v>82</v>
      </c>
      <c r="BK96" s="187">
        <f t="shared" si="9"/>
        <v>0</v>
      </c>
      <c r="BL96" s="18" t="s">
        <v>231</v>
      </c>
      <c r="BM96" s="186" t="s">
        <v>736</v>
      </c>
    </row>
    <row r="97" spans="1:65" s="2" customFormat="1" ht="24.2" customHeight="1">
      <c r="A97" s="35"/>
      <c r="B97" s="36"/>
      <c r="C97" s="175" t="s">
        <v>74</v>
      </c>
      <c r="D97" s="175" t="s">
        <v>227</v>
      </c>
      <c r="E97" s="176" t="s">
        <v>1428</v>
      </c>
      <c r="F97" s="177" t="s">
        <v>1429</v>
      </c>
      <c r="G97" s="178" t="s">
        <v>975</v>
      </c>
      <c r="H97" s="179">
        <v>1</v>
      </c>
      <c r="I97" s="180"/>
      <c r="J97" s="181">
        <f t="shared" si="0"/>
        <v>0</v>
      </c>
      <c r="K97" s="177" t="s">
        <v>19</v>
      </c>
      <c r="L97" s="40"/>
      <c r="M97" s="182" t="s">
        <v>19</v>
      </c>
      <c r="N97" s="183" t="s">
        <v>45</v>
      </c>
      <c r="O97" s="65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231</v>
      </c>
      <c r="AT97" s="186" t="s">
        <v>227</v>
      </c>
      <c r="AU97" s="186" t="s">
        <v>74</v>
      </c>
      <c r="AY97" s="18" t="s">
        <v>225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8" t="s">
        <v>82</v>
      </c>
      <c r="BK97" s="187">
        <f t="shared" si="9"/>
        <v>0</v>
      </c>
      <c r="BL97" s="18" t="s">
        <v>231</v>
      </c>
      <c r="BM97" s="186" t="s">
        <v>741</v>
      </c>
    </row>
    <row r="98" spans="1:65" s="2" customFormat="1" ht="24.2" customHeight="1">
      <c r="A98" s="35"/>
      <c r="B98" s="36"/>
      <c r="C98" s="175" t="s">
        <v>74</v>
      </c>
      <c r="D98" s="175" t="s">
        <v>227</v>
      </c>
      <c r="E98" s="176" t="s">
        <v>1430</v>
      </c>
      <c r="F98" s="177" t="s">
        <v>1431</v>
      </c>
      <c r="G98" s="178" t="s">
        <v>975</v>
      </c>
      <c r="H98" s="179">
        <v>1</v>
      </c>
      <c r="I98" s="180"/>
      <c r="J98" s="181">
        <f t="shared" si="0"/>
        <v>0</v>
      </c>
      <c r="K98" s="177" t="s">
        <v>19</v>
      </c>
      <c r="L98" s="40"/>
      <c r="M98" s="182" t="s">
        <v>19</v>
      </c>
      <c r="N98" s="183" t="s">
        <v>45</v>
      </c>
      <c r="O98" s="65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231</v>
      </c>
      <c r="AT98" s="186" t="s">
        <v>227</v>
      </c>
      <c r="AU98" s="186" t="s">
        <v>74</v>
      </c>
      <c r="AY98" s="18" t="s">
        <v>225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8" t="s">
        <v>82</v>
      </c>
      <c r="BK98" s="187">
        <f t="shared" si="9"/>
        <v>0</v>
      </c>
      <c r="BL98" s="18" t="s">
        <v>231</v>
      </c>
      <c r="BM98" s="186" t="s">
        <v>755</v>
      </c>
    </row>
    <row r="99" spans="1:65" s="2" customFormat="1" ht="24.2" customHeight="1">
      <c r="A99" s="35"/>
      <c r="B99" s="36"/>
      <c r="C99" s="175" t="s">
        <v>74</v>
      </c>
      <c r="D99" s="175" t="s">
        <v>227</v>
      </c>
      <c r="E99" s="176" t="s">
        <v>1432</v>
      </c>
      <c r="F99" s="177" t="s">
        <v>1433</v>
      </c>
      <c r="G99" s="178" t="s">
        <v>975</v>
      </c>
      <c r="H99" s="179">
        <v>1</v>
      </c>
      <c r="I99" s="180"/>
      <c r="J99" s="181">
        <f t="shared" si="0"/>
        <v>0</v>
      </c>
      <c r="K99" s="177" t="s">
        <v>19</v>
      </c>
      <c r="L99" s="40"/>
      <c r="M99" s="182" t="s">
        <v>19</v>
      </c>
      <c r="N99" s="183" t="s">
        <v>45</v>
      </c>
      <c r="O99" s="65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231</v>
      </c>
      <c r="AT99" s="186" t="s">
        <v>227</v>
      </c>
      <c r="AU99" s="186" t="s">
        <v>74</v>
      </c>
      <c r="AY99" s="18" t="s">
        <v>225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8" t="s">
        <v>82</v>
      </c>
      <c r="BK99" s="187">
        <f t="shared" si="9"/>
        <v>0</v>
      </c>
      <c r="BL99" s="18" t="s">
        <v>231</v>
      </c>
      <c r="BM99" s="186" t="s">
        <v>746</v>
      </c>
    </row>
    <row r="100" spans="1:65" s="2" customFormat="1" ht="90" customHeight="1">
      <c r="A100" s="35"/>
      <c r="B100" s="36"/>
      <c r="C100" s="175" t="s">
        <v>74</v>
      </c>
      <c r="D100" s="175" t="s">
        <v>227</v>
      </c>
      <c r="E100" s="176" t="s">
        <v>1434</v>
      </c>
      <c r="F100" s="177" t="s">
        <v>1435</v>
      </c>
      <c r="G100" s="178" t="s">
        <v>129</v>
      </c>
      <c r="H100" s="179">
        <v>146</v>
      </c>
      <c r="I100" s="180"/>
      <c r="J100" s="181">
        <f t="shared" si="0"/>
        <v>0</v>
      </c>
      <c r="K100" s="177" t="s">
        <v>19</v>
      </c>
      <c r="L100" s="40"/>
      <c r="M100" s="182" t="s">
        <v>19</v>
      </c>
      <c r="N100" s="183" t="s">
        <v>45</v>
      </c>
      <c r="O100" s="65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231</v>
      </c>
      <c r="AT100" s="186" t="s">
        <v>227</v>
      </c>
      <c r="AU100" s="186" t="s">
        <v>74</v>
      </c>
      <c r="AY100" s="18" t="s">
        <v>225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8" t="s">
        <v>82</v>
      </c>
      <c r="BK100" s="187">
        <f t="shared" si="9"/>
        <v>0</v>
      </c>
      <c r="BL100" s="18" t="s">
        <v>231</v>
      </c>
      <c r="BM100" s="186" t="s">
        <v>760</v>
      </c>
    </row>
    <row r="101" spans="1:65" s="2" customFormat="1" ht="24.2" customHeight="1">
      <c r="A101" s="35"/>
      <c r="B101" s="36"/>
      <c r="C101" s="175" t="s">
        <v>74</v>
      </c>
      <c r="D101" s="175" t="s">
        <v>227</v>
      </c>
      <c r="E101" s="176" t="s">
        <v>1436</v>
      </c>
      <c r="F101" s="177" t="s">
        <v>1437</v>
      </c>
      <c r="G101" s="178" t="s">
        <v>554</v>
      </c>
      <c r="H101" s="179">
        <v>7</v>
      </c>
      <c r="I101" s="180"/>
      <c r="J101" s="181">
        <f t="shared" si="0"/>
        <v>0</v>
      </c>
      <c r="K101" s="177" t="s">
        <v>19</v>
      </c>
      <c r="L101" s="40"/>
      <c r="M101" s="182" t="s">
        <v>19</v>
      </c>
      <c r="N101" s="183" t="s">
        <v>45</v>
      </c>
      <c r="O101" s="65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231</v>
      </c>
      <c r="AT101" s="186" t="s">
        <v>227</v>
      </c>
      <c r="AU101" s="186" t="s">
        <v>74</v>
      </c>
      <c r="AY101" s="18" t="s">
        <v>225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8" t="s">
        <v>82</v>
      </c>
      <c r="BK101" s="187">
        <f t="shared" si="9"/>
        <v>0</v>
      </c>
      <c r="BL101" s="18" t="s">
        <v>231</v>
      </c>
      <c r="BM101" s="186" t="s">
        <v>551</v>
      </c>
    </row>
    <row r="102" spans="1:65" s="2" customFormat="1" ht="24.2" customHeight="1">
      <c r="A102" s="35"/>
      <c r="B102" s="36"/>
      <c r="C102" s="175" t="s">
        <v>74</v>
      </c>
      <c r="D102" s="175" t="s">
        <v>227</v>
      </c>
      <c r="E102" s="176" t="s">
        <v>1438</v>
      </c>
      <c r="F102" s="177" t="s">
        <v>1439</v>
      </c>
      <c r="G102" s="178" t="s">
        <v>554</v>
      </c>
      <c r="H102" s="179">
        <v>5</v>
      </c>
      <c r="I102" s="180"/>
      <c r="J102" s="181">
        <f t="shared" si="0"/>
        <v>0</v>
      </c>
      <c r="K102" s="177" t="s">
        <v>19</v>
      </c>
      <c r="L102" s="40"/>
      <c r="M102" s="182" t="s">
        <v>19</v>
      </c>
      <c r="N102" s="183" t="s">
        <v>45</v>
      </c>
      <c r="O102" s="65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231</v>
      </c>
      <c r="AT102" s="186" t="s">
        <v>227</v>
      </c>
      <c r="AU102" s="186" t="s">
        <v>74</v>
      </c>
      <c r="AY102" s="18" t="s">
        <v>225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8" t="s">
        <v>82</v>
      </c>
      <c r="BK102" s="187">
        <f t="shared" si="9"/>
        <v>0</v>
      </c>
      <c r="BL102" s="18" t="s">
        <v>231</v>
      </c>
      <c r="BM102" s="186" t="s">
        <v>597</v>
      </c>
    </row>
    <row r="103" spans="1:65" s="2" customFormat="1" ht="24.2" customHeight="1">
      <c r="A103" s="35"/>
      <c r="B103" s="36"/>
      <c r="C103" s="175" t="s">
        <v>74</v>
      </c>
      <c r="D103" s="175" t="s">
        <v>227</v>
      </c>
      <c r="E103" s="176" t="s">
        <v>1440</v>
      </c>
      <c r="F103" s="177" t="s">
        <v>1441</v>
      </c>
      <c r="G103" s="178" t="s">
        <v>554</v>
      </c>
      <c r="H103" s="179">
        <v>9</v>
      </c>
      <c r="I103" s="180"/>
      <c r="J103" s="181">
        <f t="shared" si="0"/>
        <v>0</v>
      </c>
      <c r="K103" s="177" t="s">
        <v>19</v>
      </c>
      <c r="L103" s="40"/>
      <c r="M103" s="182" t="s">
        <v>19</v>
      </c>
      <c r="N103" s="183" t="s">
        <v>45</v>
      </c>
      <c r="O103" s="65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231</v>
      </c>
      <c r="AT103" s="186" t="s">
        <v>227</v>
      </c>
      <c r="AU103" s="186" t="s">
        <v>74</v>
      </c>
      <c r="AY103" s="18" t="s">
        <v>225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8" t="s">
        <v>82</v>
      </c>
      <c r="BK103" s="187">
        <f t="shared" si="9"/>
        <v>0</v>
      </c>
      <c r="BL103" s="18" t="s">
        <v>231</v>
      </c>
      <c r="BM103" s="186" t="s">
        <v>616</v>
      </c>
    </row>
    <row r="104" spans="1:65" s="2" customFormat="1" ht="24.2" customHeight="1">
      <c r="A104" s="35"/>
      <c r="B104" s="36"/>
      <c r="C104" s="175" t="s">
        <v>74</v>
      </c>
      <c r="D104" s="175" t="s">
        <v>227</v>
      </c>
      <c r="E104" s="176" t="s">
        <v>1442</v>
      </c>
      <c r="F104" s="177" t="s">
        <v>1441</v>
      </c>
      <c r="G104" s="178" t="s">
        <v>554</v>
      </c>
      <c r="H104" s="179">
        <v>16</v>
      </c>
      <c r="I104" s="180"/>
      <c r="J104" s="181">
        <f t="shared" si="0"/>
        <v>0</v>
      </c>
      <c r="K104" s="177" t="s">
        <v>19</v>
      </c>
      <c r="L104" s="40"/>
      <c r="M104" s="182" t="s">
        <v>19</v>
      </c>
      <c r="N104" s="183" t="s">
        <v>45</v>
      </c>
      <c r="O104" s="65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231</v>
      </c>
      <c r="AT104" s="186" t="s">
        <v>227</v>
      </c>
      <c r="AU104" s="186" t="s">
        <v>74</v>
      </c>
      <c r="AY104" s="18" t="s">
        <v>225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8" t="s">
        <v>82</v>
      </c>
      <c r="BK104" s="187">
        <f t="shared" si="9"/>
        <v>0</v>
      </c>
      <c r="BL104" s="18" t="s">
        <v>231</v>
      </c>
      <c r="BM104" s="186" t="s">
        <v>557</v>
      </c>
    </row>
    <row r="105" spans="1:65" s="2" customFormat="1" ht="24.2" customHeight="1">
      <c r="A105" s="35"/>
      <c r="B105" s="36"/>
      <c r="C105" s="175" t="s">
        <v>74</v>
      </c>
      <c r="D105" s="175" t="s">
        <v>227</v>
      </c>
      <c r="E105" s="176" t="s">
        <v>1443</v>
      </c>
      <c r="F105" s="177" t="s">
        <v>1444</v>
      </c>
      <c r="G105" s="178" t="s">
        <v>554</v>
      </c>
      <c r="H105" s="179">
        <v>5</v>
      </c>
      <c r="I105" s="180"/>
      <c r="J105" s="181">
        <f t="shared" si="0"/>
        <v>0</v>
      </c>
      <c r="K105" s="177" t="s">
        <v>19</v>
      </c>
      <c r="L105" s="40"/>
      <c r="M105" s="182" t="s">
        <v>19</v>
      </c>
      <c r="N105" s="183" t="s">
        <v>45</v>
      </c>
      <c r="O105" s="65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231</v>
      </c>
      <c r="AT105" s="186" t="s">
        <v>227</v>
      </c>
      <c r="AU105" s="186" t="s">
        <v>74</v>
      </c>
      <c r="AY105" s="18" t="s">
        <v>225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8" t="s">
        <v>82</v>
      </c>
      <c r="BK105" s="187">
        <f t="shared" si="9"/>
        <v>0</v>
      </c>
      <c r="BL105" s="18" t="s">
        <v>231</v>
      </c>
      <c r="BM105" s="186" t="s">
        <v>612</v>
      </c>
    </row>
    <row r="106" spans="1:65" s="2" customFormat="1" ht="24.2" customHeight="1">
      <c r="A106" s="35"/>
      <c r="B106" s="36"/>
      <c r="C106" s="175" t="s">
        <v>74</v>
      </c>
      <c r="D106" s="175" t="s">
        <v>227</v>
      </c>
      <c r="E106" s="176" t="s">
        <v>1445</v>
      </c>
      <c r="F106" s="177" t="s">
        <v>1446</v>
      </c>
      <c r="G106" s="178" t="s">
        <v>554</v>
      </c>
      <c r="H106" s="179">
        <v>4</v>
      </c>
      <c r="I106" s="180"/>
      <c r="J106" s="181">
        <f t="shared" si="0"/>
        <v>0</v>
      </c>
      <c r="K106" s="177" t="s">
        <v>19</v>
      </c>
      <c r="L106" s="40"/>
      <c r="M106" s="182" t="s">
        <v>19</v>
      </c>
      <c r="N106" s="183" t="s">
        <v>45</v>
      </c>
      <c r="O106" s="65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231</v>
      </c>
      <c r="AT106" s="186" t="s">
        <v>227</v>
      </c>
      <c r="AU106" s="186" t="s">
        <v>74</v>
      </c>
      <c r="AY106" s="18" t="s">
        <v>225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8" t="s">
        <v>82</v>
      </c>
      <c r="BK106" s="187">
        <f t="shared" si="9"/>
        <v>0</v>
      </c>
      <c r="BL106" s="18" t="s">
        <v>231</v>
      </c>
      <c r="BM106" s="186" t="s">
        <v>561</v>
      </c>
    </row>
    <row r="107" spans="1:65" s="2" customFormat="1" ht="24.2" customHeight="1">
      <c r="A107" s="35"/>
      <c r="B107" s="36"/>
      <c r="C107" s="175" t="s">
        <v>74</v>
      </c>
      <c r="D107" s="175" t="s">
        <v>227</v>
      </c>
      <c r="E107" s="176" t="s">
        <v>1447</v>
      </c>
      <c r="F107" s="177" t="s">
        <v>1448</v>
      </c>
      <c r="G107" s="178" t="s">
        <v>554</v>
      </c>
      <c r="H107" s="179">
        <v>13</v>
      </c>
      <c r="I107" s="180"/>
      <c r="J107" s="181">
        <f t="shared" si="0"/>
        <v>0</v>
      </c>
      <c r="K107" s="177" t="s">
        <v>19</v>
      </c>
      <c r="L107" s="40"/>
      <c r="M107" s="182" t="s">
        <v>19</v>
      </c>
      <c r="N107" s="183" t="s">
        <v>45</v>
      </c>
      <c r="O107" s="65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231</v>
      </c>
      <c r="AT107" s="186" t="s">
        <v>227</v>
      </c>
      <c r="AU107" s="186" t="s">
        <v>74</v>
      </c>
      <c r="AY107" s="18" t="s">
        <v>225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8" t="s">
        <v>82</v>
      </c>
      <c r="BK107" s="187">
        <f t="shared" si="9"/>
        <v>0</v>
      </c>
      <c r="BL107" s="18" t="s">
        <v>231</v>
      </c>
      <c r="BM107" s="186" t="s">
        <v>571</v>
      </c>
    </row>
    <row r="108" spans="1:65" s="2" customFormat="1" ht="24.2" customHeight="1">
      <c r="A108" s="35"/>
      <c r="B108" s="36"/>
      <c r="C108" s="175" t="s">
        <v>74</v>
      </c>
      <c r="D108" s="175" t="s">
        <v>227</v>
      </c>
      <c r="E108" s="176" t="s">
        <v>1449</v>
      </c>
      <c r="F108" s="177" t="s">
        <v>1450</v>
      </c>
      <c r="G108" s="178" t="s">
        <v>554</v>
      </c>
      <c r="H108" s="179">
        <v>12</v>
      </c>
      <c r="I108" s="180"/>
      <c r="J108" s="181">
        <f t="shared" si="0"/>
        <v>0</v>
      </c>
      <c r="K108" s="177" t="s">
        <v>19</v>
      </c>
      <c r="L108" s="40"/>
      <c r="M108" s="182" t="s">
        <v>19</v>
      </c>
      <c r="N108" s="183" t="s">
        <v>45</v>
      </c>
      <c r="O108" s="65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231</v>
      </c>
      <c r="AT108" s="186" t="s">
        <v>227</v>
      </c>
      <c r="AU108" s="186" t="s">
        <v>74</v>
      </c>
      <c r="AY108" s="18" t="s">
        <v>225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8" t="s">
        <v>82</v>
      </c>
      <c r="BK108" s="187">
        <f t="shared" si="9"/>
        <v>0</v>
      </c>
      <c r="BL108" s="18" t="s">
        <v>231</v>
      </c>
      <c r="BM108" s="186" t="s">
        <v>351</v>
      </c>
    </row>
    <row r="109" spans="1:65" s="2" customFormat="1" ht="24.2" customHeight="1">
      <c r="A109" s="35"/>
      <c r="B109" s="36"/>
      <c r="C109" s="175" t="s">
        <v>74</v>
      </c>
      <c r="D109" s="175" t="s">
        <v>227</v>
      </c>
      <c r="E109" s="176" t="s">
        <v>1451</v>
      </c>
      <c r="F109" s="177" t="s">
        <v>1452</v>
      </c>
      <c r="G109" s="178" t="s">
        <v>554</v>
      </c>
      <c r="H109" s="179">
        <v>7</v>
      </c>
      <c r="I109" s="180"/>
      <c r="J109" s="181">
        <f t="shared" si="0"/>
        <v>0</v>
      </c>
      <c r="K109" s="177" t="s">
        <v>19</v>
      </c>
      <c r="L109" s="40"/>
      <c r="M109" s="182" t="s">
        <v>19</v>
      </c>
      <c r="N109" s="183" t="s">
        <v>45</v>
      </c>
      <c r="O109" s="65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231</v>
      </c>
      <c r="AT109" s="186" t="s">
        <v>227</v>
      </c>
      <c r="AU109" s="186" t="s">
        <v>74</v>
      </c>
      <c r="AY109" s="18" t="s">
        <v>225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8" t="s">
        <v>82</v>
      </c>
      <c r="BK109" s="187">
        <f t="shared" si="9"/>
        <v>0</v>
      </c>
      <c r="BL109" s="18" t="s">
        <v>231</v>
      </c>
      <c r="BM109" s="186" t="s">
        <v>1289</v>
      </c>
    </row>
    <row r="110" spans="1:65" s="2" customFormat="1" ht="24.2" customHeight="1">
      <c r="A110" s="35"/>
      <c r="B110" s="36"/>
      <c r="C110" s="175" t="s">
        <v>74</v>
      </c>
      <c r="D110" s="175" t="s">
        <v>227</v>
      </c>
      <c r="E110" s="176" t="s">
        <v>1453</v>
      </c>
      <c r="F110" s="177" t="s">
        <v>1454</v>
      </c>
      <c r="G110" s="178" t="s">
        <v>554</v>
      </c>
      <c r="H110" s="179">
        <v>55</v>
      </c>
      <c r="I110" s="180"/>
      <c r="J110" s="181">
        <f t="shared" si="0"/>
        <v>0</v>
      </c>
      <c r="K110" s="177" t="s">
        <v>19</v>
      </c>
      <c r="L110" s="40"/>
      <c r="M110" s="182" t="s">
        <v>19</v>
      </c>
      <c r="N110" s="183" t="s">
        <v>45</v>
      </c>
      <c r="O110" s="65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231</v>
      </c>
      <c r="AT110" s="186" t="s">
        <v>227</v>
      </c>
      <c r="AU110" s="186" t="s">
        <v>74</v>
      </c>
      <c r="AY110" s="18" t="s">
        <v>225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8" t="s">
        <v>82</v>
      </c>
      <c r="BK110" s="187">
        <f t="shared" si="9"/>
        <v>0</v>
      </c>
      <c r="BL110" s="18" t="s">
        <v>231</v>
      </c>
      <c r="BM110" s="186" t="s">
        <v>1164</v>
      </c>
    </row>
    <row r="111" spans="1:65" s="2" customFormat="1" ht="24.2" customHeight="1">
      <c r="A111" s="35"/>
      <c r="B111" s="36"/>
      <c r="C111" s="175" t="s">
        <v>74</v>
      </c>
      <c r="D111" s="175" t="s">
        <v>227</v>
      </c>
      <c r="E111" s="176" t="s">
        <v>1455</v>
      </c>
      <c r="F111" s="177" t="s">
        <v>1456</v>
      </c>
      <c r="G111" s="178" t="s">
        <v>554</v>
      </c>
      <c r="H111" s="179">
        <v>6</v>
      </c>
      <c r="I111" s="180"/>
      <c r="J111" s="181">
        <f t="shared" si="0"/>
        <v>0</v>
      </c>
      <c r="K111" s="177" t="s">
        <v>19</v>
      </c>
      <c r="L111" s="40"/>
      <c r="M111" s="182" t="s">
        <v>19</v>
      </c>
      <c r="N111" s="183" t="s">
        <v>45</v>
      </c>
      <c r="O111" s="65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231</v>
      </c>
      <c r="AT111" s="186" t="s">
        <v>227</v>
      </c>
      <c r="AU111" s="186" t="s">
        <v>74</v>
      </c>
      <c r="AY111" s="18" t="s">
        <v>225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8" t="s">
        <v>82</v>
      </c>
      <c r="BK111" s="187">
        <f t="shared" si="9"/>
        <v>0</v>
      </c>
      <c r="BL111" s="18" t="s">
        <v>231</v>
      </c>
      <c r="BM111" s="186" t="s">
        <v>921</v>
      </c>
    </row>
    <row r="112" spans="1:65" s="2" customFormat="1" ht="24.2" customHeight="1">
      <c r="A112" s="35"/>
      <c r="B112" s="36"/>
      <c r="C112" s="175" t="s">
        <v>74</v>
      </c>
      <c r="D112" s="175" t="s">
        <v>227</v>
      </c>
      <c r="E112" s="176" t="s">
        <v>1457</v>
      </c>
      <c r="F112" s="177" t="s">
        <v>1458</v>
      </c>
      <c r="G112" s="178" t="s">
        <v>554</v>
      </c>
      <c r="H112" s="179">
        <v>11</v>
      </c>
      <c r="I112" s="180"/>
      <c r="J112" s="181">
        <f t="shared" si="0"/>
        <v>0</v>
      </c>
      <c r="K112" s="177" t="s">
        <v>19</v>
      </c>
      <c r="L112" s="40"/>
      <c r="M112" s="182" t="s">
        <v>19</v>
      </c>
      <c r="N112" s="183" t="s">
        <v>45</v>
      </c>
      <c r="O112" s="65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231</v>
      </c>
      <c r="AT112" s="186" t="s">
        <v>227</v>
      </c>
      <c r="AU112" s="186" t="s">
        <v>74</v>
      </c>
      <c r="AY112" s="18" t="s">
        <v>225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8" t="s">
        <v>82</v>
      </c>
      <c r="BK112" s="187">
        <f t="shared" si="9"/>
        <v>0</v>
      </c>
      <c r="BL112" s="18" t="s">
        <v>231</v>
      </c>
      <c r="BM112" s="186" t="s">
        <v>832</v>
      </c>
    </row>
    <row r="113" spans="1:65" s="2" customFormat="1" ht="21.75" customHeight="1">
      <c r="A113" s="35"/>
      <c r="B113" s="36"/>
      <c r="C113" s="175" t="s">
        <v>74</v>
      </c>
      <c r="D113" s="175" t="s">
        <v>227</v>
      </c>
      <c r="E113" s="176" t="s">
        <v>1459</v>
      </c>
      <c r="F113" s="177" t="s">
        <v>1460</v>
      </c>
      <c r="G113" s="178" t="s">
        <v>129</v>
      </c>
      <c r="H113" s="179">
        <v>19</v>
      </c>
      <c r="I113" s="180"/>
      <c r="J113" s="181">
        <f t="shared" si="0"/>
        <v>0</v>
      </c>
      <c r="K113" s="177" t="s">
        <v>19</v>
      </c>
      <c r="L113" s="40"/>
      <c r="M113" s="182" t="s">
        <v>19</v>
      </c>
      <c r="N113" s="183" t="s">
        <v>45</v>
      </c>
      <c r="O113" s="65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231</v>
      </c>
      <c r="AT113" s="186" t="s">
        <v>227</v>
      </c>
      <c r="AU113" s="186" t="s">
        <v>74</v>
      </c>
      <c r="AY113" s="18" t="s">
        <v>225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8" t="s">
        <v>82</v>
      </c>
      <c r="BK113" s="187">
        <f t="shared" si="9"/>
        <v>0</v>
      </c>
      <c r="BL113" s="18" t="s">
        <v>231</v>
      </c>
      <c r="BM113" s="186" t="s">
        <v>1461</v>
      </c>
    </row>
    <row r="114" spans="1:65" s="2" customFormat="1" ht="21.75" customHeight="1">
      <c r="A114" s="35"/>
      <c r="B114" s="36"/>
      <c r="C114" s="175" t="s">
        <v>74</v>
      </c>
      <c r="D114" s="175" t="s">
        <v>227</v>
      </c>
      <c r="E114" s="176" t="s">
        <v>1462</v>
      </c>
      <c r="F114" s="177" t="s">
        <v>1463</v>
      </c>
      <c r="G114" s="178" t="s">
        <v>129</v>
      </c>
      <c r="H114" s="179">
        <v>17</v>
      </c>
      <c r="I114" s="180"/>
      <c r="J114" s="181">
        <f t="shared" si="0"/>
        <v>0</v>
      </c>
      <c r="K114" s="177" t="s">
        <v>19</v>
      </c>
      <c r="L114" s="40"/>
      <c r="M114" s="182" t="s">
        <v>19</v>
      </c>
      <c r="N114" s="183" t="s">
        <v>45</v>
      </c>
      <c r="O114" s="65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231</v>
      </c>
      <c r="AT114" s="186" t="s">
        <v>227</v>
      </c>
      <c r="AU114" s="186" t="s">
        <v>74</v>
      </c>
      <c r="AY114" s="18" t="s">
        <v>225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8" t="s">
        <v>82</v>
      </c>
      <c r="BK114" s="187">
        <f t="shared" si="9"/>
        <v>0</v>
      </c>
      <c r="BL114" s="18" t="s">
        <v>231</v>
      </c>
      <c r="BM114" s="186" t="s">
        <v>669</v>
      </c>
    </row>
    <row r="115" spans="1:65" s="2" customFormat="1" ht="24.2" customHeight="1">
      <c r="A115" s="35"/>
      <c r="B115" s="36"/>
      <c r="C115" s="175" t="s">
        <v>74</v>
      </c>
      <c r="D115" s="175" t="s">
        <v>227</v>
      </c>
      <c r="E115" s="176" t="s">
        <v>1464</v>
      </c>
      <c r="F115" s="177" t="s">
        <v>1465</v>
      </c>
      <c r="G115" s="178" t="s">
        <v>281</v>
      </c>
      <c r="H115" s="179">
        <v>3</v>
      </c>
      <c r="I115" s="180"/>
      <c r="J115" s="181">
        <f t="shared" si="0"/>
        <v>0</v>
      </c>
      <c r="K115" s="177" t="s">
        <v>19</v>
      </c>
      <c r="L115" s="40"/>
      <c r="M115" s="182" t="s">
        <v>19</v>
      </c>
      <c r="N115" s="183" t="s">
        <v>45</v>
      </c>
      <c r="O115" s="65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231</v>
      </c>
      <c r="AT115" s="186" t="s">
        <v>227</v>
      </c>
      <c r="AU115" s="186" t="s">
        <v>74</v>
      </c>
      <c r="AY115" s="18" t="s">
        <v>225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8" t="s">
        <v>82</v>
      </c>
      <c r="BK115" s="187">
        <f t="shared" si="9"/>
        <v>0</v>
      </c>
      <c r="BL115" s="18" t="s">
        <v>231</v>
      </c>
      <c r="BM115" s="186" t="s">
        <v>796</v>
      </c>
    </row>
    <row r="116" spans="1:65" s="2" customFormat="1" ht="37.9" customHeight="1">
      <c r="A116" s="35"/>
      <c r="B116" s="36"/>
      <c r="C116" s="175" t="s">
        <v>74</v>
      </c>
      <c r="D116" s="175" t="s">
        <v>227</v>
      </c>
      <c r="E116" s="176" t="s">
        <v>1466</v>
      </c>
      <c r="F116" s="177" t="s">
        <v>1467</v>
      </c>
      <c r="G116" s="178" t="s">
        <v>281</v>
      </c>
      <c r="H116" s="179">
        <v>3</v>
      </c>
      <c r="I116" s="180"/>
      <c r="J116" s="181">
        <f t="shared" si="0"/>
        <v>0</v>
      </c>
      <c r="K116" s="177" t="s">
        <v>19</v>
      </c>
      <c r="L116" s="40"/>
      <c r="M116" s="182" t="s">
        <v>19</v>
      </c>
      <c r="N116" s="183" t="s">
        <v>45</v>
      </c>
      <c r="O116" s="65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231</v>
      </c>
      <c r="AT116" s="186" t="s">
        <v>227</v>
      </c>
      <c r="AU116" s="186" t="s">
        <v>74</v>
      </c>
      <c r="AY116" s="18" t="s">
        <v>225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8" t="s">
        <v>82</v>
      </c>
      <c r="BK116" s="187">
        <f t="shared" si="9"/>
        <v>0</v>
      </c>
      <c r="BL116" s="18" t="s">
        <v>231</v>
      </c>
      <c r="BM116" s="186" t="s">
        <v>1051</v>
      </c>
    </row>
    <row r="117" spans="1:65" s="2" customFormat="1" ht="24.2" customHeight="1">
      <c r="A117" s="35"/>
      <c r="B117" s="36"/>
      <c r="C117" s="175" t="s">
        <v>74</v>
      </c>
      <c r="D117" s="175" t="s">
        <v>227</v>
      </c>
      <c r="E117" s="176" t="s">
        <v>1468</v>
      </c>
      <c r="F117" s="177" t="s">
        <v>1469</v>
      </c>
      <c r="G117" s="178" t="s">
        <v>281</v>
      </c>
      <c r="H117" s="179">
        <v>3</v>
      </c>
      <c r="I117" s="180"/>
      <c r="J117" s="181">
        <f t="shared" si="0"/>
        <v>0</v>
      </c>
      <c r="K117" s="177" t="s">
        <v>19</v>
      </c>
      <c r="L117" s="40"/>
      <c r="M117" s="182" t="s">
        <v>19</v>
      </c>
      <c r="N117" s="183" t="s">
        <v>45</v>
      </c>
      <c r="O117" s="65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231</v>
      </c>
      <c r="AT117" s="186" t="s">
        <v>227</v>
      </c>
      <c r="AU117" s="186" t="s">
        <v>74</v>
      </c>
      <c r="AY117" s="18" t="s">
        <v>225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8" t="s">
        <v>82</v>
      </c>
      <c r="BK117" s="187">
        <f t="shared" si="9"/>
        <v>0</v>
      </c>
      <c r="BL117" s="18" t="s">
        <v>231</v>
      </c>
      <c r="BM117" s="186" t="s">
        <v>1062</v>
      </c>
    </row>
    <row r="118" spans="1:65" s="2" customFormat="1" ht="21.75" customHeight="1">
      <c r="A118" s="35"/>
      <c r="B118" s="36"/>
      <c r="C118" s="175" t="s">
        <v>74</v>
      </c>
      <c r="D118" s="175" t="s">
        <v>227</v>
      </c>
      <c r="E118" s="176" t="s">
        <v>1470</v>
      </c>
      <c r="F118" s="177" t="s">
        <v>1471</v>
      </c>
      <c r="G118" s="178" t="s">
        <v>281</v>
      </c>
      <c r="H118" s="179">
        <v>1</v>
      </c>
      <c r="I118" s="180"/>
      <c r="J118" s="181">
        <f t="shared" si="0"/>
        <v>0</v>
      </c>
      <c r="K118" s="177" t="s">
        <v>19</v>
      </c>
      <c r="L118" s="40"/>
      <c r="M118" s="182" t="s">
        <v>19</v>
      </c>
      <c r="N118" s="183" t="s">
        <v>45</v>
      </c>
      <c r="O118" s="65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231</v>
      </c>
      <c r="AT118" s="186" t="s">
        <v>227</v>
      </c>
      <c r="AU118" s="186" t="s">
        <v>74</v>
      </c>
      <c r="AY118" s="18" t="s">
        <v>225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8" t="s">
        <v>82</v>
      </c>
      <c r="BK118" s="187">
        <f t="shared" si="9"/>
        <v>0</v>
      </c>
      <c r="BL118" s="18" t="s">
        <v>231</v>
      </c>
      <c r="BM118" s="186" t="s">
        <v>1472</v>
      </c>
    </row>
    <row r="119" spans="1:65" s="2" customFormat="1" ht="24.2" customHeight="1">
      <c r="A119" s="35"/>
      <c r="B119" s="36"/>
      <c r="C119" s="175" t="s">
        <v>74</v>
      </c>
      <c r="D119" s="175" t="s">
        <v>227</v>
      </c>
      <c r="E119" s="176" t="s">
        <v>1473</v>
      </c>
      <c r="F119" s="177" t="s">
        <v>1474</v>
      </c>
      <c r="G119" s="178" t="s">
        <v>281</v>
      </c>
      <c r="H119" s="179">
        <v>1</v>
      </c>
      <c r="I119" s="180"/>
      <c r="J119" s="181">
        <f t="shared" si="0"/>
        <v>0</v>
      </c>
      <c r="K119" s="177" t="s">
        <v>19</v>
      </c>
      <c r="L119" s="40"/>
      <c r="M119" s="182" t="s">
        <v>19</v>
      </c>
      <c r="N119" s="183" t="s">
        <v>45</v>
      </c>
      <c r="O119" s="65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231</v>
      </c>
      <c r="AT119" s="186" t="s">
        <v>227</v>
      </c>
      <c r="AU119" s="186" t="s">
        <v>74</v>
      </c>
      <c r="AY119" s="18" t="s">
        <v>225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8" t="s">
        <v>82</v>
      </c>
      <c r="BK119" s="187">
        <f t="shared" si="9"/>
        <v>0</v>
      </c>
      <c r="BL119" s="18" t="s">
        <v>231</v>
      </c>
      <c r="BM119" s="186" t="s">
        <v>808</v>
      </c>
    </row>
    <row r="120" spans="1:65" s="2" customFormat="1" ht="16.5" customHeight="1">
      <c r="A120" s="35"/>
      <c r="B120" s="36"/>
      <c r="C120" s="175" t="s">
        <v>74</v>
      </c>
      <c r="D120" s="175" t="s">
        <v>227</v>
      </c>
      <c r="E120" s="176" t="s">
        <v>1475</v>
      </c>
      <c r="F120" s="177" t="s">
        <v>1476</v>
      </c>
      <c r="G120" s="178" t="s">
        <v>281</v>
      </c>
      <c r="H120" s="179">
        <v>1</v>
      </c>
      <c r="I120" s="180"/>
      <c r="J120" s="181">
        <f t="shared" si="0"/>
        <v>0</v>
      </c>
      <c r="K120" s="177" t="s">
        <v>19</v>
      </c>
      <c r="L120" s="40"/>
      <c r="M120" s="182" t="s">
        <v>19</v>
      </c>
      <c r="N120" s="183" t="s">
        <v>45</v>
      </c>
      <c r="O120" s="65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231</v>
      </c>
      <c r="AT120" s="186" t="s">
        <v>227</v>
      </c>
      <c r="AU120" s="186" t="s">
        <v>74</v>
      </c>
      <c r="AY120" s="18" t="s">
        <v>225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8" t="s">
        <v>82</v>
      </c>
      <c r="BK120" s="187">
        <f t="shared" si="9"/>
        <v>0</v>
      </c>
      <c r="BL120" s="18" t="s">
        <v>231</v>
      </c>
      <c r="BM120" s="186" t="s">
        <v>1077</v>
      </c>
    </row>
    <row r="121" spans="1:65" s="2" customFormat="1" ht="16.5" customHeight="1">
      <c r="A121" s="35"/>
      <c r="B121" s="36"/>
      <c r="C121" s="175" t="s">
        <v>74</v>
      </c>
      <c r="D121" s="175" t="s">
        <v>227</v>
      </c>
      <c r="E121" s="176" t="s">
        <v>1477</v>
      </c>
      <c r="F121" s="177" t="s">
        <v>1478</v>
      </c>
      <c r="G121" s="178" t="s">
        <v>281</v>
      </c>
      <c r="H121" s="179">
        <v>1</v>
      </c>
      <c r="I121" s="180"/>
      <c r="J121" s="181">
        <f t="shared" si="0"/>
        <v>0</v>
      </c>
      <c r="K121" s="177" t="s">
        <v>19</v>
      </c>
      <c r="L121" s="40"/>
      <c r="M121" s="182" t="s">
        <v>19</v>
      </c>
      <c r="N121" s="183" t="s">
        <v>45</v>
      </c>
      <c r="O121" s="65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231</v>
      </c>
      <c r="AT121" s="186" t="s">
        <v>227</v>
      </c>
      <c r="AU121" s="186" t="s">
        <v>74</v>
      </c>
      <c r="AY121" s="18" t="s">
        <v>225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8" t="s">
        <v>82</v>
      </c>
      <c r="BK121" s="187">
        <f t="shared" si="9"/>
        <v>0</v>
      </c>
      <c r="BL121" s="18" t="s">
        <v>231</v>
      </c>
      <c r="BM121" s="186" t="s">
        <v>780</v>
      </c>
    </row>
    <row r="122" spans="1:65" s="2" customFormat="1" ht="16.5" customHeight="1">
      <c r="A122" s="35"/>
      <c r="B122" s="36"/>
      <c r="C122" s="175" t="s">
        <v>74</v>
      </c>
      <c r="D122" s="175" t="s">
        <v>227</v>
      </c>
      <c r="E122" s="176" t="s">
        <v>1479</v>
      </c>
      <c r="F122" s="177" t="s">
        <v>1480</v>
      </c>
      <c r="G122" s="178" t="s">
        <v>281</v>
      </c>
      <c r="H122" s="179">
        <v>1</v>
      </c>
      <c r="I122" s="180"/>
      <c r="J122" s="181">
        <f t="shared" si="0"/>
        <v>0</v>
      </c>
      <c r="K122" s="177" t="s">
        <v>19</v>
      </c>
      <c r="L122" s="40"/>
      <c r="M122" s="244" t="s">
        <v>19</v>
      </c>
      <c r="N122" s="245" t="s">
        <v>45</v>
      </c>
      <c r="O122" s="242"/>
      <c r="P122" s="246">
        <f t="shared" si="1"/>
        <v>0</v>
      </c>
      <c r="Q122" s="246">
        <v>0</v>
      </c>
      <c r="R122" s="246">
        <f t="shared" si="2"/>
        <v>0</v>
      </c>
      <c r="S122" s="246">
        <v>0</v>
      </c>
      <c r="T122" s="247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231</v>
      </c>
      <c r="AT122" s="186" t="s">
        <v>227</v>
      </c>
      <c r="AU122" s="186" t="s">
        <v>74</v>
      </c>
      <c r="AY122" s="18" t="s">
        <v>225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8" t="s">
        <v>82</v>
      </c>
      <c r="BK122" s="187">
        <f t="shared" si="9"/>
        <v>0</v>
      </c>
      <c r="BL122" s="18" t="s">
        <v>231</v>
      </c>
      <c r="BM122" s="186" t="s">
        <v>664</v>
      </c>
    </row>
    <row r="123" spans="1:31" s="2" customFormat="1" ht="6.95" customHeight="1">
      <c r="A123" s="35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0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algorithmName="SHA-512" hashValue="Lv39/sHc+6ixZRwXegbdPTLYlgDPVyEr3BRbxkt3VMKIwHJc6ydPU/G9iKXLDzS5TGygQjklAS2efvFC+b93oQ==" saltValue="xaq7Y8JS76gHJVaQMbFY3ix8yopbDQXow6PKYYqB73np6av74hHcN7b1Mz3KG0Vqwgc1WfMIJg10qedQuh+Izw==" spinCount="100000" sheet="1" objects="1" scenarios="1" formatColumns="0" formatRows="0" autoFilter="0"/>
  <autoFilter ref="C78:K122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1481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33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34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33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34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ROUND(J79,2)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ROUND((SUM(BE79:BE95)),2)</f>
        <v>0</v>
      </c>
      <c r="G33" s="35"/>
      <c r="H33" s="35"/>
      <c r="I33" s="120">
        <v>0.21</v>
      </c>
      <c r="J33" s="119">
        <f>ROUND(((SUM(BE79:BE95))*I33),2)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ROUND((SUM(BF79:BF95)),2)</f>
        <v>0</v>
      </c>
      <c r="G34" s="35"/>
      <c r="H34" s="35"/>
      <c r="I34" s="120">
        <v>0.15</v>
      </c>
      <c r="J34" s="119">
        <f>ROUND(((SUM(BF79:BF95))*I34),2)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ROUND((SUM(BG79:BG95)),2)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ROUND((SUM(BH79:BH95)),2)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ROUND((SUM(BI79:BI95)),2)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04 - Chlazení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REMIUMA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REMIUMA s.r.o.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J79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210</v>
      </c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6.5" customHeight="1">
      <c r="A69" s="35"/>
      <c r="B69" s="36"/>
      <c r="C69" s="37"/>
      <c r="D69" s="37"/>
      <c r="E69" s="390" t="str">
        <f>E7</f>
        <v>Hasičská zbrojnice Bílina</v>
      </c>
      <c r="F69" s="391"/>
      <c r="G69" s="391"/>
      <c r="H69" s="391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147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47" t="str">
        <f>E9</f>
        <v>04 - Chlazení</v>
      </c>
      <c r="F71" s="392"/>
      <c r="G71" s="392"/>
      <c r="H71" s="392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21</v>
      </c>
      <c r="D73" s="37"/>
      <c r="E73" s="37"/>
      <c r="F73" s="28" t="str">
        <f>F12</f>
        <v>Bílina</v>
      </c>
      <c r="G73" s="37"/>
      <c r="H73" s="37"/>
      <c r="I73" s="30" t="s">
        <v>23</v>
      </c>
      <c r="J73" s="60" t="str">
        <f>IF(J12="","",J12)</f>
        <v>9. 6. 2022</v>
      </c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2" customHeight="1">
      <c r="A75" s="35"/>
      <c r="B75" s="36"/>
      <c r="C75" s="30" t="s">
        <v>25</v>
      </c>
      <c r="D75" s="37"/>
      <c r="E75" s="37"/>
      <c r="F75" s="28" t="str">
        <f>E15</f>
        <v>Město Bílina</v>
      </c>
      <c r="G75" s="37"/>
      <c r="H75" s="37"/>
      <c r="I75" s="30" t="s">
        <v>32</v>
      </c>
      <c r="J75" s="33" t="str">
        <f>E21</f>
        <v>REMIUMA s.r.o.</v>
      </c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30</v>
      </c>
      <c r="D76" s="37"/>
      <c r="E76" s="37"/>
      <c r="F76" s="28" t="str">
        <f>IF(E18="","",E18)</f>
        <v>Vyplň údaj</v>
      </c>
      <c r="G76" s="37"/>
      <c r="H76" s="37"/>
      <c r="I76" s="30" t="s">
        <v>37</v>
      </c>
      <c r="J76" s="33" t="str">
        <f>E24</f>
        <v>REMIUMA s.r.o.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0.3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1" customFormat="1" ht="29.25" customHeight="1">
      <c r="A78" s="148"/>
      <c r="B78" s="149"/>
      <c r="C78" s="150" t="s">
        <v>211</v>
      </c>
      <c r="D78" s="151" t="s">
        <v>59</v>
      </c>
      <c r="E78" s="151" t="s">
        <v>55</v>
      </c>
      <c r="F78" s="151" t="s">
        <v>56</v>
      </c>
      <c r="G78" s="151" t="s">
        <v>212</v>
      </c>
      <c r="H78" s="151" t="s">
        <v>213</v>
      </c>
      <c r="I78" s="151" t="s">
        <v>214</v>
      </c>
      <c r="J78" s="151" t="s">
        <v>187</v>
      </c>
      <c r="K78" s="152" t="s">
        <v>215</v>
      </c>
      <c r="L78" s="153"/>
      <c r="M78" s="69" t="s">
        <v>19</v>
      </c>
      <c r="N78" s="70" t="s">
        <v>44</v>
      </c>
      <c r="O78" s="70" t="s">
        <v>216</v>
      </c>
      <c r="P78" s="70" t="s">
        <v>217</v>
      </c>
      <c r="Q78" s="70" t="s">
        <v>218</v>
      </c>
      <c r="R78" s="70" t="s">
        <v>219</v>
      </c>
      <c r="S78" s="70" t="s">
        <v>220</v>
      </c>
      <c r="T78" s="71" t="s">
        <v>221</v>
      </c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</row>
    <row r="79" spans="1:63" s="2" customFormat="1" ht="22.9" customHeight="1">
      <c r="A79" s="35"/>
      <c r="B79" s="36"/>
      <c r="C79" s="76" t="s">
        <v>222</v>
      </c>
      <c r="D79" s="37"/>
      <c r="E79" s="37"/>
      <c r="F79" s="37"/>
      <c r="G79" s="37"/>
      <c r="H79" s="37"/>
      <c r="I79" s="37"/>
      <c r="J79" s="154">
        <f>BK79</f>
        <v>0</v>
      </c>
      <c r="K79" s="37"/>
      <c r="L79" s="40"/>
      <c r="M79" s="72"/>
      <c r="N79" s="155"/>
      <c r="O79" s="73"/>
      <c r="P79" s="156">
        <f>SUM(P80:P95)</f>
        <v>0</v>
      </c>
      <c r="Q79" s="73"/>
      <c r="R79" s="156">
        <f>SUM(R80:R95)</f>
        <v>0</v>
      </c>
      <c r="S79" s="73"/>
      <c r="T79" s="157">
        <f>SUM(T80:T95)</f>
        <v>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T79" s="18" t="s">
        <v>73</v>
      </c>
      <c r="AU79" s="18" t="s">
        <v>188</v>
      </c>
      <c r="BK79" s="158">
        <f>SUM(BK80:BK95)</f>
        <v>0</v>
      </c>
    </row>
    <row r="80" spans="1:65" s="2" customFormat="1" ht="33" customHeight="1">
      <c r="A80" s="35"/>
      <c r="B80" s="36"/>
      <c r="C80" s="175" t="s">
        <v>74</v>
      </c>
      <c r="D80" s="175" t="s">
        <v>227</v>
      </c>
      <c r="E80" s="176" t="s">
        <v>1394</v>
      </c>
      <c r="F80" s="177" t="s">
        <v>1482</v>
      </c>
      <c r="G80" s="178" t="s">
        <v>975</v>
      </c>
      <c r="H80" s="179">
        <v>1</v>
      </c>
      <c r="I80" s="180"/>
      <c r="J80" s="181">
        <f aca="true" t="shared" si="0" ref="J80:J95">ROUND(I80*H80,2)</f>
        <v>0</v>
      </c>
      <c r="K80" s="177" t="s">
        <v>19</v>
      </c>
      <c r="L80" s="40"/>
      <c r="M80" s="182" t="s">
        <v>19</v>
      </c>
      <c r="N80" s="183" t="s">
        <v>45</v>
      </c>
      <c r="O80" s="65"/>
      <c r="P80" s="184">
        <f aca="true" t="shared" si="1" ref="P80:P95">O80*H80</f>
        <v>0</v>
      </c>
      <c r="Q80" s="184">
        <v>0</v>
      </c>
      <c r="R80" s="184">
        <f aca="true" t="shared" si="2" ref="R80:R95">Q80*H80</f>
        <v>0</v>
      </c>
      <c r="S80" s="184">
        <v>0</v>
      </c>
      <c r="T80" s="185">
        <f aca="true" t="shared" si="3" ref="T80:T95"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86" t="s">
        <v>231</v>
      </c>
      <c r="AT80" s="186" t="s">
        <v>227</v>
      </c>
      <c r="AU80" s="186" t="s">
        <v>74</v>
      </c>
      <c r="AY80" s="18" t="s">
        <v>225</v>
      </c>
      <c r="BE80" s="187">
        <f aca="true" t="shared" si="4" ref="BE80:BE95">IF(N80="základní",J80,0)</f>
        <v>0</v>
      </c>
      <c r="BF80" s="187">
        <f aca="true" t="shared" si="5" ref="BF80:BF95">IF(N80="snížená",J80,0)</f>
        <v>0</v>
      </c>
      <c r="BG80" s="187">
        <f aca="true" t="shared" si="6" ref="BG80:BG95">IF(N80="zákl. přenesená",J80,0)</f>
        <v>0</v>
      </c>
      <c r="BH80" s="187">
        <f aca="true" t="shared" si="7" ref="BH80:BH95">IF(N80="sníž. přenesená",J80,0)</f>
        <v>0</v>
      </c>
      <c r="BI80" s="187">
        <f aca="true" t="shared" si="8" ref="BI80:BI95">IF(N80="nulová",J80,0)</f>
        <v>0</v>
      </c>
      <c r="BJ80" s="18" t="s">
        <v>82</v>
      </c>
      <c r="BK80" s="187">
        <f aca="true" t="shared" si="9" ref="BK80:BK95">ROUND(I80*H80,2)</f>
        <v>0</v>
      </c>
      <c r="BL80" s="18" t="s">
        <v>231</v>
      </c>
      <c r="BM80" s="186" t="s">
        <v>84</v>
      </c>
    </row>
    <row r="81" spans="1:65" s="2" customFormat="1" ht="16.5" customHeight="1">
      <c r="A81" s="35"/>
      <c r="B81" s="36"/>
      <c r="C81" s="175" t="s">
        <v>74</v>
      </c>
      <c r="D81" s="175" t="s">
        <v>227</v>
      </c>
      <c r="E81" s="176" t="s">
        <v>1402</v>
      </c>
      <c r="F81" s="177" t="s">
        <v>1483</v>
      </c>
      <c r="G81" s="178" t="s">
        <v>975</v>
      </c>
      <c r="H81" s="179">
        <v>2</v>
      </c>
      <c r="I81" s="180"/>
      <c r="J81" s="181">
        <f t="shared" si="0"/>
        <v>0</v>
      </c>
      <c r="K81" s="177" t="s">
        <v>19</v>
      </c>
      <c r="L81" s="40"/>
      <c r="M81" s="182" t="s">
        <v>19</v>
      </c>
      <c r="N81" s="183" t="s">
        <v>45</v>
      </c>
      <c r="O81" s="65"/>
      <c r="P81" s="184">
        <f t="shared" si="1"/>
        <v>0</v>
      </c>
      <c r="Q81" s="184">
        <v>0</v>
      </c>
      <c r="R81" s="184">
        <f t="shared" si="2"/>
        <v>0</v>
      </c>
      <c r="S81" s="184">
        <v>0</v>
      </c>
      <c r="T81" s="185">
        <f t="shared" si="3"/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R81" s="186" t="s">
        <v>231</v>
      </c>
      <c r="AT81" s="186" t="s">
        <v>227</v>
      </c>
      <c r="AU81" s="186" t="s">
        <v>74</v>
      </c>
      <c r="AY81" s="18" t="s">
        <v>225</v>
      </c>
      <c r="BE81" s="187">
        <f t="shared" si="4"/>
        <v>0</v>
      </c>
      <c r="BF81" s="187">
        <f t="shared" si="5"/>
        <v>0</v>
      </c>
      <c r="BG81" s="187">
        <f t="shared" si="6"/>
        <v>0</v>
      </c>
      <c r="BH81" s="187">
        <f t="shared" si="7"/>
        <v>0</v>
      </c>
      <c r="BI81" s="187">
        <f t="shared" si="8"/>
        <v>0</v>
      </c>
      <c r="BJ81" s="18" t="s">
        <v>82</v>
      </c>
      <c r="BK81" s="187">
        <f t="shared" si="9"/>
        <v>0</v>
      </c>
      <c r="BL81" s="18" t="s">
        <v>231</v>
      </c>
      <c r="BM81" s="186" t="s">
        <v>231</v>
      </c>
    </row>
    <row r="82" spans="1:65" s="2" customFormat="1" ht="16.5" customHeight="1">
      <c r="A82" s="35"/>
      <c r="B82" s="36"/>
      <c r="C82" s="175" t="s">
        <v>74</v>
      </c>
      <c r="D82" s="175" t="s">
        <v>227</v>
      </c>
      <c r="E82" s="176" t="s">
        <v>1404</v>
      </c>
      <c r="F82" s="177" t="s">
        <v>1484</v>
      </c>
      <c r="G82" s="178" t="s">
        <v>975</v>
      </c>
      <c r="H82" s="179">
        <v>2</v>
      </c>
      <c r="I82" s="180"/>
      <c r="J82" s="181">
        <f t="shared" si="0"/>
        <v>0</v>
      </c>
      <c r="K82" s="177" t="s">
        <v>19</v>
      </c>
      <c r="L82" s="40"/>
      <c r="M82" s="182" t="s">
        <v>19</v>
      </c>
      <c r="N82" s="183" t="s">
        <v>45</v>
      </c>
      <c r="O82" s="65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86" t="s">
        <v>231</v>
      </c>
      <c r="AT82" s="186" t="s">
        <v>227</v>
      </c>
      <c r="AU82" s="186" t="s">
        <v>74</v>
      </c>
      <c r="AY82" s="18" t="s">
        <v>225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8" t="s">
        <v>82</v>
      </c>
      <c r="BK82" s="187">
        <f t="shared" si="9"/>
        <v>0</v>
      </c>
      <c r="BL82" s="18" t="s">
        <v>231</v>
      </c>
      <c r="BM82" s="186" t="s">
        <v>255</v>
      </c>
    </row>
    <row r="83" spans="1:65" s="2" customFormat="1" ht="37.9" customHeight="1">
      <c r="A83" s="35"/>
      <c r="B83" s="36"/>
      <c r="C83" s="175" t="s">
        <v>74</v>
      </c>
      <c r="D83" s="175" t="s">
        <v>227</v>
      </c>
      <c r="E83" s="176" t="s">
        <v>1406</v>
      </c>
      <c r="F83" s="177" t="s">
        <v>1485</v>
      </c>
      <c r="G83" s="178" t="s">
        <v>554</v>
      </c>
      <c r="H83" s="179">
        <v>17</v>
      </c>
      <c r="I83" s="180"/>
      <c r="J83" s="181">
        <f t="shared" si="0"/>
        <v>0</v>
      </c>
      <c r="K83" s="177" t="s">
        <v>19</v>
      </c>
      <c r="L83" s="40"/>
      <c r="M83" s="182" t="s">
        <v>19</v>
      </c>
      <c r="N83" s="183" t="s">
        <v>45</v>
      </c>
      <c r="O83" s="65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6" t="s">
        <v>231</v>
      </c>
      <c r="AT83" s="186" t="s">
        <v>227</v>
      </c>
      <c r="AU83" s="186" t="s">
        <v>74</v>
      </c>
      <c r="AY83" s="18" t="s">
        <v>225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8" t="s">
        <v>82</v>
      </c>
      <c r="BK83" s="187">
        <f t="shared" si="9"/>
        <v>0</v>
      </c>
      <c r="BL83" s="18" t="s">
        <v>231</v>
      </c>
      <c r="BM83" s="186" t="s">
        <v>268</v>
      </c>
    </row>
    <row r="84" spans="1:65" s="2" customFormat="1" ht="24.2" customHeight="1">
      <c r="A84" s="35"/>
      <c r="B84" s="36"/>
      <c r="C84" s="175" t="s">
        <v>74</v>
      </c>
      <c r="D84" s="175" t="s">
        <v>227</v>
      </c>
      <c r="E84" s="176" t="s">
        <v>1408</v>
      </c>
      <c r="F84" s="177" t="s">
        <v>1486</v>
      </c>
      <c r="G84" s="178" t="s">
        <v>281</v>
      </c>
      <c r="H84" s="179">
        <v>1</v>
      </c>
      <c r="I84" s="180"/>
      <c r="J84" s="181">
        <f t="shared" si="0"/>
        <v>0</v>
      </c>
      <c r="K84" s="177" t="s">
        <v>19</v>
      </c>
      <c r="L84" s="40"/>
      <c r="M84" s="182" t="s">
        <v>19</v>
      </c>
      <c r="N84" s="183" t="s">
        <v>45</v>
      </c>
      <c r="O84" s="65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6" t="s">
        <v>231</v>
      </c>
      <c r="AT84" s="186" t="s">
        <v>227</v>
      </c>
      <c r="AU84" s="186" t="s">
        <v>74</v>
      </c>
      <c r="AY84" s="18" t="s">
        <v>225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8" t="s">
        <v>82</v>
      </c>
      <c r="BK84" s="187">
        <f t="shared" si="9"/>
        <v>0</v>
      </c>
      <c r="BL84" s="18" t="s">
        <v>231</v>
      </c>
      <c r="BM84" s="186" t="s">
        <v>109</v>
      </c>
    </row>
    <row r="85" spans="1:65" s="2" customFormat="1" ht="16.5" customHeight="1">
      <c r="A85" s="35"/>
      <c r="B85" s="36"/>
      <c r="C85" s="175" t="s">
        <v>74</v>
      </c>
      <c r="D85" s="175" t="s">
        <v>227</v>
      </c>
      <c r="E85" s="176" t="s">
        <v>1410</v>
      </c>
      <c r="F85" s="177" t="s">
        <v>1487</v>
      </c>
      <c r="G85" s="178" t="s">
        <v>281</v>
      </c>
      <c r="H85" s="179">
        <v>2</v>
      </c>
      <c r="I85" s="180"/>
      <c r="J85" s="181">
        <f t="shared" si="0"/>
        <v>0</v>
      </c>
      <c r="K85" s="177" t="s">
        <v>19</v>
      </c>
      <c r="L85" s="40"/>
      <c r="M85" s="182" t="s">
        <v>19</v>
      </c>
      <c r="N85" s="183" t="s">
        <v>45</v>
      </c>
      <c r="O85" s="65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231</v>
      </c>
      <c r="AT85" s="186" t="s">
        <v>227</v>
      </c>
      <c r="AU85" s="186" t="s">
        <v>74</v>
      </c>
      <c r="AY85" s="18" t="s">
        <v>225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8" t="s">
        <v>82</v>
      </c>
      <c r="BK85" s="187">
        <f t="shared" si="9"/>
        <v>0</v>
      </c>
      <c r="BL85" s="18" t="s">
        <v>231</v>
      </c>
      <c r="BM85" s="186" t="s">
        <v>115</v>
      </c>
    </row>
    <row r="86" spans="1:65" s="2" customFormat="1" ht="24.2" customHeight="1">
      <c r="A86" s="35"/>
      <c r="B86" s="36"/>
      <c r="C86" s="175" t="s">
        <v>74</v>
      </c>
      <c r="D86" s="175" t="s">
        <v>227</v>
      </c>
      <c r="E86" s="176" t="s">
        <v>1412</v>
      </c>
      <c r="F86" s="177" t="s">
        <v>1488</v>
      </c>
      <c r="G86" s="178" t="s">
        <v>281</v>
      </c>
      <c r="H86" s="179">
        <v>2</v>
      </c>
      <c r="I86" s="180"/>
      <c r="J86" s="181">
        <f t="shared" si="0"/>
        <v>0</v>
      </c>
      <c r="K86" s="177" t="s">
        <v>19</v>
      </c>
      <c r="L86" s="40"/>
      <c r="M86" s="182" t="s">
        <v>19</v>
      </c>
      <c r="N86" s="183" t="s">
        <v>45</v>
      </c>
      <c r="O86" s="65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6" t="s">
        <v>231</v>
      </c>
      <c r="AT86" s="186" t="s">
        <v>227</v>
      </c>
      <c r="AU86" s="186" t="s">
        <v>74</v>
      </c>
      <c r="AY86" s="18" t="s">
        <v>225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8" t="s">
        <v>82</v>
      </c>
      <c r="BK86" s="187">
        <f t="shared" si="9"/>
        <v>0</v>
      </c>
      <c r="BL86" s="18" t="s">
        <v>231</v>
      </c>
      <c r="BM86" s="186" t="s">
        <v>121</v>
      </c>
    </row>
    <row r="87" spans="1:65" s="2" customFormat="1" ht="16.5" customHeight="1">
      <c r="A87" s="35"/>
      <c r="B87" s="36"/>
      <c r="C87" s="175" t="s">
        <v>74</v>
      </c>
      <c r="D87" s="175" t="s">
        <v>227</v>
      </c>
      <c r="E87" s="176" t="s">
        <v>1414</v>
      </c>
      <c r="F87" s="177" t="s">
        <v>1489</v>
      </c>
      <c r="G87" s="178" t="s">
        <v>554</v>
      </c>
      <c r="H87" s="179">
        <v>8</v>
      </c>
      <c r="I87" s="180"/>
      <c r="J87" s="181">
        <f t="shared" si="0"/>
        <v>0</v>
      </c>
      <c r="K87" s="177" t="s">
        <v>19</v>
      </c>
      <c r="L87" s="40"/>
      <c r="M87" s="182" t="s">
        <v>19</v>
      </c>
      <c r="N87" s="183" t="s">
        <v>45</v>
      </c>
      <c r="O87" s="65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231</v>
      </c>
      <c r="AT87" s="186" t="s">
        <v>227</v>
      </c>
      <c r="AU87" s="186" t="s">
        <v>74</v>
      </c>
      <c r="AY87" s="18" t="s">
        <v>225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8" t="s">
        <v>82</v>
      </c>
      <c r="BK87" s="187">
        <f t="shared" si="9"/>
        <v>0</v>
      </c>
      <c r="BL87" s="18" t="s">
        <v>231</v>
      </c>
      <c r="BM87" s="186" t="s">
        <v>295</v>
      </c>
    </row>
    <row r="88" spans="1:65" s="2" customFormat="1" ht="16.5" customHeight="1">
      <c r="A88" s="35"/>
      <c r="B88" s="36"/>
      <c r="C88" s="175" t="s">
        <v>74</v>
      </c>
      <c r="D88" s="175" t="s">
        <v>227</v>
      </c>
      <c r="E88" s="176" t="s">
        <v>1416</v>
      </c>
      <c r="F88" s="177" t="s">
        <v>1490</v>
      </c>
      <c r="G88" s="178" t="s">
        <v>281</v>
      </c>
      <c r="H88" s="179">
        <v>1</v>
      </c>
      <c r="I88" s="180"/>
      <c r="J88" s="181">
        <f t="shared" si="0"/>
        <v>0</v>
      </c>
      <c r="K88" s="177" t="s">
        <v>19</v>
      </c>
      <c r="L88" s="40"/>
      <c r="M88" s="182" t="s">
        <v>19</v>
      </c>
      <c r="N88" s="183" t="s">
        <v>45</v>
      </c>
      <c r="O88" s="65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231</v>
      </c>
      <c r="AT88" s="186" t="s">
        <v>227</v>
      </c>
      <c r="AU88" s="186" t="s">
        <v>74</v>
      </c>
      <c r="AY88" s="18" t="s">
        <v>225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8" t="s">
        <v>82</v>
      </c>
      <c r="BK88" s="187">
        <f t="shared" si="9"/>
        <v>0</v>
      </c>
      <c r="BL88" s="18" t="s">
        <v>231</v>
      </c>
      <c r="BM88" s="186" t="s">
        <v>314</v>
      </c>
    </row>
    <row r="89" spans="1:65" s="2" customFormat="1" ht="24.2" customHeight="1">
      <c r="A89" s="35"/>
      <c r="B89" s="36"/>
      <c r="C89" s="175" t="s">
        <v>74</v>
      </c>
      <c r="D89" s="175" t="s">
        <v>227</v>
      </c>
      <c r="E89" s="176" t="s">
        <v>1418</v>
      </c>
      <c r="F89" s="177" t="s">
        <v>1491</v>
      </c>
      <c r="G89" s="178" t="s">
        <v>281</v>
      </c>
      <c r="H89" s="179">
        <v>1</v>
      </c>
      <c r="I89" s="180"/>
      <c r="J89" s="181">
        <f t="shared" si="0"/>
        <v>0</v>
      </c>
      <c r="K89" s="177" t="s">
        <v>19</v>
      </c>
      <c r="L89" s="40"/>
      <c r="M89" s="182" t="s">
        <v>19</v>
      </c>
      <c r="N89" s="183" t="s">
        <v>45</v>
      </c>
      <c r="O89" s="65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231</v>
      </c>
      <c r="AT89" s="186" t="s">
        <v>227</v>
      </c>
      <c r="AU89" s="186" t="s">
        <v>74</v>
      </c>
      <c r="AY89" s="18" t="s">
        <v>225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8" t="s">
        <v>82</v>
      </c>
      <c r="BK89" s="187">
        <f t="shared" si="9"/>
        <v>0</v>
      </c>
      <c r="BL89" s="18" t="s">
        <v>231</v>
      </c>
      <c r="BM89" s="186" t="s">
        <v>1238</v>
      </c>
    </row>
    <row r="90" spans="1:65" s="2" customFormat="1" ht="16.5" customHeight="1">
      <c r="A90" s="35"/>
      <c r="B90" s="36"/>
      <c r="C90" s="175" t="s">
        <v>74</v>
      </c>
      <c r="D90" s="175" t="s">
        <v>227</v>
      </c>
      <c r="E90" s="176" t="s">
        <v>1420</v>
      </c>
      <c r="F90" s="177" t="s">
        <v>1480</v>
      </c>
      <c r="G90" s="178" t="s">
        <v>281</v>
      </c>
      <c r="H90" s="179">
        <v>1</v>
      </c>
      <c r="I90" s="180"/>
      <c r="J90" s="181">
        <f t="shared" si="0"/>
        <v>0</v>
      </c>
      <c r="K90" s="177" t="s">
        <v>19</v>
      </c>
      <c r="L90" s="40"/>
      <c r="M90" s="182" t="s">
        <v>19</v>
      </c>
      <c r="N90" s="183" t="s">
        <v>45</v>
      </c>
      <c r="O90" s="65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231</v>
      </c>
      <c r="AT90" s="186" t="s">
        <v>227</v>
      </c>
      <c r="AU90" s="186" t="s">
        <v>74</v>
      </c>
      <c r="AY90" s="18" t="s">
        <v>225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8" t="s">
        <v>82</v>
      </c>
      <c r="BK90" s="187">
        <f t="shared" si="9"/>
        <v>0</v>
      </c>
      <c r="BL90" s="18" t="s">
        <v>231</v>
      </c>
      <c r="BM90" s="186" t="s">
        <v>305</v>
      </c>
    </row>
    <row r="91" spans="1:65" s="2" customFormat="1" ht="16.5" customHeight="1">
      <c r="A91" s="35"/>
      <c r="B91" s="36"/>
      <c r="C91" s="175" t="s">
        <v>74</v>
      </c>
      <c r="D91" s="175" t="s">
        <v>227</v>
      </c>
      <c r="E91" s="176" t="s">
        <v>1424</v>
      </c>
      <c r="F91" s="177" t="s">
        <v>1492</v>
      </c>
      <c r="G91" s="178" t="s">
        <v>281</v>
      </c>
      <c r="H91" s="179">
        <v>1</v>
      </c>
      <c r="I91" s="180"/>
      <c r="J91" s="181">
        <f t="shared" si="0"/>
        <v>0</v>
      </c>
      <c r="K91" s="177" t="s">
        <v>19</v>
      </c>
      <c r="L91" s="40"/>
      <c r="M91" s="182" t="s">
        <v>19</v>
      </c>
      <c r="N91" s="183" t="s">
        <v>45</v>
      </c>
      <c r="O91" s="65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231</v>
      </c>
      <c r="AT91" s="186" t="s">
        <v>227</v>
      </c>
      <c r="AU91" s="186" t="s">
        <v>74</v>
      </c>
      <c r="AY91" s="18" t="s">
        <v>225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8" t="s">
        <v>82</v>
      </c>
      <c r="BK91" s="187">
        <f t="shared" si="9"/>
        <v>0</v>
      </c>
      <c r="BL91" s="18" t="s">
        <v>231</v>
      </c>
      <c r="BM91" s="186" t="s">
        <v>434</v>
      </c>
    </row>
    <row r="92" spans="1:65" s="2" customFormat="1" ht="16.5" customHeight="1">
      <c r="A92" s="35"/>
      <c r="B92" s="36"/>
      <c r="C92" s="175" t="s">
        <v>74</v>
      </c>
      <c r="D92" s="175" t="s">
        <v>227</v>
      </c>
      <c r="E92" s="176" t="s">
        <v>1426</v>
      </c>
      <c r="F92" s="177" t="s">
        <v>1493</v>
      </c>
      <c r="G92" s="178" t="s">
        <v>281</v>
      </c>
      <c r="H92" s="179">
        <v>1</v>
      </c>
      <c r="I92" s="180"/>
      <c r="J92" s="181">
        <f t="shared" si="0"/>
        <v>0</v>
      </c>
      <c r="K92" s="177" t="s">
        <v>19</v>
      </c>
      <c r="L92" s="40"/>
      <c r="M92" s="182" t="s">
        <v>19</v>
      </c>
      <c r="N92" s="183" t="s">
        <v>45</v>
      </c>
      <c r="O92" s="65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231</v>
      </c>
      <c r="AT92" s="186" t="s">
        <v>227</v>
      </c>
      <c r="AU92" s="186" t="s">
        <v>74</v>
      </c>
      <c r="AY92" s="18" t="s">
        <v>225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8" t="s">
        <v>82</v>
      </c>
      <c r="BK92" s="187">
        <f t="shared" si="9"/>
        <v>0</v>
      </c>
      <c r="BL92" s="18" t="s">
        <v>231</v>
      </c>
      <c r="BM92" s="186" t="s">
        <v>445</v>
      </c>
    </row>
    <row r="93" spans="1:65" s="2" customFormat="1" ht="16.5" customHeight="1">
      <c r="A93" s="35"/>
      <c r="B93" s="36"/>
      <c r="C93" s="175" t="s">
        <v>74</v>
      </c>
      <c r="D93" s="175" t="s">
        <v>227</v>
      </c>
      <c r="E93" s="176" t="s">
        <v>1428</v>
      </c>
      <c r="F93" s="177" t="s">
        <v>1494</v>
      </c>
      <c r="G93" s="178" t="s">
        <v>281</v>
      </c>
      <c r="H93" s="179">
        <v>1</v>
      </c>
      <c r="I93" s="180"/>
      <c r="J93" s="181">
        <f t="shared" si="0"/>
        <v>0</v>
      </c>
      <c r="K93" s="177" t="s">
        <v>19</v>
      </c>
      <c r="L93" s="40"/>
      <c r="M93" s="182" t="s">
        <v>19</v>
      </c>
      <c r="N93" s="183" t="s">
        <v>45</v>
      </c>
      <c r="O93" s="65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231</v>
      </c>
      <c r="AT93" s="186" t="s">
        <v>227</v>
      </c>
      <c r="AU93" s="186" t="s">
        <v>74</v>
      </c>
      <c r="AY93" s="18" t="s">
        <v>225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8" t="s">
        <v>82</v>
      </c>
      <c r="BK93" s="187">
        <f t="shared" si="9"/>
        <v>0</v>
      </c>
      <c r="BL93" s="18" t="s">
        <v>231</v>
      </c>
      <c r="BM93" s="186" t="s">
        <v>455</v>
      </c>
    </row>
    <row r="94" spans="1:65" s="2" customFormat="1" ht="16.5" customHeight="1">
      <c r="A94" s="35"/>
      <c r="B94" s="36"/>
      <c r="C94" s="175" t="s">
        <v>74</v>
      </c>
      <c r="D94" s="175" t="s">
        <v>227</v>
      </c>
      <c r="E94" s="176" t="s">
        <v>1430</v>
      </c>
      <c r="F94" s="177" t="s">
        <v>1495</v>
      </c>
      <c r="G94" s="178" t="s">
        <v>281</v>
      </c>
      <c r="H94" s="179">
        <v>1</v>
      </c>
      <c r="I94" s="180"/>
      <c r="J94" s="181">
        <f t="shared" si="0"/>
        <v>0</v>
      </c>
      <c r="K94" s="177" t="s">
        <v>19</v>
      </c>
      <c r="L94" s="40"/>
      <c r="M94" s="182" t="s">
        <v>19</v>
      </c>
      <c r="N94" s="183" t="s">
        <v>45</v>
      </c>
      <c r="O94" s="65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231</v>
      </c>
      <c r="AT94" s="186" t="s">
        <v>227</v>
      </c>
      <c r="AU94" s="186" t="s">
        <v>74</v>
      </c>
      <c r="AY94" s="18" t="s">
        <v>225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8" t="s">
        <v>82</v>
      </c>
      <c r="BK94" s="187">
        <f t="shared" si="9"/>
        <v>0</v>
      </c>
      <c r="BL94" s="18" t="s">
        <v>231</v>
      </c>
      <c r="BM94" s="186" t="s">
        <v>721</v>
      </c>
    </row>
    <row r="95" spans="1:65" s="2" customFormat="1" ht="16.5" customHeight="1">
      <c r="A95" s="35"/>
      <c r="B95" s="36"/>
      <c r="C95" s="175" t="s">
        <v>74</v>
      </c>
      <c r="D95" s="175" t="s">
        <v>227</v>
      </c>
      <c r="E95" s="176" t="s">
        <v>1432</v>
      </c>
      <c r="F95" s="177" t="s">
        <v>1496</v>
      </c>
      <c r="G95" s="178" t="s">
        <v>281</v>
      </c>
      <c r="H95" s="179">
        <v>1</v>
      </c>
      <c r="I95" s="180"/>
      <c r="J95" s="181">
        <f t="shared" si="0"/>
        <v>0</v>
      </c>
      <c r="K95" s="177" t="s">
        <v>19</v>
      </c>
      <c r="L95" s="40"/>
      <c r="M95" s="244" t="s">
        <v>19</v>
      </c>
      <c r="N95" s="245" t="s">
        <v>45</v>
      </c>
      <c r="O95" s="242"/>
      <c r="P95" s="246">
        <f t="shared" si="1"/>
        <v>0</v>
      </c>
      <c r="Q95" s="246">
        <v>0</v>
      </c>
      <c r="R95" s="246">
        <f t="shared" si="2"/>
        <v>0</v>
      </c>
      <c r="S95" s="246">
        <v>0</v>
      </c>
      <c r="T95" s="247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231</v>
      </c>
      <c r="AT95" s="186" t="s">
        <v>227</v>
      </c>
      <c r="AU95" s="186" t="s">
        <v>74</v>
      </c>
      <c r="AY95" s="18" t="s">
        <v>225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8" t="s">
        <v>82</v>
      </c>
      <c r="BK95" s="187">
        <f t="shared" si="9"/>
        <v>0</v>
      </c>
      <c r="BL95" s="18" t="s">
        <v>231</v>
      </c>
      <c r="BM95" s="186" t="s">
        <v>736</v>
      </c>
    </row>
    <row r="96" spans="1:31" s="2" customFormat="1" ht="6.95" customHeight="1">
      <c r="A96" s="35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0"/>
      <c r="M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</sheetData>
  <sheetProtection algorithmName="SHA-512" hashValue="2tQVwl4nZOBRIUjlzV57JmmB7Dn7IrdJiswPhqfJ5K659yII6QjobxbSl0A58I5OIMCAfTewttkDHDgkAVIxsw==" saltValue="+cWu0SSULnYet0k4Wj1Tb+E0PRmjucAOiyrWNg/Ob/o32EgKQtR5ThM2jbWK45MiWRwyPm2IAzFxFGNGtnK1tA==" spinCount="100000" sheet="1" objects="1" scenarios="1" formatColumns="0" formatRows="0" autoFilter="0"/>
  <autoFilter ref="C78:K95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1497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ROUND(J88,2)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ROUND((SUM(BE88:BE173)),2)</f>
        <v>0</v>
      </c>
      <c r="G33" s="35"/>
      <c r="H33" s="35"/>
      <c r="I33" s="120">
        <v>0.21</v>
      </c>
      <c r="J33" s="119">
        <f>ROUND(((SUM(BE88:BE173))*I33),2)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ROUND((SUM(BF88:BF173)),2)</f>
        <v>0</v>
      </c>
      <c r="G34" s="35"/>
      <c r="H34" s="35"/>
      <c r="I34" s="120">
        <v>0.15</v>
      </c>
      <c r="J34" s="119">
        <f>ROUND(((SUM(BF88:BF173))*I34),2)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ROUND((SUM(BG88:BG173)),2)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ROUND((SUM(BH88:BH173)),2)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ROUND((SUM(BI88:BI173)),2)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05 - Vytápění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197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199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1502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2:12" s="10" customFormat="1" ht="19.9" customHeight="1">
      <c r="B63" s="142"/>
      <c r="C63" s="143"/>
      <c r="D63" s="144" t="s">
        <v>1503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2:12" s="10" customFormat="1" ht="19.9" customHeight="1">
      <c r="B64" s="142"/>
      <c r="C64" s="143"/>
      <c r="D64" s="144" t="s">
        <v>1504</v>
      </c>
      <c r="E64" s="145"/>
      <c r="F64" s="145"/>
      <c r="G64" s="145"/>
      <c r="H64" s="145"/>
      <c r="I64" s="145"/>
      <c r="J64" s="146">
        <f>J104</f>
        <v>0</v>
      </c>
      <c r="K64" s="143"/>
      <c r="L64" s="147"/>
    </row>
    <row r="65" spans="2:12" s="10" customFormat="1" ht="19.9" customHeight="1">
      <c r="B65" s="142"/>
      <c r="C65" s="143"/>
      <c r="D65" s="144" t="s">
        <v>1505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2:12" s="10" customFormat="1" ht="19.9" customHeight="1">
      <c r="B66" s="142"/>
      <c r="C66" s="143"/>
      <c r="D66" s="144" t="s">
        <v>1506</v>
      </c>
      <c r="E66" s="145"/>
      <c r="F66" s="145"/>
      <c r="G66" s="145"/>
      <c r="H66" s="145"/>
      <c r="I66" s="145"/>
      <c r="J66" s="146">
        <f>J128</f>
        <v>0</v>
      </c>
      <c r="K66" s="143"/>
      <c r="L66" s="147"/>
    </row>
    <row r="67" spans="2:12" s="10" customFormat="1" ht="19.9" customHeight="1">
      <c r="B67" s="142"/>
      <c r="C67" s="143"/>
      <c r="D67" s="144" t="s">
        <v>1507</v>
      </c>
      <c r="E67" s="145"/>
      <c r="F67" s="145"/>
      <c r="G67" s="145"/>
      <c r="H67" s="145"/>
      <c r="I67" s="145"/>
      <c r="J67" s="146">
        <f>J152</f>
        <v>0</v>
      </c>
      <c r="K67" s="143"/>
      <c r="L67" s="147"/>
    </row>
    <row r="68" spans="2:12" s="9" customFormat="1" ht="24.95" customHeight="1">
      <c r="B68" s="136"/>
      <c r="C68" s="137"/>
      <c r="D68" s="138" t="s">
        <v>1508</v>
      </c>
      <c r="E68" s="139"/>
      <c r="F68" s="139"/>
      <c r="G68" s="139"/>
      <c r="H68" s="139"/>
      <c r="I68" s="139"/>
      <c r="J68" s="140">
        <f>J170</f>
        <v>0</v>
      </c>
      <c r="K68" s="137"/>
      <c r="L68" s="141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210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90" t="str">
        <f>E7</f>
        <v>Hasičská zbrojnice Bílina</v>
      </c>
      <c r="F78" s="391"/>
      <c r="G78" s="391"/>
      <c r="H78" s="391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147</v>
      </c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47" t="str">
        <f>E9</f>
        <v>05 - Vytápění</v>
      </c>
      <c r="F80" s="392"/>
      <c r="G80" s="392"/>
      <c r="H80" s="392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 xml:space="preserve"> Bílina</v>
      </c>
      <c r="G82" s="37"/>
      <c r="H82" s="37"/>
      <c r="I82" s="30" t="s">
        <v>23</v>
      </c>
      <c r="J82" s="60" t="str">
        <f>IF(J12="","",J12)</f>
        <v>9. 6. 2022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Bílina</v>
      </c>
      <c r="G84" s="37"/>
      <c r="H84" s="37"/>
      <c r="I84" s="30" t="s">
        <v>32</v>
      </c>
      <c r="J84" s="33" t="str">
        <f>E21</f>
        <v>DRAKISA s.r.o.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30</v>
      </c>
      <c r="D85" s="37"/>
      <c r="E85" s="37"/>
      <c r="F85" s="28" t="str">
        <f>IF(E18="","",E18)</f>
        <v>Vyplň údaj</v>
      </c>
      <c r="G85" s="37"/>
      <c r="H85" s="37"/>
      <c r="I85" s="30" t="s">
        <v>37</v>
      </c>
      <c r="J85" s="33" t="str">
        <f>E24</f>
        <v>Krajovský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8"/>
      <c r="B87" s="149"/>
      <c r="C87" s="150" t="s">
        <v>211</v>
      </c>
      <c r="D87" s="151" t="s">
        <v>59</v>
      </c>
      <c r="E87" s="151" t="s">
        <v>55</v>
      </c>
      <c r="F87" s="151" t="s">
        <v>56</v>
      </c>
      <c r="G87" s="151" t="s">
        <v>212</v>
      </c>
      <c r="H87" s="151" t="s">
        <v>213</v>
      </c>
      <c r="I87" s="151" t="s">
        <v>214</v>
      </c>
      <c r="J87" s="151" t="s">
        <v>187</v>
      </c>
      <c r="K87" s="152" t="s">
        <v>215</v>
      </c>
      <c r="L87" s="153"/>
      <c r="M87" s="69" t="s">
        <v>19</v>
      </c>
      <c r="N87" s="70" t="s">
        <v>44</v>
      </c>
      <c r="O87" s="70" t="s">
        <v>216</v>
      </c>
      <c r="P87" s="70" t="s">
        <v>217</v>
      </c>
      <c r="Q87" s="70" t="s">
        <v>218</v>
      </c>
      <c r="R87" s="70" t="s">
        <v>219</v>
      </c>
      <c r="S87" s="70" t="s">
        <v>220</v>
      </c>
      <c r="T87" s="71" t="s">
        <v>221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5"/>
      <c r="B88" s="36"/>
      <c r="C88" s="76" t="s">
        <v>222</v>
      </c>
      <c r="D88" s="37"/>
      <c r="E88" s="37"/>
      <c r="F88" s="37"/>
      <c r="G88" s="37"/>
      <c r="H88" s="37"/>
      <c r="I88" s="37"/>
      <c r="J88" s="154">
        <f>BK88</f>
        <v>0</v>
      </c>
      <c r="K88" s="37"/>
      <c r="L88" s="40"/>
      <c r="M88" s="72"/>
      <c r="N88" s="155"/>
      <c r="O88" s="73"/>
      <c r="P88" s="156">
        <f>P89+P170</f>
        <v>0</v>
      </c>
      <c r="Q88" s="73"/>
      <c r="R88" s="156">
        <f>R89+R170</f>
        <v>1.92501</v>
      </c>
      <c r="S88" s="73"/>
      <c r="T88" s="157">
        <f>T89+T170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73</v>
      </c>
      <c r="AU88" s="18" t="s">
        <v>188</v>
      </c>
      <c r="BK88" s="158">
        <f>BK89+BK170</f>
        <v>0</v>
      </c>
    </row>
    <row r="89" spans="2:63" s="12" customFormat="1" ht="25.9" customHeight="1">
      <c r="B89" s="159"/>
      <c r="C89" s="160"/>
      <c r="D89" s="161" t="s">
        <v>73</v>
      </c>
      <c r="E89" s="162" t="s">
        <v>708</v>
      </c>
      <c r="F89" s="162" t="s">
        <v>709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P90+P100+P102+P104+P107+P128+P152</f>
        <v>0</v>
      </c>
      <c r="Q89" s="167"/>
      <c r="R89" s="168">
        <f>R90+R100+R102+R104+R107+R128+R152</f>
        <v>1.92501</v>
      </c>
      <c r="S89" s="167"/>
      <c r="T89" s="169">
        <f>T90+T100+T102+T104+T107+T128+T152</f>
        <v>0</v>
      </c>
      <c r="AR89" s="170" t="s">
        <v>84</v>
      </c>
      <c r="AT89" s="171" t="s">
        <v>73</v>
      </c>
      <c r="AU89" s="171" t="s">
        <v>74</v>
      </c>
      <c r="AY89" s="170" t="s">
        <v>225</v>
      </c>
      <c r="BK89" s="172">
        <f>BK90+BK100+BK102+BK104+BK107+BK128+BK152</f>
        <v>0</v>
      </c>
    </row>
    <row r="90" spans="2:63" s="12" customFormat="1" ht="22.9" customHeight="1">
      <c r="B90" s="159"/>
      <c r="C90" s="160"/>
      <c r="D90" s="161" t="s">
        <v>73</v>
      </c>
      <c r="E90" s="173" t="s">
        <v>768</v>
      </c>
      <c r="F90" s="173" t="s">
        <v>769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SUM(P91:P99)</f>
        <v>0</v>
      </c>
      <c r="Q90" s="167"/>
      <c r="R90" s="168">
        <f>SUM(R91:R99)</f>
        <v>0.04836</v>
      </c>
      <c r="S90" s="167"/>
      <c r="T90" s="169">
        <f>SUM(T91:T99)</f>
        <v>0</v>
      </c>
      <c r="AR90" s="170" t="s">
        <v>84</v>
      </c>
      <c r="AT90" s="171" t="s">
        <v>73</v>
      </c>
      <c r="AU90" s="171" t="s">
        <v>82</v>
      </c>
      <c r="AY90" s="170" t="s">
        <v>225</v>
      </c>
      <c r="BK90" s="172">
        <f>SUM(BK91:BK99)</f>
        <v>0</v>
      </c>
    </row>
    <row r="91" spans="1:65" s="2" customFormat="1" ht="66.75" customHeight="1">
      <c r="A91" s="35"/>
      <c r="B91" s="36"/>
      <c r="C91" s="175" t="s">
        <v>82</v>
      </c>
      <c r="D91" s="175" t="s">
        <v>227</v>
      </c>
      <c r="E91" s="176" t="s">
        <v>1509</v>
      </c>
      <c r="F91" s="177" t="s">
        <v>1510</v>
      </c>
      <c r="G91" s="178" t="s">
        <v>554</v>
      </c>
      <c r="H91" s="179">
        <v>122</v>
      </c>
      <c r="I91" s="180"/>
      <c r="J91" s="181">
        <f>ROUND(I91*H91,2)</f>
        <v>0</v>
      </c>
      <c r="K91" s="177" t="s">
        <v>292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0.00011</v>
      </c>
      <c r="R91" s="184">
        <f>Q91*H91</f>
        <v>0.01342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295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295</v>
      </c>
      <c r="BM91" s="186" t="s">
        <v>1511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1512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2:51" s="13" customFormat="1" ht="11.25">
      <c r="B93" s="193"/>
      <c r="C93" s="194"/>
      <c r="D93" s="195" t="s">
        <v>249</v>
      </c>
      <c r="E93" s="196" t="s">
        <v>19</v>
      </c>
      <c r="F93" s="197" t="s">
        <v>1513</v>
      </c>
      <c r="G93" s="194"/>
      <c r="H93" s="198">
        <v>122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249</v>
      </c>
      <c r="AU93" s="204" t="s">
        <v>84</v>
      </c>
      <c r="AV93" s="13" t="s">
        <v>84</v>
      </c>
      <c r="AW93" s="13" t="s">
        <v>36</v>
      </c>
      <c r="AX93" s="13" t="s">
        <v>74</v>
      </c>
      <c r="AY93" s="204" t="s">
        <v>225</v>
      </c>
    </row>
    <row r="94" spans="2:51" s="14" customFormat="1" ht="11.25">
      <c r="B94" s="205"/>
      <c r="C94" s="206"/>
      <c r="D94" s="195" t="s">
        <v>249</v>
      </c>
      <c r="E94" s="207" t="s">
        <v>19</v>
      </c>
      <c r="F94" s="208" t="s">
        <v>261</v>
      </c>
      <c r="G94" s="206"/>
      <c r="H94" s="209">
        <v>122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249</v>
      </c>
      <c r="AU94" s="215" t="s">
        <v>84</v>
      </c>
      <c r="AV94" s="14" t="s">
        <v>231</v>
      </c>
      <c r="AW94" s="14" t="s">
        <v>36</v>
      </c>
      <c r="AX94" s="14" t="s">
        <v>82</v>
      </c>
      <c r="AY94" s="215" t="s">
        <v>225</v>
      </c>
    </row>
    <row r="95" spans="1:65" s="2" customFormat="1" ht="24.2" customHeight="1">
      <c r="A95" s="35"/>
      <c r="B95" s="36"/>
      <c r="C95" s="216" t="s">
        <v>84</v>
      </c>
      <c r="D95" s="216" t="s">
        <v>336</v>
      </c>
      <c r="E95" s="217" t="s">
        <v>1514</v>
      </c>
      <c r="F95" s="218" t="s">
        <v>1515</v>
      </c>
      <c r="G95" s="219" t="s">
        <v>554</v>
      </c>
      <c r="H95" s="220">
        <v>32</v>
      </c>
      <c r="I95" s="221"/>
      <c r="J95" s="222">
        <f>ROUND(I95*H95,2)</f>
        <v>0</v>
      </c>
      <c r="K95" s="218" t="s">
        <v>292</v>
      </c>
      <c r="L95" s="223"/>
      <c r="M95" s="224" t="s">
        <v>19</v>
      </c>
      <c r="N95" s="225" t="s">
        <v>45</v>
      </c>
      <c r="O95" s="65"/>
      <c r="P95" s="184">
        <f>O95*H95</f>
        <v>0</v>
      </c>
      <c r="Q95" s="184">
        <v>0.00037</v>
      </c>
      <c r="R95" s="184">
        <f>Q95*H95</f>
        <v>0.01184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721</v>
      </c>
      <c r="AT95" s="186" t="s">
        <v>336</v>
      </c>
      <c r="AU95" s="186" t="s">
        <v>84</v>
      </c>
      <c r="AY95" s="18" t="s">
        <v>225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82</v>
      </c>
      <c r="BK95" s="187">
        <f>ROUND(I95*H95,2)</f>
        <v>0</v>
      </c>
      <c r="BL95" s="18" t="s">
        <v>295</v>
      </c>
      <c r="BM95" s="186" t="s">
        <v>1516</v>
      </c>
    </row>
    <row r="96" spans="1:65" s="2" customFormat="1" ht="24.2" customHeight="1">
      <c r="A96" s="35"/>
      <c r="B96" s="36"/>
      <c r="C96" s="216" t="s">
        <v>131</v>
      </c>
      <c r="D96" s="216" t="s">
        <v>336</v>
      </c>
      <c r="E96" s="217" t="s">
        <v>1517</v>
      </c>
      <c r="F96" s="218" t="s">
        <v>1518</v>
      </c>
      <c r="G96" s="219" t="s">
        <v>554</v>
      </c>
      <c r="H96" s="220">
        <v>10</v>
      </c>
      <c r="I96" s="221"/>
      <c r="J96" s="222">
        <f>ROUND(I96*H96,2)</f>
        <v>0</v>
      </c>
      <c r="K96" s="218" t="s">
        <v>292</v>
      </c>
      <c r="L96" s="223"/>
      <c r="M96" s="224" t="s">
        <v>19</v>
      </c>
      <c r="N96" s="225" t="s">
        <v>45</v>
      </c>
      <c r="O96" s="65"/>
      <c r="P96" s="184">
        <f>O96*H96</f>
        <v>0</v>
      </c>
      <c r="Q96" s="184">
        <v>0.00032</v>
      </c>
      <c r="R96" s="184">
        <f>Q96*H96</f>
        <v>0.0032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721</v>
      </c>
      <c r="AT96" s="186" t="s">
        <v>336</v>
      </c>
      <c r="AU96" s="186" t="s">
        <v>84</v>
      </c>
      <c r="AY96" s="18" t="s">
        <v>225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82</v>
      </c>
      <c r="BK96" s="187">
        <f>ROUND(I96*H96,2)</f>
        <v>0</v>
      </c>
      <c r="BL96" s="18" t="s">
        <v>295</v>
      </c>
      <c r="BM96" s="186" t="s">
        <v>1519</v>
      </c>
    </row>
    <row r="97" spans="1:65" s="2" customFormat="1" ht="24.2" customHeight="1">
      <c r="A97" s="35"/>
      <c r="B97" s="36"/>
      <c r="C97" s="216" t="s">
        <v>231</v>
      </c>
      <c r="D97" s="216" t="s">
        <v>336</v>
      </c>
      <c r="E97" s="217" t="s">
        <v>1520</v>
      </c>
      <c r="F97" s="218" t="s">
        <v>1521</v>
      </c>
      <c r="G97" s="219" t="s">
        <v>554</v>
      </c>
      <c r="H97" s="220">
        <v>15</v>
      </c>
      <c r="I97" s="221"/>
      <c r="J97" s="222">
        <f>ROUND(I97*H97,2)</f>
        <v>0</v>
      </c>
      <c r="K97" s="218" t="s">
        <v>292</v>
      </c>
      <c r="L97" s="223"/>
      <c r="M97" s="224" t="s">
        <v>19</v>
      </c>
      <c r="N97" s="225" t="s">
        <v>45</v>
      </c>
      <c r="O97" s="65"/>
      <c r="P97" s="184">
        <f>O97*H97</f>
        <v>0</v>
      </c>
      <c r="Q97" s="184">
        <v>0.00029</v>
      </c>
      <c r="R97" s="184">
        <f>Q97*H97</f>
        <v>0.00435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721</v>
      </c>
      <c r="AT97" s="186" t="s">
        <v>336</v>
      </c>
      <c r="AU97" s="186" t="s">
        <v>84</v>
      </c>
      <c r="AY97" s="18" t="s">
        <v>225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82</v>
      </c>
      <c r="BK97" s="187">
        <f>ROUND(I97*H97,2)</f>
        <v>0</v>
      </c>
      <c r="BL97" s="18" t="s">
        <v>295</v>
      </c>
      <c r="BM97" s="186" t="s">
        <v>1522</v>
      </c>
    </row>
    <row r="98" spans="1:65" s="2" customFormat="1" ht="24.2" customHeight="1">
      <c r="A98" s="35"/>
      <c r="B98" s="36"/>
      <c r="C98" s="216" t="s">
        <v>1265</v>
      </c>
      <c r="D98" s="216" t="s">
        <v>336</v>
      </c>
      <c r="E98" s="217" t="s">
        <v>1523</v>
      </c>
      <c r="F98" s="218" t="s">
        <v>1524</v>
      </c>
      <c r="G98" s="219" t="s">
        <v>554</v>
      </c>
      <c r="H98" s="220">
        <v>30</v>
      </c>
      <c r="I98" s="221"/>
      <c r="J98" s="222">
        <f>ROUND(I98*H98,2)</f>
        <v>0</v>
      </c>
      <c r="K98" s="218" t="s">
        <v>292</v>
      </c>
      <c r="L98" s="223"/>
      <c r="M98" s="224" t="s">
        <v>19</v>
      </c>
      <c r="N98" s="225" t="s">
        <v>45</v>
      </c>
      <c r="O98" s="65"/>
      <c r="P98" s="184">
        <f>O98*H98</f>
        <v>0</v>
      </c>
      <c r="Q98" s="184">
        <v>0.00025</v>
      </c>
      <c r="R98" s="184">
        <f>Q98*H98</f>
        <v>0.0075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721</v>
      </c>
      <c r="AT98" s="186" t="s">
        <v>336</v>
      </c>
      <c r="AU98" s="186" t="s">
        <v>84</v>
      </c>
      <c r="AY98" s="18" t="s">
        <v>225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82</v>
      </c>
      <c r="BK98" s="187">
        <f>ROUND(I98*H98,2)</f>
        <v>0</v>
      </c>
      <c r="BL98" s="18" t="s">
        <v>295</v>
      </c>
      <c r="BM98" s="186" t="s">
        <v>1525</v>
      </c>
    </row>
    <row r="99" spans="1:65" s="2" customFormat="1" ht="24.2" customHeight="1">
      <c r="A99" s="35"/>
      <c r="B99" s="36"/>
      <c r="C99" s="216" t="s">
        <v>255</v>
      </c>
      <c r="D99" s="216" t="s">
        <v>336</v>
      </c>
      <c r="E99" s="217" t="s">
        <v>1526</v>
      </c>
      <c r="F99" s="218" t="s">
        <v>1527</v>
      </c>
      <c r="G99" s="219" t="s">
        <v>554</v>
      </c>
      <c r="H99" s="220">
        <v>35</v>
      </c>
      <c r="I99" s="221"/>
      <c r="J99" s="222">
        <f>ROUND(I99*H99,2)</f>
        <v>0</v>
      </c>
      <c r="K99" s="218" t="s">
        <v>292</v>
      </c>
      <c r="L99" s="223"/>
      <c r="M99" s="224" t="s">
        <v>19</v>
      </c>
      <c r="N99" s="225" t="s">
        <v>45</v>
      </c>
      <c r="O99" s="65"/>
      <c r="P99" s="184">
        <f>O99*H99</f>
        <v>0</v>
      </c>
      <c r="Q99" s="184">
        <v>0.00023</v>
      </c>
      <c r="R99" s="184">
        <f>Q99*H99</f>
        <v>0.00805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721</v>
      </c>
      <c r="AT99" s="186" t="s">
        <v>336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295</v>
      </c>
      <c r="BM99" s="186" t="s">
        <v>1528</v>
      </c>
    </row>
    <row r="100" spans="2:63" s="12" customFormat="1" ht="22.9" customHeight="1">
      <c r="B100" s="159"/>
      <c r="C100" s="160"/>
      <c r="D100" s="161" t="s">
        <v>73</v>
      </c>
      <c r="E100" s="173" t="s">
        <v>1529</v>
      </c>
      <c r="F100" s="173" t="s">
        <v>1530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P101</f>
        <v>0</v>
      </c>
      <c r="Q100" s="167"/>
      <c r="R100" s="168">
        <f>R101</f>
        <v>0.007560000000000001</v>
      </c>
      <c r="S100" s="167"/>
      <c r="T100" s="169">
        <f>T101</f>
        <v>0</v>
      </c>
      <c r="AR100" s="170" t="s">
        <v>84</v>
      </c>
      <c r="AT100" s="171" t="s">
        <v>73</v>
      </c>
      <c r="AU100" s="171" t="s">
        <v>82</v>
      </c>
      <c r="AY100" s="170" t="s">
        <v>225</v>
      </c>
      <c r="BK100" s="172">
        <f>BK101</f>
        <v>0</v>
      </c>
    </row>
    <row r="101" spans="1:65" s="2" customFormat="1" ht="37.9" customHeight="1">
      <c r="A101" s="35"/>
      <c r="B101" s="36"/>
      <c r="C101" s="175" t="s">
        <v>262</v>
      </c>
      <c r="D101" s="175" t="s">
        <v>227</v>
      </c>
      <c r="E101" s="176" t="s">
        <v>1531</v>
      </c>
      <c r="F101" s="177" t="s">
        <v>1532</v>
      </c>
      <c r="G101" s="178" t="s">
        <v>332</v>
      </c>
      <c r="H101" s="179">
        <v>6</v>
      </c>
      <c r="I101" s="180"/>
      <c r="J101" s="181">
        <f>ROUND(I101*H101,2)</f>
        <v>0</v>
      </c>
      <c r="K101" s="177" t="s">
        <v>1533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0.00126</v>
      </c>
      <c r="R101" s="184">
        <f>Q101*H101</f>
        <v>0.007560000000000001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295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295</v>
      </c>
      <c r="BM101" s="186" t="s">
        <v>1534</v>
      </c>
    </row>
    <row r="102" spans="2:63" s="12" customFormat="1" ht="22.9" customHeight="1">
      <c r="B102" s="159"/>
      <c r="C102" s="160"/>
      <c r="D102" s="161" t="s">
        <v>73</v>
      </c>
      <c r="E102" s="173" t="s">
        <v>1535</v>
      </c>
      <c r="F102" s="173" t="s">
        <v>1536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0.35336</v>
      </c>
      <c r="S102" s="167"/>
      <c r="T102" s="169">
        <f>T103</f>
        <v>0</v>
      </c>
      <c r="AR102" s="170" t="s">
        <v>84</v>
      </c>
      <c r="AT102" s="171" t="s">
        <v>73</v>
      </c>
      <c r="AU102" s="171" t="s">
        <v>82</v>
      </c>
      <c r="AY102" s="170" t="s">
        <v>225</v>
      </c>
      <c r="BK102" s="172">
        <f>BK103</f>
        <v>0</v>
      </c>
    </row>
    <row r="103" spans="1:65" s="2" customFormat="1" ht="62.65" customHeight="1">
      <c r="A103" s="35"/>
      <c r="B103" s="36"/>
      <c r="C103" s="175" t="s">
        <v>268</v>
      </c>
      <c r="D103" s="175" t="s">
        <v>227</v>
      </c>
      <c r="E103" s="176" t="s">
        <v>1537</v>
      </c>
      <c r="F103" s="177" t="s">
        <v>1538</v>
      </c>
      <c r="G103" s="178" t="s">
        <v>1539</v>
      </c>
      <c r="H103" s="179">
        <v>1</v>
      </c>
      <c r="I103" s="180"/>
      <c r="J103" s="181">
        <f>ROUND(I103*H103,2)</f>
        <v>0</v>
      </c>
      <c r="K103" s="177" t="s">
        <v>19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0.35336</v>
      </c>
      <c r="R103" s="184">
        <f>Q103*H103</f>
        <v>0.35336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295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295</v>
      </c>
      <c r="BM103" s="186" t="s">
        <v>1540</v>
      </c>
    </row>
    <row r="104" spans="2:63" s="12" customFormat="1" ht="22.9" customHeight="1">
      <c r="B104" s="159"/>
      <c r="C104" s="160"/>
      <c r="D104" s="161" t="s">
        <v>73</v>
      </c>
      <c r="E104" s="173" t="s">
        <v>1541</v>
      </c>
      <c r="F104" s="173" t="s">
        <v>1542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0.1027</v>
      </c>
      <c r="S104" s="167"/>
      <c r="T104" s="169">
        <f>SUM(T105:T106)</f>
        <v>0</v>
      </c>
      <c r="AR104" s="170" t="s">
        <v>84</v>
      </c>
      <c r="AT104" s="171" t="s">
        <v>73</v>
      </c>
      <c r="AU104" s="171" t="s">
        <v>82</v>
      </c>
      <c r="AY104" s="170" t="s">
        <v>225</v>
      </c>
      <c r="BK104" s="172">
        <f>SUM(BK105:BK106)</f>
        <v>0</v>
      </c>
    </row>
    <row r="105" spans="1:65" s="2" customFormat="1" ht="33" customHeight="1">
      <c r="A105" s="35"/>
      <c r="B105" s="36"/>
      <c r="C105" s="175" t="s">
        <v>273</v>
      </c>
      <c r="D105" s="175" t="s">
        <v>227</v>
      </c>
      <c r="E105" s="176" t="s">
        <v>1543</v>
      </c>
      <c r="F105" s="177" t="s">
        <v>1544</v>
      </c>
      <c r="G105" s="178" t="s">
        <v>1539</v>
      </c>
      <c r="H105" s="179">
        <v>1</v>
      </c>
      <c r="I105" s="180"/>
      <c r="J105" s="181">
        <f>ROUND(I105*H105,2)</f>
        <v>0</v>
      </c>
      <c r="K105" s="177" t="s">
        <v>292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0.1027</v>
      </c>
      <c r="R105" s="184">
        <f>Q105*H105</f>
        <v>0.1027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295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295</v>
      </c>
      <c r="BM105" s="186" t="s">
        <v>1545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1546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2:63" s="12" customFormat="1" ht="22.9" customHeight="1">
      <c r="B107" s="159"/>
      <c r="C107" s="160"/>
      <c r="D107" s="161" t="s">
        <v>73</v>
      </c>
      <c r="E107" s="173" t="s">
        <v>1547</v>
      </c>
      <c r="F107" s="173" t="s">
        <v>1548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SUM(P108:P127)</f>
        <v>0</v>
      </c>
      <c r="Q107" s="167"/>
      <c r="R107" s="168">
        <f>SUM(R108:R127)</f>
        <v>0.34198000000000006</v>
      </c>
      <c r="S107" s="167"/>
      <c r="T107" s="169">
        <f>SUM(T108:T127)</f>
        <v>0</v>
      </c>
      <c r="AR107" s="170" t="s">
        <v>84</v>
      </c>
      <c r="AT107" s="171" t="s">
        <v>73</v>
      </c>
      <c r="AU107" s="171" t="s">
        <v>82</v>
      </c>
      <c r="AY107" s="170" t="s">
        <v>225</v>
      </c>
      <c r="BK107" s="172">
        <f>SUM(BK108:BK127)</f>
        <v>0</v>
      </c>
    </row>
    <row r="108" spans="1:65" s="2" customFormat="1" ht="37.9" customHeight="1">
      <c r="A108" s="35"/>
      <c r="B108" s="36"/>
      <c r="C108" s="175" t="s">
        <v>109</v>
      </c>
      <c r="D108" s="175" t="s">
        <v>227</v>
      </c>
      <c r="E108" s="176" t="s">
        <v>1549</v>
      </c>
      <c r="F108" s="177" t="s">
        <v>1550</v>
      </c>
      <c r="G108" s="178" t="s">
        <v>554</v>
      </c>
      <c r="H108" s="179">
        <v>32</v>
      </c>
      <c r="I108" s="180"/>
      <c r="J108" s="181">
        <f>ROUND(I108*H108,2)</f>
        <v>0</v>
      </c>
      <c r="K108" s="177" t="s">
        <v>292</v>
      </c>
      <c r="L108" s="40"/>
      <c r="M108" s="182" t="s">
        <v>19</v>
      </c>
      <c r="N108" s="183" t="s">
        <v>45</v>
      </c>
      <c r="O108" s="65"/>
      <c r="P108" s="184">
        <f>O108*H108</f>
        <v>0</v>
      </c>
      <c r="Q108" s="184">
        <v>0.00194</v>
      </c>
      <c r="R108" s="184">
        <f>Q108*H108</f>
        <v>0.06208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295</v>
      </c>
      <c r="AT108" s="186" t="s">
        <v>227</v>
      </c>
      <c r="AU108" s="186" t="s">
        <v>84</v>
      </c>
      <c r="AY108" s="18" t="s">
        <v>225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82</v>
      </c>
      <c r="BK108" s="187">
        <f>ROUND(I108*H108,2)</f>
        <v>0</v>
      </c>
      <c r="BL108" s="18" t="s">
        <v>295</v>
      </c>
      <c r="BM108" s="186" t="s">
        <v>1551</v>
      </c>
    </row>
    <row r="109" spans="1:47" s="2" customFormat="1" ht="11.25">
      <c r="A109" s="35"/>
      <c r="B109" s="36"/>
      <c r="C109" s="37"/>
      <c r="D109" s="188" t="s">
        <v>233</v>
      </c>
      <c r="E109" s="37"/>
      <c r="F109" s="189" t="s">
        <v>1552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233</v>
      </c>
      <c r="AU109" s="18" t="s">
        <v>84</v>
      </c>
    </row>
    <row r="110" spans="1:65" s="2" customFormat="1" ht="44.25" customHeight="1">
      <c r="A110" s="35"/>
      <c r="B110" s="36"/>
      <c r="C110" s="175" t="s">
        <v>112</v>
      </c>
      <c r="D110" s="175" t="s">
        <v>227</v>
      </c>
      <c r="E110" s="176" t="s">
        <v>1553</v>
      </c>
      <c r="F110" s="177" t="s">
        <v>1554</v>
      </c>
      <c r="G110" s="178" t="s">
        <v>554</v>
      </c>
      <c r="H110" s="179">
        <v>32</v>
      </c>
      <c r="I110" s="180"/>
      <c r="J110" s="181">
        <f>ROUND(I110*H110,2)</f>
        <v>0</v>
      </c>
      <c r="K110" s="177" t="s">
        <v>292</v>
      </c>
      <c r="L110" s="40"/>
      <c r="M110" s="182" t="s">
        <v>19</v>
      </c>
      <c r="N110" s="183" t="s">
        <v>45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295</v>
      </c>
      <c r="AT110" s="186" t="s">
        <v>227</v>
      </c>
      <c r="AU110" s="186" t="s">
        <v>84</v>
      </c>
      <c r="AY110" s="18" t="s">
        <v>225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82</v>
      </c>
      <c r="BK110" s="187">
        <f>ROUND(I110*H110,2)</f>
        <v>0</v>
      </c>
      <c r="BL110" s="18" t="s">
        <v>295</v>
      </c>
      <c r="BM110" s="186" t="s">
        <v>1555</v>
      </c>
    </row>
    <row r="111" spans="1:47" s="2" customFormat="1" ht="11.25">
      <c r="A111" s="35"/>
      <c r="B111" s="36"/>
      <c r="C111" s="37"/>
      <c r="D111" s="188" t="s">
        <v>233</v>
      </c>
      <c r="E111" s="37"/>
      <c r="F111" s="189" t="s">
        <v>1556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233</v>
      </c>
      <c r="AU111" s="18" t="s">
        <v>84</v>
      </c>
    </row>
    <row r="112" spans="1:65" s="2" customFormat="1" ht="24.2" customHeight="1">
      <c r="A112" s="35"/>
      <c r="B112" s="36"/>
      <c r="C112" s="175" t="s">
        <v>115</v>
      </c>
      <c r="D112" s="175" t="s">
        <v>227</v>
      </c>
      <c r="E112" s="176" t="s">
        <v>1557</v>
      </c>
      <c r="F112" s="177" t="s">
        <v>1558</v>
      </c>
      <c r="G112" s="178" t="s">
        <v>554</v>
      </c>
      <c r="H112" s="179">
        <v>204</v>
      </c>
      <c r="I112" s="180"/>
      <c r="J112" s="181">
        <f>ROUND(I112*H112,2)</f>
        <v>0</v>
      </c>
      <c r="K112" s="177" t="s">
        <v>292</v>
      </c>
      <c r="L112" s="40"/>
      <c r="M112" s="182" t="s">
        <v>19</v>
      </c>
      <c r="N112" s="183" t="s">
        <v>45</v>
      </c>
      <c r="O112" s="65"/>
      <c r="P112" s="184">
        <f>O112*H112</f>
        <v>0</v>
      </c>
      <c r="Q112" s="184">
        <v>0.00046</v>
      </c>
      <c r="R112" s="184">
        <f>Q112*H112</f>
        <v>0.09384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295</v>
      </c>
      <c r="AT112" s="186" t="s">
        <v>227</v>
      </c>
      <c r="AU112" s="186" t="s">
        <v>84</v>
      </c>
      <c r="AY112" s="18" t="s">
        <v>225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82</v>
      </c>
      <c r="BK112" s="187">
        <f>ROUND(I112*H112,2)</f>
        <v>0</v>
      </c>
      <c r="BL112" s="18" t="s">
        <v>295</v>
      </c>
      <c r="BM112" s="186" t="s">
        <v>1559</v>
      </c>
    </row>
    <row r="113" spans="1:47" s="2" customFormat="1" ht="11.25">
      <c r="A113" s="35"/>
      <c r="B113" s="36"/>
      <c r="C113" s="37"/>
      <c r="D113" s="188" t="s">
        <v>233</v>
      </c>
      <c r="E113" s="37"/>
      <c r="F113" s="189" t="s">
        <v>1560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233</v>
      </c>
      <c r="AU113" s="18" t="s">
        <v>84</v>
      </c>
    </row>
    <row r="114" spans="1:65" s="2" customFormat="1" ht="24.2" customHeight="1">
      <c r="A114" s="35"/>
      <c r="B114" s="36"/>
      <c r="C114" s="175" t="s">
        <v>118</v>
      </c>
      <c r="D114" s="175" t="s">
        <v>227</v>
      </c>
      <c r="E114" s="176" t="s">
        <v>1561</v>
      </c>
      <c r="F114" s="177" t="s">
        <v>1562</v>
      </c>
      <c r="G114" s="178" t="s">
        <v>554</v>
      </c>
      <c r="H114" s="179">
        <v>170</v>
      </c>
      <c r="I114" s="180"/>
      <c r="J114" s="181">
        <f>ROUND(I114*H114,2)</f>
        <v>0</v>
      </c>
      <c r="K114" s="177" t="s">
        <v>292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0.00055</v>
      </c>
      <c r="R114" s="184">
        <f>Q114*H114</f>
        <v>0.0935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295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295</v>
      </c>
      <c r="BM114" s="186" t="s">
        <v>1563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1564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1:65" s="2" customFormat="1" ht="24.2" customHeight="1">
      <c r="A116" s="35"/>
      <c r="B116" s="36"/>
      <c r="C116" s="175" t="s">
        <v>121</v>
      </c>
      <c r="D116" s="175" t="s">
        <v>227</v>
      </c>
      <c r="E116" s="176" t="s">
        <v>1565</v>
      </c>
      <c r="F116" s="177" t="s">
        <v>1566</v>
      </c>
      <c r="G116" s="178" t="s">
        <v>554</v>
      </c>
      <c r="H116" s="179">
        <v>10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0.00071</v>
      </c>
      <c r="R116" s="184">
        <f>Q116*H116</f>
        <v>0.0071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295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295</v>
      </c>
      <c r="BM116" s="186" t="s">
        <v>1567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1568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1:65" s="2" customFormat="1" ht="24.2" customHeight="1">
      <c r="A118" s="35"/>
      <c r="B118" s="36"/>
      <c r="C118" s="175" t="s">
        <v>8</v>
      </c>
      <c r="D118" s="175" t="s">
        <v>227</v>
      </c>
      <c r="E118" s="176" t="s">
        <v>1569</v>
      </c>
      <c r="F118" s="177" t="s">
        <v>1570</v>
      </c>
      <c r="G118" s="178" t="s">
        <v>554</v>
      </c>
      <c r="H118" s="179">
        <v>58</v>
      </c>
      <c r="I118" s="180"/>
      <c r="J118" s="181">
        <f>ROUND(I118*H118,2)</f>
        <v>0</v>
      </c>
      <c r="K118" s="177" t="s">
        <v>292</v>
      </c>
      <c r="L118" s="40"/>
      <c r="M118" s="182" t="s">
        <v>19</v>
      </c>
      <c r="N118" s="183" t="s">
        <v>45</v>
      </c>
      <c r="O118" s="65"/>
      <c r="P118" s="184">
        <f>O118*H118</f>
        <v>0</v>
      </c>
      <c r="Q118" s="184">
        <v>0.00125</v>
      </c>
      <c r="R118" s="184">
        <f>Q118*H118</f>
        <v>0.0725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295</v>
      </c>
      <c r="AT118" s="186" t="s">
        <v>227</v>
      </c>
      <c r="AU118" s="186" t="s">
        <v>84</v>
      </c>
      <c r="AY118" s="18" t="s">
        <v>225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82</v>
      </c>
      <c r="BK118" s="187">
        <f>ROUND(I118*H118,2)</f>
        <v>0</v>
      </c>
      <c r="BL118" s="18" t="s">
        <v>295</v>
      </c>
      <c r="BM118" s="186" t="s">
        <v>1571</v>
      </c>
    </row>
    <row r="119" spans="1:47" s="2" customFormat="1" ht="11.25">
      <c r="A119" s="35"/>
      <c r="B119" s="36"/>
      <c r="C119" s="37"/>
      <c r="D119" s="188" t="s">
        <v>233</v>
      </c>
      <c r="E119" s="37"/>
      <c r="F119" s="189" t="s">
        <v>1572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233</v>
      </c>
      <c r="AU119" s="18" t="s">
        <v>84</v>
      </c>
    </row>
    <row r="120" spans="1:65" s="2" customFormat="1" ht="24.2" customHeight="1">
      <c r="A120" s="35"/>
      <c r="B120" s="36"/>
      <c r="C120" s="175" t="s">
        <v>295</v>
      </c>
      <c r="D120" s="175" t="s">
        <v>227</v>
      </c>
      <c r="E120" s="176" t="s">
        <v>1573</v>
      </c>
      <c r="F120" s="177" t="s">
        <v>1574</v>
      </c>
      <c r="G120" s="178" t="s">
        <v>554</v>
      </c>
      <c r="H120" s="179">
        <v>8</v>
      </c>
      <c r="I120" s="180"/>
      <c r="J120" s="181">
        <f>ROUND(I120*H120,2)</f>
        <v>0</v>
      </c>
      <c r="K120" s="177" t="s">
        <v>292</v>
      </c>
      <c r="L120" s="40"/>
      <c r="M120" s="182" t="s">
        <v>19</v>
      </c>
      <c r="N120" s="183" t="s">
        <v>45</v>
      </c>
      <c r="O120" s="65"/>
      <c r="P120" s="184">
        <f>O120*H120</f>
        <v>0</v>
      </c>
      <c r="Q120" s="184">
        <v>0.00162</v>
      </c>
      <c r="R120" s="184">
        <f>Q120*H120</f>
        <v>0.01296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295</v>
      </c>
      <c r="AT120" s="186" t="s">
        <v>227</v>
      </c>
      <c r="AU120" s="186" t="s">
        <v>84</v>
      </c>
      <c r="AY120" s="18" t="s">
        <v>225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82</v>
      </c>
      <c r="BK120" s="187">
        <f>ROUND(I120*H120,2)</f>
        <v>0</v>
      </c>
      <c r="BL120" s="18" t="s">
        <v>295</v>
      </c>
      <c r="BM120" s="186" t="s">
        <v>1575</v>
      </c>
    </row>
    <row r="121" spans="1:47" s="2" customFormat="1" ht="11.25">
      <c r="A121" s="35"/>
      <c r="B121" s="36"/>
      <c r="C121" s="37"/>
      <c r="D121" s="188" t="s">
        <v>233</v>
      </c>
      <c r="E121" s="37"/>
      <c r="F121" s="189" t="s">
        <v>1576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233</v>
      </c>
      <c r="AU121" s="18" t="s">
        <v>84</v>
      </c>
    </row>
    <row r="122" spans="1:65" s="2" customFormat="1" ht="24.2" customHeight="1">
      <c r="A122" s="35"/>
      <c r="B122" s="36"/>
      <c r="C122" s="175" t="s">
        <v>300</v>
      </c>
      <c r="D122" s="175" t="s">
        <v>227</v>
      </c>
      <c r="E122" s="176" t="s">
        <v>1577</v>
      </c>
      <c r="F122" s="177" t="s">
        <v>1578</v>
      </c>
      <c r="G122" s="178" t="s">
        <v>554</v>
      </c>
      <c r="H122" s="179">
        <v>450</v>
      </c>
      <c r="I122" s="180"/>
      <c r="J122" s="181">
        <f>ROUND(I122*H122,2)</f>
        <v>0</v>
      </c>
      <c r="K122" s="177" t="s">
        <v>292</v>
      </c>
      <c r="L122" s="40"/>
      <c r="M122" s="182" t="s">
        <v>19</v>
      </c>
      <c r="N122" s="183" t="s">
        <v>45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295</v>
      </c>
      <c r="AT122" s="186" t="s">
        <v>227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295</v>
      </c>
      <c r="BM122" s="186" t="s">
        <v>1579</v>
      </c>
    </row>
    <row r="123" spans="1:47" s="2" customFormat="1" ht="11.25">
      <c r="A123" s="35"/>
      <c r="B123" s="36"/>
      <c r="C123" s="37"/>
      <c r="D123" s="188" t="s">
        <v>233</v>
      </c>
      <c r="E123" s="37"/>
      <c r="F123" s="189" t="s">
        <v>1580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</v>
      </c>
      <c r="AU123" s="18" t="s">
        <v>84</v>
      </c>
    </row>
    <row r="124" spans="2:51" s="13" customFormat="1" ht="11.25">
      <c r="B124" s="193"/>
      <c r="C124" s="194"/>
      <c r="D124" s="195" t="s">
        <v>249</v>
      </c>
      <c r="E124" s="196" t="s">
        <v>19</v>
      </c>
      <c r="F124" s="197" t="s">
        <v>1581</v>
      </c>
      <c r="G124" s="194"/>
      <c r="H124" s="198">
        <v>450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249</v>
      </c>
      <c r="AU124" s="204" t="s">
        <v>84</v>
      </c>
      <c r="AV124" s="13" t="s">
        <v>84</v>
      </c>
      <c r="AW124" s="13" t="s">
        <v>36</v>
      </c>
      <c r="AX124" s="13" t="s">
        <v>74</v>
      </c>
      <c r="AY124" s="204" t="s">
        <v>225</v>
      </c>
    </row>
    <row r="125" spans="2:51" s="14" customFormat="1" ht="11.25">
      <c r="B125" s="205"/>
      <c r="C125" s="206"/>
      <c r="D125" s="195" t="s">
        <v>249</v>
      </c>
      <c r="E125" s="207" t="s">
        <v>19</v>
      </c>
      <c r="F125" s="208" t="s">
        <v>261</v>
      </c>
      <c r="G125" s="206"/>
      <c r="H125" s="209">
        <v>450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249</v>
      </c>
      <c r="AU125" s="215" t="s">
        <v>84</v>
      </c>
      <c r="AV125" s="14" t="s">
        <v>231</v>
      </c>
      <c r="AW125" s="14" t="s">
        <v>36</v>
      </c>
      <c r="AX125" s="14" t="s">
        <v>82</v>
      </c>
      <c r="AY125" s="215" t="s">
        <v>225</v>
      </c>
    </row>
    <row r="126" spans="1:65" s="2" customFormat="1" ht="44.25" customHeight="1">
      <c r="A126" s="35"/>
      <c r="B126" s="36"/>
      <c r="C126" s="175" t="s">
        <v>314</v>
      </c>
      <c r="D126" s="175" t="s">
        <v>227</v>
      </c>
      <c r="E126" s="176" t="s">
        <v>1582</v>
      </c>
      <c r="F126" s="177" t="s">
        <v>1583</v>
      </c>
      <c r="G126" s="178" t="s">
        <v>285</v>
      </c>
      <c r="H126" s="179">
        <v>0.34</v>
      </c>
      <c r="I126" s="180"/>
      <c r="J126" s="181">
        <f>ROUND(I126*H126,2)</f>
        <v>0</v>
      </c>
      <c r="K126" s="177" t="s">
        <v>292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295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295</v>
      </c>
      <c r="BM126" s="186" t="s">
        <v>1584</v>
      </c>
    </row>
    <row r="127" spans="1:47" s="2" customFormat="1" ht="11.25">
      <c r="A127" s="35"/>
      <c r="B127" s="36"/>
      <c r="C127" s="37"/>
      <c r="D127" s="188" t="s">
        <v>233</v>
      </c>
      <c r="E127" s="37"/>
      <c r="F127" s="189" t="s">
        <v>1585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233</v>
      </c>
      <c r="AU127" s="18" t="s">
        <v>84</v>
      </c>
    </row>
    <row r="128" spans="2:63" s="12" customFormat="1" ht="22.9" customHeight="1">
      <c r="B128" s="159"/>
      <c r="C128" s="160"/>
      <c r="D128" s="161" t="s">
        <v>73</v>
      </c>
      <c r="E128" s="173" t="s">
        <v>1586</v>
      </c>
      <c r="F128" s="173" t="s">
        <v>1587</v>
      </c>
      <c r="G128" s="160"/>
      <c r="H128" s="160"/>
      <c r="I128" s="163"/>
      <c r="J128" s="174">
        <f>BK128</f>
        <v>0</v>
      </c>
      <c r="K128" s="160"/>
      <c r="L128" s="165"/>
      <c r="M128" s="166"/>
      <c r="N128" s="167"/>
      <c r="O128" s="167"/>
      <c r="P128" s="168">
        <f>SUM(P129:P151)</f>
        <v>0</v>
      </c>
      <c r="Q128" s="167"/>
      <c r="R128" s="168">
        <f>SUM(R129:R151)</f>
        <v>0.039830000000000004</v>
      </c>
      <c r="S128" s="167"/>
      <c r="T128" s="169">
        <f>SUM(T129:T151)</f>
        <v>0</v>
      </c>
      <c r="AR128" s="170" t="s">
        <v>84</v>
      </c>
      <c r="AT128" s="171" t="s">
        <v>73</v>
      </c>
      <c r="AU128" s="171" t="s">
        <v>82</v>
      </c>
      <c r="AY128" s="170" t="s">
        <v>225</v>
      </c>
      <c r="BK128" s="172">
        <f>SUM(BK129:BK151)</f>
        <v>0</v>
      </c>
    </row>
    <row r="129" spans="1:65" s="2" customFormat="1" ht="24.2" customHeight="1">
      <c r="A129" s="35"/>
      <c r="B129" s="36"/>
      <c r="C129" s="175" t="s">
        <v>319</v>
      </c>
      <c r="D129" s="175" t="s">
        <v>227</v>
      </c>
      <c r="E129" s="176" t="s">
        <v>1588</v>
      </c>
      <c r="F129" s="177" t="s">
        <v>1589</v>
      </c>
      <c r="G129" s="178" t="s">
        <v>332</v>
      </c>
      <c r="H129" s="179">
        <v>4</v>
      </c>
      <c r="I129" s="180"/>
      <c r="J129" s="181">
        <f>ROUND(I129*H129,2)</f>
        <v>0</v>
      </c>
      <c r="K129" s="177" t="s">
        <v>292</v>
      </c>
      <c r="L129" s="40"/>
      <c r="M129" s="182" t="s">
        <v>19</v>
      </c>
      <c r="N129" s="183" t="s">
        <v>45</v>
      </c>
      <c r="O129" s="65"/>
      <c r="P129" s="184">
        <f>O129*H129</f>
        <v>0</v>
      </c>
      <c r="Q129" s="184">
        <v>0.00027</v>
      </c>
      <c r="R129" s="184">
        <f>Q129*H129</f>
        <v>0.00108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295</v>
      </c>
      <c r="AT129" s="186" t="s">
        <v>227</v>
      </c>
      <c r="AU129" s="186" t="s">
        <v>84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295</v>
      </c>
      <c r="BM129" s="186" t="s">
        <v>1590</v>
      </c>
    </row>
    <row r="130" spans="1:47" s="2" customFormat="1" ht="11.25">
      <c r="A130" s="35"/>
      <c r="B130" s="36"/>
      <c r="C130" s="37"/>
      <c r="D130" s="188" t="s">
        <v>233</v>
      </c>
      <c r="E130" s="37"/>
      <c r="F130" s="189" t="s">
        <v>1591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</v>
      </c>
      <c r="AU130" s="18" t="s">
        <v>84</v>
      </c>
    </row>
    <row r="131" spans="1:65" s="2" customFormat="1" ht="24.2" customHeight="1">
      <c r="A131" s="35"/>
      <c r="B131" s="36"/>
      <c r="C131" s="175" t="s">
        <v>1238</v>
      </c>
      <c r="D131" s="175" t="s">
        <v>227</v>
      </c>
      <c r="E131" s="176" t="s">
        <v>1592</v>
      </c>
      <c r="F131" s="177" t="s">
        <v>1593</v>
      </c>
      <c r="G131" s="178" t="s">
        <v>332</v>
      </c>
      <c r="H131" s="179">
        <v>3</v>
      </c>
      <c r="I131" s="180"/>
      <c r="J131" s="181">
        <f>ROUND(I131*H131,2)</f>
        <v>0</v>
      </c>
      <c r="K131" s="177" t="s">
        <v>292</v>
      </c>
      <c r="L131" s="40"/>
      <c r="M131" s="182" t="s">
        <v>19</v>
      </c>
      <c r="N131" s="183" t="s">
        <v>45</v>
      </c>
      <c r="O131" s="65"/>
      <c r="P131" s="184">
        <f>O131*H131</f>
        <v>0</v>
      </c>
      <c r="Q131" s="184">
        <v>0.00052</v>
      </c>
      <c r="R131" s="184">
        <f>Q131*H131</f>
        <v>0.0015599999999999998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295</v>
      </c>
      <c r="AT131" s="186" t="s">
        <v>227</v>
      </c>
      <c r="AU131" s="186" t="s">
        <v>84</v>
      </c>
      <c r="AY131" s="18" t="s">
        <v>225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82</v>
      </c>
      <c r="BK131" s="187">
        <f>ROUND(I131*H131,2)</f>
        <v>0</v>
      </c>
      <c r="BL131" s="18" t="s">
        <v>295</v>
      </c>
      <c r="BM131" s="186" t="s">
        <v>1594</v>
      </c>
    </row>
    <row r="132" spans="1:47" s="2" customFormat="1" ht="11.25">
      <c r="A132" s="35"/>
      <c r="B132" s="36"/>
      <c r="C132" s="37"/>
      <c r="D132" s="188" t="s">
        <v>233</v>
      </c>
      <c r="E132" s="37"/>
      <c r="F132" s="189" t="s">
        <v>1595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</v>
      </c>
      <c r="AU132" s="18" t="s">
        <v>84</v>
      </c>
    </row>
    <row r="133" spans="1:65" s="2" customFormat="1" ht="37.9" customHeight="1">
      <c r="A133" s="35"/>
      <c r="B133" s="36"/>
      <c r="C133" s="175" t="s">
        <v>7</v>
      </c>
      <c r="D133" s="175" t="s">
        <v>227</v>
      </c>
      <c r="E133" s="176" t="s">
        <v>1596</v>
      </c>
      <c r="F133" s="177" t="s">
        <v>1597</v>
      </c>
      <c r="G133" s="178" t="s">
        <v>332</v>
      </c>
      <c r="H133" s="179">
        <v>28</v>
      </c>
      <c r="I133" s="180"/>
      <c r="J133" s="181">
        <f>ROUND(I133*H133,2)</f>
        <v>0</v>
      </c>
      <c r="K133" s="177" t="s">
        <v>292</v>
      </c>
      <c r="L133" s="40"/>
      <c r="M133" s="182" t="s">
        <v>19</v>
      </c>
      <c r="N133" s="183" t="s">
        <v>45</v>
      </c>
      <c r="O133" s="65"/>
      <c r="P133" s="184">
        <f>O133*H133</f>
        <v>0</v>
      </c>
      <c r="Q133" s="184">
        <v>0.00014</v>
      </c>
      <c r="R133" s="184">
        <f>Q133*H133</f>
        <v>0.00392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295</v>
      </c>
      <c r="AT133" s="186" t="s">
        <v>227</v>
      </c>
      <c r="AU133" s="186" t="s">
        <v>84</v>
      </c>
      <c r="AY133" s="18" t="s">
        <v>225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82</v>
      </c>
      <c r="BK133" s="187">
        <f>ROUND(I133*H133,2)</f>
        <v>0</v>
      </c>
      <c r="BL133" s="18" t="s">
        <v>295</v>
      </c>
      <c r="BM133" s="186" t="s">
        <v>1598</v>
      </c>
    </row>
    <row r="134" spans="1:47" s="2" customFormat="1" ht="11.25">
      <c r="A134" s="35"/>
      <c r="B134" s="36"/>
      <c r="C134" s="37"/>
      <c r="D134" s="188" t="s">
        <v>233</v>
      </c>
      <c r="E134" s="37"/>
      <c r="F134" s="189" t="s">
        <v>1599</v>
      </c>
      <c r="G134" s="37"/>
      <c r="H134" s="37"/>
      <c r="I134" s="190"/>
      <c r="J134" s="37"/>
      <c r="K134" s="37"/>
      <c r="L134" s="40"/>
      <c r="M134" s="191"/>
      <c r="N134" s="192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</v>
      </c>
      <c r="AU134" s="18" t="s">
        <v>84</v>
      </c>
    </row>
    <row r="135" spans="1:65" s="2" customFormat="1" ht="33" customHeight="1">
      <c r="A135" s="35"/>
      <c r="B135" s="36"/>
      <c r="C135" s="175" t="s">
        <v>305</v>
      </c>
      <c r="D135" s="175" t="s">
        <v>227</v>
      </c>
      <c r="E135" s="176" t="s">
        <v>1600</v>
      </c>
      <c r="F135" s="177" t="s">
        <v>1601</v>
      </c>
      <c r="G135" s="178" t="s">
        <v>332</v>
      </c>
      <c r="H135" s="179">
        <v>28</v>
      </c>
      <c r="I135" s="180"/>
      <c r="J135" s="181">
        <f>ROUND(I135*H135,2)</f>
        <v>0</v>
      </c>
      <c r="K135" s="177" t="s">
        <v>292</v>
      </c>
      <c r="L135" s="40"/>
      <c r="M135" s="182" t="s">
        <v>19</v>
      </c>
      <c r="N135" s="183" t="s">
        <v>45</v>
      </c>
      <c r="O135" s="65"/>
      <c r="P135" s="184">
        <f>O135*H135</f>
        <v>0</v>
      </c>
      <c r="Q135" s="184">
        <v>0.00086</v>
      </c>
      <c r="R135" s="184">
        <f>Q135*H135</f>
        <v>0.02408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295</v>
      </c>
      <c r="AT135" s="186" t="s">
        <v>227</v>
      </c>
      <c r="AU135" s="186" t="s">
        <v>84</v>
      </c>
      <c r="AY135" s="18" t="s">
        <v>225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82</v>
      </c>
      <c r="BK135" s="187">
        <f>ROUND(I135*H135,2)</f>
        <v>0</v>
      </c>
      <c r="BL135" s="18" t="s">
        <v>295</v>
      </c>
      <c r="BM135" s="186" t="s">
        <v>1602</v>
      </c>
    </row>
    <row r="136" spans="1:47" s="2" customFormat="1" ht="11.25">
      <c r="A136" s="35"/>
      <c r="B136" s="36"/>
      <c r="C136" s="37"/>
      <c r="D136" s="188" t="s">
        <v>233</v>
      </c>
      <c r="E136" s="37"/>
      <c r="F136" s="189" t="s">
        <v>1603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</v>
      </c>
      <c r="AU136" s="18" t="s">
        <v>84</v>
      </c>
    </row>
    <row r="137" spans="2:51" s="15" customFormat="1" ht="11.25">
      <c r="B137" s="226"/>
      <c r="C137" s="227"/>
      <c r="D137" s="195" t="s">
        <v>249</v>
      </c>
      <c r="E137" s="228" t="s">
        <v>19</v>
      </c>
      <c r="F137" s="229" t="s">
        <v>1604</v>
      </c>
      <c r="G137" s="227"/>
      <c r="H137" s="228" t="s">
        <v>19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249</v>
      </c>
      <c r="AU137" s="235" t="s">
        <v>84</v>
      </c>
      <c r="AV137" s="15" t="s">
        <v>82</v>
      </c>
      <c r="AW137" s="15" t="s">
        <v>36</v>
      </c>
      <c r="AX137" s="15" t="s">
        <v>74</v>
      </c>
      <c r="AY137" s="235" t="s">
        <v>225</v>
      </c>
    </row>
    <row r="138" spans="2:51" s="13" customFormat="1" ht="11.25">
      <c r="B138" s="193"/>
      <c r="C138" s="194"/>
      <c r="D138" s="195" t="s">
        <v>249</v>
      </c>
      <c r="E138" s="196" t="s">
        <v>19</v>
      </c>
      <c r="F138" s="197" t="s">
        <v>319</v>
      </c>
      <c r="G138" s="194"/>
      <c r="H138" s="198">
        <v>19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249</v>
      </c>
      <c r="AU138" s="204" t="s">
        <v>84</v>
      </c>
      <c r="AV138" s="13" t="s">
        <v>84</v>
      </c>
      <c r="AW138" s="13" t="s">
        <v>36</v>
      </c>
      <c r="AX138" s="13" t="s">
        <v>74</v>
      </c>
      <c r="AY138" s="204" t="s">
        <v>225</v>
      </c>
    </row>
    <row r="139" spans="2:51" s="15" customFormat="1" ht="11.25">
      <c r="B139" s="226"/>
      <c r="C139" s="227"/>
      <c r="D139" s="195" t="s">
        <v>249</v>
      </c>
      <c r="E139" s="228" t="s">
        <v>19</v>
      </c>
      <c r="F139" s="229" t="s">
        <v>1605</v>
      </c>
      <c r="G139" s="227"/>
      <c r="H139" s="228" t="s">
        <v>19</v>
      </c>
      <c r="I139" s="230"/>
      <c r="J139" s="227"/>
      <c r="K139" s="227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249</v>
      </c>
      <c r="AU139" s="235" t="s">
        <v>84</v>
      </c>
      <c r="AV139" s="15" t="s">
        <v>82</v>
      </c>
      <c r="AW139" s="15" t="s">
        <v>36</v>
      </c>
      <c r="AX139" s="15" t="s">
        <v>74</v>
      </c>
      <c r="AY139" s="235" t="s">
        <v>225</v>
      </c>
    </row>
    <row r="140" spans="2:51" s="13" customFormat="1" ht="11.25">
      <c r="B140" s="193"/>
      <c r="C140" s="194"/>
      <c r="D140" s="195" t="s">
        <v>249</v>
      </c>
      <c r="E140" s="196" t="s">
        <v>19</v>
      </c>
      <c r="F140" s="197" t="s">
        <v>273</v>
      </c>
      <c r="G140" s="194"/>
      <c r="H140" s="198">
        <v>9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249</v>
      </c>
      <c r="AU140" s="204" t="s">
        <v>84</v>
      </c>
      <c r="AV140" s="13" t="s">
        <v>84</v>
      </c>
      <c r="AW140" s="13" t="s">
        <v>36</v>
      </c>
      <c r="AX140" s="13" t="s">
        <v>74</v>
      </c>
      <c r="AY140" s="204" t="s">
        <v>225</v>
      </c>
    </row>
    <row r="141" spans="2:51" s="14" customFormat="1" ht="11.25">
      <c r="B141" s="205"/>
      <c r="C141" s="206"/>
      <c r="D141" s="195" t="s">
        <v>249</v>
      </c>
      <c r="E141" s="207" t="s">
        <v>19</v>
      </c>
      <c r="F141" s="208" t="s">
        <v>261</v>
      </c>
      <c r="G141" s="206"/>
      <c r="H141" s="209">
        <v>28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249</v>
      </c>
      <c r="AU141" s="215" t="s">
        <v>84</v>
      </c>
      <c r="AV141" s="14" t="s">
        <v>231</v>
      </c>
      <c r="AW141" s="14" t="s">
        <v>36</v>
      </c>
      <c r="AX141" s="14" t="s">
        <v>82</v>
      </c>
      <c r="AY141" s="215" t="s">
        <v>225</v>
      </c>
    </row>
    <row r="142" spans="1:65" s="2" customFormat="1" ht="24.2" customHeight="1">
      <c r="A142" s="35"/>
      <c r="B142" s="36"/>
      <c r="C142" s="175" t="s">
        <v>324</v>
      </c>
      <c r="D142" s="175" t="s">
        <v>227</v>
      </c>
      <c r="E142" s="176" t="s">
        <v>1606</v>
      </c>
      <c r="F142" s="177" t="s">
        <v>1607</v>
      </c>
      <c r="G142" s="178" t="s">
        <v>332</v>
      </c>
      <c r="H142" s="179">
        <v>1</v>
      </c>
      <c r="I142" s="180"/>
      <c r="J142" s="181">
        <f>ROUND(I142*H142,2)</f>
        <v>0</v>
      </c>
      <c r="K142" s="177" t="s">
        <v>292</v>
      </c>
      <c r="L142" s="40"/>
      <c r="M142" s="182" t="s">
        <v>19</v>
      </c>
      <c r="N142" s="183" t="s">
        <v>45</v>
      </c>
      <c r="O142" s="65"/>
      <c r="P142" s="184">
        <f>O142*H142</f>
        <v>0</v>
      </c>
      <c r="Q142" s="184">
        <v>0.00021</v>
      </c>
      <c r="R142" s="184">
        <f>Q142*H142</f>
        <v>0.00021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295</v>
      </c>
      <c r="AT142" s="186" t="s">
        <v>227</v>
      </c>
      <c r="AU142" s="186" t="s">
        <v>84</v>
      </c>
      <c r="AY142" s="18" t="s">
        <v>225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82</v>
      </c>
      <c r="BK142" s="187">
        <f>ROUND(I142*H142,2)</f>
        <v>0</v>
      </c>
      <c r="BL142" s="18" t="s">
        <v>295</v>
      </c>
      <c r="BM142" s="186" t="s">
        <v>1608</v>
      </c>
    </row>
    <row r="143" spans="1:47" s="2" customFormat="1" ht="11.25">
      <c r="A143" s="35"/>
      <c r="B143" s="36"/>
      <c r="C143" s="37"/>
      <c r="D143" s="188" t="s">
        <v>233</v>
      </c>
      <c r="E143" s="37"/>
      <c r="F143" s="189" t="s">
        <v>1609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</v>
      </c>
      <c r="AU143" s="18" t="s">
        <v>84</v>
      </c>
    </row>
    <row r="144" spans="1:65" s="2" customFormat="1" ht="24.2" customHeight="1">
      <c r="A144" s="35"/>
      <c r="B144" s="36"/>
      <c r="C144" s="175" t="s">
        <v>1382</v>
      </c>
      <c r="D144" s="175" t="s">
        <v>227</v>
      </c>
      <c r="E144" s="176" t="s">
        <v>1610</v>
      </c>
      <c r="F144" s="177" t="s">
        <v>1611</v>
      </c>
      <c r="G144" s="178" t="s">
        <v>332</v>
      </c>
      <c r="H144" s="179">
        <v>2</v>
      </c>
      <c r="I144" s="180"/>
      <c r="J144" s="181">
        <f>ROUND(I144*H144,2)</f>
        <v>0</v>
      </c>
      <c r="K144" s="177" t="s">
        <v>292</v>
      </c>
      <c r="L144" s="40"/>
      <c r="M144" s="182" t="s">
        <v>19</v>
      </c>
      <c r="N144" s="183" t="s">
        <v>45</v>
      </c>
      <c r="O144" s="65"/>
      <c r="P144" s="184">
        <f>O144*H144</f>
        <v>0</v>
      </c>
      <c r="Q144" s="184">
        <v>0.00034</v>
      </c>
      <c r="R144" s="184">
        <f>Q144*H144</f>
        <v>0.00068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295</v>
      </c>
      <c r="AT144" s="186" t="s">
        <v>227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295</v>
      </c>
      <c r="BM144" s="186" t="s">
        <v>1612</v>
      </c>
    </row>
    <row r="145" spans="1:47" s="2" customFormat="1" ht="11.25">
      <c r="A145" s="35"/>
      <c r="B145" s="36"/>
      <c r="C145" s="37"/>
      <c r="D145" s="188" t="s">
        <v>233</v>
      </c>
      <c r="E145" s="37"/>
      <c r="F145" s="189" t="s">
        <v>1613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233</v>
      </c>
      <c r="AU145" s="18" t="s">
        <v>84</v>
      </c>
    </row>
    <row r="146" spans="1:65" s="2" customFormat="1" ht="24.2" customHeight="1">
      <c r="A146" s="35"/>
      <c r="B146" s="36"/>
      <c r="C146" s="175" t="s">
        <v>427</v>
      </c>
      <c r="D146" s="175" t="s">
        <v>227</v>
      </c>
      <c r="E146" s="176" t="s">
        <v>1614</v>
      </c>
      <c r="F146" s="177" t="s">
        <v>1615</v>
      </c>
      <c r="G146" s="178" t="s">
        <v>332</v>
      </c>
      <c r="H146" s="179">
        <v>2</v>
      </c>
      <c r="I146" s="180"/>
      <c r="J146" s="181">
        <f>ROUND(I146*H146,2)</f>
        <v>0</v>
      </c>
      <c r="K146" s="177" t="s">
        <v>292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0.0005</v>
      </c>
      <c r="R146" s="184">
        <f>Q146*H146</f>
        <v>0.001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295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295</v>
      </c>
      <c r="BM146" s="186" t="s">
        <v>1616</v>
      </c>
    </row>
    <row r="147" spans="1:47" s="2" customFormat="1" ht="11.25">
      <c r="A147" s="35"/>
      <c r="B147" s="36"/>
      <c r="C147" s="37"/>
      <c r="D147" s="188" t="s">
        <v>233</v>
      </c>
      <c r="E147" s="37"/>
      <c r="F147" s="189" t="s">
        <v>1617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</v>
      </c>
      <c r="AU147" s="18" t="s">
        <v>84</v>
      </c>
    </row>
    <row r="148" spans="1:65" s="2" customFormat="1" ht="24.2" customHeight="1">
      <c r="A148" s="35"/>
      <c r="B148" s="36"/>
      <c r="C148" s="175" t="s">
        <v>434</v>
      </c>
      <c r="D148" s="175" t="s">
        <v>227</v>
      </c>
      <c r="E148" s="176" t="s">
        <v>1618</v>
      </c>
      <c r="F148" s="177" t="s">
        <v>1619</v>
      </c>
      <c r="G148" s="178" t="s">
        <v>332</v>
      </c>
      <c r="H148" s="179">
        <v>7</v>
      </c>
      <c r="I148" s="180"/>
      <c r="J148" s="181">
        <f>ROUND(I148*H148,2)</f>
        <v>0</v>
      </c>
      <c r="K148" s="177" t="s">
        <v>292</v>
      </c>
      <c r="L148" s="40"/>
      <c r="M148" s="182" t="s">
        <v>19</v>
      </c>
      <c r="N148" s="183" t="s">
        <v>45</v>
      </c>
      <c r="O148" s="65"/>
      <c r="P148" s="184">
        <f>O148*H148</f>
        <v>0</v>
      </c>
      <c r="Q148" s="184">
        <v>0.0007</v>
      </c>
      <c r="R148" s="184">
        <f>Q148*H148</f>
        <v>0.0049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295</v>
      </c>
      <c r="AT148" s="186" t="s">
        <v>227</v>
      </c>
      <c r="AU148" s="186" t="s">
        <v>84</v>
      </c>
      <c r="AY148" s="18" t="s">
        <v>225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82</v>
      </c>
      <c r="BK148" s="187">
        <f>ROUND(I148*H148,2)</f>
        <v>0</v>
      </c>
      <c r="BL148" s="18" t="s">
        <v>295</v>
      </c>
      <c r="BM148" s="186" t="s">
        <v>1620</v>
      </c>
    </row>
    <row r="149" spans="1:47" s="2" customFormat="1" ht="11.25">
      <c r="A149" s="35"/>
      <c r="B149" s="36"/>
      <c r="C149" s="37"/>
      <c r="D149" s="188" t="s">
        <v>233</v>
      </c>
      <c r="E149" s="37"/>
      <c r="F149" s="189" t="s">
        <v>1621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233</v>
      </c>
      <c r="AU149" s="18" t="s">
        <v>84</v>
      </c>
    </row>
    <row r="150" spans="1:65" s="2" customFormat="1" ht="24.2" customHeight="1">
      <c r="A150" s="35"/>
      <c r="B150" s="36"/>
      <c r="C150" s="175" t="s">
        <v>440</v>
      </c>
      <c r="D150" s="175" t="s">
        <v>227</v>
      </c>
      <c r="E150" s="176" t="s">
        <v>1622</v>
      </c>
      <c r="F150" s="177" t="s">
        <v>1623</v>
      </c>
      <c r="G150" s="178" t="s">
        <v>332</v>
      </c>
      <c r="H150" s="179">
        <v>2</v>
      </c>
      <c r="I150" s="180"/>
      <c r="J150" s="181">
        <f>ROUND(I150*H150,2)</f>
        <v>0</v>
      </c>
      <c r="K150" s="177" t="s">
        <v>292</v>
      </c>
      <c r="L150" s="40"/>
      <c r="M150" s="182" t="s">
        <v>19</v>
      </c>
      <c r="N150" s="183" t="s">
        <v>45</v>
      </c>
      <c r="O150" s="65"/>
      <c r="P150" s="184">
        <f>O150*H150</f>
        <v>0</v>
      </c>
      <c r="Q150" s="184">
        <v>0.0012</v>
      </c>
      <c r="R150" s="184">
        <f>Q150*H150</f>
        <v>0.0024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295</v>
      </c>
      <c r="AT150" s="186" t="s">
        <v>227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295</v>
      </c>
      <c r="BM150" s="186" t="s">
        <v>1624</v>
      </c>
    </row>
    <row r="151" spans="1:47" s="2" customFormat="1" ht="11.25">
      <c r="A151" s="35"/>
      <c r="B151" s="36"/>
      <c r="C151" s="37"/>
      <c r="D151" s="188" t="s">
        <v>233</v>
      </c>
      <c r="E151" s="37"/>
      <c r="F151" s="189" t="s">
        <v>1625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233</v>
      </c>
      <c r="AU151" s="18" t="s">
        <v>84</v>
      </c>
    </row>
    <row r="152" spans="2:63" s="12" customFormat="1" ht="22.9" customHeight="1">
      <c r="B152" s="159"/>
      <c r="C152" s="160"/>
      <c r="D152" s="161" t="s">
        <v>73</v>
      </c>
      <c r="E152" s="173" t="s">
        <v>1626</v>
      </c>
      <c r="F152" s="173" t="s">
        <v>1627</v>
      </c>
      <c r="G152" s="160"/>
      <c r="H152" s="160"/>
      <c r="I152" s="163"/>
      <c r="J152" s="174">
        <f>BK152</f>
        <v>0</v>
      </c>
      <c r="K152" s="160"/>
      <c r="L152" s="165"/>
      <c r="M152" s="166"/>
      <c r="N152" s="167"/>
      <c r="O152" s="167"/>
      <c r="P152" s="168">
        <f>SUM(P153:P169)</f>
        <v>0</v>
      </c>
      <c r="Q152" s="167"/>
      <c r="R152" s="168">
        <f>SUM(R153:R169)</f>
        <v>1.03122</v>
      </c>
      <c r="S152" s="167"/>
      <c r="T152" s="169">
        <f>SUM(T153:T169)</f>
        <v>0</v>
      </c>
      <c r="AR152" s="170" t="s">
        <v>84</v>
      </c>
      <c r="AT152" s="171" t="s">
        <v>73</v>
      </c>
      <c r="AU152" s="171" t="s">
        <v>82</v>
      </c>
      <c r="AY152" s="170" t="s">
        <v>225</v>
      </c>
      <c r="BK152" s="172">
        <f>SUM(BK153:BK169)</f>
        <v>0</v>
      </c>
    </row>
    <row r="153" spans="1:65" s="2" customFormat="1" ht="44.25" customHeight="1">
      <c r="A153" s="35"/>
      <c r="B153" s="36"/>
      <c r="C153" s="175" t="s">
        <v>445</v>
      </c>
      <c r="D153" s="175" t="s">
        <v>227</v>
      </c>
      <c r="E153" s="176" t="s">
        <v>1628</v>
      </c>
      <c r="F153" s="177" t="s">
        <v>1629</v>
      </c>
      <c r="G153" s="178" t="s">
        <v>332</v>
      </c>
      <c r="H153" s="179">
        <v>4</v>
      </c>
      <c r="I153" s="180"/>
      <c r="J153" s="181">
        <f>ROUND(I153*H153,2)</f>
        <v>0</v>
      </c>
      <c r="K153" s="177" t="s">
        <v>292</v>
      </c>
      <c r="L153" s="40"/>
      <c r="M153" s="182" t="s">
        <v>19</v>
      </c>
      <c r="N153" s="183" t="s">
        <v>45</v>
      </c>
      <c r="O153" s="65"/>
      <c r="P153" s="184">
        <f>O153*H153</f>
        <v>0</v>
      </c>
      <c r="Q153" s="184">
        <v>0.01183</v>
      </c>
      <c r="R153" s="184">
        <f>Q153*H153</f>
        <v>0.04732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295</v>
      </c>
      <c r="AT153" s="186" t="s">
        <v>227</v>
      </c>
      <c r="AU153" s="186" t="s">
        <v>84</v>
      </c>
      <c r="AY153" s="18" t="s">
        <v>225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82</v>
      </c>
      <c r="BK153" s="187">
        <f>ROUND(I153*H153,2)</f>
        <v>0</v>
      </c>
      <c r="BL153" s="18" t="s">
        <v>295</v>
      </c>
      <c r="BM153" s="186" t="s">
        <v>1630</v>
      </c>
    </row>
    <row r="154" spans="1:47" s="2" customFormat="1" ht="11.25">
      <c r="A154" s="35"/>
      <c r="B154" s="36"/>
      <c r="C154" s="37"/>
      <c r="D154" s="188" t="s">
        <v>233</v>
      </c>
      <c r="E154" s="37"/>
      <c r="F154" s="189" t="s">
        <v>1631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</v>
      </c>
      <c r="AU154" s="18" t="s">
        <v>84</v>
      </c>
    </row>
    <row r="155" spans="1:65" s="2" customFormat="1" ht="44.25" customHeight="1">
      <c r="A155" s="35"/>
      <c r="B155" s="36"/>
      <c r="C155" s="175" t="s">
        <v>450</v>
      </c>
      <c r="D155" s="175" t="s">
        <v>227</v>
      </c>
      <c r="E155" s="176" t="s">
        <v>1632</v>
      </c>
      <c r="F155" s="177" t="s">
        <v>1633</v>
      </c>
      <c r="G155" s="178" t="s">
        <v>332</v>
      </c>
      <c r="H155" s="179">
        <v>3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0.01718</v>
      </c>
      <c r="R155" s="184">
        <f>Q155*H155</f>
        <v>0.05154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295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295</v>
      </c>
      <c r="BM155" s="186" t="s">
        <v>1634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1635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1:65" s="2" customFormat="1" ht="49.15" customHeight="1">
      <c r="A157" s="35"/>
      <c r="B157" s="36"/>
      <c r="C157" s="175" t="s">
        <v>455</v>
      </c>
      <c r="D157" s="175" t="s">
        <v>227</v>
      </c>
      <c r="E157" s="176" t="s">
        <v>1636</v>
      </c>
      <c r="F157" s="177" t="s">
        <v>1637</v>
      </c>
      <c r="G157" s="178" t="s">
        <v>332</v>
      </c>
      <c r="H157" s="179">
        <v>7</v>
      </c>
      <c r="I157" s="180"/>
      <c r="J157" s="181">
        <f>ROUND(I157*H157,2)</f>
        <v>0</v>
      </c>
      <c r="K157" s="177" t="s">
        <v>292</v>
      </c>
      <c r="L157" s="40"/>
      <c r="M157" s="182" t="s">
        <v>19</v>
      </c>
      <c r="N157" s="183" t="s">
        <v>45</v>
      </c>
      <c r="O157" s="65"/>
      <c r="P157" s="184">
        <f>O157*H157</f>
        <v>0</v>
      </c>
      <c r="Q157" s="184">
        <v>0.03088</v>
      </c>
      <c r="R157" s="184">
        <f>Q157*H157</f>
        <v>0.21616000000000002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295</v>
      </c>
      <c r="AT157" s="186" t="s">
        <v>227</v>
      </c>
      <c r="AU157" s="186" t="s">
        <v>84</v>
      </c>
      <c r="AY157" s="18" t="s">
        <v>225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82</v>
      </c>
      <c r="BK157" s="187">
        <f>ROUND(I157*H157,2)</f>
        <v>0</v>
      </c>
      <c r="BL157" s="18" t="s">
        <v>295</v>
      </c>
      <c r="BM157" s="186" t="s">
        <v>1638</v>
      </c>
    </row>
    <row r="158" spans="1:47" s="2" customFormat="1" ht="11.25">
      <c r="A158" s="35"/>
      <c r="B158" s="36"/>
      <c r="C158" s="37"/>
      <c r="D158" s="188" t="s">
        <v>233</v>
      </c>
      <c r="E158" s="37"/>
      <c r="F158" s="189" t="s">
        <v>1639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233</v>
      </c>
      <c r="AU158" s="18" t="s">
        <v>84</v>
      </c>
    </row>
    <row r="159" spans="1:65" s="2" customFormat="1" ht="49.15" customHeight="1">
      <c r="A159" s="35"/>
      <c r="B159" s="36"/>
      <c r="C159" s="175" t="s">
        <v>712</v>
      </c>
      <c r="D159" s="175" t="s">
        <v>227</v>
      </c>
      <c r="E159" s="176" t="s">
        <v>1640</v>
      </c>
      <c r="F159" s="177" t="s">
        <v>1641</v>
      </c>
      <c r="G159" s="178" t="s">
        <v>332</v>
      </c>
      <c r="H159" s="179">
        <v>1</v>
      </c>
      <c r="I159" s="180"/>
      <c r="J159" s="181">
        <f>ROUND(I159*H159,2)</f>
        <v>0</v>
      </c>
      <c r="K159" s="177" t="s">
        <v>292</v>
      </c>
      <c r="L159" s="40"/>
      <c r="M159" s="182" t="s">
        <v>19</v>
      </c>
      <c r="N159" s="183" t="s">
        <v>45</v>
      </c>
      <c r="O159" s="65"/>
      <c r="P159" s="184">
        <f>O159*H159</f>
        <v>0</v>
      </c>
      <c r="Q159" s="184">
        <v>0.03566</v>
      </c>
      <c r="R159" s="184">
        <f>Q159*H159</f>
        <v>0.03566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295</v>
      </c>
      <c r="AT159" s="186" t="s">
        <v>227</v>
      </c>
      <c r="AU159" s="186" t="s">
        <v>84</v>
      </c>
      <c r="AY159" s="18" t="s">
        <v>225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82</v>
      </c>
      <c r="BK159" s="187">
        <f>ROUND(I159*H159,2)</f>
        <v>0</v>
      </c>
      <c r="BL159" s="18" t="s">
        <v>295</v>
      </c>
      <c r="BM159" s="186" t="s">
        <v>1642</v>
      </c>
    </row>
    <row r="160" spans="1:47" s="2" customFormat="1" ht="11.25">
      <c r="A160" s="35"/>
      <c r="B160" s="36"/>
      <c r="C160" s="37"/>
      <c r="D160" s="188" t="s">
        <v>233</v>
      </c>
      <c r="E160" s="37"/>
      <c r="F160" s="189" t="s">
        <v>1643</v>
      </c>
      <c r="G160" s="37"/>
      <c r="H160" s="37"/>
      <c r="I160" s="190"/>
      <c r="J160" s="37"/>
      <c r="K160" s="37"/>
      <c r="L160" s="40"/>
      <c r="M160" s="191"/>
      <c r="N160" s="192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</v>
      </c>
      <c r="AU160" s="18" t="s">
        <v>84</v>
      </c>
    </row>
    <row r="161" spans="1:65" s="2" customFormat="1" ht="49.15" customHeight="1">
      <c r="A161" s="35"/>
      <c r="B161" s="36"/>
      <c r="C161" s="175" t="s">
        <v>721</v>
      </c>
      <c r="D161" s="175" t="s">
        <v>227</v>
      </c>
      <c r="E161" s="176" t="s">
        <v>1644</v>
      </c>
      <c r="F161" s="177" t="s">
        <v>1645</v>
      </c>
      <c r="G161" s="178" t="s">
        <v>332</v>
      </c>
      <c r="H161" s="179">
        <v>7</v>
      </c>
      <c r="I161" s="180"/>
      <c r="J161" s="181">
        <f>ROUND(I161*H161,2)</f>
        <v>0</v>
      </c>
      <c r="K161" s="177" t="s">
        <v>292</v>
      </c>
      <c r="L161" s="40"/>
      <c r="M161" s="182" t="s">
        <v>19</v>
      </c>
      <c r="N161" s="183" t="s">
        <v>45</v>
      </c>
      <c r="O161" s="65"/>
      <c r="P161" s="184">
        <f>O161*H161</f>
        <v>0</v>
      </c>
      <c r="Q161" s="184">
        <v>0.0393</v>
      </c>
      <c r="R161" s="184">
        <f>Q161*H161</f>
        <v>0.2751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295</v>
      </c>
      <c r="AT161" s="186" t="s">
        <v>227</v>
      </c>
      <c r="AU161" s="186" t="s">
        <v>84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295</v>
      </c>
      <c r="BM161" s="186" t="s">
        <v>1646</v>
      </c>
    </row>
    <row r="162" spans="1:47" s="2" customFormat="1" ht="11.25">
      <c r="A162" s="35"/>
      <c r="B162" s="36"/>
      <c r="C162" s="37"/>
      <c r="D162" s="188" t="s">
        <v>233</v>
      </c>
      <c r="E162" s="37"/>
      <c r="F162" s="189" t="s">
        <v>1647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</v>
      </c>
      <c r="AU162" s="18" t="s">
        <v>84</v>
      </c>
    </row>
    <row r="163" spans="1:65" s="2" customFormat="1" ht="49.15" customHeight="1">
      <c r="A163" s="35"/>
      <c r="B163" s="36"/>
      <c r="C163" s="175" t="s">
        <v>717</v>
      </c>
      <c r="D163" s="175" t="s">
        <v>227</v>
      </c>
      <c r="E163" s="176" t="s">
        <v>1648</v>
      </c>
      <c r="F163" s="177" t="s">
        <v>1649</v>
      </c>
      <c r="G163" s="178" t="s">
        <v>332</v>
      </c>
      <c r="H163" s="179">
        <v>1</v>
      </c>
      <c r="I163" s="180"/>
      <c r="J163" s="181">
        <f>ROUND(I163*H163,2)</f>
        <v>0</v>
      </c>
      <c r="K163" s="177" t="s">
        <v>292</v>
      </c>
      <c r="L163" s="40"/>
      <c r="M163" s="182" t="s">
        <v>19</v>
      </c>
      <c r="N163" s="183" t="s">
        <v>45</v>
      </c>
      <c r="O163" s="65"/>
      <c r="P163" s="184">
        <f>O163*H163</f>
        <v>0</v>
      </c>
      <c r="Q163" s="184">
        <v>0.04532</v>
      </c>
      <c r="R163" s="184">
        <f>Q163*H163</f>
        <v>0.04532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295</v>
      </c>
      <c r="AT163" s="186" t="s">
        <v>227</v>
      </c>
      <c r="AU163" s="186" t="s">
        <v>84</v>
      </c>
      <c r="AY163" s="18" t="s">
        <v>225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8" t="s">
        <v>82</v>
      </c>
      <c r="BK163" s="187">
        <f>ROUND(I163*H163,2)</f>
        <v>0</v>
      </c>
      <c r="BL163" s="18" t="s">
        <v>295</v>
      </c>
      <c r="BM163" s="186" t="s">
        <v>1650</v>
      </c>
    </row>
    <row r="164" spans="1:47" s="2" customFormat="1" ht="11.25">
      <c r="A164" s="35"/>
      <c r="B164" s="36"/>
      <c r="C164" s="37"/>
      <c r="D164" s="188" t="s">
        <v>233</v>
      </c>
      <c r="E164" s="37"/>
      <c r="F164" s="189" t="s">
        <v>1651</v>
      </c>
      <c r="G164" s="37"/>
      <c r="H164" s="37"/>
      <c r="I164" s="190"/>
      <c r="J164" s="37"/>
      <c r="K164" s="37"/>
      <c r="L164" s="40"/>
      <c r="M164" s="191"/>
      <c r="N164" s="192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233</v>
      </c>
      <c r="AU164" s="18" t="s">
        <v>84</v>
      </c>
    </row>
    <row r="165" spans="1:65" s="2" customFormat="1" ht="49.15" customHeight="1">
      <c r="A165" s="35"/>
      <c r="B165" s="36"/>
      <c r="C165" s="175" t="s">
        <v>736</v>
      </c>
      <c r="D165" s="175" t="s">
        <v>227</v>
      </c>
      <c r="E165" s="176" t="s">
        <v>1652</v>
      </c>
      <c r="F165" s="177" t="s">
        <v>1653</v>
      </c>
      <c r="G165" s="178" t="s">
        <v>332</v>
      </c>
      <c r="H165" s="179">
        <v>3</v>
      </c>
      <c r="I165" s="180"/>
      <c r="J165" s="181">
        <f>ROUND(I165*H165,2)</f>
        <v>0</v>
      </c>
      <c r="K165" s="177" t="s">
        <v>292</v>
      </c>
      <c r="L165" s="40"/>
      <c r="M165" s="182" t="s">
        <v>19</v>
      </c>
      <c r="N165" s="183" t="s">
        <v>45</v>
      </c>
      <c r="O165" s="65"/>
      <c r="P165" s="184">
        <f>O165*H165</f>
        <v>0</v>
      </c>
      <c r="Q165" s="184">
        <v>0.08844</v>
      </c>
      <c r="R165" s="184">
        <f>Q165*H165</f>
        <v>0.26532</v>
      </c>
      <c r="S165" s="184">
        <v>0</v>
      </c>
      <c r="T165" s="18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6" t="s">
        <v>295</v>
      </c>
      <c r="AT165" s="186" t="s">
        <v>227</v>
      </c>
      <c r="AU165" s="186" t="s">
        <v>84</v>
      </c>
      <c r="AY165" s="18" t="s">
        <v>225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8" t="s">
        <v>82</v>
      </c>
      <c r="BK165" s="187">
        <f>ROUND(I165*H165,2)</f>
        <v>0</v>
      </c>
      <c r="BL165" s="18" t="s">
        <v>295</v>
      </c>
      <c r="BM165" s="186" t="s">
        <v>1654</v>
      </c>
    </row>
    <row r="166" spans="1:47" s="2" customFormat="1" ht="11.25">
      <c r="A166" s="35"/>
      <c r="B166" s="36"/>
      <c r="C166" s="37"/>
      <c r="D166" s="188" t="s">
        <v>233</v>
      </c>
      <c r="E166" s="37"/>
      <c r="F166" s="189" t="s">
        <v>1655</v>
      </c>
      <c r="G166" s="37"/>
      <c r="H166" s="37"/>
      <c r="I166" s="190"/>
      <c r="J166" s="37"/>
      <c r="K166" s="37"/>
      <c r="L166" s="40"/>
      <c r="M166" s="191"/>
      <c r="N166" s="192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233</v>
      </c>
      <c r="AU166" s="18" t="s">
        <v>84</v>
      </c>
    </row>
    <row r="167" spans="1:65" s="2" customFormat="1" ht="16.5" customHeight="1">
      <c r="A167" s="35"/>
      <c r="B167" s="36"/>
      <c r="C167" s="175" t="s">
        <v>724</v>
      </c>
      <c r="D167" s="175" t="s">
        <v>227</v>
      </c>
      <c r="E167" s="176" t="s">
        <v>1656</v>
      </c>
      <c r="F167" s="177" t="s">
        <v>1657</v>
      </c>
      <c r="G167" s="178" t="s">
        <v>332</v>
      </c>
      <c r="H167" s="179">
        <v>2</v>
      </c>
      <c r="I167" s="180"/>
      <c r="J167" s="181">
        <f>ROUND(I167*H167,2)</f>
        <v>0</v>
      </c>
      <c r="K167" s="177" t="s">
        <v>19</v>
      </c>
      <c r="L167" s="40"/>
      <c r="M167" s="182" t="s">
        <v>19</v>
      </c>
      <c r="N167" s="183" t="s">
        <v>45</v>
      </c>
      <c r="O167" s="65"/>
      <c r="P167" s="184">
        <f>O167*H167</f>
        <v>0</v>
      </c>
      <c r="Q167" s="184">
        <v>0.0474</v>
      </c>
      <c r="R167" s="184">
        <f>Q167*H167</f>
        <v>0.0948</v>
      </c>
      <c r="S167" s="184">
        <v>0</v>
      </c>
      <c r="T167" s="18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6" t="s">
        <v>295</v>
      </c>
      <c r="AT167" s="186" t="s">
        <v>227</v>
      </c>
      <c r="AU167" s="186" t="s">
        <v>84</v>
      </c>
      <c r="AY167" s="18" t="s">
        <v>225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82</v>
      </c>
      <c r="BK167" s="187">
        <f>ROUND(I167*H167,2)</f>
        <v>0</v>
      </c>
      <c r="BL167" s="18" t="s">
        <v>295</v>
      </c>
      <c r="BM167" s="186" t="s">
        <v>1658</v>
      </c>
    </row>
    <row r="168" spans="1:65" s="2" customFormat="1" ht="44.25" customHeight="1">
      <c r="A168" s="35"/>
      <c r="B168" s="36"/>
      <c r="C168" s="175" t="s">
        <v>741</v>
      </c>
      <c r="D168" s="175" t="s">
        <v>227</v>
      </c>
      <c r="E168" s="176" t="s">
        <v>1659</v>
      </c>
      <c r="F168" s="177" t="s">
        <v>1660</v>
      </c>
      <c r="G168" s="178" t="s">
        <v>285</v>
      </c>
      <c r="H168" s="179">
        <v>1.031</v>
      </c>
      <c r="I168" s="180"/>
      <c r="J168" s="181">
        <f>ROUND(I168*H168,2)</f>
        <v>0</v>
      </c>
      <c r="K168" s="177" t="s">
        <v>292</v>
      </c>
      <c r="L168" s="40"/>
      <c r="M168" s="182" t="s">
        <v>19</v>
      </c>
      <c r="N168" s="183" t="s">
        <v>45</v>
      </c>
      <c r="O168" s="65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295</v>
      </c>
      <c r="AT168" s="186" t="s">
        <v>227</v>
      </c>
      <c r="AU168" s="186" t="s">
        <v>84</v>
      </c>
      <c r="AY168" s="18" t="s">
        <v>225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82</v>
      </c>
      <c r="BK168" s="187">
        <f>ROUND(I168*H168,2)</f>
        <v>0</v>
      </c>
      <c r="BL168" s="18" t="s">
        <v>295</v>
      </c>
      <c r="BM168" s="186" t="s">
        <v>1661</v>
      </c>
    </row>
    <row r="169" spans="1:47" s="2" customFormat="1" ht="11.25">
      <c r="A169" s="35"/>
      <c r="B169" s="36"/>
      <c r="C169" s="37"/>
      <c r="D169" s="188" t="s">
        <v>233</v>
      </c>
      <c r="E169" s="37"/>
      <c r="F169" s="189" t="s">
        <v>1662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233</v>
      </c>
      <c r="AU169" s="18" t="s">
        <v>84</v>
      </c>
    </row>
    <row r="170" spans="2:63" s="12" customFormat="1" ht="25.9" customHeight="1">
      <c r="B170" s="159"/>
      <c r="C170" s="160"/>
      <c r="D170" s="161" t="s">
        <v>73</v>
      </c>
      <c r="E170" s="162" t="s">
        <v>1663</v>
      </c>
      <c r="F170" s="162" t="s">
        <v>1663</v>
      </c>
      <c r="G170" s="160"/>
      <c r="H170" s="160"/>
      <c r="I170" s="163"/>
      <c r="J170" s="164">
        <f>BK170</f>
        <v>0</v>
      </c>
      <c r="K170" s="160"/>
      <c r="L170" s="165"/>
      <c r="M170" s="166"/>
      <c r="N170" s="167"/>
      <c r="O170" s="167"/>
      <c r="P170" s="168">
        <f>SUM(P171:P173)</f>
        <v>0</v>
      </c>
      <c r="Q170" s="167"/>
      <c r="R170" s="168">
        <f>SUM(R171:R173)</f>
        <v>0</v>
      </c>
      <c r="S170" s="167"/>
      <c r="T170" s="169">
        <f>SUM(T171:T173)</f>
        <v>0</v>
      </c>
      <c r="AR170" s="170" t="s">
        <v>231</v>
      </c>
      <c r="AT170" s="171" t="s">
        <v>73</v>
      </c>
      <c r="AU170" s="171" t="s">
        <v>74</v>
      </c>
      <c r="AY170" s="170" t="s">
        <v>225</v>
      </c>
      <c r="BK170" s="172">
        <f>SUM(BK171:BK173)</f>
        <v>0</v>
      </c>
    </row>
    <row r="171" spans="1:65" s="2" customFormat="1" ht="16.5" customHeight="1">
      <c r="A171" s="35"/>
      <c r="B171" s="36"/>
      <c r="C171" s="175" t="s">
        <v>751</v>
      </c>
      <c r="D171" s="175" t="s">
        <v>227</v>
      </c>
      <c r="E171" s="176" t="s">
        <v>79</v>
      </c>
      <c r="F171" s="177" t="s">
        <v>1664</v>
      </c>
      <c r="G171" s="178" t="s">
        <v>1665</v>
      </c>
      <c r="H171" s="179">
        <v>1</v>
      </c>
      <c r="I171" s="180"/>
      <c r="J171" s="181">
        <f>ROUND(I171*H171,2)</f>
        <v>0</v>
      </c>
      <c r="K171" s="177" t="s">
        <v>19</v>
      </c>
      <c r="L171" s="40"/>
      <c r="M171" s="182" t="s">
        <v>19</v>
      </c>
      <c r="N171" s="183" t="s">
        <v>45</v>
      </c>
      <c r="O171" s="65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6" t="s">
        <v>1666</v>
      </c>
      <c r="AT171" s="186" t="s">
        <v>227</v>
      </c>
      <c r="AU171" s="186" t="s">
        <v>82</v>
      </c>
      <c r="AY171" s="18" t="s">
        <v>225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8" t="s">
        <v>82</v>
      </c>
      <c r="BK171" s="187">
        <f>ROUND(I171*H171,2)</f>
        <v>0</v>
      </c>
      <c r="BL171" s="18" t="s">
        <v>1666</v>
      </c>
      <c r="BM171" s="186" t="s">
        <v>1667</v>
      </c>
    </row>
    <row r="172" spans="1:65" s="2" customFormat="1" ht="16.5" customHeight="1">
      <c r="A172" s="35"/>
      <c r="B172" s="36"/>
      <c r="C172" s="175" t="s">
        <v>755</v>
      </c>
      <c r="D172" s="175" t="s">
        <v>227</v>
      </c>
      <c r="E172" s="176" t="s">
        <v>85</v>
      </c>
      <c r="F172" s="177" t="s">
        <v>1668</v>
      </c>
      <c r="G172" s="178" t="s">
        <v>1665</v>
      </c>
      <c r="H172" s="179">
        <v>1</v>
      </c>
      <c r="I172" s="180"/>
      <c r="J172" s="181">
        <f>ROUND(I172*H172,2)</f>
        <v>0</v>
      </c>
      <c r="K172" s="177" t="s">
        <v>19</v>
      </c>
      <c r="L172" s="40"/>
      <c r="M172" s="182" t="s">
        <v>19</v>
      </c>
      <c r="N172" s="183" t="s">
        <v>45</v>
      </c>
      <c r="O172" s="65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1666</v>
      </c>
      <c r="AT172" s="186" t="s">
        <v>227</v>
      </c>
      <c r="AU172" s="186" t="s">
        <v>82</v>
      </c>
      <c r="AY172" s="18" t="s">
        <v>225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82</v>
      </c>
      <c r="BK172" s="187">
        <f>ROUND(I172*H172,2)</f>
        <v>0</v>
      </c>
      <c r="BL172" s="18" t="s">
        <v>1666</v>
      </c>
      <c r="BM172" s="186" t="s">
        <v>1669</v>
      </c>
    </row>
    <row r="173" spans="1:65" s="2" customFormat="1" ht="16.5" customHeight="1">
      <c r="A173" s="35"/>
      <c r="B173" s="36"/>
      <c r="C173" s="175" t="s">
        <v>729</v>
      </c>
      <c r="D173" s="175" t="s">
        <v>227</v>
      </c>
      <c r="E173" s="176" t="s">
        <v>88</v>
      </c>
      <c r="F173" s="177" t="s">
        <v>1670</v>
      </c>
      <c r="G173" s="178" t="s">
        <v>1665</v>
      </c>
      <c r="H173" s="179">
        <v>1</v>
      </c>
      <c r="I173" s="180"/>
      <c r="J173" s="181">
        <f>ROUND(I173*H173,2)</f>
        <v>0</v>
      </c>
      <c r="K173" s="177" t="s">
        <v>19</v>
      </c>
      <c r="L173" s="40"/>
      <c r="M173" s="244" t="s">
        <v>19</v>
      </c>
      <c r="N173" s="245" t="s">
        <v>45</v>
      </c>
      <c r="O173" s="242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6" t="s">
        <v>1666</v>
      </c>
      <c r="AT173" s="186" t="s">
        <v>227</v>
      </c>
      <c r="AU173" s="186" t="s">
        <v>82</v>
      </c>
      <c r="AY173" s="18" t="s">
        <v>225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8" t="s">
        <v>82</v>
      </c>
      <c r="BK173" s="187">
        <f>ROUND(I173*H173,2)</f>
        <v>0</v>
      </c>
      <c r="BL173" s="18" t="s">
        <v>1666</v>
      </c>
      <c r="BM173" s="186" t="s">
        <v>1671</v>
      </c>
    </row>
    <row r="174" spans="1:31" s="2" customFormat="1" ht="6.95" customHeight="1">
      <c r="A174" s="35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iW3L5NkMqNyrmxN/KMavGvCYtHJVRccApUMSGFVabFOChFqElKcWeln6a9U7hE27VTRdjXccVqEl4DYRLubMYQ==" saltValue="H+saiYClibm7MbdiJG0Cgvo3Mk0FT9nADj+tXGvJNplD6VWkieHcCWxo5sEcEMR8WvC4FTe3T0SBg7S7JQ/Nlg==" spinCount="100000" sheet="1" objects="1" scenarios="1" formatColumns="0" formatRows="0" autoFilter="0"/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713463132"/>
    <hyperlink ref="F106" r:id="rId2" display="https://podminky.urs.cz/item/CS_URS_2022_01/732231101"/>
    <hyperlink ref="F109" r:id="rId3" display="https://podminky.urs.cz/item/CS_URS_2022_01/733122207"/>
    <hyperlink ref="F111" r:id="rId4" display="https://podminky.urs.cz/item/CS_URS_2022_01/733190108"/>
    <hyperlink ref="F113" r:id="rId5" display="https://podminky.urs.cz/item/CS_URS_2022_01/733223301"/>
    <hyperlink ref="F115" r:id="rId6" display="https://podminky.urs.cz/item/CS_URS_2022_01/733223302"/>
    <hyperlink ref="F117" r:id="rId7" display="https://podminky.urs.cz/item/CS_URS_2022_01/733223303"/>
    <hyperlink ref="F119" r:id="rId8" display="https://podminky.urs.cz/item/CS_URS_2022_01/733223304"/>
    <hyperlink ref="F121" r:id="rId9" display="https://podminky.urs.cz/item/CS_URS_2022_01/733223305"/>
    <hyperlink ref="F123" r:id="rId10" display="https://podminky.urs.cz/item/CS_URS_2022_01/733291101"/>
    <hyperlink ref="F127" r:id="rId11" display="https://podminky.urs.cz/item/CS_URS_2022_01/998733102"/>
    <hyperlink ref="F130" r:id="rId12" display="https://podminky.urs.cz/item/CS_URS_2022_01/734211127"/>
    <hyperlink ref="F132" r:id="rId13" display="https://podminky.urs.cz/item/CS_URS_2022_01/734220101"/>
    <hyperlink ref="F134" r:id="rId14" display="https://podminky.urs.cz/item/CS_URS_2022_01/734221682"/>
    <hyperlink ref="F136" r:id="rId15" display="https://podminky.urs.cz/item/CS_URS_2022_01/734261406"/>
    <hyperlink ref="F143" r:id="rId16" display="https://podminky.urs.cz/item/CS_URS_2022_01/734292713"/>
    <hyperlink ref="F145" r:id="rId17" display="https://podminky.urs.cz/item/CS_URS_2022_01/734292714"/>
    <hyperlink ref="F147" r:id="rId18" display="https://podminky.urs.cz/item/CS_URS_2022_01/734292715"/>
    <hyperlink ref="F149" r:id="rId19" display="https://podminky.urs.cz/item/CS_URS_2022_01/734292716"/>
    <hyperlink ref="F151" r:id="rId20" display="https://podminky.urs.cz/item/CS_URS_2022_01/734292727"/>
    <hyperlink ref="F154" r:id="rId21" display="https://podminky.urs.cz/item/CS_URS_2022_01/735152156"/>
    <hyperlink ref="F156" r:id="rId22" display="https://podminky.urs.cz/item/CS_URS_2022_01/735152160"/>
    <hyperlink ref="F158" r:id="rId23" display="https://podminky.urs.cz/item/CS_URS_2022_01/735152459"/>
    <hyperlink ref="F160" r:id="rId24" display="https://podminky.urs.cz/item/CS_URS_2022_01/735152460"/>
    <hyperlink ref="F162" r:id="rId25" display="https://podminky.urs.cz/item/CS_URS_2022_01/735152560"/>
    <hyperlink ref="F164" r:id="rId26" display="https://podminky.urs.cz/item/CS_URS_2022_01/735152595"/>
    <hyperlink ref="F166" r:id="rId27" display="https://podminky.urs.cz/item/CS_URS_2022_01/735152601"/>
    <hyperlink ref="F169" r:id="rId28" display="https://podminky.urs.cz/item/CS_URS_2022_01/998735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1672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ROUND(J85,2)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ROUND((SUM(BE85:BE162)),2)</f>
        <v>0</v>
      </c>
      <c r="G33" s="35"/>
      <c r="H33" s="35"/>
      <c r="I33" s="120">
        <v>0.21</v>
      </c>
      <c r="J33" s="119">
        <f>ROUND(((SUM(BE85:BE162))*I33),2)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ROUND((SUM(BF85:BF162)),2)</f>
        <v>0</v>
      </c>
      <c r="G34" s="35"/>
      <c r="H34" s="35"/>
      <c r="I34" s="120">
        <v>0.15</v>
      </c>
      <c r="J34" s="119">
        <f>ROUND(((SUM(BF85:BF162))*I34),2)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ROUND((SUM(BG85:BG162)),2)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ROUND((SUM(BH85:BH162)),2)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ROUND((SUM(BI85:BI162)),2)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06 - Vodovod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197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1673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1674</v>
      </c>
      <c r="E62" s="145"/>
      <c r="F62" s="145"/>
      <c r="G62" s="145"/>
      <c r="H62" s="145"/>
      <c r="I62" s="145"/>
      <c r="J62" s="146">
        <f>J125</f>
        <v>0</v>
      </c>
      <c r="K62" s="143"/>
      <c r="L62" s="147"/>
    </row>
    <row r="63" spans="2:12" s="10" customFormat="1" ht="19.9" customHeight="1">
      <c r="B63" s="142"/>
      <c r="C63" s="143"/>
      <c r="D63" s="144" t="s">
        <v>1675</v>
      </c>
      <c r="E63" s="145"/>
      <c r="F63" s="145"/>
      <c r="G63" s="145"/>
      <c r="H63" s="145"/>
      <c r="I63" s="145"/>
      <c r="J63" s="146">
        <f>J152</f>
        <v>0</v>
      </c>
      <c r="K63" s="143"/>
      <c r="L63" s="147"/>
    </row>
    <row r="64" spans="2:12" s="10" customFormat="1" ht="19.9" customHeight="1">
      <c r="B64" s="142"/>
      <c r="C64" s="143"/>
      <c r="D64" s="144" t="s">
        <v>1502</v>
      </c>
      <c r="E64" s="145"/>
      <c r="F64" s="145"/>
      <c r="G64" s="145"/>
      <c r="H64" s="145"/>
      <c r="I64" s="145"/>
      <c r="J64" s="146">
        <f>J157</f>
        <v>0</v>
      </c>
      <c r="K64" s="143"/>
      <c r="L64" s="147"/>
    </row>
    <row r="65" spans="2:12" s="9" customFormat="1" ht="24.95" customHeight="1">
      <c r="B65" s="136"/>
      <c r="C65" s="137"/>
      <c r="D65" s="138" t="s">
        <v>1508</v>
      </c>
      <c r="E65" s="139"/>
      <c r="F65" s="139"/>
      <c r="G65" s="139"/>
      <c r="H65" s="139"/>
      <c r="I65" s="139"/>
      <c r="J65" s="140">
        <f>J159</f>
        <v>0</v>
      </c>
      <c r="K65" s="137"/>
      <c r="L65" s="141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210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90" t="str">
        <f>E7</f>
        <v>Hasičská zbrojnice Bílina</v>
      </c>
      <c r="F75" s="391"/>
      <c r="G75" s="391"/>
      <c r="H75" s="391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147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47" t="str">
        <f>E9</f>
        <v>06 - Vodovod</v>
      </c>
      <c r="F77" s="392"/>
      <c r="G77" s="392"/>
      <c r="H77" s="392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Bílina</v>
      </c>
      <c r="G79" s="37"/>
      <c r="H79" s="37"/>
      <c r="I79" s="30" t="s">
        <v>23</v>
      </c>
      <c r="J79" s="60" t="str">
        <f>IF(J12="","",J12)</f>
        <v>9. 6. 2022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Město Bílina</v>
      </c>
      <c r="G81" s="37"/>
      <c r="H81" s="37"/>
      <c r="I81" s="30" t="s">
        <v>32</v>
      </c>
      <c r="J81" s="33" t="str">
        <f>E21</f>
        <v>DRAKISA s.r.o.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37</v>
      </c>
      <c r="J82" s="33" t="str">
        <f>E24</f>
        <v>Krajovský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8"/>
      <c r="B84" s="149"/>
      <c r="C84" s="150" t="s">
        <v>211</v>
      </c>
      <c r="D84" s="151" t="s">
        <v>59</v>
      </c>
      <c r="E84" s="151" t="s">
        <v>55</v>
      </c>
      <c r="F84" s="151" t="s">
        <v>56</v>
      </c>
      <c r="G84" s="151" t="s">
        <v>212</v>
      </c>
      <c r="H84" s="151" t="s">
        <v>213</v>
      </c>
      <c r="I84" s="151" t="s">
        <v>214</v>
      </c>
      <c r="J84" s="151" t="s">
        <v>187</v>
      </c>
      <c r="K84" s="152" t="s">
        <v>215</v>
      </c>
      <c r="L84" s="153"/>
      <c r="M84" s="69" t="s">
        <v>19</v>
      </c>
      <c r="N84" s="70" t="s">
        <v>44</v>
      </c>
      <c r="O84" s="70" t="s">
        <v>216</v>
      </c>
      <c r="P84" s="70" t="s">
        <v>217</v>
      </c>
      <c r="Q84" s="70" t="s">
        <v>218</v>
      </c>
      <c r="R84" s="70" t="s">
        <v>219</v>
      </c>
      <c r="S84" s="70" t="s">
        <v>220</v>
      </c>
      <c r="T84" s="71" t="s">
        <v>221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5"/>
      <c r="B85" s="36"/>
      <c r="C85" s="76" t="s">
        <v>222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P86+P159</f>
        <v>0</v>
      </c>
      <c r="Q85" s="73"/>
      <c r="R85" s="156">
        <f>R86+R159</f>
        <v>1.03147</v>
      </c>
      <c r="S85" s="73"/>
      <c r="T85" s="157">
        <f>T86+T159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73</v>
      </c>
      <c r="AU85" s="18" t="s">
        <v>188</v>
      </c>
      <c r="BK85" s="158">
        <f>BK86+BK159</f>
        <v>0</v>
      </c>
    </row>
    <row r="86" spans="2:63" s="12" customFormat="1" ht="25.9" customHeight="1">
      <c r="B86" s="159"/>
      <c r="C86" s="160"/>
      <c r="D86" s="161" t="s">
        <v>73</v>
      </c>
      <c r="E86" s="162" t="s">
        <v>708</v>
      </c>
      <c r="F86" s="162" t="s">
        <v>709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P87+P125+P152+P157</f>
        <v>0</v>
      </c>
      <c r="Q86" s="167"/>
      <c r="R86" s="168">
        <f>R87+R125+R152+R157</f>
        <v>1.03147</v>
      </c>
      <c r="S86" s="167"/>
      <c r="T86" s="169">
        <f>T87+T125+T152+T157</f>
        <v>0</v>
      </c>
      <c r="AR86" s="170" t="s">
        <v>84</v>
      </c>
      <c r="AT86" s="171" t="s">
        <v>73</v>
      </c>
      <c r="AU86" s="171" t="s">
        <v>74</v>
      </c>
      <c r="AY86" s="170" t="s">
        <v>225</v>
      </c>
      <c r="BK86" s="172">
        <f>BK87+BK125+BK152+BK157</f>
        <v>0</v>
      </c>
    </row>
    <row r="87" spans="2:63" s="12" customFormat="1" ht="22.9" customHeight="1">
      <c r="B87" s="159"/>
      <c r="C87" s="160"/>
      <c r="D87" s="161" t="s">
        <v>73</v>
      </c>
      <c r="E87" s="173" t="s">
        <v>1676</v>
      </c>
      <c r="F87" s="173" t="s">
        <v>1677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SUM(P88:P124)</f>
        <v>0</v>
      </c>
      <c r="Q87" s="167"/>
      <c r="R87" s="168">
        <f>SUM(R88:R124)</f>
        <v>0.61076</v>
      </c>
      <c r="S87" s="167"/>
      <c r="T87" s="169">
        <f>SUM(T88:T124)</f>
        <v>0</v>
      </c>
      <c r="AR87" s="170" t="s">
        <v>84</v>
      </c>
      <c r="AT87" s="171" t="s">
        <v>73</v>
      </c>
      <c r="AU87" s="171" t="s">
        <v>82</v>
      </c>
      <c r="AY87" s="170" t="s">
        <v>225</v>
      </c>
      <c r="BK87" s="172">
        <f>SUM(BK88:BK124)</f>
        <v>0</v>
      </c>
    </row>
    <row r="88" spans="1:65" s="2" customFormat="1" ht="33" customHeight="1">
      <c r="A88" s="35"/>
      <c r="B88" s="36"/>
      <c r="C88" s="175" t="s">
        <v>82</v>
      </c>
      <c r="D88" s="175" t="s">
        <v>227</v>
      </c>
      <c r="E88" s="176" t="s">
        <v>1678</v>
      </c>
      <c r="F88" s="177" t="s">
        <v>1679</v>
      </c>
      <c r="G88" s="178" t="s">
        <v>554</v>
      </c>
      <c r="H88" s="179">
        <v>140</v>
      </c>
      <c r="I88" s="180"/>
      <c r="J88" s="181">
        <f>ROUND(I88*H88,2)</f>
        <v>0</v>
      </c>
      <c r="K88" s="177" t="s">
        <v>292</v>
      </c>
      <c r="L88" s="40"/>
      <c r="M88" s="182" t="s">
        <v>19</v>
      </c>
      <c r="N88" s="183" t="s">
        <v>45</v>
      </c>
      <c r="O88" s="65"/>
      <c r="P88" s="184">
        <f>O88*H88</f>
        <v>0</v>
      </c>
      <c r="Q88" s="184">
        <v>0.00098</v>
      </c>
      <c r="R88" s="184">
        <f>Q88*H88</f>
        <v>0.1372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295</v>
      </c>
      <c r="AT88" s="186" t="s">
        <v>227</v>
      </c>
      <c r="AU88" s="186" t="s">
        <v>84</v>
      </c>
      <c r="AY88" s="18" t="s">
        <v>225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8" t="s">
        <v>82</v>
      </c>
      <c r="BK88" s="187">
        <f>ROUND(I88*H88,2)</f>
        <v>0</v>
      </c>
      <c r="BL88" s="18" t="s">
        <v>295</v>
      </c>
      <c r="BM88" s="186" t="s">
        <v>1680</v>
      </c>
    </row>
    <row r="89" spans="1:47" s="2" customFormat="1" ht="11.25">
      <c r="A89" s="35"/>
      <c r="B89" s="36"/>
      <c r="C89" s="37"/>
      <c r="D89" s="188" t="s">
        <v>233</v>
      </c>
      <c r="E89" s="37"/>
      <c r="F89" s="189" t="s">
        <v>1681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233</v>
      </c>
      <c r="AU89" s="18" t="s">
        <v>84</v>
      </c>
    </row>
    <row r="90" spans="1:65" s="2" customFormat="1" ht="33" customHeight="1">
      <c r="A90" s="35"/>
      <c r="B90" s="36"/>
      <c r="C90" s="175" t="s">
        <v>84</v>
      </c>
      <c r="D90" s="175" t="s">
        <v>227</v>
      </c>
      <c r="E90" s="176" t="s">
        <v>1682</v>
      </c>
      <c r="F90" s="177" t="s">
        <v>1683</v>
      </c>
      <c r="G90" s="178" t="s">
        <v>554</v>
      </c>
      <c r="H90" s="179">
        <v>45</v>
      </c>
      <c r="I90" s="180"/>
      <c r="J90" s="181">
        <f>ROUND(I90*H90,2)</f>
        <v>0</v>
      </c>
      <c r="K90" s="177" t="s">
        <v>292</v>
      </c>
      <c r="L90" s="40"/>
      <c r="M90" s="182" t="s">
        <v>19</v>
      </c>
      <c r="N90" s="183" t="s">
        <v>45</v>
      </c>
      <c r="O90" s="65"/>
      <c r="P90" s="184">
        <f>O90*H90</f>
        <v>0</v>
      </c>
      <c r="Q90" s="184">
        <v>0.00126</v>
      </c>
      <c r="R90" s="184">
        <f>Q90*H90</f>
        <v>0.0567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295</v>
      </c>
      <c r="AT90" s="186" t="s">
        <v>227</v>
      </c>
      <c r="AU90" s="186" t="s">
        <v>84</v>
      </c>
      <c r="AY90" s="18" t="s">
        <v>225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82</v>
      </c>
      <c r="BK90" s="187">
        <f>ROUND(I90*H90,2)</f>
        <v>0</v>
      </c>
      <c r="BL90" s="18" t="s">
        <v>295</v>
      </c>
      <c r="BM90" s="186" t="s">
        <v>1684</v>
      </c>
    </row>
    <row r="91" spans="1:47" s="2" customFormat="1" ht="11.25">
      <c r="A91" s="35"/>
      <c r="B91" s="36"/>
      <c r="C91" s="37"/>
      <c r="D91" s="188" t="s">
        <v>233</v>
      </c>
      <c r="E91" s="37"/>
      <c r="F91" s="189" t="s">
        <v>1685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233</v>
      </c>
      <c r="AU91" s="18" t="s">
        <v>84</v>
      </c>
    </row>
    <row r="92" spans="1:65" s="2" customFormat="1" ht="33" customHeight="1">
      <c r="A92" s="35"/>
      <c r="B92" s="36"/>
      <c r="C92" s="175" t="s">
        <v>131</v>
      </c>
      <c r="D92" s="175" t="s">
        <v>227</v>
      </c>
      <c r="E92" s="176" t="s">
        <v>1686</v>
      </c>
      <c r="F92" s="177" t="s">
        <v>1687</v>
      </c>
      <c r="G92" s="178" t="s">
        <v>554</v>
      </c>
      <c r="H92" s="179">
        <v>65</v>
      </c>
      <c r="I92" s="180"/>
      <c r="J92" s="181">
        <f>ROUND(I92*H92,2)</f>
        <v>0</v>
      </c>
      <c r="K92" s="177" t="s">
        <v>292</v>
      </c>
      <c r="L92" s="40"/>
      <c r="M92" s="182" t="s">
        <v>19</v>
      </c>
      <c r="N92" s="183" t="s">
        <v>45</v>
      </c>
      <c r="O92" s="65"/>
      <c r="P92" s="184">
        <f>O92*H92</f>
        <v>0</v>
      </c>
      <c r="Q92" s="184">
        <v>0.00153</v>
      </c>
      <c r="R92" s="184">
        <f>Q92*H92</f>
        <v>0.09945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295</v>
      </c>
      <c r="AT92" s="186" t="s">
        <v>227</v>
      </c>
      <c r="AU92" s="186" t="s">
        <v>84</v>
      </c>
      <c r="AY92" s="18" t="s">
        <v>225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8" t="s">
        <v>82</v>
      </c>
      <c r="BK92" s="187">
        <f>ROUND(I92*H92,2)</f>
        <v>0</v>
      </c>
      <c r="BL92" s="18" t="s">
        <v>295</v>
      </c>
      <c r="BM92" s="186" t="s">
        <v>1688</v>
      </c>
    </row>
    <row r="93" spans="1:47" s="2" customFormat="1" ht="11.25">
      <c r="A93" s="35"/>
      <c r="B93" s="36"/>
      <c r="C93" s="37"/>
      <c r="D93" s="188" t="s">
        <v>233</v>
      </c>
      <c r="E93" s="37"/>
      <c r="F93" s="189" t="s">
        <v>1689</v>
      </c>
      <c r="G93" s="37"/>
      <c r="H93" s="37"/>
      <c r="I93" s="190"/>
      <c r="J93" s="37"/>
      <c r="K93" s="37"/>
      <c r="L93" s="40"/>
      <c r="M93" s="191"/>
      <c r="N93" s="192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233</v>
      </c>
      <c r="AU93" s="18" t="s">
        <v>84</v>
      </c>
    </row>
    <row r="94" spans="1:65" s="2" customFormat="1" ht="33" customHeight="1">
      <c r="A94" s="35"/>
      <c r="B94" s="36"/>
      <c r="C94" s="175" t="s">
        <v>231</v>
      </c>
      <c r="D94" s="175" t="s">
        <v>227</v>
      </c>
      <c r="E94" s="176" t="s">
        <v>1690</v>
      </c>
      <c r="F94" s="177" t="s">
        <v>1691</v>
      </c>
      <c r="G94" s="178" t="s">
        <v>554</v>
      </c>
      <c r="H94" s="179">
        <v>55</v>
      </c>
      <c r="I94" s="180"/>
      <c r="J94" s="181">
        <f>ROUND(I94*H94,2)</f>
        <v>0</v>
      </c>
      <c r="K94" s="177" t="s">
        <v>292</v>
      </c>
      <c r="L94" s="40"/>
      <c r="M94" s="182" t="s">
        <v>19</v>
      </c>
      <c r="N94" s="183" t="s">
        <v>45</v>
      </c>
      <c r="O94" s="65"/>
      <c r="P94" s="184">
        <f>O94*H94</f>
        <v>0</v>
      </c>
      <c r="Q94" s="184">
        <v>0.00284</v>
      </c>
      <c r="R94" s="184">
        <f>Q94*H94</f>
        <v>0.1562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295</v>
      </c>
      <c r="AT94" s="186" t="s">
        <v>227</v>
      </c>
      <c r="AU94" s="186" t="s">
        <v>84</v>
      </c>
      <c r="AY94" s="18" t="s">
        <v>225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82</v>
      </c>
      <c r="BK94" s="187">
        <f>ROUND(I94*H94,2)</f>
        <v>0</v>
      </c>
      <c r="BL94" s="18" t="s">
        <v>295</v>
      </c>
      <c r="BM94" s="186" t="s">
        <v>1692</v>
      </c>
    </row>
    <row r="95" spans="1:47" s="2" customFormat="1" ht="11.25">
      <c r="A95" s="35"/>
      <c r="B95" s="36"/>
      <c r="C95" s="37"/>
      <c r="D95" s="188" t="s">
        <v>233</v>
      </c>
      <c r="E95" s="37"/>
      <c r="F95" s="189" t="s">
        <v>1693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233</v>
      </c>
      <c r="AU95" s="18" t="s">
        <v>84</v>
      </c>
    </row>
    <row r="96" spans="1:65" s="2" customFormat="1" ht="33" customHeight="1">
      <c r="A96" s="35"/>
      <c r="B96" s="36"/>
      <c r="C96" s="175" t="s">
        <v>1265</v>
      </c>
      <c r="D96" s="175" t="s">
        <v>227</v>
      </c>
      <c r="E96" s="176" t="s">
        <v>1694</v>
      </c>
      <c r="F96" s="177" t="s">
        <v>1695</v>
      </c>
      <c r="G96" s="178" t="s">
        <v>554</v>
      </c>
      <c r="H96" s="179">
        <v>12</v>
      </c>
      <c r="I96" s="180"/>
      <c r="J96" s="181">
        <f>ROUND(I96*H96,2)</f>
        <v>0</v>
      </c>
      <c r="K96" s="177" t="s">
        <v>292</v>
      </c>
      <c r="L96" s="40"/>
      <c r="M96" s="182" t="s">
        <v>19</v>
      </c>
      <c r="N96" s="183" t="s">
        <v>45</v>
      </c>
      <c r="O96" s="65"/>
      <c r="P96" s="184">
        <f>O96*H96</f>
        <v>0</v>
      </c>
      <c r="Q96" s="184">
        <v>0.00373</v>
      </c>
      <c r="R96" s="184">
        <f>Q96*H96</f>
        <v>0.044759999999999994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295</v>
      </c>
      <c r="AT96" s="186" t="s">
        <v>227</v>
      </c>
      <c r="AU96" s="186" t="s">
        <v>84</v>
      </c>
      <c r="AY96" s="18" t="s">
        <v>225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82</v>
      </c>
      <c r="BK96" s="187">
        <f>ROUND(I96*H96,2)</f>
        <v>0</v>
      </c>
      <c r="BL96" s="18" t="s">
        <v>295</v>
      </c>
      <c r="BM96" s="186" t="s">
        <v>1696</v>
      </c>
    </row>
    <row r="97" spans="1:47" s="2" customFormat="1" ht="11.25">
      <c r="A97" s="35"/>
      <c r="B97" s="36"/>
      <c r="C97" s="37"/>
      <c r="D97" s="188" t="s">
        <v>233</v>
      </c>
      <c r="E97" s="37"/>
      <c r="F97" s="189" t="s">
        <v>1697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233</v>
      </c>
      <c r="AU97" s="18" t="s">
        <v>84</v>
      </c>
    </row>
    <row r="98" spans="1:65" s="2" customFormat="1" ht="55.5" customHeight="1">
      <c r="A98" s="35"/>
      <c r="B98" s="36"/>
      <c r="C98" s="175" t="s">
        <v>255</v>
      </c>
      <c r="D98" s="175" t="s">
        <v>227</v>
      </c>
      <c r="E98" s="176" t="s">
        <v>1698</v>
      </c>
      <c r="F98" s="177" t="s">
        <v>1699</v>
      </c>
      <c r="G98" s="178" t="s">
        <v>554</v>
      </c>
      <c r="H98" s="179">
        <v>45</v>
      </c>
      <c r="I98" s="180"/>
      <c r="J98" s="181">
        <f>ROUND(I98*H98,2)</f>
        <v>0</v>
      </c>
      <c r="K98" s="177" t="s">
        <v>292</v>
      </c>
      <c r="L98" s="40"/>
      <c r="M98" s="182" t="s">
        <v>19</v>
      </c>
      <c r="N98" s="183" t="s">
        <v>45</v>
      </c>
      <c r="O98" s="65"/>
      <c r="P98" s="184">
        <f>O98*H98</f>
        <v>0</v>
      </c>
      <c r="Q98" s="184">
        <v>5E-05</v>
      </c>
      <c r="R98" s="184">
        <f>Q98*H98</f>
        <v>0.0022500000000000003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295</v>
      </c>
      <c r="AT98" s="186" t="s">
        <v>227</v>
      </c>
      <c r="AU98" s="186" t="s">
        <v>84</v>
      </c>
      <c r="AY98" s="18" t="s">
        <v>225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82</v>
      </c>
      <c r="BK98" s="187">
        <f>ROUND(I98*H98,2)</f>
        <v>0</v>
      </c>
      <c r="BL98" s="18" t="s">
        <v>295</v>
      </c>
      <c r="BM98" s="186" t="s">
        <v>1700</v>
      </c>
    </row>
    <row r="99" spans="1:47" s="2" customFormat="1" ht="11.25">
      <c r="A99" s="35"/>
      <c r="B99" s="36"/>
      <c r="C99" s="37"/>
      <c r="D99" s="188" t="s">
        <v>233</v>
      </c>
      <c r="E99" s="37"/>
      <c r="F99" s="189" t="s">
        <v>1701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233</v>
      </c>
      <c r="AU99" s="18" t="s">
        <v>84</v>
      </c>
    </row>
    <row r="100" spans="1:65" s="2" customFormat="1" ht="55.5" customHeight="1">
      <c r="A100" s="35"/>
      <c r="B100" s="36"/>
      <c r="C100" s="175" t="s">
        <v>262</v>
      </c>
      <c r="D100" s="175" t="s">
        <v>227</v>
      </c>
      <c r="E100" s="176" t="s">
        <v>1702</v>
      </c>
      <c r="F100" s="177" t="s">
        <v>1703</v>
      </c>
      <c r="G100" s="178" t="s">
        <v>554</v>
      </c>
      <c r="H100" s="179">
        <v>85</v>
      </c>
      <c r="I100" s="180"/>
      <c r="J100" s="181">
        <f>ROUND(I100*H100,2)</f>
        <v>0</v>
      </c>
      <c r="K100" s="177" t="s">
        <v>292</v>
      </c>
      <c r="L100" s="40"/>
      <c r="M100" s="182" t="s">
        <v>19</v>
      </c>
      <c r="N100" s="183" t="s">
        <v>45</v>
      </c>
      <c r="O100" s="65"/>
      <c r="P100" s="184">
        <f>O100*H100</f>
        <v>0</v>
      </c>
      <c r="Q100" s="184">
        <v>0.00012</v>
      </c>
      <c r="R100" s="184">
        <f>Q100*H100</f>
        <v>0.0102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295</v>
      </c>
      <c r="AT100" s="186" t="s">
        <v>227</v>
      </c>
      <c r="AU100" s="186" t="s">
        <v>84</v>
      </c>
      <c r="AY100" s="18" t="s">
        <v>225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82</v>
      </c>
      <c r="BK100" s="187">
        <f>ROUND(I100*H100,2)</f>
        <v>0</v>
      </c>
      <c r="BL100" s="18" t="s">
        <v>295</v>
      </c>
      <c r="BM100" s="186" t="s">
        <v>1704</v>
      </c>
    </row>
    <row r="101" spans="1:47" s="2" customFormat="1" ht="11.25">
      <c r="A101" s="35"/>
      <c r="B101" s="36"/>
      <c r="C101" s="37"/>
      <c r="D101" s="188" t="s">
        <v>233</v>
      </c>
      <c r="E101" s="37"/>
      <c r="F101" s="189" t="s">
        <v>1705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233</v>
      </c>
      <c r="AU101" s="18" t="s">
        <v>84</v>
      </c>
    </row>
    <row r="102" spans="1:65" s="2" customFormat="1" ht="55.5" customHeight="1">
      <c r="A102" s="35"/>
      <c r="B102" s="36"/>
      <c r="C102" s="175" t="s">
        <v>268</v>
      </c>
      <c r="D102" s="175" t="s">
        <v>227</v>
      </c>
      <c r="E102" s="176" t="s">
        <v>1706</v>
      </c>
      <c r="F102" s="177" t="s">
        <v>1707</v>
      </c>
      <c r="G102" s="178" t="s">
        <v>554</v>
      </c>
      <c r="H102" s="179">
        <v>159</v>
      </c>
      <c r="I102" s="180"/>
      <c r="J102" s="181">
        <f>ROUND(I102*H102,2)</f>
        <v>0</v>
      </c>
      <c r="K102" s="177" t="s">
        <v>292</v>
      </c>
      <c r="L102" s="40"/>
      <c r="M102" s="182" t="s">
        <v>19</v>
      </c>
      <c r="N102" s="183" t="s">
        <v>45</v>
      </c>
      <c r="O102" s="65"/>
      <c r="P102" s="184">
        <f>O102*H102</f>
        <v>0</v>
      </c>
      <c r="Q102" s="184">
        <v>0.00016</v>
      </c>
      <c r="R102" s="184">
        <f>Q102*H102</f>
        <v>0.02544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295</v>
      </c>
      <c r="AT102" s="186" t="s">
        <v>227</v>
      </c>
      <c r="AU102" s="186" t="s">
        <v>84</v>
      </c>
      <c r="AY102" s="18" t="s">
        <v>225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82</v>
      </c>
      <c r="BK102" s="187">
        <f>ROUND(I102*H102,2)</f>
        <v>0</v>
      </c>
      <c r="BL102" s="18" t="s">
        <v>295</v>
      </c>
      <c r="BM102" s="186" t="s">
        <v>1708</v>
      </c>
    </row>
    <row r="103" spans="1:47" s="2" customFormat="1" ht="11.25">
      <c r="A103" s="35"/>
      <c r="B103" s="36"/>
      <c r="C103" s="37"/>
      <c r="D103" s="188" t="s">
        <v>233</v>
      </c>
      <c r="E103" s="37"/>
      <c r="F103" s="189" t="s">
        <v>1709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233</v>
      </c>
      <c r="AU103" s="18" t="s">
        <v>84</v>
      </c>
    </row>
    <row r="104" spans="2:51" s="13" customFormat="1" ht="11.25">
      <c r="B104" s="193"/>
      <c r="C104" s="194"/>
      <c r="D104" s="195" t="s">
        <v>249</v>
      </c>
      <c r="E104" s="196" t="s">
        <v>19</v>
      </c>
      <c r="F104" s="197" t="s">
        <v>1710</v>
      </c>
      <c r="G104" s="194"/>
      <c r="H104" s="198">
        <v>159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249</v>
      </c>
      <c r="AU104" s="204" t="s">
        <v>84</v>
      </c>
      <c r="AV104" s="13" t="s">
        <v>84</v>
      </c>
      <c r="AW104" s="13" t="s">
        <v>36</v>
      </c>
      <c r="AX104" s="13" t="s">
        <v>74</v>
      </c>
      <c r="AY104" s="204" t="s">
        <v>225</v>
      </c>
    </row>
    <row r="105" spans="2:51" s="14" customFormat="1" ht="11.25">
      <c r="B105" s="205"/>
      <c r="C105" s="206"/>
      <c r="D105" s="195" t="s">
        <v>249</v>
      </c>
      <c r="E105" s="207" t="s">
        <v>19</v>
      </c>
      <c r="F105" s="208" t="s">
        <v>261</v>
      </c>
      <c r="G105" s="206"/>
      <c r="H105" s="209">
        <v>159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249</v>
      </c>
      <c r="AU105" s="215" t="s">
        <v>84</v>
      </c>
      <c r="AV105" s="14" t="s">
        <v>231</v>
      </c>
      <c r="AW105" s="14" t="s">
        <v>36</v>
      </c>
      <c r="AX105" s="14" t="s">
        <v>82</v>
      </c>
      <c r="AY105" s="215" t="s">
        <v>225</v>
      </c>
    </row>
    <row r="106" spans="1:65" s="2" customFormat="1" ht="55.5" customHeight="1">
      <c r="A106" s="35"/>
      <c r="B106" s="36"/>
      <c r="C106" s="175" t="s">
        <v>273</v>
      </c>
      <c r="D106" s="175" t="s">
        <v>227</v>
      </c>
      <c r="E106" s="176" t="s">
        <v>1711</v>
      </c>
      <c r="F106" s="177" t="s">
        <v>1712</v>
      </c>
      <c r="G106" s="178" t="s">
        <v>554</v>
      </c>
      <c r="H106" s="179">
        <v>10</v>
      </c>
      <c r="I106" s="180"/>
      <c r="J106" s="181">
        <f>ROUND(I106*H106,2)</f>
        <v>0</v>
      </c>
      <c r="K106" s="177" t="s">
        <v>292</v>
      </c>
      <c r="L106" s="40"/>
      <c r="M106" s="182" t="s">
        <v>19</v>
      </c>
      <c r="N106" s="183" t="s">
        <v>45</v>
      </c>
      <c r="O106" s="65"/>
      <c r="P106" s="184">
        <f>O106*H106</f>
        <v>0</v>
      </c>
      <c r="Q106" s="184">
        <v>0.00019</v>
      </c>
      <c r="R106" s="184">
        <f>Q106*H106</f>
        <v>0.0019000000000000002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295</v>
      </c>
      <c r="AT106" s="186" t="s">
        <v>227</v>
      </c>
      <c r="AU106" s="186" t="s">
        <v>84</v>
      </c>
      <c r="AY106" s="18" t="s">
        <v>225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82</v>
      </c>
      <c r="BK106" s="187">
        <f>ROUND(I106*H106,2)</f>
        <v>0</v>
      </c>
      <c r="BL106" s="18" t="s">
        <v>295</v>
      </c>
      <c r="BM106" s="186" t="s">
        <v>1713</v>
      </c>
    </row>
    <row r="107" spans="1:47" s="2" customFormat="1" ht="11.25">
      <c r="A107" s="35"/>
      <c r="B107" s="36"/>
      <c r="C107" s="37"/>
      <c r="D107" s="188" t="s">
        <v>233</v>
      </c>
      <c r="E107" s="37"/>
      <c r="F107" s="189" t="s">
        <v>1714</v>
      </c>
      <c r="G107" s="37"/>
      <c r="H107" s="37"/>
      <c r="I107" s="190"/>
      <c r="J107" s="37"/>
      <c r="K107" s="37"/>
      <c r="L107" s="40"/>
      <c r="M107" s="191"/>
      <c r="N107" s="192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233</v>
      </c>
      <c r="AU107" s="18" t="s">
        <v>84</v>
      </c>
    </row>
    <row r="108" spans="1:65" s="2" customFormat="1" ht="24.2" customHeight="1">
      <c r="A108" s="35"/>
      <c r="B108" s="36"/>
      <c r="C108" s="175" t="s">
        <v>109</v>
      </c>
      <c r="D108" s="175" t="s">
        <v>227</v>
      </c>
      <c r="E108" s="176" t="s">
        <v>1715</v>
      </c>
      <c r="F108" s="177" t="s">
        <v>1716</v>
      </c>
      <c r="G108" s="178" t="s">
        <v>332</v>
      </c>
      <c r="H108" s="179">
        <v>59</v>
      </c>
      <c r="I108" s="180"/>
      <c r="J108" s="181">
        <f>ROUND(I108*H108,2)</f>
        <v>0</v>
      </c>
      <c r="K108" s="177" t="s">
        <v>292</v>
      </c>
      <c r="L108" s="40"/>
      <c r="M108" s="182" t="s">
        <v>19</v>
      </c>
      <c r="N108" s="183" t="s">
        <v>45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295</v>
      </c>
      <c r="AT108" s="186" t="s">
        <v>227</v>
      </c>
      <c r="AU108" s="186" t="s">
        <v>84</v>
      </c>
      <c r="AY108" s="18" t="s">
        <v>225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82</v>
      </c>
      <c r="BK108" s="187">
        <f>ROUND(I108*H108,2)</f>
        <v>0</v>
      </c>
      <c r="BL108" s="18" t="s">
        <v>295</v>
      </c>
      <c r="BM108" s="186" t="s">
        <v>1717</v>
      </c>
    </row>
    <row r="109" spans="1:47" s="2" customFormat="1" ht="11.25">
      <c r="A109" s="35"/>
      <c r="B109" s="36"/>
      <c r="C109" s="37"/>
      <c r="D109" s="188" t="s">
        <v>233</v>
      </c>
      <c r="E109" s="37"/>
      <c r="F109" s="189" t="s">
        <v>1718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233</v>
      </c>
      <c r="AU109" s="18" t="s">
        <v>84</v>
      </c>
    </row>
    <row r="110" spans="1:65" s="2" customFormat="1" ht="33" customHeight="1">
      <c r="A110" s="35"/>
      <c r="B110" s="36"/>
      <c r="C110" s="175" t="s">
        <v>112</v>
      </c>
      <c r="D110" s="175" t="s">
        <v>227</v>
      </c>
      <c r="E110" s="176" t="s">
        <v>1719</v>
      </c>
      <c r="F110" s="177" t="s">
        <v>1720</v>
      </c>
      <c r="G110" s="178" t="s">
        <v>332</v>
      </c>
      <c r="H110" s="179">
        <v>1</v>
      </c>
      <c r="I110" s="180"/>
      <c r="J110" s="181">
        <f>ROUND(I110*H110,2)</f>
        <v>0</v>
      </c>
      <c r="K110" s="177" t="s">
        <v>292</v>
      </c>
      <c r="L110" s="40"/>
      <c r="M110" s="182" t="s">
        <v>19</v>
      </c>
      <c r="N110" s="183" t="s">
        <v>45</v>
      </c>
      <c r="O110" s="65"/>
      <c r="P110" s="184">
        <f>O110*H110</f>
        <v>0</v>
      </c>
      <c r="Q110" s="184">
        <v>0.00345</v>
      </c>
      <c r="R110" s="184">
        <f>Q110*H110</f>
        <v>0.00345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295</v>
      </c>
      <c r="AT110" s="186" t="s">
        <v>227</v>
      </c>
      <c r="AU110" s="186" t="s">
        <v>84</v>
      </c>
      <c r="AY110" s="18" t="s">
        <v>225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82</v>
      </c>
      <c r="BK110" s="187">
        <f>ROUND(I110*H110,2)</f>
        <v>0</v>
      </c>
      <c r="BL110" s="18" t="s">
        <v>295</v>
      </c>
      <c r="BM110" s="186" t="s">
        <v>1721</v>
      </c>
    </row>
    <row r="111" spans="1:47" s="2" customFormat="1" ht="11.25">
      <c r="A111" s="35"/>
      <c r="B111" s="36"/>
      <c r="C111" s="37"/>
      <c r="D111" s="188" t="s">
        <v>233</v>
      </c>
      <c r="E111" s="37"/>
      <c r="F111" s="189" t="s">
        <v>1722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233</v>
      </c>
      <c r="AU111" s="18" t="s">
        <v>84</v>
      </c>
    </row>
    <row r="112" spans="1:65" s="2" customFormat="1" ht="24.2" customHeight="1">
      <c r="A112" s="35"/>
      <c r="B112" s="36"/>
      <c r="C112" s="175" t="s">
        <v>115</v>
      </c>
      <c r="D112" s="175" t="s">
        <v>227</v>
      </c>
      <c r="E112" s="176" t="s">
        <v>1723</v>
      </c>
      <c r="F112" s="177" t="s">
        <v>1724</v>
      </c>
      <c r="G112" s="178" t="s">
        <v>332</v>
      </c>
      <c r="H112" s="179">
        <v>2</v>
      </c>
      <c r="I112" s="180"/>
      <c r="J112" s="181">
        <f>ROUND(I112*H112,2)</f>
        <v>0</v>
      </c>
      <c r="K112" s="177" t="s">
        <v>292</v>
      </c>
      <c r="L112" s="40"/>
      <c r="M112" s="182" t="s">
        <v>19</v>
      </c>
      <c r="N112" s="183" t="s">
        <v>45</v>
      </c>
      <c r="O112" s="65"/>
      <c r="P112" s="184">
        <f>O112*H112</f>
        <v>0</v>
      </c>
      <c r="Q112" s="184">
        <v>0.0007</v>
      </c>
      <c r="R112" s="184">
        <f>Q112*H112</f>
        <v>0.0014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295</v>
      </c>
      <c r="AT112" s="186" t="s">
        <v>227</v>
      </c>
      <c r="AU112" s="186" t="s">
        <v>84</v>
      </c>
      <c r="AY112" s="18" t="s">
        <v>225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82</v>
      </c>
      <c r="BK112" s="187">
        <f>ROUND(I112*H112,2)</f>
        <v>0</v>
      </c>
      <c r="BL112" s="18" t="s">
        <v>295</v>
      </c>
      <c r="BM112" s="186" t="s">
        <v>1725</v>
      </c>
    </row>
    <row r="113" spans="1:47" s="2" customFormat="1" ht="11.25">
      <c r="A113" s="35"/>
      <c r="B113" s="36"/>
      <c r="C113" s="37"/>
      <c r="D113" s="188" t="s">
        <v>233</v>
      </c>
      <c r="E113" s="37"/>
      <c r="F113" s="189" t="s">
        <v>1726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233</v>
      </c>
      <c r="AU113" s="18" t="s">
        <v>84</v>
      </c>
    </row>
    <row r="114" spans="1:65" s="2" customFormat="1" ht="24.2" customHeight="1">
      <c r="A114" s="35"/>
      <c r="B114" s="36"/>
      <c r="C114" s="175" t="s">
        <v>118</v>
      </c>
      <c r="D114" s="175" t="s">
        <v>227</v>
      </c>
      <c r="E114" s="176" t="s">
        <v>1727</v>
      </c>
      <c r="F114" s="177" t="s">
        <v>1728</v>
      </c>
      <c r="G114" s="178" t="s">
        <v>332</v>
      </c>
      <c r="H114" s="179">
        <v>1</v>
      </c>
      <c r="I114" s="180"/>
      <c r="J114" s="181">
        <f>ROUND(I114*H114,2)</f>
        <v>0</v>
      </c>
      <c r="K114" s="177" t="s">
        <v>292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0.00168</v>
      </c>
      <c r="R114" s="184">
        <f>Q114*H114</f>
        <v>0.00168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295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295</v>
      </c>
      <c r="BM114" s="186" t="s">
        <v>1729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1730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1:65" s="2" customFormat="1" ht="16.5" customHeight="1">
      <c r="A116" s="35"/>
      <c r="B116" s="36"/>
      <c r="C116" s="175" t="s">
        <v>121</v>
      </c>
      <c r="D116" s="175" t="s">
        <v>227</v>
      </c>
      <c r="E116" s="176" t="s">
        <v>1731</v>
      </c>
      <c r="F116" s="177" t="s">
        <v>1732</v>
      </c>
      <c r="G116" s="178" t="s">
        <v>332</v>
      </c>
      <c r="H116" s="179">
        <v>2</v>
      </c>
      <c r="I116" s="180"/>
      <c r="J116" s="181">
        <f>ROUND(I116*H116,2)</f>
        <v>0</v>
      </c>
      <c r="K116" s="177" t="s">
        <v>1733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0.00315</v>
      </c>
      <c r="R116" s="184">
        <f>Q116*H116</f>
        <v>0.0063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295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295</v>
      </c>
      <c r="BM116" s="186" t="s">
        <v>1734</v>
      </c>
    </row>
    <row r="117" spans="1:65" s="2" customFormat="1" ht="24.2" customHeight="1">
      <c r="A117" s="35"/>
      <c r="B117" s="36"/>
      <c r="C117" s="175" t="s">
        <v>8</v>
      </c>
      <c r="D117" s="175" t="s">
        <v>227</v>
      </c>
      <c r="E117" s="176" t="s">
        <v>1735</v>
      </c>
      <c r="F117" s="177" t="s">
        <v>1736</v>
      </c>
      <c r="G117" s="178" t="s">
        <v>332</v>
      </c>
      <c r="H117" s="179">
        <v>1</v>
      </c>
      <c r="I117" s="180"/>
      <c r="J117" s="181">
        <f>ROUND(I117*H117,2)</f>
        <v>0</v>
      </c>
      <c r="K117" s="177" t="s">
        <v>292</v>
      </c>
      <c r="L117" s="40"/>
      <c r="M117" s="182" t="s">
        <v>19</v>
      </c>
      <c r="N117" s="183" t="s">
        <v>45</v>
      </c>
      <c r="O117" s="65"/>
      <c r="P117" s="184">
        <f>O117*H117</f>
        <v>0</v>
      </c>
      <c r="Q117" s="184">
        <v>0.00043</v>
      </c>
      <c r="R117" s="184">
        <f>Q117*H117</f>
        <v>0.00043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295</v>
      </c>
      <c r="AT117" s="186" t="s">
        <v>227</v>
      </c>
      <c r="AU117" s="186" t="s">
        <v>84</v>
      </c>
      <c r="AY117" s="18" t="s">
        <v>225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82</v>
      </c>
      <c r="BK117" s="187">
        <f>ROUND(I117*H117,2)</f>
        <v>0</v>
      </c>
      <c r="BL117" s="18" t="s">
        <v>295</v>
      </c>
      <c r="BM117" s="186" t="s">
        <v>1737</v>
      </c>
    </row>
    <row r="118" spans="1:47" s="2" customFormat="1" ht="11.25">
      <c r="A118" s="35"/>
      <c r="B118" s="36"/>
      <c r="C118" s="37"/>
      <c r="D118" s="188" t="s">
        <v>233</v>
      </c>
      <c r="E118" s="37"/>
      <c r="F118" s="189" t="s">
        <v>1738</v>
      </c>
      <c r="G118" s="37"/>
      <c r="H118" s="37"/>
      <c r="I118" s="190"/>
      <c r="J118" s="37"/>
      <c r="K118" s="37"/>
      <c r="L118" s="40"/>
      <c r="M118" s="191"/>
      <c r="N118" s="192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233</v>
      </c>
      <c r="AU118" s="18" t="s">
        <v>84</v>
      </c>
    </row>
    <row r="119" spans="1:65" s="2" customFormat="1" ht="37.9" customHeight="1">
      <c r="A119" s="35"/>
      <c r="B119" s="36"/>
      <c r="C119" s="175" t="s">
        <v>295</v>
      </c>
      <c r="D119" s="175" t="s">
        <v>227</v>
      </c>
      <c r="E119" s="176" t="s">
        <v>1739</v>
      </c>
      <c r="F119" s="177" t="s">
        <v>1740</v>
      </c>
      <c r="G119" s="178" t="s">
        <v>554</v>
      </c>
      <c r="H119" s="179">
        <v>317</v>
      </c>
      <c r="I119" s="180"/>
      <c r="J119" s="181">
        <f>ROUND(I119*H119,2)</f>
        <v>0</v>
      </c>
      <c r="K119" s="177" t="s">
        <v>292</v>
      </c>
      <c r="L119" s="40"/>
      <c r="M119" s="182" t="s">
        <v>19</v>
      </c>
      <c r="N119" s="183" t="s">
        <v>45</v>
      </c>
      <c r="O119" s="65"/>
      <c r="P119" s="184">
        <f>O119*H119</f>
        <v>0</v>
      </c>
      <c r="Q119" s="184">
        <v>0.00019</v>
      </c>
      <c r="R119" s="184">
        <f>Q119*H119</f>
        <v>0.060230000000000006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295</v>
      </c>
      <c r="AT119" s="186" t="s">
        <v>227</v>
      </c>
      <c r="AU119" s="186" t="s">
        <v>84</v>
      </c>
      <c r="AY119" s="18" t="s">
        <v>225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82</v>
      </c>
      <c r="BK119" s="187">
        <f>ROUND(I119*H119,2)</f>
        <v>0</v>
      </c>
      <c r="BL119" s="18" t="s">
        <v>295</v>
      </c>
      <c r="BM119" s="186" t="s">
        <v>1741</v>
      </c>
    </row>
    <row r="120" spans="1:47" s="2" customFormat="1" ht="11.25">
      <c r="A120" s="35"/>
      <c r="B120" s="36"/>
      <c r="C120" s="37"/>
      <c r="D120" s="188" t="s">
        <v>233</v>
      </c>
      <c r="E120" s="37"/>
      <c r="F120" s="189" t="s">
        <v>1742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233</v>
      </c>
      <c r="AU120" s="18" t="s">
        <v>84</v>
      </c>
    </row>
    <row r="121" spans="1:65" s="2" customFormat="1" ht="33" customHeight="1">
      <c r="A121" s="35"/>
      <c r="B121" s="36"/>
      <c r="C121" s="175" t="s">
        <v>300</v>
      </c>
      <c r="D121" s="175" t="s">
        <v>227</v>
      </c>
      <c r="E121" s="176" t="s">
        <v>1743</v>
      </c>
      <c r="F121" s="177" t="s">
        <v>1744</v>
      </c>
      <c r="G121" s="178" t="s">
        <v>554</v>
      </c>
      <c r="H121" s="179">
        <v>317</v>
      </c>
      <c r="I121" s="180"/>
      <c r="J121" s="181">
        <f>ROUND(I121*H121,2)</f>
        <v>0</v>
      </c>
      <c r="K121" s="177" t="s">
        <v>292</v>
      </c>
      <c r="L121" s="40"/>
      <c r="M121" s="182" t="s">
        <v>19</v>
      </c>
      <c r="N121" s="183" t="s">
        <v>45</v>
      </c>
      <c r="O121" s="65"/>
      <c r="P121" s="184">
        <f>O121*H121</f>
        <v>0</v>
      </c>
      <c r="Q121" s="184">
        <v>1E-05</v>
      </c>
      <c r="R121" s="184">
        <f>Q121*H121</f>
        <v>0.00317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295</v>
      </c>
      <c r="AT121" s="186" t="s">
        <v>227</v>
      </c>
      <c r="AU121" s="186" t="s">
        <v>84</v>
      </c>
      <c r="AY121" s="18" t="s">
        <v>225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82</v>
      </c>
      <c r="BK121" s="187">
        <f>ROUND(I121*H121,2)</f>
        <v>0</v>
      </c>
      <c r="BL121" s="18" t="s">
        <v>295</v>
      </c>
      <c r="BM121" s="186" t="s">
        <v>1745</v>
      </c>
    </row>
    <row r="122" spans="1:47" s="2" customFormat="1" ht="11.25">
      <c r="A122" s="35"/>
      <c r="B122" s="36"/>
      <c r="C122" s="37"/>
      <c r="D122" s="188" t="s">
        <v>233</v>
      </c>
      <c r="E122" s="37"/>
      <c r="F122" s="189" t="s">
        <v>1746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233</v>
      </c>
      <c r="AU122" s="18" t="s">
        <v>84</v>
      </c>
    </row>
    <row r="123" spans="1:65" s="2" customFormat="1" ht="44.25" customHeight="1">
      <c r="A123" s="35"/>
      <c r="B123" s="36"/>
      <c r="C123" s="175" t="s">
        <v>314</v>
      </c>
      <c r="D123" s="175" t="s">
        <v>227</v>
      </c>
      <c r="E123" s="176" t="s">
        <v>1747</v>
      </c>
      <c r="F123" s="177" t="s">
        <v>1748</v>
      </c>
      <c r="G123" s="178" t="s">
        <v>285</v>
      </c>
      <c r="H123" s="179">
        <v>0.611</v>
      </c>
      <c r="I123" s="180"/>
      <c r="J123" s="181">
        <f>ROUND(I123*H123,2)</f>
        <v>0</v>
      </c>
      <c r="K123" s="177" t="s">
        <v>292</v>
      </c>
      <c r="L123" s="40"/>
      <c r="M123" s="182" t="s">
        <v>19</v>
      </c>
      <c r="N123" s="183" t="s">
        <v>45</v>
      </c>
      <c r="O123" s="65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295</v>
      </c>
      <c r="AT123" s="186" t="s">
        <v>227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295</v>
      </c>
      <c r="BM123" s="186" t="s">
        <v>1749</v>
      </c>
    </row>
    <row r="124" spans="1:47" s="2" customFormat="1" ht="11.25">
      <c r="A124" s="35"/>
      <c r="B124" s="36"/>
      <c r="C124" s="37"/>
      <c r="D124" s="188" t="s">
        <v>233</v>
      </c>
      <c r="E124" s="37"/>
      <c r="F124" s="189" t="s">
        <v>1750</v>
      </c>
      <c r="G124" s="37"/>
      <c r="H124" s="37"/>
      <c r="I124" s="190"/>
      <c r="J124" s="37"/>
      <c r="K124" s="37"/>
      <c r="L124" s="40"/>
      <c r="M124" s="191"/>
      <c r="N124" s="192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233</v>
      </c>
      <c r="AU124" s="18" t="s">
        <v>84</v>
      </c>
    </row>
    <row r="125" spans="2:63" s="12" customFormat="1" ht="22.9" customHeight="1">
      <c r="B125" s="159"/>
      <c r="C125" s="160"/>
      <c r="D125" s="161" t="s">
        <v>73</v>
      </c>
      <c r="E125" s="173" t="s">
        <v>1751</v>
      </c>
      <c r="F125" s="173" t="s">
        <v>1752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SUM(P126:P151)</f>
        <v>0</v>
      </c>
      <c r="Q125" s="167"/>
      <c r="R125" s="168">
        <f>SUM(R126:R151)</f>
        <v>0.37246</v>
      </c>
      <c r="S125" s="167"/>
      <c r="T125" s="169">
        <f>SUM(T126:T151)</f>
        <v>0</v>
      </c>
      <c r="AR125" s="170" t="s">
        <v>84</v>
      </c>
      <c r="AT125" s="171" t="s">
        <v>73</v>
      </c>
      <c r="AU125" s="171" t="s">
        <v>82</v>
      </c>
      <c r="AY125" s="170" t="s">
        <v>225</v>
      </c>
      <c r="BK125" s="172">
        <f>SUM(BK126:BK151)</f>
        <v>0</v>
      </c>
    </row>
    <row r="126" spans="1:65" s="2" customFormat="1" ht="33" customHeight="1">
      <c r="A126" s="35"/>
      <c r="B126" s="36"/>
      <c r="C126" s="175" t="s">
        <v>319</v>
      </c>
      <c r="D126" s="175" t="s">
        <v>227</v>
      </c>
      <c r="E126" s="176" t="s">
        <v>1753</v>
      </c>
      <c r="F126" s="177" t="s">
        <v>1754</v>
      </c>
      <c r="G126" s="178" t="s">
        <v>1539</v>
      </c>
      <c r="H126" s="179">
        <v>5</v>
      </c>
      <c r="I126" s="180"/>
      <c r="J126" s="181">
        <f>ROUND(I126*H126,2)</f>
        <v>0</v>
      </c>
      <c r="K126" s="177" t="s">
        <v>292</v>
      </c>
      <c r="L126" s="40"/>
      <c r="M126" s="182" t="s">
        <v>19</v>
      </c>
      <c r="N126" s="183" t="s">
        <v>45</v>
      </c>
      <c r="O126" s="65"/>
      <c r="P126" s="184">
        <f>O126*H126</f>
        <v>0</v>
      </c>
      <c r="Q126" s="184">
        <v>0.01697</v>
      </c>
      <c r="R126" s="184">
        <f>Q126*H126</f>
        <v>0.08485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295</v>
      </c>
      <c r="AT126" s="186" t="s">
        <v>227</v>
      </c>
      <c r="AU126" s="186" t="s">
        <v>84</v>
      </c>
      <c r="AY126" s="18" t="s">
        <v>225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82</v>
      </c>
      <c r="BK126" s="187">
        <f>ROUND(I126*H126,2)</f>
        <v>0</v>
      </c>
      <c r="BL126" s="18" t="s">
        <v>295</v>
      </c>
      <c r="BM126" s="186" t="s">
        <v>1755</v>
      </c>
    </row>
    <row r="127" spans="1:47" s="2" customFormat="1" ht="11.25">
      <c r="A127" s="35"/>
      <c r="B127" s="36"/>
      <c r="C127" s="37"/>
      <c r="D127" s="188" t="s">
        <v>233</v>
      </c>
      <c r="E127" s="37"/>
      <c r="F127" s="189" t="s">
        <v>1756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233</v>
      </c>
      <c r="AU127" s="18" t="s">
        <v>84</v>
      </c>
    </row>
    <row r="128" spans="1:65" s="2" customFormat="1" ht="33" customHeight="1">
      <c r="A128" s="35"/>
      <c r="B128" s="36"/>
      <c r="C128" s="175" t="s">
        <v>1238</v>
      </c>
      <c r="D128" s="175" t="s">
        <v>227</v>
      </c>
      <c r="E128" s="176" t="s">
        <v>1757</v>
      </c>
      <c r="F128" s="177" t="s">
        <v>1758</v>
      </c>
      <c r="G128" s="178" t="s">
        <v>1539</v>
      </c>
      <c r="H128" s="179">
        <v>4</v>
      </c>
      <c r="I128" s="180"/>
      <c r="J128" s="181">
        <f>ROUND(I128*H128,2)</f>
        <v>0</v>
      </c>
      <c r="K128" s="177" t="s">
        <v>292</v>
      </c>
      <c r="L128" s="40"/>
      <c r="M128" s="182" t="s">
        <v>19</v>
      </c>
      <c r="N128" s="183" t="s">
        <v>45</v>
      </c>
      <c r="O128" s="65"/>
      <c r="P128" s="184">
        <f>O128*H128</f>
        <v>0</v>
      </c>
      <c r="Q128" s="184">
        <v>0.01382</v>
      </c>
      <c r="R128" s="184">
        <f>Q128*H128</f>
        <v>0.05528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295</v>
      </c>
      <c r="AT128" s="186" t="s">
        <v>227</v>
      </c>
      <c r="AU128" s="186" t="s">
        <v>84</v>
      </c>
      <c r="AY128" s="18" t="s">
        <v>225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82</v>
      </c>
      <c r="BK128" s="187">
        <f>ROUND(I128*H128,2)</f>
        <v>0</v>
      </c>
      <c r="BL128" s="18" t="s">
        <v>295</v>
      </c>
      <c r="BM128" s="186" t="s">
        <v>1759</v>
      </c>
    </row>
    <row r="129" spans="1:47" s="2" customFormat="1" ht="11.25">
      <c r="A129" s="35"/>
      <c r="B129" s="36"/>
      <c r="C129" s="37"/>
      <c r="D129" s="188" t="s">
        <v>233</v>
      </c>
      <c r="E129" s="37"/>
      <c r="F129" s="189" t="s">
        <v>1760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233</v>
      </c>
      <c r="AU129" s="18" t="s">
        <v>84</v>
      </c>
    </row>
    <row r="130" spans="1:65" s="2" customFormat="1" ht="37.9" customHeight="1">
      <c r="A130" s="35"/>
      <c r="B130" s="36"/>
      <c r="C130" s="175" t="s">
        <v>7</v>
      </c>
      <c r="D130" s="175" t="s">
        <v>227</v>
      </c>
      <c r="E130" s="176" t="s">
        <v>1761</v>
      </c>
      <c r="F130" s="177" t="s">
        <v>1762</v>
      </c>
      <c r="G130" s="178" t="s">
        <v>1539</v>
      </c>
      <c r="H130" s="179">
        <v>6</v>
      </c>
      <c r="I130" s="180"/>
      <c r="J130" s="181">
        <f>ROUND(I130*H130,2)</f>
        <v>0</v>
      </c>
      <c r="K130" s="177" t="s">
        <v>292</v>
      </c>
      <c r="L130" s="40"/>
      <c r="M130" s="182" t="s">
        <v>19</v>
      </c>
      <c r="N130" s="183" t="s">
        <v>45</v>
      </c>
      <c r="O130" s="65"/>
      <c r="P130" s="184">
        <f>O130*H130</f>
        <v>0</v>
      </c>
      <c r="Q130" s="184">
        <v>0.01797</v>
      </c>
      <c r="R130" s="184">
        <f>Q130*H130</f>
        <v>0.10782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295</v>
      </c>
      <c r="AT130" s="186" t="s">
        <v>227</v>
      </c>
      <c r="AU130" s="186" t="s">
        <v>84</v>
      </c>
      <c r="AY130" s="18" t="s">
        <v>225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82</v>
      </c>
      <c r="BK130" s="187">
        <f>ROUND(I130*H130,2)</f>
        <v>0</v>
      </c>
      <c r="BL130" s="18" t="s">
        <v>295</v>
      </c>
      <c r="BM130" s="186" t="s">
        <v>1763</v>
      </c>
    </row>
    <row r="131" spans="1:47" s="2" customFormat="1" ht="11.25">
      <c r="A131" s="35"/>
      <c r="B131" s="36"/>
      <c r="C131" s="37"/>
      <c r="D131" s="188" t="s">
        <v>233</v>
      </c>
      <c r="E131" s="37"/>
      <c r="F131" s="189" t="s">
        <v>1764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</v>
      </c>
      <c r="AU131" s="18" t="s">
        <v>84</v>
      </c>
    </row>
    <row r="132" spans="1:65" s="2" customFormat="1" ht="37.9" customHeight="1">
      <c r="A132" s="35"/>
      <c r="B132" s="36"/>
      <c r="C132" s="175" t="s">
        <v>305</v>
      </c>
      <c r="D132" s="175" t="s">
        <v>227</v>
      </c>
      <c r="E132" s="176" t="s">
        <v>1765</v>
      </c>
      <c r="F132" s="177" t="s">
        <v>1766</v>
      </c>
      <c r="G132" s="178" t="s">
        <v>1539</v>
      </c>
      <c r="H132" s="179">
        <v>1</v>
      </c>
      <c r="I132" s="180"/>
      <c r="J132" s="181">
        <f>ROUND(I132*H132,2)</f>
        <v>0</v>
      </c>
      <c r="K132" s="177" t="s">
        <v>292</v>
      </c>
      <c r="L132" s="40"/>
      <c r="M132" s="182" t="s">
        <v>19</v>
      </c>
      <c r="N132" s="183" t="s">
        <v>45</v>
      </c>
      <c r="O132" s="65"/>
      <c r="P132" s="184">
        <f>O132*H132</f>
        <v>0</v>
      </c>
      <c r="Q132" s="184">
        <v>0.02057</v>
      </c>
      <c r="R132" s="184">
        <f>Q132*H132</f>
        <v>0.02057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295</v>
      </c>
      <c r="AT132" s="186" t="s">
        <v>227</v>
      </c>
      <c r="AU132" s="186" t="s">
        <v>84</v>
      </c>
      <c r="AY132" s="18" t="s">
        <v>225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82</v>
      </c>
      <c r="BK132" s="187">
        <f>ROUND(I132*H132,2)</f>
        <v>0</v>
      </c>
      <c r="BL132" s="18" t="s">
        <v>295</v>
      </c>
      <c r="BM132" s="186" t="s">
        <v>1767</v>
      </c>
    </row>
    <row r="133" spans="1:47" s="2" customFormat="1" ht="11.25">
      <c r="A133" s="35"/>
      <c r="B133" s="36"/>
      <c r="C133" s="37"/>
      <c r="D133" s="188" t="s">
        <v>233</v>
      </c>
      <c r="E133" s="37"/>
      <c r="F133" s="189" t="s">
        <v>1768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233</v>
      </c>
      <c r="AU133" s="18" t="s">
        <v>84</v>
      </c>
    </row>
    <row r="134" spans="1:65" s="2" customFormat="1" ht="37.9" customHeight="1">
      <c r="A134" s="35"/>
      <c r="B134" s="36"/>
      <c r="C134" s="175" t="s">
        <v>324</v>
      </c>
      <c r="D134" s="175" t="s">
        <v>227</v>
      </c>
      <c r="E134" s="176" t="s">
        <v>1769</v>
      </c>
      <c r="F134" s="177" t="s">
        <v>1770</v>
      </c>
      <c r="G134" s="178" t="s">
        <v>1539</v>
      </c>
      <c r="H134" s="179">
        <v>2</v>
      </c>
      <c r="I134" s="180"/>
      <c r="J134" s="181">
        <f>ROUND(I134*H134,2)</f>
        <v>0</v>
      </c>
      <c r="K134" s="177" t="s">
        <v>292</v>
      </c>
      <c r="L134" s="40"/>
      <c r="M134" s="182" t="s">
        <v>19</v>
      </c>
      <c r="N134" s="183" t="s">
        <v>45</v>
      </c>
      <c r="O134" s="65"/>
      <c r="P134" s="184">
        <f>O134*H134</f>
        <v>0</v>
      </c>
      <c r="Q134" s="184">
        <v>0.00493</v>
      </c>
      <c r="R134" s="184">
        <f>Q134*H134</f>
        <v>0.00986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295</v>
      </c>
      <c r="AT134" s="186" t="s">
        <v>227</v>
      </c>
      <c r="AU134" s="186" t="s">
        <v>84</v>
      </c>
      <c r="AY134" s="18" t="s">
        <v>225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82</v>
      </c>
      <c r="BK134" s="187">
        <f>ROUND(I134*H134,2)</f>
        <v>0</v>
      </c>
      <c r="BL134" s="18" t="s">
        <v>295</v>
      </c>
      <c r="BM134" s="186" t="s">
        <v>1771</v>
      </c>
    </row>
    <row r="135" spans="1:47" s="2" customFormat="1" ht="11.25">
      <c r="A135" s="35"/>
      <c r="B135" s="36"/>
      <c r="C135" s="37"/>
      <c r="D135" s="188" t="s">
        <v>233</v>
      </c>
      <c r="E135" s="37"/>
      <c r="F135" s="189" t="s">
        <v>1772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233</v>
      </c>
      <c r="AU135" s="18" t="s">
        <v>84</v>
      </c>
    </row>
    <row r="136" spans="1:65" s="2" customFormat="1" ht="33" customHeight="1">
      <c r="A136" s="35"/>
      <c r="B136" s="36"/>
      <c r="C136" s="175" t="s">
        <v>1382</v>
      </c>
      <c r="D136" s="175" t="s">
        <v>227</v>
      </c>
      <c r="E136" s="176" t="s">
        <v>1773</v>
      </c>
      <c r="F136" s="177" t="s">
        <v>1774</v>
      </c>
      <c r="G136" s="178" t="s">
        <v>1539</v>
      </c>
      <c r="H136" s="179">
        <v>1</v>
      </c>
      <c r="I136" s="180"/>
      <c r="J136" s="181">
        <f>ROUND(I136*H136,2)</f>
        <v>0</v>
      </c>
      <c r="K136" s="177" t="s">
        <v>292</v>
      </c>
      <c r="L136" s="40"/>
      <c r="M136" s="182" t="s">
        <v>19</v>
      </c>
      <c r="N136" s="183" t="s">
        <v>45</v>
      </c>
      <c r="O136" s="65"/>
      <c r="P136" s="184">
        <f>O136*H136</f>
        <v>0</v>
      </c>
      <c r="Q136" s="184">
        <v>0.00983</v>
      </c>
      <c r="R136" s="184">
        <f>Q136*H136</f>
        <v>0.00983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295</v>
      </c>
      <c r="AT136" s="186" t="s">
        <v>227</v>
      </c>
      <c r="AU136" s="186" t="s">
        <v>84</v>
      </c>
      <c r="AY136" s="18" t="s">
        <v>225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82</v>
      </c>
      <c r="BK136" s="187">
        <f>ROUND(I136*H136,2)</f>
        <v>0</v>
      </c>
      <c r="BL136" s="18" t="s">
        <v>295</v>
      </c>
      <c r="BM136" s="186" t="s">
        <v>1775</v>
      </c>
    </row>
    <row r="137" spans="1:47" s="2" customFormat="1" ht="11.25">
      <c r="A137" s="35"/>
      <c r="B137" s="36"/>
      <c r="C137" s="37"/>
      <c r="D137" s="188" t="s">
        <v>233</v>
      </c>
      <c r="E137" s="37"/>
      <c r="F137" s="189" t="s">
        <v>1776</v>
      </c>
      <c r="G137" s="37"/>
      <c r="H137" s="37"/>
      <c r="I137" s="190"/>
      <c r="J137" s="37"/>
      <c r="K137" s="37"/>
      <c r="L137" s="40"/>
      <c r="M137" s="191"/>
      <c r="N137" s="192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</v>
      </c>
      <c r="AU137" s="18" t="s">
        <v>84</v>
      </c>
    </row>
    <row r="138" spans="1:65" s="2" customFormat="1" ht="33" customHeight="1">
      <c r="A138" s="35"/>
      <c r="B138" s="36"/>
      <c r="C138" s="175" t="s">
        <v>427</v>
      </c>
      <c r="D138" s="175" t="s">
        <v>227</v>
      </c>
      <c r="E138" s="176" t="s">
        <v>1777</v>
      </c>
      <c r="F138" s="177" t="s">
        <v>1778</v>
      </c>
      <c r="G138" s="178" t="s">
        <v>1539</v>
      </c>
      <c r="H138" s="179">
        <v>3</v>
      </c>
      <c r="I138" s="180"/>
      <c r="J138" s="181">
        <f>ROUND(I138*H138,2)</f>
        <v>0</v>
      </c>
      <c r="K138" s="177" t="s">
        <v>292</v>
      </c>
      <c r="L138" s="40"/>
      <c r="M138" s="182" t="s">
        <v>19</v>
      </c>
      <c r="N138" s="183" t="s">
        <v>45</v>
      </c>
      <c r="O138" s="65"/>
      <c r="P138" s="184">
        <f>O138*H138</f>
        <v>0</v>
      </c>
      <c r="Q138" s="184">
        <v>0.01475</v>
      </c>
      <c r="R138" s="184">
        <f>Q138*H138</f>
        <v>0.04425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295</v>
      </c>
      <c r="AT138" s="186" t="s">
        <v>227</v>
      </c>
      <c r="AU138" s="186" t="s">
        <v>84</v>
      </c>
      <c r="AY138" s="18" t="s">
        <v>225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82</v>
      </c>
      <c r="BK138" s="187">
        <f>ROUND(I138*H138,2)</f>
        <v>0</v>
      </c>
      <c r="BL138" s="18" t="s">
        <v>295</v>
      </c>
      <c r="BM138" s="186" t="s">
        <v>1779</v>
      </c>
    </row>
    <row r="139" spans="1:47" s="2" customFormat="1" ht="11.25">
      <c r="A139" s="35"/>
      <c r="B139" s="36"/>
      <c r="C139" s="37"/>
      <c r="D139" s="188" t="s">
        <v>233</v>
      </c>
      <c r="E139" s="37"/>
      <c r="F139" s="189" t="s">
        <v>1780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</v>
      </c>
      <c r="AU139" s="18" t="s">
        <v>84</v>
      </c>
    </row>
    <row r="140" spans="1:65" s="2" customFormat="1" ht="24.2" customHeight="1">
      <c r="A140" s="35"/>
      <c r="B140" s="36"/>
      <c r="C140" s="175" t="s">
        <v>434</v>
      </c>
      <c r="D140" s="175" t="s">
        <v>227</v>
      </c>
      <c r="E140" s="176" t="s">
        <v>1781</v>
      </c>
      <c r="F140" s="177" t="s">
        <v>1782</v>
      </c>
      <c r="G140" s="178" t="s">
        <v>1539</v>
      </c>
      <c r="H140" s="179">
        <v>43</v>
      </c>
      <c r="I140" s="180"/>
      <c r="J140" s="181">
        <f>ROUND(I140*H140,2)</f>
        <v>0</v>
      </c>
      <c r="K140" s="177" t="s">
        <v>292</v>
      </c>
      <c r="L140" s="40"/>
      <c r="M140" s="182" t="s">
        <v>19</v>
      </c>
      <c r="N140" s="183" t="s">
        <v>45</v>
      </c>
      <c r="O140" s="65"/>
      <c r="P140" s="184">
        <f>O140*H140</f>
        <v>0</v>
      </c>
      <c r="Q140" s="184">
        <v>0.00024</v>
      </c>
      <c r="R140" s="184">
        <f>Q140*H140</f>
        <v>0.010320000000000001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295</v>
      </c>
      <c r="AT140" s="186" t="s">
        <v>227</v>
      </c>
      <c r="AU140" s="186" t="s">
        <v>84</v>
      </c>
      <c r="AY140" s="18" t="s">
        <v>225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82</v>
      </c>
      <c r="BK140" s="187">
        <f>ROUND(I140*H140,2)</f>
        <v>0</v>
      </c>
      <c r="BL140" s="18" t="s">
        <v>295</v>
      </c>
      <c r="BM140" s="186" t="s">
        <v>1783</v>
      </c>
    </row>
    <row r="141" spans="1:47" s="2" customFormat="1" ht="11.25">
      <c r="A141" s="35"/>
      <c r="B141" s="36"/>
      <c r="C141" s="37"/>
      <c r="D141" s="188" t="s">
        <v>233</v>
      </c>
      <c r="E141" s="37"/>
      <c r="F141" s="189" t="s">
        <v>1784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233</v>
      </c>
      <c r="AU141" s="18" t="s">
        <v>84</v>
      </c>
    </row>
    <row r="142" spans="1:65" s="2" customFormat="1" ht="24.2" customHeight="1">
      <c r="A142" s="35"/>
      <c r="B142" s="36"/>
      <c r="C142" s="175" t="s">
        <v>440</v>
      </c>
      <c r="D142" s="175" t="s">
        <v>227</v>
      </c>
      <c r="E142" s="176" t="s">
        <v>1785</v>
      </c>
      <c r="F142" s="177" t="s">
        <v>1786</v>
      </c>
      <c r="G142" s="178" t="s">
        <v>1539</v>
      </c>
      <c r="H142" s="179">
        <v>3</v>
      </c>
      <c r="I142" s="180"/>
      <c r="J142" s="181">
        <f>ROUND(I142*H142,2)</f>
        <v>0</v>
      </c>
      <c r="K142" s="177" t="s">
        <v>292</v>
      </c>
      <c r="L142" s="40"/>
      <c r="M142" s="182" t="s">
        <v>19</v>
      </c>
      <c r="N142" s="183" t="s">
        <v>45</v>
      </c>
      <c r="O142" s="65"/>
      <c r="P142" s="184">
        <f>O142*H142</f>
        <v>0</v>
      </c>
      <c r="Q142" s="184">
        <v>0.00196</v>
      </c>
      <c r="R142" s="184">
        <f>Q142*H142</f>
        <v>0.00588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295</v>
      </c>
      <c r="AT142" s="186" t="s">
        <v>227</v>
      </c>
      <c r="AU142" s="186" t="s">
        <v>84</v>
      </c>
      <c r="AY142" s="18" t="s">
        <v>225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82</v>
      </c>
      <c r="BK142" s="187">
        <f>ROUND(I142*H142,2)</f>
        <v>0</v>
      </c>
      <c r="BL142" s="18" t="s">
        <v>295</v>
      </c>
      <c r="BM142" s="186" t="s">
        <v>1787</v>
      </c>
    </row>
    <row r="143" spans="1:47" s="2" customFormat="1" ht="11.25">
      <c r="A143" s="35"/>
      <c r="B143" s="36"/>
      <c r="C143" s="37"/>
      <c r="D143" s="188" t="s">
        <v>233</v>
      </c>
      <c r="E143" s="37"/>
      <c r="F143" s="189" t="s">
        <v>1788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</v>
      </c>
      <c r="AU143" s="18" t="s">
        <v>84</v>
      </c>
    </row>
    <row r="144" spans="1:65" s="2" customFormat="1" ht="24.2" customHeight="1">
      <c r="A144" s="35"/>
      <c r="B144" s="36"/>
      <c r="C144" s="175" t="s">
        <v>445</v>
      </c>
      <c r="D144" s="175" t="s">
        <v>227</v>
      </c>
      <c r="E144" s="176" t="s">
        <v>1789</v>
      </c>
      <c r="F144" s="177" t="s">
        <v>1790</v>
      </c>
      <c r="G144" s="178" t="s">
        <v>1539</v>
      </c>
      <c r="H144" s="179">
        <v>3</v>
      </c>
      <c r="I144" s="180"/>
      <c r="J144" s="181">
        <f>ROUND(I144*H144,2)</f>
        <v>0</v>
      </c>
      <c r="K144" s="177" t="s">
        <v>292</v>
      </c>
      <c r="L144" s="40"/>
      <c r="M144" s="182" t="s">
        <v>19</v>
      </c>
      <c r="N144" s="183" t="s">
        <v>45</v>
      </c>
      <c r="O144" s="65"/>
      <c r="P144" s="184">
        <f>O144*H144</f>
        <v>0</v>
      </c>
      <c r="Q144" s="184">
        <v>0.0018</v>
      </c>
      <c r="R144" s="184">
        <f>Q144*H144</f>
        <v>0.0054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295</v>
      </c>
      <c r="AT144" s="186" t="s">
        <v>227</v>
      </c>
      <c r="AU144" s="186" t="s">
        <v>84</v>
      </c>
      <c r="AY144" s="18" t="s">
        <v>225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82</v>
      </c>
      <c r="BK144" s="187">
        <f>ROUND(I144*H144,2)</f>
        <v>0</v>
      </c>
      <c r="BL144" s="18" t="s">
        <v>295</v>
      </c>
      <c r="BM144" s="186" t="s">
        <v>1791</v>
      </c>
    </row>
    <row r="145" spans="1:47" s="2" customFormat="1" ht="11.25">
      <c r="A145" s="35"/>
      <c r="B145" s="36"/>
      <c r="C145" s="37"/>
      <c r="D145" s="188" t="s">
        <v>233</v>
      </c>
      <c r="E145" s="37"/>
      <c r="F145" s="189" t="s">
        <v>1792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233</v>
      </c>
      <c r="AU145" s="18" t="s">
        <v>84</v>
      </c>
    </row>
    <row r="146" spans="1:65" s="2" customFormat="1" ht="16.5" customHeight="1">
      <c r="A146" s="35"/>
      <c r="B146" s="36"/>
      <c r="C146" s="175" t="s">
        <v>450</v>
      </c>
      <c r="D146" s="175" t="s">
        <v>227</v>
      </c>
      <c r="E146" s="176" t="s">
        <v>1793</v>
      </c>
      <c r="F146" s="177" t="s">
        <v>1794</v>
      </c>
      <c r="G146" s="178" t="s">
        <v>1539</v>
      </c>
      <c r="H146" s="179">
        <v>7</v>
      </c>
      <c r="I146" s="180"/>
      <c r="J146" s="181">
        <f>ROUND(I146*H146,2)</f>
        <v>0</v>
      </c>
      <c r="K146" s="177" t="s">
        <v>292</v>
      </c>
      <c r="L146" s="40"/>
      <c r="M146" s="182" t="s">
        <v>19</v>
      </c>
      <c r="N146" s="183" t="s">
        <v>45</v>
      </c>
      <c r="O146" s="65"/>
      <c r="P146" s="184">
        <f>O146*H146</f>
        <v>0</v>
      </c>
      <c r="Q146" s="184">
        <v>0.00184</v>
      </c>
      <c r="R146" s="184">
        <f>Q146*H146</f>
        <v>0.01288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295</v>
      </c>
      <c r="AT146" s="186" t="s">
        <v>227</v>
      </c>
      <c r="AU146" s="186" t="s">
        <v>84</v>
      </c>
      <c r="AY146" s="18" t="s">
        <v>225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82</v>
      </c>
      <c r="BK146" s="187">
        <f>ROUND(I146*H146,2)</f>
        <v>0</v>
      </c>
      <c r="BL146" s="18" t="s">
        <v>295</v>
      </c>
      <c r="BM146" s="186" t="s">
        <v>1795</v>
      </c>
    </row>
    <row r="147" spans="1:47" s="2" customFormat="1" ht="11.25">
      <c r="A147" s="35"/>
      <c r="B147" s="36"/>
      <c r="C147" s="37"/>
      <c r="D147" s="188" t="s">
        <v>233</v>
      </c>
      <c r="E147" s="37"/>
      <c r="F147" s="189" t="s">
        <v>1796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</v>
      </c>
      <c r="AU147" s="18" t="s">
        <v>84</v>
      </c>
    </row>
    <row r="148" spans="1:65" s="2" customFormat="1" ht="24.2" customHeight="1">
      <c r="A148" s="35"/>
      <c r="B148" s="36"/>
      <c r="C148" s="175" t="s">
        <v>455</v>
      </c>
      <c r="D148" s="175" t="s">
        <v>227</v>
      </c>
      <c r="E148" s="176" t="s">
        <v>1797</v>
      </c>
      <c r="F148" s="177" t="s">
        <v>1798</v>
      </c>
      <c r="G148" s="178" t="s">
        <v>1539</v>
      </c>
      <c r="H148" s="179">
        <v>3</v>
      </c>
      <c r="I148" s="180"/>
      <c r="J148" s="181">
        <f>ROUND(I148*H148,2)</f>
        <v>0</v>
      </c>
      <c r="K148" s="177" t="s">
        <v>292</v>
      </c>
      <c r="L148" s="40"/>
      <c r="M148" s="182" t="s">
        <v>19</v>
      </c>
      <c r="N148" s="183" t="s">
        <v>45</v>
      </c>
      <c r="O148" s="65"/>
      <c r="P148" s="184">
        <f>O148*H148</f>
        <v>0</v>
      </c>
      <c r="Q148" s="184">
        <v>0.00184</v>
      </c>
      <c r="R148" s="184">
        <f>Q148*H148</f>
        <v>0.005520000000000001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295</v>
      </c>
      <c r="AT148" s="186" t="s">
        <v>227</v>
      </c>
      <c r="AU148" s="186" t="s">
        <v>84</v>
      </c>
      <c r="AY148" s="18" t="s">
        <v>225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82</v>
      </c>
      <c r="BK148" s="187">
        <f>ROUND(I148*H148,2)</f>
        <v>0</v>
      </c>
      <c r="BL148" s="18" t="s">
        <v>295</v>
      </c>
      <c r="BM148" s="186" t="s">
        <v>1799</v>
      </c>
    </row>
    <row r="149" spans="1:47" s="2" customFormat="1" ht="11.25">
      <c r="A149" s="35"/>
      <c r="B149" s="36"/>
      <c r="C149" s="37"/>
      <c r="D149" s="188" t="s">
        <v>233</v>
      </c>
      <c r="E149" s="37"/>
      <c r="F149" s="189" t="s">
        <v>1800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233</v>
      </c>
      <c r="AU149" s="18" t="s">
        <v>84</v>
      </c>
    </row>
    <row r="150" spans="1:65" s="2" customFormat="1" ht="49.15" customHeight="1">
      <c r="A150" s="35"/>
      <c r="B150" s="36"/>
      <c r="C150" s="175" t="s">
        <v>712</v>
      </c>
      <c r="D150" s="175" t="s">
        <v>227</v>
      </c>
      <c r="E150" s="176" t="s">
        <v>1801</v>
      </c>
      <c r="F150" s="177" t="s">
        <v>1802</v>
      </c>
      <c r="G150" s="178" t="s">
        <v>285</v>
      </c>
      <c r="H150" s="179">
        <v>0.372</v>
      </c>
      <c r="I150" s="180"/>
      <c r="J150" s="181">
        <f>ROUND(I150*H150,2)</f>
        <v>0</v>
      </c>
      <c r="K150" s="177" t="s">
        <v>292</v>
      </c>
      <c r="L150" s="40"/>
      <c r="M150" s="182" t="s">
        <v>19</v>
      </c>
      <c r="N150" s="183" t="s">
        <v>45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295</v>
      </c>
      <c r="AT150" s="186" t="s">
        <v>227</v>
      </c>
      <c r="AU150" s="186" t="s">
        <v>84</v>
      </c>
      <c r="AY150" s="18" t="s">
        <v>225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82</v>
      </c>
      <c r="BK150" s="187">
        <f>ROUND(I150*H150,2)</f>
        <v>0</v>
      </c>
      <c r="BL150" s="18" t="s">
        <v>295</v>
      </c>
      <c r="BM150" s="186" t="s">
        <v>1803</v>
      </c>
    </row>
    <row r="151" spans="1:47" s="2" customFormat="1" ht="11.25">
      <c r="A151" s="35"/>
      <c r="B151" s="36"/>
      <c r="C151" s="37"/>
      <c r="D151" s="188" t="s">
        <v>233</v>
      </c>
      <c r="E151" s="37"/>
      <c r="F151" s="189" t="s">
        <v>1804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233</v>
      </c>
      <c r="AU151" s="18" t="s">
        <v>84</v>
      </c>
    </row>
    <row r="152" spans="2:63" s="12" customFormat="1" ht="22.9" customHeight="1">
      <c r="B152" s="159"/>
      <c r="C152" s="160"/>
      <c r="D152" s="161" t="s">
        <v>73</v>
      </c>
      <c r="E152" s="173" t="s">
        <v>1805</v>
      </c>
      <c r="F152" s="173" t="s">
        <v>1806</v>
      </c>
      <c r="G152" s="160"/>
      <c r="H152" s="160"/>
      <c r="I152" s="163"/>
      <c r="J152" s="174">
        <f>BK152</f>
        <v>0</v>
      </c>
      <c r="K152" s="160"/>
      <c r="L152" s="165"/>
      <c r="M152" s="166"/>
      <c r="N152" s="167"/>
      <c r="O152" s="167"/>
      <c r="P152" s="168">
        <f>SUM(P153:P156)</f>
        <v>0</v>
      </c>
      <c r="Q152" s="167"/>
      <c r="R152" s="168">
        <f>SUM(R153:R156)</f>
        <v>0.046</v>
      </c>
      <c r="S152" s="167"/>
      <c r="T152" s="169">
        <f>SUM(T153:T156)</f>
        <v>0</v>
      </c>
      <c r="AR152" s="170" t="s">
        <v>84</v>
      </c>
      <c r="AT152" s="171" t="s">
        <v>73</v>
      </c>
      <c r="AU152" s="171" t="s">
        <v>82</v>
      </c>
      <c r="AY152" s="170" t="s">
        <v>225</v>
      </c>
      <c r="BK152" s="172">
        <f>SUM(BK153:BK156)</f>
        <v>0</v>
      </c>
    </row>
    <row r="153" spans="1:65" s="2" customFormat="1" ht="37.9" customHeight="1">
      <c r="A153" s="35"/>
      <c r="B153" s="36"/>
      <c r="C153" s="175" t="s">
        <v>721</v>
      </c>
      <c r="D153" s="175" t="s">
        <v>227</v>
      </c>
      <c r="E153" s="176" t="s">
        <v>1807</v>
      </c>
      <c r="F153" s="177" t="s">
        <v>1808</v>
      </c>
      <c r="G153" s="178" t="s">
        <v>1539</v>
      </c>
      <c r="H153" s="179">
        <v>5</v>
      </c>
      <c r="I153" s="180"/>
      <c r="J153" s="181">
        <f>ROUND(I153*H153,2)</f>
        <v>0</v>
      </c>
      <c r="K153" s="177" t="s">
        <v>292</v>
      </c>
      <c r="L153" s="40"/>
      <c r="M153" s="182" t="s">
        <v>19</v>
      </c>
      <c r="N153" s="183" t="s">
        <v>45</v>
      </c>
      <c r="O153" s="65"/>
      <c r="P153" s="184">
        <f>O153*H153</f>
        <v>0</v>
      </c>
      <c r="Q153" s="184">
        <v>0.0092</v>
      </c>
      <c r="R153" s="184">
        <f>Q153*H153</f>
        <v>0.046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295</v>
      </c>
      <c r="AT153" s="186" t="s">
        <v>227</v>
      </c>
      <c r="AU153" s="186" t="s">
        <v>84</v>
      </c>
      <c r="AY153" s="18" t="s">
        <v>225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82</v>
      </c>
      <c r="BK153" s="187">
        <f>ROUND(I153*H153,2)</f>
        <v>0</v>
      </c>
      <c r="BL153" s="18" t="s">
        <v>295</v>
      </c>
      <c r="BM153" s="186" t="s">
        <v>1809</v>
      </c>
    </row>
    <row r="154" spans="1:47" s="2" customFormat="1" ht="11.25">
      <c r="A154" s="35"/>
      <c r="B154" s="36"/>
      <c r="C154" s="37"/>
      <c r="D154" s="188" t="s">
        <v>233</v>
      </c>
      <c r="E154" s="37"/>
      <c r="F154" s="189" t="s">
        <v>1810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</v>
      </c>
      <c r="AU154" s="18" t="s">
        <v>84</v>
      </c>
    </row>
    <row r="155" spans="1:65" s="2" customFormat="1" ht="49.15" customHeight="1">
      <c r="A155" s="35"/>
      <c r="B155" s="36"/>
      <c r="C155" s="175" t="s">
        <v>717</v>
      </c>
      <c r="D155" s="175" t="s">
        <v>227</v>
      </c>
      <c r="E155" s="176" t="s">
        <v>1811</v>
      </c>
      <c r="F155" s="177" t="s">
        <v>1812</v>
      </c>
      <c r="G155" s="178" t="s">
        <v>285</v>
      </c>
      <c r="H155" s="179">
        <v>0.046</v>
      </c>
      <c r="I155" s="180"/>
      <c r="J155" s="181">
        <f>ROUND(I155*H155,2)</f>
        <v>0</v>
      </c>
      <c r="K155" s="177" t="s">
        <v>292</v>
      </c>
      <c r="L155" s="40"/>
      <c r="M155" s="182" t="s">
        <v>19</v>
      </c>
      <c r="N155" s="183" t="s">
        <v>45</v>
      </c>
      <c r="O155" s="65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295</v>
      </c>
      <c r="AT155" s="186" t="s">
        <v>227</v>
      </c>
      <c r="AU155" s="186" t="s">
        <v>84</v>
      </c>
      <c r="AY155" s="18" t="s">
        <v>225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82</v>
      </c>
      <c r="BK155" s="187">
        <f>ROUND(I155*H155,2)</f>
        <v>0</v>
      </c>
      <c r="BL155" s="18" t="s">
        <v>295</v>
      </c>
      <c r="BM155" s="186" t="s">
        <v>1813</v>
      </c>
    </row>
    <row r="156" spans="1:47" s="2" customFormat="1" ht="11.25">
      <c r="A156" s="35"/>
      <c r="B156" s="36"/>
      <c r="C156" s="37"/>
      <c r="D156" s="188" t="s">
        <v>233</v>
      </c>
      <c r="E156" s="37"/>
      <c r="F156" s="189" t="s">
        <v>1814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</v>
      </c>
      <c r="AU156" s="18" t="s">
        <v>84</v>
      </c>
    </row>
    <row r="157" spans="2:63" s="12" customFormat="1" ht="22.9" customHeight="1">
      <c r="B157" s="159"/>
      <c r="C157" s="160"/>
      <c r="D157" s="161" t="s">
        <v>73</v>
      </c>
      <c r="E157" s="173" t="s">
        <v>1529</v>
      </c>
      <c r="F157" s="173" t="s">
        <v>1530</v>
      </c>
      <c r="G157" s="160"/>
      <c r="H157" s="160"/>
      <c r="I157" s="163"/>
      <c r="J157" s="174">
        <f>BK157</f>
        <v>0</v>
      </c>
      <c r="K157" s="160"/>
      <c r="L157" s="165"/>
      <c r="M157" s="166"/>
      <c r="N157" s="167"/>
      <c r="O157" s="167"/>
      <c r="P157" s="168">
        <f>P158</f>
        <v>0</v>
      </c>
      <c r="Q157" s="167"/>
      <c r="R157" s="168">
        <f>R158</f>
        <v>0.0022500000000000003</v>
      </c>
      <c r="S157" s="167"/>
      <c r="T157" s="169">
        <f>T158</f>
        <v>0</v>
      </c>
      <c r="AR157" s="170" t="s">
        <v>84</v>
      </c>
      <c r="AT157" s="171" t="s">
        <v>73</v>
      </c>
      <c r="AU157" s="171" t="s">
        <v>82</v>
      </c>
      <c r="AY157" s="170" t="s">
        <v>225</v>
      </c>
      <c r="BK157" s="172">
        <f>BK158</f>
        <v>0</v>
      </c>
    </row>
    <row r="158" spans="1:65" s="2" customFormat="1" ht="37.9" customHeight="1">
      <c r="A158" s="35"/>
      <c r="B158" s="36"/>
      <c r="C158" s="175" t="s">
        <v>736</v>
      </c>
      <c r="D158" s="175" t="s">
        <v>227</v>
      </c>
      <c r="E158" s="176" t="s">
        <v>1815</v>
      </c>
      <c r="F158" s="177" t="s">
        <v>1816</v>
      </c>
      <c r="G158" s="178" t="s">
        <v>332</v>
      </c>
      <c r="H158" s="179">
        <v>3</v>
      </c>
      <c r="I158" s="180"/>
      <c r="J158" s="181">
        <f>ROUND(I158*H158,2)</f>
        <v>0</v>
      </c>
      <c r="K158" s="177" t="s">
        <v>1733</v>
      </c>
      <c r="L158" s="40"/>
      <c r="M158" s="182" t="s">
        <v>19</v>
      </c>
      <c r="N158" s="183" t="s">
        <v>45</v>
      </c>
      <c r="O158" s="65"/>
      <c r="P158" s="184">
        <f>O158*H158</f>
        <v>0</v>
      </c>
      <c r="Q158" s="184">
        <v>0.00075</v>
      </c>
      <c r="R158" s="184">
        <f>Q158*H158</f>
        <v>0.0022500000000000003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295</v>
      </c>
      <c r="AT158" s="186" t="s">
        <v>227</v>
      </c>
      <c r="AU158" s="186" t="s">
        <v>84</v>
      </c>
      <c r="AY158" s="18" t="s">
        <v>225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8" t="s">
        <v>82</v>
      </c>
      <c r="BK158" s="187">
        <f>ROUND(I158*H158,2)</f>
        <v>0</v>
      </c>
      <c r="BL158" s="18" t="s">
        <v>295</v>
      </c>
      <c r="BM158" s="186" t="s">
        <v>1817</v>
      </c>
    </row>
    <row r="159" spans="2:63" s="12" customFormat="1" ht="25.9" customHeight="1">
      <c r="B159" s="159"/>
      <c r="C159" s="160"/>
      <c r="D159" s="161" t="s">
        <v>73</v>
      </c>
      <c r="E159" s="162" t="s">
        <v>1663</v>
      </c>
      <c r="F159" s="162" t="s">
        <v>1663</v>
      </c>
      <c r="G159" s="160"/>
      <c r="H159" s="160"/>
      <c r="I159" s="163"/>
      <c r="J159" s="164">
        <f>BK159</f>
        <v>0</v>
      </c>
      <c r="K159" s="160"/>
      <c r="L159" s="165"/>
      <c r="M159" s="166"/>
      <c r="N159" s="167"/>
      <c r="O159" s="167"/>
      <c r="P159" s="168">
        <f>SUM(P160:P162)</f>
        <v>0</v>
      </c>
      <c r="Q159" s="167"/>
      <c r="R159" s="168">
        <f>SUM(R160:R162)</f>
        <v>0</v>
      </c>
      <c r="S159" s="167"/>
      <c r="T159" s="169">
        <f>SUM(T160:T162)</f>
        <v>0</v>
      </c>
      <c r="AR159" s="170" t="s">
        <v>231</v>
      </c>
      <c r="AT159" s="171" t="s">
        <v>73</v>
      </c>
      <c r="AU159" s="171" t="s">
        <v>74</v>
      </c>
      <c r="AY159" s="170" t="s">
        <v>225</v>
      </c>
      <c r="BK159" s="172">
        <f>SUM(BK160:BK162)</f>
        <v>0</v>
      </c>
    </row>
    <row r="160" spans="1:65" s="2" customFormat="1" ht="16.5" customHeight="1">
      <c r="A160" s="35"/>
      <c r="B160" s="36"/>
      <c r="C160" s="175" t="s">
        <v>724</v>
      </c>
      <c r="D160" s="175" t="s">
        <v>227</v>
      </c>
      <c r="E160" s="176" t="s">
        <v>79</v>
      </c>
      <c r="F160" s="177" t="s">
        <v>1818</v>
      </c>
      <c r="G160" s="178" t="s">
        <v>1665</v>
      </c>
      <c r="H160" s="179">
        <v>1</v>
      </c>
      <c r="I160" s="180"/>
      <c r="J160" s="181">
        <f>ROUND(I160*H160,2)</f>
        <v>0</v>
      </c>
      <c r="K160" s="177" t="s">
        <v>19</v>
      </c>
      <c r="L160" s="40"/>
      <c r="M160" s="182" t="s">
        <v>19</v>
      </c>
      <c r="N160" s="183" t="s">
        <v>45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1666</v>
      </c>
      <c r="AT160" s="186" t="s">
        <v>227</v>
      </c>
      <c r="AU160" s="186" t="s">
        <v>82</v>
      </c>
      <c r="AY160" s="18" t="s">
        <v>225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82</v>
      </c>
      <c r="BK160" s="187">
        <f>ROUND(I160*H160,2)</f>
        <v>0</v>
      </c>
      <c r="BL160" s="18" t="s">
        <v>1666</v>
      </c>
      <c r="BM160" s="186" t="s">
        <v>1819</v>
      </c>
    </row>
    <row r="161" spans="1:65" s="2" customFormat="1" ht="16.5" customHeight="1">
      <c r="A161" s="35"/>
      <c r="B161" s="36"/>
      <c r="C161" s="175" t="s">
        <v>741</v>
      </c>
      <c r="D161" s="175" t="s">
        <v>227</v>
      </c>
      <c r="E161" s="176" t="s">
        <v>85</v>
      </c>
      <c r="F161" s="177" t="s">
        <v>1820</v>
      </c>
      <c r="G161" s="178" t="s">
        <v>1665</v>
      </c>
      <c r="H161" s="179">
        <v>1</v>
      </c>
      <c r="I161" s="180"/>
      <c r="J161" s="181">
        <f>ROUND(I161*H161,2)</f>
        <v>0</v>
      </c>
      <c r="K161" s="177" t="s">
        <v>19</v>
      </c>
      <c r="L161" s="40"/>
      <c r="M161" s="182" t="s">
        <v>19</v>
      </c>
      <c r="N161" s="183" t="s">
        <v>45</v>
      </c>
      <c r="O161" s="65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1666</v>
      </c>
      <c r="AT161" s="186" t="s">
        <v>227</v>
      </c>
      <c r="AU161" s="186" t="s">
        <v>82</v>
      </c>
      <c r="AY161" s="18" t="s">
        <v>225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82</v>
      </c>
      <c r="BK161" s="187">
        <f>ROUND(I161*H161,2)</f>
        <v>0</v>
      </c>
      <c r="BL161" s="18" t="s">
        <v>1666</v>
      </c>
      <c r="BM161" s="186" t="s">
        <v>1821</v>
      </c>
    </row>
    <row r="162" spans="1:65" s="2" customFormat="1" ht="16.5" customHeight="1">
      <c r="A162" s="35"/>
      <c r="B162" s="36"/>
      <c r="C162" s="175" t="s">
        <v>751</v>
      </c>
      <c r="D162" s="175" t="s">
        <v>227</v>
      </c>
      <c r="E162" s="176" t="s">
        <v>88</v>
      </c>
      <c r="F162" s="177" t="s">
        <v>1490</v>
      </c>
      <c r="G162" s="178" t="s">
        <v>1665</v>
      </c>
      <c r="H162" s="179">
        <v>1</v>
      </c>
      <c r="I162" s="180"/>
      <c r="J162" s="181">
        <f>ROUND(I162*H162,2)</f>
        <v>0</v>
      </c>
      <c r="K162" s="177" t="s">
        <v>19</v>
      </c>
      <c r="L162" s="40"/>
      <c r="M162" s="244" t="s">
        <v>19</v>
      </c>
      <c r="N162" s="245" t="s">
        <v>45</v>
      </c>
      <c r="O162" s="24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1666</v>
      </c>
      <c r="AT162" s="186" t="s">
        <v>227</v>
      </c>
      <c r="AU162" s="186" t="s">
        <v>82</v>
      </c>
      <c r="AY162" s="18" t="s">
        <v>225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82</v>
      </c>
      <c r="BK162" s="187">
        <f>ROUND(I162*H162,2)</f>
        <v>0</v>
      </c>
      <c r="BL162" s="18" t="s">
        <v>1666</v>
      </c>
      <c r="BM162" s="186" t="s">
        <v>1822</v>
      </c>
    </row>
    <row r="163" spans="1:31" s="2" customFormat="1" ht="6.95" customHeight="1">
      <c r="A163" s="35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0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algorithmName="SHA-512" hashValue="oPJhpIJukRBo4BgjCTGHhLzEgPRGanRPlGau+dtPI1yQe4yfu1V6JgdUlHnOCwfy2gukj8bXeiRknbaocPBC/g==" saltValue="7wZUoJIIP0k4s0Vs4ssuDYzqBWoynFacRcw5aKF7VGSF8ycCKaHnEhmacYLxW+4vz/7D4jbZqWT1+bWkRXx9Fw==" spinCount="100000" sheet="1" objects="1" scenarios="1" formatColumns="0" formatRows="0" autoFilter="0"/>
  <autoFilter ref="C84:K16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722174022"/>
    <hyperlink ref="F91" r:id="rId2" display="https://podminky.urs.cz/item/CS_URS_2022_01/722174023"/>
    <hyperlink ref="F93" r:id="rId3" display="https://podminky.urs.cz/item/CS_URS_2022_01/722174024"/>
    <hyperlink ref="F95" r:id="rId4" display="https://podminky.urs.cz/item/CS_URS_2022_01/722174025"/>
    <hyperlink ref="F97" r:id="rId5" display="https://podminky.urs.cz/item/CS_URS_2022_01/722174026"/>
    <hyperlink ref="F99" r:id="rId6" display="https://podminky.urs.cz/item/CS_URS_2022_01/722181221"/>
    <hyperlink ref="F101" r:id="rId7" display="https://podminky.urs.cz/item/CS_URS_2022_01/722181241"/>
    <hyperlink ref="F103" r:id="rId8" display="https://podminky.urs.cz/item/CS_URS_2022_01/722181242"/>
    <hyperlink ref="F107" r:id="rId9" display="https://podminky.urs.cz/item/CS_URS_2022_01/722181243"/>
    <hyperlink ref="F109" r:id="rId10" display="https://podminky.urs.cz/item/CS_URS_2022_01/722190401"/>
    <hyperlink ref="F111" r:id="rId11" display="https://podminky.urs.cz/item/CS_URS_2022_01/722231204"/>
    <hyperlink ref="F113" r:id="rId12" display="https://podminky.urs.cz/item/CS_URS_2022_01/722232046"/>
    <hyperlink ref="F115" r:id="rId13" display="https://podminky.urs.cz/item/CS_URS_2022_01/722232048"/>
    <hyperlink ref="F118" r:id="rId14" display="https://podminky.urs.cz/item/CS_URS_2022_01/722234266"/>
    <hyperlink ref="F120" r:id="rId15" display="https://podminky.urs.cz/item/CS_URS_2022_01/722290226"/>
    <hyperlink ref="F122" r:id="rId16" display="https://podminky.urs.cz/item/CS_URS_2022_01/722290234"/>
    <hyperlink ref="F124" r:id="rId17" display="https://podminky.urs.cz/item/CS_URS_2022_01/998722102"/>
    <hyperlink ref="F127" r:id="rId18" display="https://podminky.urs.cz/item/CS_URS_2022_01/725112022"/>
    <hyperlink ref="F129" r:id="rId19" display="https://podminky.urs.cz/item/CS_URS_2022_01/725121511"/>
    <hyperlink ref="F131" r:id="rId20" display="https://podminky.urs.cz/item/CS_URS_2022_01/725211604"/>
    <hyperlink ref="F133" r:id="rId21" display="https://podminky.urs.cz/item/CS_URS_2022_01/725211646"/>
    <hyperlink ref="F135" r:id="rId22" display="https://podminky.urs.cz/item/CS_URS_2022_01/725311121"/>
    <hyperlink ref="F137" r:id="rId23" display="https://podminky.urs.cz/item/CS_URS_2022_01/725311131"/>
    <hyperlink ref="F139" r:id="rId24" display="https://podminky.urs.cz/item/CS_URS_2022_01/725331111"/>
    <hyperlink ref="F141" r:id="rId25" display="https://podminky.urs.cz/item/CS_URS_2022_01/725813111"/>
    <hyperlink ref="F143" r:id="rId26" display="https://podminky.urs.cz/item/CS_URS_2022_01/725821315"/>
    <hyperlink ref="F145" r:id="rId27" display="https://podminky.urs.cz/item/CS_URS_2022_01/725821325"/>
    <hyperlink ref="F147" r:id="rId28" display="https://podminky.urs.cz/item/CS_URS_2022_01/725822613"/>
    <hyperlink ref="F149" r:id="rId29" display="https://podminky.urs.cz/item/CS_URS_2022_01/725841332"/>
    <hyperlink ref="F151" r:id="rId30" display="https://podminky.urs.cz/item/CS_URS_2022_01/998725102"/>
    <hyperlink ref="F154" r:id="rId31" display="https://podminky.urs.cz/item/CS_URS_2022_01/726111031"/>
    <hyperlink ref="F156" r:id="rId32" display="https://podminky.urs.cz/item/CS_URS_2022_01/998726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1823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ROUND(J82,2)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ROUND((SUM(BE82:BE129)),2)</f>
        <v>0</v>
      </c>
      <c r="G33" s="35"/>
      <c r="H33" s="35"/>
      <c r="I33" s="120">
        <v>0.21</v>
      </c>
      <c r="J33" s="119">
        <f>ROUND(((SUM(BE82:BE129))*I33),2)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ROUND((SUM(BF82:BF129)),2)</f>
        <v>0</v>
      </c>
      <c r="G34" s="35"/>
      <c r="H34" s="35"/>
      <c r="I34" s="120">
        <v>0.15</v>
      </c>
      <c r="J34" s="119">
        <f>ROUND(((SUM(BF82:BF129))*I34),2)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ROUND((SUM(BG82:BG129)),2)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ROUND((SUM(BH82:BH129)),2)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ROUND((SUM(BI82:BI129)),2)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07 - Vnitřní kanalizace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197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1824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9" customFormat="1" ht="24.95" customHeight="1">
      <c r="B62" s="136"/>
      <c r="C62" s="137"/>
      <c r="D62" s="138" t="s">
        <v>1508</v>
      </c>
      <c r="E62" s="139"/>
      <c r="F62" s="139"/>
      <c r="G62" s="139"/>
      <c r="H62" s="139"/>
      <c r="I62" s="139"/>
      <c r="J62" s="140">
        <f>J126</f>
        <v>0</v>
      </c>
      <c r="K62" s="137"/>
      <c r="L62" s="14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210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90" t="str">
        <f>E7</f>
        <v>Hasičská zbrojnice Bílina</v>
      </c>
      <c r="F72" s="391"/>
      <c r="G72" s="391"/>
      <c r="H72" s="391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147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47" t="str">
        <f>E9</f>
        <v>07 - Vnitřní kanalizace</v>
      </c>
      <c r="F74" s="392"/>
      <c r="G74" s="392"/>
      <c r="H74" s="392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Bílina</v>
      </c>
      <c r="G76" s="37"/>
      <c r="H76" s="37"/>
      <c r="I76" s="30" t="s">
        <v>23</v>
      </c>
      <c r="J76" s="60" t="str">
        <f>IF(J12="","",J12)</f>
        <v>9. 6. 2022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Bílina</v>
      </c>
      <c r="G78" s="37"/>
      <c r="H78" s="37"/>
      <c r="I78" s="30" t="s">
        <v>32</v>
      </c>
      <c r="J78" s="33" t="str">
        <f>E21</f>
        <v>DRAKISA s.r.o.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37</v>
      </c>
      <c r="J79" s="33" t="str">
        <f>E24</f>
        <v>Krajovský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8"/>
      <c r="B81" s="149"/>
      <c r="C81" s="150" t="s">
        <v>211</v>
      </c>
      <c r="D81" s="151" t="s">
        <v>59</v>
      </c>
      <c r="E81" s="151" t="s">
        <v>55</v>
      </c>
      <c r="F81" s="151" t="s">
        <v>56</v>
      </c>
      <c r="G81" s="151" t="s">
        <v>212</v>
      </c>
      <c r="H81" s="151" t="s">
        <v>213</v>
      </c>
      <c r="I81" s="151" t="s">
        <v>214</v>
      </c>
      <c r="J81" s="151" t="s">
        <v>187</v>
      </c>
      <c r="K81" s="152" t="s">
        <v>215</v>
      </c>
      <c r="L81" s="153"/>
      <c r="M81" s="69" t="s">
        <v>19</v>
      </c>
      <c r="N81" s="70" t="s">
        <v>44</v>
      </c>
      <c r="O81" s="70" t="s">
        <v>216</v>
      </c>
      <c r="P81" s="70" t="s">
        <v>217</v>
      </c>
      <c r="Q81" s="70" t="s">
        <v>218</v>
      </c>
      <c r="R81" s="70" t="s">
        <v>219</v>
      </c>
      <c r="S81" s="70" t="s">
        <v>220</v>
      </c>
      <c r="T81" s="71" t="s">
        <v>221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5"/>
      <c r="B82" s="36"/>
      <c r="C82" s="76" t="s">
        <v>222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P83+P126</f>
        <v>0</v>
      </c>
      <c r="Q82" s="73"/>
      <c r="R82" s="156">
        <f>R83+R126</f>
        <v>0.7137199999999999</v>
      </c>
      <c r="S82" s="73"/>
      <c r="T82" s="157">
        <f>T83+T126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73</v>
      </c>
      <c r="AU82" s="18" t="s">
        <v>188</v>
      </c>
      <c r="BK82" s="158">
        <f>BK83+BK126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708</v>
      </c>
      <c r="F83" s="162" t="s">
        <v>709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0.7137199999999999</v>
      </c>
      <c r="S83" s="167"/>
      <c r="T83" s="169">
        <f>T84</f>
        <v>0</v>
      </c>
      <c r="AR83" s="170" t="s">
        <v>84</v>
      </c>
      <c r="AT83" s="171" t="s">
        <v>73</v>
      </c>
      <c r="AU83" s="171" t="s">
        <v>74</v>
      </c>
      <c r="AY83" s="170" t="s">
        <v>225</v>
      </c>
      <c r="BK83" s="172">
        <f>BK84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1825</v>
      </c>
      <c r="F84" s="173" t="s">
        <v>1826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SUM(P85:P125)</f>
        <v>0</v>
      </c>
      <c r="Q84" s="167"/>
      <c r="R84" s="168">
        <f>SUM(R85:R125)</f>
        <v>0.7137199999999999</v>
      </c>
      <c r="S84" s="167"/>
      <c r="T84" s="169">
        <f>SUM(T85:T125)</f>
        <v>0</v>
      </c>
      <c r="AR84" s="170" t="s">
        <v>84</v>
      </c>
      <c r="AT84" s="171" t="s">
        <v>73</v>
      </c>
      <c r="AU84" s="171" t="s">
        <v>82</v>
      </c>
      <c r="AY84" s="170" t="s">
        <v>225</v>
      </c>
      <c r="BK84" s="172">
        <f>SUM(BK85:BK125)</f>
        <v>0</v>
      </c>
    </row>
    <row r="85" spans="1:65" s="2" customFormat="1" ht="16.5" customHeight="1">
      <c r="A85" s="35"/>
      <c r="B85" s="36"/>
      <c r="C85" s="175" t="s">
        <v>82</v>
      </c>
      <c r="D85" s="175" t="s">
        <v>227</v>
      </c>
      <c r="E85" s="176" t="s">
        <v>1827</v>
      </c>
      <c r="F85" s="177" t="s">
        <v>1828</v>
      </c>
      <c r="G85" s="178" t="s">
        <v>554</v>
      </c>
      <c r="H85" s="179">
        <v>18</v>
      </c>
      <c r="I85" s="180"/>
      <c r="J85" s="181">
        <f>ROUND(I85*H85,2)</f>
        <v>0</v>
      </c>
      <c r="K85" s="177" t="s">
        <v>292</v>
      </c>
      <c r="L85" s="40"/>
      <c r="M85" s="182" t="s">
        <v>19</v>
      </c>
      <c r="N85" s="183" t="s">
        <v>45</v>
      </c>
      <c r="O85" s="65"/>
      <c r="P85" s="184">
        <f>O85*H85</f>
        <v>0</v>
      </c>
      <c r="Q85" s="184">
        <v>0.00168</v>
      </c>
      <c r="R85" s="184">
        <f>Q85*H85</f>
        <v>0.030240000000000003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295</v>
      </c>
      <c r="AT85" s="186" t="s">
        <v>227</v>
      </c>
      <c r="AU85" s="186" t="s">
        <v>84</v>
      </c>
      <c r="AY85" s="18" t="s">
        <v>225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8" t="s">
        <v>82</v>
      </c>
      <c r="BK85" s="187">
        <f>ROUND(I85*H85,2)</f>
        <v>0</v>
      </c>
      <c r="BL85" s="18" t="s">
        <v>295</v>
      </c>
      <c r="BM85" s="186" t="s">
        <v>1829</v>
      </c>
    </row>
    <row r="86" spans="1:47" s="2" customFormat="1" ht="11.25">
      <c r="A86" s="35"/>
      <c r="B86" s="36"/>
      <c r="C86" s="37"/>
      <c r="D86" s="188" t="s">
        <v>233</v>
      </c>
      <c r="E86" s="37"/>
      <c r="F86" s="189" t="s">
        <v>1830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233</v>
      </c>
      <c r="AU86" s="18" t="s">
        <v>84</v>
      </c>
    </row>
    <row r="87" spans="1:65" s="2" customFormat="1" ht="16.5" customHeight="1">
      <c r="A87" s="35"/>
      <c r="B87" s="36"/>
      <c r="C87" s="175" t="s">
        <v>84</v>
      </c>
      <c r="D87" s="175" t="s">
        <v>227</v>
      </c>
      <c r="E87" s="176" t="s">
        <v>1831</v>
      </c>
      <c r="F87" s="177" t="s">
        <v>1832</v>
      </c>
      <c r="G87" s="178" t="s">
        <v>554</v>
      </c>
      <c r="H87" s="179">
        <v>15</v>
      </c>
      <c r="I87" s="180"/>
      <c r="J87" s="181">
        <f>ROUND(I87*H87,2)</f>
        <v>0</v>
      </c>
      <c r="K87" s="177" t="s">
        <v>292</v>
      </c>
      <c r="L87" s="40"/>
      <c r="M87" s="182" t="s">
        <v>19</v>
      </c>
      <c r="N87" s="183" t="s">
        <v>45</v>
      </c>
      <c r="O87" s="65"/>
      <c r="P87" s="184">
        <f>O87*H87</f>
        <v>0</v>
      </c>
      <c r="Q87" s="184">
        <v>0.00308</v>
      </c>
      <c r="R87" s="184">
        <f>Q87*H87</f>
        <v>0.0462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295</v>
      </c>
      <c r="AT87" s="186" t="s">
        <v>227</v>
      </c>
      <c r="AU87" s="186" t="s">
        <v>84</v>
      </c>
      <c r="AY87" s="18" t="s">
        <v>225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82</v>
      </c>
      <c r="BK87" s="187">
        <f>ROUND(I87*H87,2)</f>
        <v>0</v>
      </c>
      <c r="BL87" s="18" t="s">
        <v>295</v>
      </c>
      <c r="BM87" s="186" t="s">
        <v>1833</v>
      </c>
    </row>
    <row r="88" spans="1:47" s="2" customFormat="1" ht="11.25">
      <c r="A88" s="35"/>
      <c r="B88" s="36"/>
      <c r="C88" s="37"/>
      <c r="D88" s="188" t="s">
        <v>233</v>
      </c>
      <c r="E88" s="37"/>
      <c r="F88" s="189" t="s">
        <v>1834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233</v>
      </c>
      <c r="AU88" s="18" t="s">
        <v>84</v>
      </c>
    </row>
    <row r="89" spans="1:65" s="2" customFormat="1" ht="21.75" customHeight="1">
      <c r="A89" s="35"/>
      <c r="B89" s="36"/>
      <c r="C89" s="175" t="s">
        <v>131</v>
      </c>
      <c r="D89" s="175" t="s">
        <v>227</v>
      </c>
      <c r="E89" s="176" t="s">
        <v>1835</v>
      </c>
      <c r="F89" s="177" t="s">
        <v>1836</v>
      </c>
      <c r="G89" s="178" t="s">
        <v>554</v>
      </c>
      <c r="H89" s="179">
        <v>14</v>
      </c>
      <c r="I89" s="180"/>
      <c r="J89" s="181">
        <f>ROUND(I89*H89,2)</f>
        <v>0</v>
      </c>
      <c r="K89" s="177" t="s">
        <v>292</v>
      </c>
      <c r="L89" s="40"/>
      <c r="M89" s="182" t="s">
        <v>19</v>
      </c>
      <c r="N89" s="183" t="s">
        <v>45</v>
      </c>
      <c r="O89" s="65"/>
      <c r="P89" s="184">
        <f>O89*H89</f>
        <v>0</v>
      </c>
      <c r="Q89" s="184">
        <v>0.00142</v>
      </c>
      <c r="R89" s="184">
        <f>Q89*H89</f>
        <v>0.019880000000000002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295</v>
      </c>
      <c r="AT89" s="186" t="s">
        <v>227</v>
      </c>
      <c r="AU89" s="186" t="s">
        <v>84</v>
      </c>
      <c r="AY89" s="18" t="s">
        <v>225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82</v>
      </c>
      <c r="BK89" s="187">
        <f>ROUND(I89*H89,2)</f>
        <v>0</v>
      </c>
      <c r="BL89" s="18" t="s">
        <v>295</v>
      </c>
      <c r="BM89" s="186" t="s">
        <v>1837</v>
      </c>
    </row>
    <row r="90" spans="1:47" s="2" customFormat="1" ht="11.25">
      <c r="A90" s="35"/>
      <c r="B90" s="36"/>
      <c r="C90" s="37"/>
      <c r="D90" s="188" t="s">
        <v>233</v>
      </c>
      <c r="E90" s="37"/>
      <c r="F90" s="189" t="s">
        <v>1838</v>
      </c>
      <c r="G90" s="37"/>
      <c r="H90" s="37"/>
      <c r="I90" s="190"/>
      <c r="J90" s="37"/>
      <c r="K90" s="37"/>
      <c r="L90" s="40"/>
      <c r="M90" s="191"/>
      <c r="N90" s="192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233</v>
      </c>
      <c r="AU90" s="18" t="s">
        <v>84</v>
      </c>
    </row>
    <row r="91" spans="1:65" s="2" customFormat="1" ht="21.75" customHeight="1">
      <c r="A91" s="35"/>
      <c r="B91" s="36"/>
      <c r="C91" s="175" t="s">
        <v>231</v>
      </c>
      <c r="D91" s="175" t="s">
        <v>227</v>
      </c>
      <c r="E91" s="176" t="s">
        <v>1839</v>
      </c>
      <c r="F91" s="177" t="s">
        <v>1840</v>
      </c>
      <c r="G91" s="178" t="s">
        <v>554</v>
      </c>
      <c r="H91" s="179">
        <v>22</v>
      </c>
      <c r="I91" s="180"/>
      <c r="J91" s="181">
        <f>ROUND(I91*H91,2)</f>
        <v>0</v>
      </c>
      <c r="K91" s="177" t="s">
        <v>292</v>
      </c>
      <c r="L91" s="40"/>
      <c r="M91" s="182" t="s">
        <v>19</v>
      </c>
      <c r="N91" s="183" t="s">
        <v>45</v>
      </c>
      <c r="O91" s="65"/>
      <c r="P91" s="184">
        <f>O91*H91</f>
        <v>0</v>
      </c>
      <c r="Q91" s="184">
        <v>0.00744</v>
      </c>
      <c r="R91" s="184">
        <f>Q91*H91</f>
        <v>0.16368000000000002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295</v>
      </c>
      <c r="AT91" s="186" t="s">
        <v>227</v>
      </c>
      <c r="AU91" s="186" t="s">
        <v>84</v>
      </c>
      <c r="AY91" s="18" t="s">
        <v>225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82</v>
      </c>
      <c r="BK91" s="187">
        <f>ROUND(I91*H91,2)</f>
        <v>0</v>
      </c>
      <c r="BL91" s="18" t="s">
        <v>295</v>
      </c>
      <c r="BM91" s="186" t="s">
        <v>1841</v>
      </c>
    </row>
    <row r="92" spans="1:47" s="2" customFormat="1" ht="11.25">
      <c r="A92" s="35"/>
      <c r="B92" s="36"/>
      <c r="C92" s="37"/>
      <c r="D92" s="188" t="s">
        <v>233</v>
      </c>
      <c r="E92" s="37"/>
      <c r="F92" s="189" t="s">
        <v>1842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233</v>
      </c>
      <c r="AU92" s="18" t="s">
        <v>84</v>
      </c>
    </row>
    <row r="93" spans="1:65" s="2" customFormat="1" ht="21.75" customHeight="1">
      <c r="A93" s="35"/>
      <c r="B93" s="36"/>
      <c r="C93" s="175" t="s">
        <v>1265</v>
      </c>
      <c r="D93" s="175" t="s">
        <v>227</v>
      </c>
      <c r="E93" s="176" t="s">
        <v>1843</v>
      </c>
      <c r="F93" s="177" t="s">
        <v>1844</v>
      </c>
      <c r="G93" s="178" t="s">
        <v>554</v>
      </c>
      <c r="H93" s="179">
        <v>12</v>
      </c>
      <c r="I93" s="180"/>
      <c r="J93" s="181">
        <f>ROUND(I93*H93,2)</f>
        <v>0</v>
      </c>
      <c r="K93" s="177" t="s">
        <v>292</v>
      </c>
      <c r="L93" s="40"/>
      <c r="M93" s="182" t="s">
        <v>19</v>
      </c>
      <c r="N93" s="183" t="s">
        <v>45</v>
      </c>
      <c r="O93" s="65"/>
      <c r="P93" s="184">
        <f>O93*H93</f>
        <v>0</v>
      </c>
      <c r="Q93" s="184">
        <v>0.01232</v>
      </c>
      <c r="R93" s="184">
        <f>Q93*H93</f>
        <v>0.14784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295</v>
      </c>
      <c r="AT93" s="186" t="s">
        <v>227</v>
      </c>
      <c r="AU93" s="186" t="s">
        <v>84</v>
      </c>
      <c r="AY93" s="18" t="s">
        <v>225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82</v>
      </c>
      <c r="BK93" s="187">
        <f>ROUND(I93*H93,2)</f>
        <v>0</v>
      </c>
      <c r="BL93" s="18" t="s">
        <v>295</v>
      </c>
      <c r="BM93" s="186" t="s">
        <v>1845</v>
      </c>
    </row>
    <row r="94" spans="1:47" s="2" customFormat="1" ht="11.25">
      <c r="A94" s="35"/>
      <c r="B94" s="36"/>
      <c r="C94" s="37"/>
      <c r="D94" s="188" t="s">
        <v>233</v>
      </c>
      <c r="E94" s="37"/>
      <c r="F94" s="189" t="s">
        <v>1846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233</v>
      </c>
      <c r="AU94" s="18" t="s">
        <v>84</v>
      </c>
    </row>
    <row r="95" spans="1:65" s="2" customFormat="1" ht="21.75" customHeight="1">
      <c r="A95" s="35"/>
      <c r="B95" s="36"/>
      <c r="C95" s="175" t="s">
        <v>255</v>
      </c>
      <c r="D95" s="175" t="s">
        <v>227</v>
      </c>
      <c r="E95" s="176" t="s">
        <v>1847</v>
      </c>
      <c r="F95" s="177" t="s">
        <v>1848</v>
      </c>
      <c r="G95" s="178" t="s">
        <v>554</v>
      </c>
      <c r="H95" s="179">
        <v>9</v>
      </c>
      <c r="I95" s="180"/>
      <c r="J95" s="181">
        <f>ROUND(I95*H95,2)</f>
        <v>0</v>
      </c>
      <c r="K95" s="177" t="s">
        <v>292</v>
      </c>
      <c r="L95" s="40"/>
      <c r="M95" s="182" t="s">
        <v>19</v>
      </c>
      <c r="N95" s="183" t="s">
        <v>45</v>
      </c>
      <c r="O95" s="65"/>
      <c r="P95" s="184">
        <f>O95*H95</f>
        <v>0</v>
      </c>
      <c r="Q95" s="184">
        <v>0.01975</v>
      </c>
      <c r="R95" s="184">
        <f>Q95*H95</f>
        <v>0.17775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295</v>
      </c>
      <c r="AT95" s="186" t="s">
        <v>227</v>
      </c>
      <c r="AU95" s="186" t="s">
        <v>84</v>
      </c>
      <c r="AY95" s="18" t="s">
        <v>225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82</v>
      </c>
      <c r="BK95" s="187">
        <f>ROUND(I95*H95,2)</f>
        <v>0</v>
      </c>
      <c r="BL95" s="18" t="s">
        <v>295</v>
      </c>
      <c r="BM95" s="186" t="s">
        <v>1849</v>
      </c>
    </row>
    <row r="96" spans="1:47" s="2" customFormat="1" ht="11.25">
      <c r="A96" s="35"/>
      <c r="B96" s="36"/>
      <c r="C96" s="37"/>
      <c r="D96" s="188" t="s">
        <v>233</v>
      </c>
      <c r="E96" s="37"/>
      <c r="F96" s="189" t="s">
        <v>1850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233</v>
      </c>
      <c r="AU96" s="18" t="s">
        <v>84</v>
      </c>
    </row>
    <row r="97" spans="1:65" s="2" customFormat="1" ht="21.75" customHeight="1">
      <c r="A97" s="35"/>
      <c r="B97" s="36"/>
      <c r="C97" s="175" t="s">
        <v>262</v>
      </c>
      <c r="D97" s="175" t="s">
        <v>227</v>
      </c>
      <c r="E97" s="176" t="s">
        <v>1851</v>
      </c>
      <c r="F97" s="177" t="s">
        <v>1852</v>
      </c>
      <c r="G97" s="178" t="s">
        <v>554</v>
      </c>
      <c r="H97" s="179">
        <v>16</v>
      </c>
      <c r="I97" s="180"/>
      <c r="J97" s="181">
        <f>ROUND(I97*H97,2)</f>
        <v>0</v>
      </c>
      <c r="K97" s="177" t="s">
        <v>292</v>
      </c>
      <c r="L97" s="40"/>
      <c r="M97" s="182" t="s">
        <v>19</v>
      </c>
      <c r="N97" s="183" t="s">
        <v>45</v>
      </c>
      <c r="O97" s="65"/>
      <c r="P97" s="184">
        <f>O97*H97</f>
        <v>0</v>
      </c>
      <c r="Q97" s="184">
        <v>0.00041</v>
      </c>
      <c r="R97" s="184">
        <f>Q97*H97</f>
        <v>0.00656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295</v>
      </c>
      <c r="AT97" s="186" t="s">
        <v>227</v>
      </c>
      <c r="AU97" s="186" t="s">
        <v>84</v>
      </c>
      <c r="AY97" s="18" t="s">
        <v>225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82</v>
      </c>
      <c r="BK97" s="187">
        <f>ROUND(I97*H97,2)</f>
        <v>0</v>
      </c>
      <c r="BL97" s="18" t="s">
        <v>295</v>
      </c>
      <c r="BM97" s="186" t="s">
        <v>1853</v>
      </c>
    </row>
    <row r="98" spans="1:47" s="2" customFormat="1" ht="11.25">
      <c r="A98" s="35"/>
      <c r="B98" s="36"/>
      <c r="C98" s="37"/>
      <c r="D98" s="188" t="s">
        <v>233</v>
      </c>
      <c r="E98" s="37"/>
      <c r="F98" s="189" t="s">
        <v>1854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233</v>
      </c>
      <c r="AU98" s="18" t="s">
        <v>84</v>
      </c>
    </row>
    <row r="99" spans="1:65" s="2" customFormat="1" ht="21.75" customHeight="1">
      <c r="A99" s="35"/>
      <c r="B99" s="36"/>
      <c r="C99" s="175" t="s">
        <v>268</v>
      </c>
      <c r="D99" s="175" t="s">
        <v>227</v>
      </c>
      <c r="E99" s="176" t="s">
        <v>1855</v>
      </c>
      <c r="F99" s="177" t="s">
        <v>1856</v>
      </c>
      <c r="G99" s="178" t="s">
        <v>554</v>
      </c>
      <c r="H99" s="179">
        <v>30</v>
      </c>
      <c r="I99" s="180"/>
      <c r="J99" s="181">
        <f>ROUND(I99*H99,2)</f>
        <v>0</v>
      </c>
      <c r="K99" s="177" t="s">
        <v>292</v>
      </c>
      <c r="L99" s="40"/>
      <c r="M99" s="182" t="s">
        <v>19</v>
      </c>
      <c r="N99" s="183" t="s">
        <v>45</v>
      </c>
      <c r="O99" s="65"/>
      <c r="P99" s="184">
        <f>O99*H99</f>
        <v>0</v>
      </c>
      <c r="Q99" s="184">
        <v>0.00048</v>
      </c>
      <c r="R99" s="184">
        <f>Q99*H99</f>
        <v>0.0144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295</v>
      </c>
      <c r="AT99" s="186" t="s">
        <v>227</v>
      </c>
      <c r="AU99" s="186" t="s">
        <v>84</v>
      </c>
      <c r="AY99" s="18" t="s">
        <v>225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82</v>
      </c>
      <c r="BK99" s="187">
        <f>ROUND(I99*H99,2)</f>
        <v>0</v>
      </c>
      <c r="BL99" s="18" t="s">
        <v>295</v>
      </c>
      <c r="BM99" s="186" t="s">
        <v>1857</v>
      </c>
    </row>
    <row r="100" spans="1:47" s="2" customFormat="1" ht="11.25">
      <c r="A100" s="35"/>
      <c r="B100" s="36"/>
      <c r="C100" s="37"/>
      <c r="D100" s="188" t="s">
        <v>233</v>
      </c>
      <c r="E100" s="37"/>
      <c r="F100" s="189" t="s">
        <v>1858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233</v>
      </c>
      <c r="AU100" s="18" t="s">
        <v>84</v>
      </c>
    </row>
    <row r="101" spans="1:65" s="2" customFormat="1" ht="21.75" customHeight="1">
      <c r="A101" s="35"/>
      <c r="B101" s="36"/>
      <c r="C101" s="175" t="s">
        <v>273</v>
      </c>
      <c r="D101" s="175" t="s">
        <v>227</v>
      </c>
      <c r="E101" s="176" t="s">
        <v>1859</v>
      </c>
      <c r="F101" s="177" t="s">
        <v>1860</v>
      </c>
      <c r="G101" s="178" t="s">
        <v>554</v>
      </c>
      <c r="H101" s="179">
        <v>13</v>
      </c>
      <c r="I101" s="180"/>
      <c r="J101" s="181">
        <f>ROUND(I101*H101,2)</f>
        <v>0</v>
      </c>
      <c r="K101" s="177" t="s">
        <v>292</v>
      </c>
      <c r="L101" s="40"/>
      <c r="M101" s="182" t="s">
        <v>19</v>
      </c>
      <c r="N101" s="183" t="s">
        <v>45</v>
      </c>
      <c r="O101" s="65"/>
      <c r="P101" s="184">
        <f>O101*H101</f>
        <v>0</v>
      </c>
      <c r="Q101" s="184">
        <v>0.00071</v>
      </c>
      <c r="R101" s="184">
        <f>Q101*H101</f>
        <v>0.00923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295</v>
      </c>
      <c r="AT101" s="186" t="s">
        <v>227</v>
      </c>
      <c r="AU101" s="186" t="s">
        <v>84</v>
      </c>
      <c r="AY101" s="18" t="s">
        <v>225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82</v>
      </c>
      <c r="BK101" s="187">
        <f>ROUND(I101*H101,2)</f>
        <v>0</v>
      </c>
      <c r="BL101" s="18" t="s">
        <v>295</v>
      </c>
      <c r="BM101" s="186" t="s">
        <v>1861</v>
      </c>
    </row>
    <row r="102" spans="1:47" s="2" customFormat="1" ht="11.25">
      <c r="A102" s="35"/>
      <c r="B102" s="36"/>
      <c r="C102" s="37"/>
      <c r="D102" s="188" t="s">
        <v>233</v>
      </c>
      <c r="E102" s="37"/>
      <c r="F102" s="189" t="s">
        <v>1862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233</v>
      </c>
      <c r="AU102" s="18" t="s">
        <v>84</v>
      </c>
    </row>
    <row r="103" spans="1:65" s="2" customFormat="1" ht="21.75" customHeight="1">
      <c r="A103" s="35"/>
      <c r="B103" s="36"/>
      <c r="C103" s="175" t="s">
        <v>109</v>
      </c>
      <c r="D103" s="175" t="s">
        <v>227</v>
      </c>
      <c r="E103" s="176" t="s">
        <v>1863</v>
      </c>
      <c r="F103" s="177" t="s">
        <v>1864</v>
      </c>
      <c r="G103" s="178" t="s">
        <v>554</v>
      </c>
      <c r="H103" s="179">
        <v>37</v>
      </c>
      <c r="I103" s="180"/>
      <c r="J103" s="181">
        <f>ROUND(I103*H103,2)</f>
        <v>0</v>
      </c>
      <c r="K103" s="177" t="s">
        <v>292</v>
      </c>
      <c r="L103" s="40"/>
      <c r="M103" s="182" t="s">
        <v>19</v>
      </c>
      <c r="N103" s="183" t="s">
        <v>45</v>
      </c>
      <c r="O103" s="65"/>
      <c r="P103" s="184">
        <f>O103*H103</f>
        <v>0</v>
      </c>
      <c r="Q103" s="184">
        <v>0.00224</v>
      </c>
      <c r="R103" s="184">
        <f>Q103*H103</f>
        <v>0.08288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295</v>
      </c>
      <c r="AT103" s="186" t="s">
        <v>227</v>
      </c>
      <c r="AU103" s="186" t="s">
        <v>84</v>
      </c>
      <c r="AY103" s="18" t="s">
        <v>225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82</v>
      </c>
      <c r="BK103" s="187">
        <f>ROUND(I103*H103,2)</f>
        <v>0</v>
      </c>
      <c r="BL103" s="18" t="s">
        <v>295</v>
      </c>
      <c r="BM103" s="186" t="s">
        <v>1865</v>
      </c>
    </row>
    <row r="104" spans="1:47" s="2" customFormat="1" ht="11.25">
      <c r="A104" s="35"/>
      <c r="B104" s="36"/>
      <c r="C104" s="37"/>
      <c r="D104" s="188" t="s">
        <v>233</v>
      </c>
      <c r="E104" s="37"/>
      <c r="F104" s="189" t="s">
        <v>1866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233</v>
      </c>
      <c r="AU104" s="18" t="s">
        <v>84</v>
      </c>
    </row>
    <row r="105" spans="1:65" s="2" customFormat="1" ht="24.2" customHeight="1">
      <c r="A105" s="35"/>
      <c r="B105" s="36"/>
      <c r="C105" s="175" t="s">
        <v>112</v>
      </c>
      <c r="D105" s="175" t="s">
        <v>227</v>
      </c>
      <c r="E105" s="176" t="s">
        <v>1867</v>
      </c>
      <c r="F105" s="177" t="s">
        <v>1868</v>
      </c>
      <c r="G105" s="178" t="s">
        <v>332</v>
      </c>
      <c r="H105" s="179">
        <v>7</v>
      </c>
      <c r="I105" s="180"/>
      <c r="J105" s="181">
        <f>ROUND(I105*H105,2)</f>
        <v>0</v>
      </c>
      <c r="K105" s="177" t="s">
        <v>292</v>
      </c>
      <c r="L105" s="40"/>
      <c r="M105" s="182" t="s">
        <v>19</v>
      </c>
      <c r="N105" s="183" t="s">
        <v>45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295</v>
      </c>
      <c r="AT105" s="186" t="s">
        <v>227</v>
      </c>
      <c r="AU105" s="186" t="s">
        <v>84</v>
      </c>
      <c r="AY105" s="18" t="s">
        <v>225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82</v>
      </c>
      <c r="BK105" s="187">
        <f>ROUND(I105*H105,2)</f>
        <v>0</v>
      </c>
      <c r="BL105" s="18" t="s">
        <v>295</v>
      </c>
      <c r="BM105" s="186" t="s">
        <v>1869</v>
      </c>
    </row>
    <row r="106" spans="1:47" s="2" customFormat="1" ht="11.25">
      <c r="A106" s="35"/>
      <c r="B106" s="36"/>
      <c r="C106" s="37"/>
      <c r="D106" s="188" t="s">
        <v>233</v>
      </c>
      <c r="E106" s="37"/>
      <c r="F106" s="189" t="s">
        <v>1870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233</v>
      </c>
      <c r="AU106" s="18" t="s">
        <v>84</v>
      </c>
    </row>
    <row r="107" spans="1:65" s="2" customFormat="1" ht="24.2" customHeight="1">
      <c r="A107" s="35"/>
      <c r="B107" s="36"/>
      <c r="C107" s="175" t="s">
        <v>115</v>
      </c>
      <c r="D107" s="175" t="s">
        <v>227</v>
      </c>
      <c r="E107" s="176" t="s">
        <v>1871</v>
      </c>
      <c r="F107" s="177" t="s">
        <v>1872</v>
      </c>
      <c r="G107" s="178" t="s">
        <v>332</v>
      </c>
      <c r="H107" s="179">
        <v>16</v>
      </c>
      <c r="I107" s="180"/>
      <c r="J107" s="181">
        <f>ROUND(I107*H107,2)</f>
        <v>0</v>
      </c>
      <c r="K107" s="177" t="s">
        <v>292</v>
      </c>
      <c r="L107" s="40"/>
      <c r="M107" s="182" t="s">
        <v>19</v>
      </c>
      <c r="N107" s="183" t="s">
        <v>45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295</v>
      </c>
      <c r="AT107" s="186" t="s">
        <v>227</v>
      </c>
      <c r="AU107" s="186" t="s">
        <v>84</v>
      </c>
      <c r="AY107" s="18" t="s">
        <v>225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82</v>
      </c>
      <c r="BK107" s="187">
        <f>ROUND(I107*H107,2)</f>
        <v>0</v>
      </c>
      <c r="BL107" s="18" t="s">
        <v>295</v>
      </c>
      <c r="BM107" s="186" t="s">
        <v>1873</v>
      </c>
    </row>
    <row r="108" spans="1:47" s="2" customFormat="1" ht="11.25">
      <c r="A108" s="35"/>
      <c r="B108" s="36"/>
      <c r="C108" s="37"/>
      <c r="D108" s="188" t="s">
        <v>233</v>
      </c>
      <c r="E108" s="37"/>
      <c r="F108" s="189" t="s">
        <v>1874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233</v>
      </c>
      <c r="AU108" s="18" t="s">
        <v>84</v>
      </c>
    </row>
    <row r="109" spans="1:65" s="2" customFormat="1" ht="24.2" customHeight="1">
      <c r="A109" s="35"/>
      <c r="B109" s="36"/>
      <c r="C109" s="175" t="s">
        <v>118</v>
      </c>
      <c r="D109" s="175" t="s">
        <v>227</v>
      </c>
      <c r="E109" s="176" t="s">
        <v>1875</v>
      </c>
      <c r="F109" s="177" t="s">
        <v>1876</v>
      </c>
      <c r="G109" s="178" t="s">
        <v>332</v>
      </c>
      <c r="H109" s="179">
        <v>8</v>
      </c>
      <c r="I109" s="180"/>
      <c r="J109" s="181">
        <f>ROUND(I109*H109,2)</f>
        <v>0</v>
      </c>
      <c r="K109" s="177" t="s">
        <v>292</v>
      </c>
      <c r="L109" s="40"/>
      <c r="M109" s="182" t="s">
        <v>19</v>
      </c>
      <c r="N109" s="183" t="s">
        <v>45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295</v>
      </c>
      <c r="AT109" s="186" t="s">
        <v>227</v>
      </c>
      <c r="AU109" s="186" t="s">
        <v>84</v>
      </c>
      <c r="AY109" s="18" t="s">
        <v>225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82</v>
      </c>
      <c r="BK109" s="187">
        <f>ROUND(I109*H109,2)</f>
        <v>0</v>
      </c>
      <c r="BL109" s="18" t="s">
        <v>295</v>
      </c>
      <c r="BM109" s="186" t="s">
        <v>1877</v>
      </c>
    </row>
    <row r="110" spans="1:47" s="2" customFormat="1" ht="11.25">
      <c r="A110" s="35"/>
      <c r="B110" s="36"/>
      <c r="C110" s="37"/>
      <c r="D110" s="188" t="s">
        <v>233</v>
      </c>
      <c r="E110" s="37"/>
      <c r="F110" s="189" t="s">
        <v>1878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233</v>
      </c>
      <c r="AU110" s="18" t="s">
        <v>84</v>
      </c>
    </row>
    <row r="111" spans="1:65" s="2" customFormat="1" ht="24.2" customHeight="1">
      <c r="A111" s="35"/>
      <c r="B111" s="36"/>
      <c r="C111" s="175" t="s">
        <v>121</v>
      </c>
      <c r="D111" s="175" t="s">
        <v>227</v>
      </c>
      <c r="E111" s="176" t="s">
        <v>1879</v>
      </c>
      <c r="F111" s="177" t="s">
        <v>1880</v>
      </c>
      <c r="G111" s="178" t="s">
        <v>332</v>
      </c>
      <c r="H111" s="179">
        <v>4</v>
      </c>
      <c r="I111" s="180"/>
      <c r="J111" s="181">
        <f>ROUND(I111*H111,2)</f>
        <v>0</v>
      </c>
      <c r="K111" s="177" t="s">
        <v>292</v>
      </c>
      <c r="L111" s="40"/>
      <c r="M111" s="182" t="s">
        <v>19</v>
      </c>
      <c r="N111" s="183" t="s">
        <v>45</v>
      </c>
      <c r="O111" s="65"/>
      <c r="P111" s="184">
        <f>O111*H111</f>
        <v>0</v>
      </c>
      <c r="Q111" s="184">
        <v>0.00092</v>
      </c>
      <c r="R111" s="184">
        <f>Q111*H111</f>
        <v>0.00368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295</v>
      </c>
      <c r="AT111" s="186" t="s">
        <v>227</v>
      </c>
      <c r="AU111" s="186" t="s">
        <v>84</v>
      </c>
      <c r="AY111" s="18" t="s">
        <v>225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82</v>
      </c>
      <c r="BK111" s="187">
        <f>ROUND(I111*H111,2)</f>
        <v>0</v>
      </c>
      <c r="BL111" s="18" t="s">
        <v>295</v>
      </c>
      <c r="BM111" s="186" t="s">
        <v>1881</v>
      </c>
    </row>
    <row r="112" spans="1:47" s="2" customFormat="1" ht="11.25">
      <c r="A112" s="35"/>
      <c r="B112" s="36"/>
      <c r="C112" s="37"/>
      <c r="D112" s="188" t="s">
        <v>233</v>
      </c>
      <c r="E112" s="37"/>
      <c r="F112" s="189" t="s">
        <v>1882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233</v>
      </c>
      <c r="AU112" s="18" t="s">
        <v>84</v>
      </c>
    </row>
    <row r="113" spans="1:65" s="2" customFormat="1" ht="37.9" customHeight="1">
      <c r="A113" s="35"/>
      <c r="B113" s="36"/>
      <c r="C113" s="175" t="s">
        <v>8</v>
      </c>
      <c r="D113" s="175" t="s">
        <v>227</v>
      </c>
      <c r="E113" s="176" t="s">
        <v>1883</v>
      </c>
      <c r="F113" s="177" t="s">
        <v>1884</v>
      </c>
      <c r="G113" s="178" t="s">
        <v>332</v>
      </c>
      <c r="H113" s="179">
        <v>2</v>
      </c>
      <c r="I113" s="180"/>
      <c r="J113" s="181">
        <f>ROUND(I113*H113,2)</f>
        <v>0</v>
      </c>
      <c r="K113" s="177" t="s">
        <v>19</v>
      </c>
      <c r="L113" s="40"/>
      <c r="M113" s="182" t="s">
        <v>19</v>
      </c>
      <c r="N113" s="183" t="s">
        <v>45</v>
      </c>
      <c r="O113" s="65"/>
      <c r="P113" s="184">
        <f>O113*H113</f>
        <v>0</v>
      </c>
      <c r="Q113" s="184">
        <v>0.00212</v>
      </c>
      <c r="R113" s="184">
        <f>Q113*H113</f>
        <v>0.00424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295</v>
      </c>
      <c r="AT113" s="186" t="s">
        <v>227</v>
      </c>
      <c r="AU113" s="186" t="s">
        <v>84</v>
      </c>
      <c r="AY113" s="18" t="s">
        <v>225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82</v>
      </c>
      <c r="BK113" s="187">
        <f>ROUND(I113*H113,2)</f>
        <v>0</v>
      </c>
      <c r="BL113" s="18" t="s">
        <v>295</v>
      </c>
      <c r="BM113" s="186" t="s">
        <v>1885</v>
      </c>
    </row>
    <row r="114" spans="1:65" s="2" customFormat="1" ht="16.5" customHeight="1">
      <c r="A114" s="35"/>
      <c r="B114" s="36"/>
      <c r="C114" s="175" t="s">
        <v>295</v>
      </c>
      <c r="D114" s="175" t="s">
        <v>227</v>
      </c>
      <c r="E114" s="176" t="s">
        <v>1886</v>
      </c>
      <c r="F114" s="177" t="s">
        <v>1887</v>
      </c>
      <c r="G114" s="178" t="s">
        <v>332</v>
      </c>
      <c r="H114" s="179">
        <v>2</v>
      </c>
      <c r="I114" s="180"/>
      <c r="J114" s="181">
        <f>ROUND(I114*H114,2)</f>
        <v>0</v>
      </c>
      <c r="K114" s="177" t="s">
        <v>292</v>
      </c>
      <c r="L114" s="40"/>
      <c r="M114" s="182" t="s">
        <v>19</v>
      </c>
      <c r="N114" s="183" t="s">
        <v>45</v>
      </c>
      <c r="O114" s="65"/>
      <c r="P114" s="184">
        <f>O114*H114</f>
        <v>0</v>
      </c>
      <c r="Q114" s="184">
        <v>0.00029</v>
      </c>
      <c r="R114" s="184">
        <f>Q114*H114</f>
        <v>0.00058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295</v>
      </c>
      <c r="AT114" s="186" t="s">
        <v>227</v>
      </c>
      <c r="AU114" s="186" t="s">
        <v>84</v>
      </c>
      <c r="AY114" s="18" t="s">
        <v>225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82</v>
      </c>
      <c r="BK114" s="187">
        <f>ROUND(I114*H114,2)</f>
        <v>0</v>
      </c>
      <c r="BL114" s="18" t="s">
        <v>295</v>
      </c>
      <c r="BM114" s="186" t="s">
        <v>1888</v>
      </c>
    </row>
    <row r="115" spans="1:47" s="2" customFormat="1" ht="11.25">
      <c r="A115" s="35"/>
      <c r="B115" s="36"/>
      <c r="C115" s="37"/>
      <c r="D115" s="188" t="s">
        <v>233</v>
      </c>
      <c r="E115" s="37"/>
      <c r="F115" s="189" t="s">
        <v>1889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233</v>
      </c>
      <c r="AU115" s="18" t="s">
        <v>84</v>
      </c>
    </row>
    <row r="116" spans="1:65" s="2" customFormat="1" ht="24.2" customHeight="1">
      <c r="A116" s="35"/>
      <c r="B116" s="36"/>
      <c r="C116" s="175" t="s">
        <v>300</v>
      </c>
      <c r="D116" s="175" t="s">
        <v>227</v>
      </c>
      <c r="E116" s="176" t="s">
        <v>1890</v>
      </c>
      <c r="F116" s="177" t="s">
        <v>1891</v>
      </c>
      <c r="G116" s="178" t="s">
        <v>554</v>
      </c>
      <c r="H116" s="179">
        <v>265</v>
      </c>
      <c r="I116" s="180"/>
      <c r="J116" s="181">
        <f>ROUND(I116*H116,2)</f>
        <v>0</v>
      </c>
      <c r="K116" s="177" t="s">
        <v>292</v>
      </c>
      <c r="L116" s="40"/>
      <c r="M116" s="182" t="s">
        <v>19</v>
      </c>
      <c r="N116" s="183" t="s">
        <v>45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295</v>
      </c>
      <c r="AT116" s="186" t="s">
        <v>227</v>
      </c>
      <c r="AU116" s="186" t="s">
        <v>84</v>
      </c>
      <c r="AY116" s="18" t="s">
        <v>225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82</v>
      </c>
      <c r="BK116" s="187">
        <f>ROUND(I116*H116,2)</f>
        <v>0</v>
      </c>
      <c r="BL116" s="18" t="s">
        <v>295</v>
      </c>
      <c r="BM116" s="186" t="s">
        <v>1892</v>
      </c>
    </row>
    <row r="117" spans="1:47" s="2" customFormat="1" ht="11.25">
      <c r="A117" s="35"/>
      <c r="B117" s="36"/>
      <c r="C117" s="37"/>
      <c r="D117" s="188" t="s">
        <v>233</v>
      </c>
      <c r="E117" s="37"/>
      <c r="F117" s="189" t="s">
        <v>1893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233</v>
      </c>
      <c r="AU117" s="18" t="s">
        <v>84</v>
      </c>
    </row>
    <row r="118" spans="2:51" s="13" customFormat="1" ht="11.25">
      <c r="B118" s="193"/>
      <c r="C118" s="194"/>
      <c r="D118" s="195" t="s">
        <v>249</v>
      </c>
      <c r="E118" s="196" t="s">
        <v>19</v>
      </c>
      <c r="F118" s="197" t="s">
        <v>1894</v>
      </c>
      <c r="G118" s="194"/>
      <c r="H118" s="198">
        <v>265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249</v>
      </c>
      <c r="AU118" s="204" t="s">
        <v>84</v>
      </c>
      <c r="AV118" s="13" t="s">
        <v>84</v>
      </c>
      <c r="AW118" s="13" t="s">
        <v>36</v>
      </c>
      <c r="AX118" s="13" t="s">
        <v>74</v>
      </c>
      <c r="AY118" s="204" t="s">
        <v>225</v>
      </c>
    </row>
    <row r="119" spans="2:51" s="14" customFormat="1" ht="11.25">
      <c r="B119" s="205"/>
      <c r="C119" s="206"/>
      <c r="D119" s="195" t="s">
        <v>249</v>
      </c>
      <c r="E119" s="207" t="s">
        <v>19</v>
      </c>
      <c r="F119" s="208" t="s">
        <v>261</v>
      </c>
      <c r="G119" s="206"/>
      <c r="H119" s="209">
        <v>265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249</v>
      </c>
      <c r="AU119" s="215" t="s">
        <v>84</v>
      </c>
      <c r="AV119" s="14" t="s">
        <v>231</v>
      </c>
      <c r="AW119" s="14" t="s">
        <v>36</v>
      </c>
      <c r="AX119" s="14" t="s">
        <v>82</v>
      </c>
      <c r="AY119" s="215" t="s">
        <v>225</v>
      </c>
    </row>
    <row r="120" spans="1:65" s="2" customFormat="1" ht="49.15" customHeight="1">
      <c r="A120" s="35"/>
      <c r="B120" s="36"/>
      <c r="C120" s="175" t="s">
        <v>314</v>
      </c>
      <c r="D120" s="175" t="s">
        <v>227</v>
      </c>
      <c r="E120" s="176" t="s">
        <v>1895</v>
      </c>
      <c r="F120" s="177" t="s">
        <v>1896</v>
      </c>
      <c r="G120" s="178" t="s">
        <v>285</v>
      </c>
      <c r="H120" s="179">
        <v>0.714</v>
      </c>
      <c r="I120" s="180"/>
      <c r="J120" s="181">
        <f>ROUND(I120*H120,2)</f>
        <v>0</v>
      </c>
      <c r="K120" s="177" t="s">
        <v>292</v>
      </c>
      <c r="L120" s="40"/>
      <c r="M120" s="182" t="s">
        <v>19</v>
      </c>
      <c r="N120" s="183" t="s">
        <v>45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295</v>
      </c>
      <c r="AT120" s="186" t="s">
        <v>227</v>
      </c>
      <c r="AU120" s="186" t="s">
        <v>84</v>
      </c>
      <c r="AY120" s="18" t="s">
        <v>225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82</v>
      </c>
      <c r="BK120" s="187">
        <f>ROUND(I120*H120,2)</f>
        <v>0</v>
      </c>
      <c r="BL120" s="18" t="s">
        <v>295</v>
      </c>
      <c r="BM120" s="186" t="s">
        <v>1897</v>
      </c>
    </row>
    <row r="121" spans="1:47" s="2" customFormat="1" ht="11.25">
      <c r="A121" s="35"/>
      <c r="B121" s="36"/>
      <c r="C121" s="37"/>
      <c r="D121" s="188" t="s">
        <v>233</v>
      </c>
      <c r="E121" s="37"/>
      <c r="F121" s="189" t="s">
        <v>1898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233</v>
      </c>
      <c r="AU121" s="18" t="s">
        <v>84</v>
      </c>
    </row>
    <row r="122" spans="1:65" s="2" customFormat="1" ht="16.5" customHeight="1">
      <c r="A122" s="35"/>
      <c r="B122" s="36"/>
      <c r="C122" s="216" t="s">
        <v>319</v>
      </c>
      <c r="D122" s="216" t="s">
        <v>336</v>
      </c>
      <c r="E122" s="217" t="s">
        <v>1899</v>
      </c>
      <c r="F122" s="218" t="s">
        <v>1900</v>
      </c>
      <c r="G122" s="219" t="s">
        <v>332</v>
      </c>
      <c r="H122" s="220">
        <v>4</v>
      </c>
      <c r="I122" s="221"/>
      <c r="J122" s="222">
        <f>ROUND(I122*H122,2)</f>
        <v>0</v>
      </c>
      <c r="K122" s="218" t="s">
        <v>292</v>
      </c>
      <c r="L122" s="223"/>
      <c r="M122" s="224" t="s">
        <v>19</v>
      </c>
      <c r="N122" s="225" t="s">
        <v>45</v>
      </c>
      <c r="O122" s="65"/>
      <c r="P122" s="184">
        <f>O122*H122</f>
        <v>0</v>
      </c>
      <c r="Q122" s="184">
        <v>0.00121</v>
      </c>
      <c r="R122" s="184">
        <f>Q122*H122</f>
        <v>0.00484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721</v>
      </c>
      <c r="AT122" s="186" t="s">
        <v>336</v>
      </c>
      <c r="AU122" s="186" t="s">
        <v>84</v>
      </c>
      <c r="AY122" s="18" t="s">
        <v>225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82</v>
      </c>
      <c r="BK122" s="187">
        <f>ROUND(I122*H122,2)</f>
        <v>0</v>
      </c>
      <c r="BL122" s="18" t="s">
        <v>295</v>
      </c>
      <c r="BM122" s="186" t="s">
        <v>1901</v>
      </c>
    </row>
    <row r="123" spans="1:65" s="2" customFormat="1" ht="16.5" customHeight="1">
      <c r="A123" s="35"/>
      <c r="B123" s="36"/>
      <c r="C123" s="216" t="s">
        <v>1238</v>
      </c>
      <c r="D123" s="216" t="s">
        <v>336</v>
      </c>
      <c r="E123" s="217" t="s">
        <v>1902</v>
      </c>
      <c r="F123" s="218" t="s">
        <v>1903</v>
      </c>
      <c r="G123" s="219" t="s">
        <v>332</v>
      </c>
      <c r="H123" s="220">
        <v>2</v>
      </c>
      <c r="I123" s="221"/>
      <c r="J123" s="222">
        <f>ROUND(I123*H123,2)</f>
        <v>0</v>
      </c>
      <c r="K123" s="218" t="s">
        <v>292</v>
      </c>
      <c r="L123" s="223"/>
      <c r="M123" s="224" t="s">
        <v>19</v>
      </c>
      <c r="N123" s="225" t="s">
        <v>45</v>
      </c>
      <c r="O123" s="65"/>
      <c r="P123" s="184">
        <f>O123*H123</f>
        <v>0</v>
      </c>
      <c r="Q123" s="184">
        <v>0.00086</v>
      </c>
      <c r="R123" s="184">
        <f>Q123*H123</f>
        <v>0.00172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721</v>
      </c>
      <c r="AT123" s="186" t="s">
        <v>336</v>
      </c>
      <c r="AU123" s="186" t="s">
        <v>84</v>
      </c>
      <c r="AY123" s="18" t="s">
        <v>225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82</v>
      </c>
      <c r="BK123" s="187">
        <f>ROUND(I123*H123,2)</f>
        <v>0</v>
      </c>
      <c r="BL123" s="18" t="s">
        <v>295</v>
      </c>
      <c r="BM123" s="186" t="s">
        <v>1904</v>
      </c>
    </row>
    <row r="124" spans="1:65" s="2" customFormat="1" ht="49.15" customHeight="1">
      <c r="A124" s="35"/>
      <c r="B124" s="36"/>
      <c r="C124" s="175" t="s">
        <v>1382</v>
      </c>
      <c r="D124" s="175" t="s">
        <v>227</v>
      </c>
      <c r="E124" s="176" t="s">
        <v>1905</v>
      </c>
      <c r="F124" s="177" t="s">
        <v>1906</v>
      </c>
      <c r="G124" s="178" t="s">
        <v>554</v>
      </c>
      <c r="H124" s="179">
        <v>11.1</v>
      </c>
      <c r="I124" s="180"/>
      <c r="J124" s="181">
        <f>ROUND(I124*H124,2)</f>
        <v>0</v>
      </c>
      <c r="K124" s="177" t="s">
        <v>19</v>
      </c>
      <c r="L124" s="40"/>
      <c r="M124" s="182" t="s">
        <v>19</v>
      </c>
      <c r="N124" s="183" t="s">
        <v>45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295</v>
      </c>
      <c r="AT124" s="186" t="s">
        <v>227</v>
      </c>
      <c r="AU124" s="186" t="s">
        <v>84</v>
      </c>
      <c r="AY124" s="18" t="s">
        <v>225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82</v>
      </c>
      <c r="BK124" s="187">
        <f>ROUND(I124*H124,2)</f>
        <v>0</v>
      </c>
      <c r="BL124" s="18" t="s">
        <v>295</v>
      </c>
      <c r="BM124" s="186" t="s">
        <v>1907</v>
      </c>
    </row>
    <row r="125" spans="2:51" s="13" customFormat="1" ht="11.25">
      <c r="B125" s="193"/>
      <c r="C125" s="194"/>
      <c r="D125" s="195" t="s">
        <v>249</v>
      </c>
      <c r="E125" s="196" t="s">
        <v>19</v>
      </c>
      <c r="F125" s="197" t="s">
        <v>1908</v>
      </c>
      <c r="G125" s="194"/>
      <c r="H125" s="198">
        <v>11.1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249</v>
      </c>
      <c r="AU125" s="204" t="s">
        <v>84</v>
      </c>
      <c r="AV125" s="13" t="s">
        <v>84</v>
      </c>
      <c r="AW125" s="13" t="s">
        <v>36</v>
      </c>
      <c r="AX125" s="13" t="s">
        <v>82</v>
      </c>
      <c r="AY125" s="204" t="s">
        <v>225</v>
      </c>
    </row>
    <row r="126" spans="2:63" s="12" customFormat="1" ht="25.9" customHeight="1">
      <c r="B126" s="159"/>
      <c r="C126" s="160"/>
      <c r="D126" s="161" t="s">
        <v>73</v>
      </c>
      <c r="E126" s="162" t="s">
        <v>1663</v>
      </c>
      <c r="F126" s="162" t="s">
        <v>1663</v>
      </c>
      <c r="G126" s="160"/>
      <c r="H126" s="160"/>
      <c r="I126" s="163"/>
      <c r="J126" s="164">
        <f>BK126</f>
        <v>0</v>
      </c>
      <c r="K126" s="160"/>
      <c r="L126" s="165"/>
      <c r="M126" s="166"/>
      <c r="N126" s="167"/>
      <c r="O126" s="167"/>
      <c r="P126" s="168">
        <f>SUM(P127:P129)</f>
        <v>0</v>
      </c>
      <c r="Q126" s="167"/>
      <c r="R126" s="168">
        <f>SUM(R127:R129)</f>
        <v>0</v>
      </c>
      <c r="S126" s="167"/>
      <c r="T126" s="169">
        <f>SUM(T127:T129)</f>
        <v>0</v>
      </c>
      <c r="AR126" s="170" t="s">
        <v>231</v>
      </c>
      <c r="AT126" s="171" t="s">
        <v>73</v>
      </c>
      <c r="AU126" s="171" t="s">
        <v>74</v>
      </c>
      <c r="AY126" s="170" t="s">
        <v>225</v>
      </c>
      <c r="BK126" s="172">
        <f>SUM(BK127:BK129)</f>
        <v>0</v>
      </c>
    </row>
    <row r="127" spans="1:65" s="2" customFormat="1" ht="16.5" customHeight="1">
      <c r="A127" s="35"/>
      <c r="B127" s="36"/>
      <c r="C127" s="175" t="s">
        <v>7</v>
      </c>
      <c r="D127" s="175" t="s">
        <v>227</v>
      </c>
      <c r="E127" s="176" t="s">
        <v>79</v>
      </c>
      <c r="F127" s="177" t="s">
        <v>1909</v>
      </c>
      <c r="G127" s="178" t="s">
        <v>1665</v>
      </c>
      <c r="H127" s="179">
        <v>1</v>
      </c>
      <c r="I127" s="180"/>
      <c r="J127" s="181">
        <f>ROUND(I127*H127,2)</f>
        <v>0</v>
      </c>
      <c r="K127" s="177" t="s">
        <v>19</v>
      </c>
      <c r="L127" s="40"/>
      <c r="M127" s="182" t="s">
        <v>19</v>
      </c>
      <c r="N127" s="183" t="s">
        <v>45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1666</v>
      </c>
      <c r="AT127" s="186" t="s">
        <v>227</v>
      </c>
      <c r="AU127" s="186" t="s">
        <v>82</v>
      </c>
      <c r="AY127" s="18" t="s">
        <v>225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82</v>
      </c>
      <c r="BK127" s="187">
        <f>ROUND(I127*H127,2)</f>
        <v>0</v>
      </c>
      <c r="BL127" s="18" t="s">
        <v>1666</v>
      </c>
      <c r="BM127" s="186" t="s">
        <v>1910</v>
      </c>
    </row>
    <row r="128" spans="1:65" s="2" customFormat="1" ht="16.5" customHeight="1">
      <c r="A128" s="35"/>
      <c r="B128" s="36"/>
      <c r="C128" s="175" t="s">
        <v>305</v>
      </c>
      <c r="D128" s="175" t="s">
        <v>227</v>
      </c>
      <c r="E128" s="176" t="s">
        <v>85</v>
      </c>
      <c r="F128" s="177" t="s">
        <v>1911</v>
      </c>
      <c r="G128" s="178" t="s">
        <v>1665</v>
      </c>
      <c r="H128" s="179">
        <v>1</v>
      </c>
      <c r="I128" s="180"/>
      <c r="J128" s="181">
        <f>ROUND(I128*H128,2)</f>
        <v>0</v>
      </c>
      <c r="K128" s="177" t="s">
        <v>19</v>
      </c>
      <c r="L128" s="40"/>
      <c r="M128" s="182" t="s">
        <v>19</v>
      </c>
      <c r="N128" s="183" t="s">
        <v>45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1666</v>
      </c>
      <c r="AT128" s="186" t="s">
        <v>227</v>
      </c>
      <c r="AU128" s="186" t="s">
        <v>82</v>
      </c>
      <c r="AY128" s="18" t="s">
        <v>225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82</v>
      </c>
      <c r="BK128" s="187">
        <f>ROUND(I128*H128,2)</f>
        <v>0</v>
      </c>
      <c r="BL128" s="18" t="s">
        <v>1666</v>
      </c>
      <c r="BM128" s="186" t="s">
        <v>1912</v>
      </c>
    </row>
    <row r="129" spans="1:65" s="2" customFormat="1" ht="37.9" customHeight="1">
      <c r="A129" s="35"/>
      <c r="B129" s="36"/>
      <c r="C129" s="175" t="s">
        <v>324</v>
      </c>
      <c r="D129" s="175" t="s">
        <v>227</v>
      </c>
      <c r="E129" s="176" t="s">
        <v>88</v>
      </c>
      <c r="F129" s="177" t="s">
        <v>1913</v>
      </c>
      <c r="G129" s="178" t="s">
        <v>1665</v>
      </c>
      <c r="H129" s="179">
        <v>1</v>
      </c>
      <c r="I129" s="180"/>
      <c r="J129" s="181">
        <f>ROUND(I129*H129,2)</f>
        <v>0</v>
      </c>
      <c r="K129" s="177" t="s">
        <v>19</v>
      </c>
      <c r="L129" s="40"/>
      <c r="M129" s="244" t="s">
        <v>19</v>
      </c>
      <c r="N129" s="245" t="s">
        <v>45</v>
      </c>
      <c r="O129" s="24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1666</v>
      </c>
      <c r="AT129" s="186" t="s">
        <v>227</v>
      </c>
      <c r="AU129" s="186" t="s">
        <v>82</v>
      </c>
      <c r="AY129" s="18" t="s">
        <v>225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82</v>
      </c>
      <c r="BK129" s="187">
        <f>ROUND(I129*H129,2)</f>
        <v>0</v>
      </c>
      <c r="BL129" s="18" t="s">
        <v>1666</v>
      </c>
      <c r="BM129" s="186" t="s">
        <v>1914</v>
      </c>
    </row>
    <row r="130" spans="1:31" s="2" customFormat="1" ht="6.95" customHeight="1">
      <c r="A130" s="35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0"/>
      <c r="M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</sheetData>
  <sheetProtection algorithmName="SHA-512" hashValue="MSeeJ+EEJ3D4sg6ZyCl3B2xO0/pU1kzbmzziEOc41y0EWV1ZAeh6Sfku+9geMbFiUcfwmY0JvHAvaxfe8uGJng==" saltValue="tDYjZiMh54vdvkhAxyPAs7cESnLSWBwKkWMLTMOw7+2SBEq2ROEoxumG9GSpA6rFEZ0YjPXe8bgESDQCJbKVgQ==" spinCount="100000" sheet="1" objects="1" scenarios="1" formatColumns="0" formatRows="0" autoFilter="0"/>
  <autoFilter ref="C81:K12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721173315"/>
    <hyperlink ref="F88" r:id="rId2" display="https://podminky.urs.cz/item/CS_URS_2022_01/721173317"/>
    <hyperlink ref="F90" r:id="rId3" display="https://podminky.urs.cz/item/CS_URS_2022_01/721173401"/>
    <hyperlink ref="F92" r:id="rId4" display="https://podminky.urs.cz/item/CS_URS_2022_01/721173402"/>
    <hyperlink ref="F94" r:id="rId5" display="https://podminky.urs.cz/item/CS_URS_2022_01/721173403"/>
    <hyperlink ref="F96" r:id="rId6" display="https://podminky.urs.cz/item/CS_URS_2022_01/721173404"/>
    <hyperlink ref="F98" r:id="rId7" display="https://podminky.urs.cz/item/CS_URS_2022_01/721174042"/>
    <hyperlink ref="F100" r:id="rId8" display="https://podminky.urs.cz/item/CS_URS_2022_01/721174043"/>
    <hyperlink ref="F102" r:id="rId9" display="https://podminky.urs.cz/item/CS_URS_2022_01/721174044"/>
    <hyperlink ref="F104" r:id="rId10" display="https://podminky.urs.cz/item/CS_URS_2022_01/721174045"/>
    <hyperlink ref="F106" r:id="rId11" display="https://podminky.urs.cz/item/CS_URS_2022_01/721194104"/>
    <hyperlink ref="F108" r:id="rId12" display="https://podminky.urs.cz/item/CS_URS_2022_01/721194105"/>
    <hyperlink ref="F110" r:id="rId13" display="https://podminky.urs.cz/item/CS_URS_2022_01/721194109"/>
    <hyperlink ref="F112" r:id="rId14" display="https://podminky.urs.cz/item/CS_URS_2022_01/721211404"/>
    <hyperlink ref="F115" r:id="rId15" display="https://podminky.urs.cz/item/CS_URS_2022_01/721273153"/>
    <hyperlink ref="F117" r:id="rId16" display="https://podminky.urs.cz/item/CS_URS_2022_01/721290112"/>
    <hyperlink ref="F121" r:id="rId17" display="https://podminky.urs.cz/item/CS_URS_2022_01/998721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5" customHeight="1">
      <c r="B4" s="21"/>
      <c r="D4" s="105" t="s">
        <v>135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3" t="str">
        <f>'Rekapitulace stavby'!K6</f>
        <v>Hasičská zbrojnice Bílina</v>
      </c>
      <c r="F7" s="384"/>
      <c r="G7" s="384"/>
      <c r="H7" s="384"/>
      <c r="L7" s="21"/>
    </row>
    <row r="8" spans="1:31" s="2" customFormat="1" ht="12" customHeight="1">
      <c r="A8" s="35"/>
      <c r="B8" s="40"/>
      <c r="C8" s="35"/>
      <c r="D8" s="107" t="s">
        <v>147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5" t="s">
        <v>1915</v>
      </c>
      <c r="F9" s="386"/>
      <c r="G9" s="386"/>
      <c r="H9" s="38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1498</v>
      </c>
      <c r="G12" s="35"/>
      <c r="H12" s="35"/>
      <c r="I12" s="107" t="s">
        <v>23</v>
      </c>
      <c r="J12" s="110" t="str">
        <f>'Rekapitulace stavby'!AN8</f>
        <v>9. 6. 2022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27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26</v>
      </c>
      <c r="J20" s="109" t="s">
        <v>1499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1500</v>
      </c>
      <c r="F21" s="35"/>
      <c r="G21" s="35"/>
      <c r="H21" s="35"/>
      <c r="I21" s="107" t="s">
        <v>29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37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1501</v>
      </c>
      <c r="F24" s="35"/>
      <c r="G24" s="35"/>
      <c r="H24" s="35"/>
      <c r="I24" s="107" t="s">
        <v>29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38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40</v>
      </c>
      <c r="E30" s="35"/>
      <c r="F30" s="35"/>
      <c r="G30" s="35"/>
      <c r="H30" s="35"/>
      <c r="I30" s="35"/>
      <c r="J30" s="116">
        <f>ROUND(J82,2)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42</v>
      </c>
      <c r="G32" s="35"/>
      <c r="H32" s="35"/>
      <c r="I32" s="117" t="s">
        <v>41</v>
      </c>
      <c r="J32" s="117" t="s">
        <v>43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44</v>
      </c>
      <c r="E33" s="107" t="s">
        <v>45</v>
      </c>
      <c r="F33" s="119">
        <f>ROUND((SUM(BE82:BE101)),2)</f>
        <v>0</v>
      </c>
      <c r="G33" s="35"/>
      <c r="H33" s="35"/>
      <c r="I33" s="120">
        <v>0.21</v>
      </c>
      <c r="J33" s="119">
        <f>ROUND(((SUM(BE82:BE101))*I33),2)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46</v>
      </c>
      <c r="F34" s="119">
        <f>ROUND((SUM(BF82:BF101)),2)</f>
        <v>0</v>
      </c>
      <c r="G34" s="35"/>
      <c r="H34" s="35"/>
      <c r="I34" s="120">
        <v>0.15</v>
      </c>
      <c r="J34" s="119">
        <f>ROUND(((SUM(BF82:BF101))*I34),2)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47</v>
      </c>
      <c r="F35" s="119">
        <f>ROUND((SUM(BG82:BG101)),2)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48</v>
      </c>
      <c r="F36" s="119">
        <f>ROUND((SUM(BH82:BH101)),2)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49</v>
      </c>
      <c r="F37" s="119">
        <f>ROUND((SUM(BI82:BI101)),2)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185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0" t="str">
        <f>E7</f>
        <v>Hasičská zbrojnice Bílina</v>
      </c>
      <c r="F48" s="391"/>
      <c r="G48" s="391"/>
      <c r="H48" s="39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147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7" t="str">
        <f>E9</f>
        <v>08 - Stlačený vzduch</v>
      </c>
      <c r="F50" s="392"/>
      <c r="G50" s="392"/>
      <c r="H50" s="39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Bílina</v>
      </c>
      <c r="G52" s="37"/>
      <c r="H52" s="37"/>
      <c r="I52" s="30" t="s">
        <v>23</v>
      </c>
      <c r="J52" s="60" t="str">
        <f>IF(J12="","",J12)</f>
        <v>9. 6. 2022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Bílina</v>
      </c>
      <c r="G54" s="37"/>
      <c r="H54" s="37"/>
      <c r="I54" s="30" t="s">
        <v>32</v>
      </c>
      <c r="J54" s="33" t="str">
        <f>E21</f>
        <v>DRAKISA s.r.o.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>Krajovský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186</v>
      </c>
      <c r="D57" s="133"/>
      <c r="E57" s="133"/>
      <c r="F57" s="133"/>
      <c r="G57" s="133"/>
      <c r="H57" s="133"/>
      <c r="I57" s="133"/>
      <c r="J57" s="134" t="s">
        <v>187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72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188</v>
      </c>
    </row>
    <row r="60" spans="2:12" s="9" customFormat="1" ht="24.95" customHeight="1">
      <c r="B60" s="136"/>
      <c r="C60" s="137"/>
      <c r="D60" s="138" t="s">
        <v>197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1673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9" customFormat="1" ht="24.95" customHeight="1">
      <c r="B62" s="136"/>
      <c r="C62" s="137"/>
      <c r="D62" s="138" t="s">
        <v>1916</v>
      </c>
      <c r="E62" s="139"/>
      <c r="F62" s="139"/>
      <c r="G62" s="139"/>
      <c r="H62" s="139"/>
      <c r="I62" s="139"/>
      <c r="J62" s="140">
        <f>J91</f>
        <v>0</v>
      </c>
      <c r="K62" s="137"/>
      <c r="L62" s="14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210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90" t="str">
        <f>E7</f>
        <v>Hasičská zbrojnice Bílina</v>
      </c>
      <c r="F72" s="391"/>
      <c r="G72" s="391"/>
      <c r="H72" s="391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147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47" t="str">
        <f>E9</f>
        <v>08 - Stlačený vzduch</v>
      </c>
      <c r="F74" s="392"/>
      <c r="G74" s="392"/>
      <c r="H74" s="392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Bílina</v>
      </c>
      <c r="G76" s="37"/>
      <c r="H76" s="37"/>
      <c r="I76" s="30" t="s">
        <v>23</v>
      </c>
      <c r="J76" s="60" t="str">
        <f>IF(J12="","",J12)</f>
        <v>9. 6. 2022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Bílina</v>
      </c>
      <c r="G78" s="37"/>
      <c r="H78" s="37"/>
      <c r="I78" s="30" t="s">
        <v>32</v>
      </c>
      <c r="J78" s="33" t="str">
        <f>E21</f>
        <v>DRAKISA s.r.o.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37</v>
      </c>
      <c r="J79" s="33" t="str">
        <f>E24</f>
        <v>Krajovský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8"/>
      <c r="B81" s="149"/>
      <c r="C81" s="150" t="s">
        <v>211</v>
      </c>
      <c r="D81" s="151" t="s">
        <v>59</v>
      </c>
      <c r="E81" s="151" t="s">
        <v>55</v>
      </c>
      <c r="F81" s="151" t="s">
        <v>56</v>
      </c>
      <c r="G81" s="151" t="s">
        <v>212</v>
      </c>
      <c r="H81" s="151" t="s">
        <v>213</v>
      </c>
      <c r="I81" s="151" t="s">
        <v>214</v>
      </c>
      <c r="J81" s="151" t="s">
        <v>187</v>
      </c>
      <c r="K81" s="152" t="s">
        <v>215</v>
      </c>
      <c r="L81" s="153"/>
      <c r="M81" s="69" t="s">
        <v>19</v>
      </c>
      <c r="N81" s="70" t="s">
        <v>44</v>
      </c>
      <c r="O81" s="70" t="s">
        <v>216</v>
      </c>
      <c r="P81" s="70" t="s">
        <v>217</v>
      </c>
      <c r="Q81" s="70" t="s">
        <v>218</v>
      </c>
      <c r="R81" s="70" t="s">
        <v>219</v>
      </c>
      <c r="S81" s="70" t="s">
        <v>220</v>
      </c>
      <c r="T81" s="71" t="s">
        <v>221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5"/>
      <c r="B82" s="36"/>
      <c r="C82" s="76" t="s">
        <v>222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P83+P91</f>
        <v>0</v>
      </c>
      <c r="Q82" s="73"/>
      <c r="R82" s="156">
        <f>R83+R91</f>
        <v>0.10857</v>
      </c>
      <c r="S82" s="73"/>
      <c r="T82" s="157">
        <f>T83+T91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73</v>
      </c>
      <c r="AU82" s="18" t="s">
        <v>188</v>
      </c>
      <c r="BK82" s="158">
        <f>BK83+BK91</f>
        <v>0</v>
      </c>
    </row>
    <row r="83" spans="2:63" s="12" customFormat="1" ht="25.9" customHeight="1">
      <c r="B83" s="159"/>
      <c r="C83" s="160"/>
      <c r="D83" s="161" t="s">
        <v>73</v>
      </c>
      <c r="E83" s="162" t="s">
        <v>708</v>
      </c>
      <c r="F83" s="162" t="s">
        <v>709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0.10857</v>
      </c>
      <c r="S83" s="167"/>
      <c r="T83" s="169">
        <f>T84</f>
        <v>0</v>
      </c>
      <c r="AR83" s="170" t="s">
        <v>84</v>
      </c>
      <c r="AT83" s="171" t="s">
        <v>73</v>
      </c>
      <c r="AU83" s="171" t="s">
        <v>74</v>
      </c>
      <c r="AY83" s="170" t="s">
        <v>225</v>
      </c>
      <c r="BK83" s="172">
        <f>BK84</f>
        <v>0</v>
      </c>
    </row>
    <row r="84" spans="2:63" s="12" customFormat="1" ht="22.9" customHeight="1">
      <c r="B84" s="159"/>
      <c r="C84" s="160"/>
      <c r="D84" s="161" t="s">
        <v>73</v>
      </c>
      <c r="E84" s="173" t="s">
        <v>1676</v>
      </c>
      <c r="F84" s="173" t="s">
        <v>1677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SUM(P85:P90)</f>
        <v>0</v>
      </c>
      <c r="Q84" s="167"/>
      <c r="R84" s="168">
        <f>SUM(R85:R90)</f>
        <v>0.10857</v>
      </c>
      <c r="S84" s="167"/>
      <c r="T84" s="169">
        <f>SUM(T85:T90)</f>
        <v>0</v>
      </c>
      <c r="AR84" s="170" t="s">
        <v>84</v>
      </c>
      <c r="AT84" s="171" t="s">
        <v>73</v>
      </c>
      <c r="AU84" s="171" t="s">
        <v>82</v>
      </c>
      <c r="AY84" s="170" t="s">
        <v>225</v>
      </c>
      <c r="BK84" s="172">
        <f>SUM(BK85:BK90)</f>
        <v>0</v>
      </c>
    </row>
    <row r="85" spans="1:65" s="2" customFormat="1" ht="24.2" customHeight="1">
      <c r="A85" s="35"/>
      <c r="B85" s="36"/>
      <c r="C85" s="175" t="s">
        <v>82</v>
      </c>
      <c r="D85" s="175" t="s">
        <v>227</v>
      </c>
      <c r="E85" s="176" t="s">
        <v>1917</v>
      </c>
      <c r="F85" s="177" t="s">
        <v>1918</v>
      </c>
      <c r="G85" s="178" t="s">
        <v>554</v>
      </c>
      <c r="H85" s="179">
        <v>42</v>
      </c>
      <c r="I85" s="180"/>
      <c r="J85" s="181">
        <f>ROUND(I85*H85,2)</f>
        <v>0</v>
      </c>
      <c r="K85" s="177" t="s">
        <v>292</v>
      </c>
      <c r="L85" s="40"/>
      <c r="M85" s="182" t="s">
        <v>19</v>
      </c>
      <c r="N85" s="183" t="s">
        <v>45</v>
      </c>
      <c r="O85" s="65"/>
      <c r="P85" s="184">
        <f>O85*H85</f>
        <v>0</v>
      </c>
      <c r="Q85" s="184">
        <v>0.00071</v>
      </c>
      <c r="R85" s="184">
        <f>Q85*H85</f>
        <v>0.02982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295</v>
      </c>
      <c r="AT85" s="186" t="s">
        <v>227</v>
      </c>
      <c r="AU85" s="186" t="s">
        <v>84</v>
      </c>
      <c r="AY85" s="18" t="s">
        <v>225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8" t="s">
        <v>82</v>
      </c>
      <c r="BK85" s="187">
        <f>ROUND(I85*H85,2)</f>
        <v>0</v>
      </c>
      <c r="BL85" s="18" t="s">
        <v>295</v>
      </c>
      <c r="BM85" s="186" t="s">
        <v>1919</v>
      </c>
    </row>
    <row r="86" spans="1:47" s="2" customFormat="1" ht="11.25">
      <c r="A86" s="35"/>
      <c r="B86" s="36"/>
      <c r="C86" s="37"/>
      <c r="D86" s="188" t="s">
        <v>233</v>
      </c>
      <c r="E86" s="37"/>
      <c r="F86" s="189" t="s">
        <v>1920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233</v>
      </c>
      <c r="AU86" s="18" t="s">
        <v>84</v>
      </c>
    </row>
    <row r="87" spans="1:65" s="2" customFormat="1" ht="24.2" customHeight="1">
      <c r="A87" s="35"/>
      <c r="B87" s="36"/>
      <c r="C87" s="175" t="s">
        <v>84</v>
      </c>
      <c r="D87" s="175" t="s">
        <v>227</v>
      </c>
      <c r="E87" s="176" t="s">
        <v>1921</v>
      </c>
      <c r="F87" s="177" t="s">
        <v>1922</v>
      </c>
      <c r="G87" s="178" t="s">
        <v>554</v>
      </c>
      <c r="H87" s="179">
        <v>50</v>
      </c>
      <c r="I87" s="180"/>
      <c r="J87" s="181">
        <f>ROUND(I87*H87,2)</f>
        <v>0</v>
      </c>
      <c r="K87" s="177" t="s">
        <v>292</v>
      </c>
      <c r="L87" s="40"/>
      <c r="M87" s="182" t="s">
        <v>19</v>
      </c>
      <c r="N87" s="183" t="s">
        <v>45</v>
      </c>
      <c r="O87" s="65"/>
      <c r="P87" s="184">
        <f>O87*H87</f>
        <v>0</v>
      </c>
      <c r="Q87" s="184">
        <v>0.0015</v>
      </c>
      <c r="R87" s="184">
        <f>Q87*H87</f>
        <v>0.075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295</v>
      </c>
      <c r="AT87" s="186" t="s">
        <v>227</v>
      </c>
      <c r="AU87" s="186" t="s">
        <v>84</v>
      </c>
      <c r="AY87" s="18" t="s">
        <v>225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82</v>
      </c>
      <c r="BK87" s="187">
        <f>ROUND(I87*H87,2)</f>
        <v>0</v>
      </c>
      <c r="BL87" s="18" t="s">
        <v>295</v>
      </c>
      <c r="BM87" s="186" t="s">
        <v>1923</v>
      </c>
    </row>
    <row r="88" spans="1:47" s="2" customFormat="1" ht="11.25">
      <c r="A88" s="35"/>
      <c r="B88" s="36"/>
      <c r="C88" s="37"/>
      <c r="D88" s="188" t="s">
        <v>233</v>
      </c>
      <c r="E88" s="37"/>
      <c r="F88" s="189" t="s">
        <v>1924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233</v>
      </c>
      <c r="AU88" s="18" t="s">
        <v>84</v>
      </c>
    </row>
    <row r="89" spans="1:65" s="2" customFormat="1" ht="37.9" customHeight="1">
      <c r="A89" s="35"/>
      <c r="B89" s="36"/>
      <c r="C89" s="175" t="s">
        <v>131</v>
      </c>
      <c r="D89" s="175" t="s">
        <v>227</v>
      </c>
      <c r="E89" s="176" t="s">
        <v>1925</v>
      </c>
      <c r="F89" s="177" t="s">
        <v>1926</v>
      </c>
      <c r="G89" s="178" t="s">
        <v>332</v>
      </c>
      <c r="H89" s="179">
        <v>12</v>
      </c>
      <c r="I89" s="180"/>
      <c r="J89" s="181">
        <f>ROUND(I89*H89,2)</f>
        <v>0</v>
      </c>
      <c r="K89" s="177" t="s">
        <v>19</v>
      </c>
      <c r="L89" s="40"/>
      <c r="M89" s="182" t="s">
        <v>19</v>
      </c>
      <c r="N89" s="183" t="s">
        <v>45</v>
      </c>
      <c r="O89" s="65"/>
      <c r="P89" s="184">
        <f>O89*H89</f>
        <v>0</v>
      </c>
      <c r="Q89" s="184">
        <v>0.00026</v>
      </c>
      <c r="R89" s="184">
        <f>Q89*H89</f>
        <v>0.0031199999999999995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295</v>
      </c>
      <c r="AT89" s="186" t="s">
        <v>227</v>
      </c>
      <c r="AU89" s="186" t="s">
        <v>84</v>
      </c>
      <c r="AY89" s="18" t="s">
        <v>225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82</v>
      </c>
      <c r="BK89" s="187">
        <f>ROUND(I89*H89,2)</f>
        <v>0</v>
      </c>
      <c r="BL89" s="18" t="s">
        <v>295</v>
      </c>
      <c r="BM89" s="186" t="s">
        <v>1927</v>
      </c>
    </row>
    <row r="90" spans="1:65" s="2" customFormat="1" ht="33" customHeight="1">
      <c r="A90" s="35"/>
      <c r="B90" s="36"/>
      <c r="C90" s="175" t="s">
        <v>231</v>
      </c>
      <c r="D90" s="175" t="s">
        <v>227</v>
      </c>
      <c r="E90" s="176" t="s">
        <v>1928</v>
      </c>
      <c r="F90" s="177" t="s">
        <v>1929</v>
      </c>
      <c r="G90" s="178" t="s">
        <v>332</v>
      </c>
      <c r="H90" s="179">
        <v>1</v>
      </c>
      <c r="I90" s="180"/>
      <c r="J90" s="181">
        <f>ROUND(I90*H90,2)</f>
        <v>0</v>
      </c>
      <c r="K90" s="177" t="s">
        <v>19</v>
      </c>
      <c r="L90" s="40"/>
      <c r="M90" s="182" t="s">
        <v>19</v>
      </c>
      <c r="N90" s="183" t="s">
        <v>45</v>
      </c>
      <c r="O90" s="65"/>
      <c r="P90" s="184">
        <f>O90*H90</f>
        <v>0</v>
      </c>
      <c r="Q90" s="184">
        <v>0.00063</v>
      </c>
      <c r="R90" s="184">
        <f>Q90*H90</f>
        <v>0.00063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295</v>
      </c>
      <c r="AT90" s="186" t="s">
        <v>227</v>
      </c>
      <c r="AU90" s="186" t="s">
        <v>84</v>
      </c>
      <c r="AY90" s="18" t="s">
        <v>225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82</v>
      </c>
      <c r="BK90" s="187">
        <f>ROUND(I90*H90,2)</f>
        <v>0</v>
      </c>
      <c r="BL90" s="18" t="s">
        <v>295</v>
      </c>
      <c r="BM90" s="186" t="s">
        <v>1930</v>
      </c>
    </row>
    <row r="91" spans="2:63" s="12" customFormat="1" ht="25.9" customHeight="1">
      <c r="B91" s="159"/>
      <c r="C91" s="160"/>
      <c r="D91" s="161" t="s">
        <v>73</v>
      </c>
      <c r="E91" s="162" t="s">
        <v>1931</v>
      </c>
      <c r="F91" s="162" t="s">
        <v>1932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SUM(P92:P101)</f>
        <v>0</v>
      </c>
      <c r="Q91" s="167"/>
      <c r="R91" s="168">
        <f>SUM(R92:R101)</f>
        <v>0</v>
      </c>
      <c r="S91" s="167"/>
      <c r="T91" s="169">
        <f>SUM(T92:T101)</f>
        <v>0</v>
      </c>
      <c r="AR91" s="170" t="s">
        <v>231</v>
      </c>
      <c r="AT91" s="171" t="s">
        <v>73</v>
      </c>
      <c r="AU91" s="171" t="s">
        <v>74</v>
      </c>
      <c r="AY91" s="170" t="s">
        <v>225</v>
      </c>
      <c r="BK91" s="172">
        <f>SUM(BK92:BK101)</f>
        <v>0</v>
      </c>
    </row>
    <row r="92" spans="1:65" s="2" customFormat="1" ht="24.2" customHeight="1">
      <c r="A92" s="35"/>
      <c r="B92" s="36"/>
      <c r="C92" s="175" t="s">
        <v>1265</v>
      </c>
      <c r="D92" s="175" t="s">
        <v>227</v>
      </c>
      <c r="E92" s="176" t="s">
        <v>79</v>
      </c>
      <c r="F92" s="177" t="s">
        <v>1933</v>
      </c>
      <c r="G92" s="178" t="s">
        <v>975</v>
      </c>
      <c r="H92" s="179">
        <v>1</v>
      </c>
      <c r="I92" s="180"/>
      <c r="J92" s="181">
        <f aca="true" t="shared" si="0" ref="J92:J101">ROUND(I92*H92,2)</f>
        <v>0</v>
      </c>
      <c r="K92" s="177" t="s">
        <v>19</v>
      </c>
      <c r="L92" s="40"/>
      <c r="M92" s="182" t="s">
        <v>19</v>
      </c>
      <c r="N92" s="183" t="s">
        <v>45</v>
      </c>
      <c r="O92" s="65"/>
      <c r="P92" s="184">
        <f aca="true" t="shared" si="1" ref="P92:P101">O92*H92</f>
        <v>0</v>
      </c>
      <c r="Q92" s="184">
        <v>0</v>
      </c>
      <c r="R92" s="184">
        <f aca="true" t="shared" si="2" ref="R92:R101">Q92*H92</f>
        <v>0</v>
      </c>
      <c r="S92" s="184">
        <v>0</v>
      </c>
      <c r="T92" s="185">
        <f aca="true" t="shared" si="3" ref="T92:T101"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1666</v>
      </c>
      <c r="AT92" s="186" t="s">
        <v>227</v>
      </c>
      <c r="AU92" s="186" t="s">
        <v>82</v>
      </c>
      <c r="AY92" s="18" t="s">
        <v>225</v>
      </c>
      <c r="BE92" s="187">
        <f aca="true" t="shared" si="4" ref="BE92:BE101">IF(N92="základní",J92,0)</f>
        <v>0</v>
      </c>
      <c r="BF92" s="187">
        <f aca="true" t="shared" si="5" ref="BF92:BF101">IF(N92="snížená",J92,0)</f>
        <v>0</v>
      </c>
      <c r="BG92" s="187">
        <f aca="true" t="shared" si="6" ref="BG92:BG101">IF(N92="zákl. přenesená",J92,0)</f>
        <v>0</v>
      </c>
      <c r="BH92" s="187">
        <f aca="true" t="shared" si="7" ref="BH92:BH101">IF(N92="sníž. přenesená",J92,0)</f>
        <v>0</v>
      </c>
      <c r="BI92" s="187">
        <f aca="true" t="shared" si="8" ref="BI92:BI101">IF(N92="nulová",J92,0)</f>
        <v>0</v>
      </c>
      <c r="BJ92" s="18" t="s">
        <v>82</v>
      </c>
      <c r="BK92" s="187">
        <f aca="true" t="shared" si="9" ref="BK92:BK101">ROUND(I92*H92,2)</f>
        <v>0</v>
      </c>
      <c r="BL92" s="18" t="s">
        <v>1666</v>
      </c>
      <c r="BM92" s="186" t="s">
        <v>1934</v>
      </c>
    </row>
    <row r="93" spans="1:65" s="2" customFormat="1" ht="16.5" customHeight="1">
      <c r="A93" s="35"/>
      <c r="B93" s="36"/>
      <c r="C93" s="175" t="s">
        <v>255</v>
      </c>
      <c r="D93" s="175" t="s">
        <v>227</v>
      </c>
      <c r="E93" s="176" t="s">
        <v>85</v>
      </c>
      <c r="F93" s="177" t="s">
        <v>1935</v>
      </c>
      <c r="G93" s="178" t="s">
        <v>975</v>
      </c>
      <c r="H93" s="179">
        <v>1</v>
      </c>
      <c r="I93" s="180"/>
      <c r="J93" s="181">
        <f t="shared" si="0"/>
        <v>0</v>
      </c>
      <c r="K93" s="177" t="s">
        <v>19</v>
      </c>
      <c r="L93" s="40"/>
      <c r="M93" s="182" t="s">
        <v>19</v>
      </c>
      <c r="N93" s="183" t="s">
        <v>45</v>
      </c>
      <c r="O93" s="65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1666</v>
      </c>
      <c r="AT93" s="186" t="s">
        <v>227</v>
      </c>
      <c r="AU93" s="186" t="s">
        <v>82</v>
      </c>
      <c r="AY93" s="18" t="s">
        <v>225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8" t="s">
        <v>82</v>
      </c>
      <c r="BK93" s="187">
        <f t="shared" si="9"/>
        <v>0</v>
      </c>
      <c r="BL93" s="18" t="s">
        <v>1666</v>
      </c>
      <c r="BM93" s="186" t="s">
        <v>1936</v>
      </c>
    </row>
    <row r="94" spans="1:65" s="2" customFormat="1" ht="16.5" customHeight="1">
      <c r="A94" s="35"/>
      <c r="B94" s="36"/>
      <c r="C94" s="175" t="s">
        <v>262</v>
      </c>
      <c r="D94" s="175" t="s">
        <v>227</v>
      </c>
      <c r="E94" s="176" t="s">
        <v>88</v>
      </c>
      <c r="F94" s="177" t="s">
        <v>1935</v>
      </c>
      <c r="G94" s="178" t="s">
        <v>975</v>
      </c>
      <c r="H94" s="179">
        <v>1</v>
      </c>
      <c r="I94" s="180"/>
      <c r="J94" s="181">
        <f t="shared" si="0"/>
        <v>0</v>
      </c>
      <c r="K94" s="177" t="s">
        <v>19</v>
      </c>
      <c r="L94" s="40"/>
      <c r="M94" s="182" t="s">
        <v>19</v>
      </c>
      <c r="N94" s="183" t="s">
        <v>45</v>
      </c>
      <c r="O94" s="65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1666</v>
      </c>
      <c r="AT94" s="186" t="s">
        <v>227</v>
      </c>
      <c r="AU94" s="186" t="s">
        <v>82</v>
      </c>
      <c r="AY94" s="18" t="s">
        <v>225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8" t="s">
        <v>82</v>
      </c>
      <c r="BK94" s="187">
        <f t="shared" si="9"/>
        <v>0</v>
      </c>
      <c r="BL94" s="18" t="s">
        <v>1666</v>
      </c>
      <c r="BM94" s="186" t="s">
        <v>1937</v>
      </c>
    </row>
    <row r="95" spans="1:65" s="2" customFormat="1" ht="37.9" customHeight="1">
      <c r="A95" s="35"/>
      <c r="B95" s="36"/>
      <c r="C95" s="175" t="s">
        <v>268</v>
      </c>
      <c r="D95" s="175" t="s">
        <v>227</v>
      </c>
      <c r="E95" s="176" t="s">
        <v>91</v>
      </c>
      <c r="F95" s="177" t="s">
        <v>1938</v>
      </c>
      <c r="G95" s="178" t="s">
        <v>975</v>
      </c>
      <c r="H95" s="179">
        <v>1</v>
      </c>
      <c r="I95" s="180"/>
      <c r="J95" s="181">
        <f t="shared" si="0"/>
        <v>0</v>
      </c>
      <c r="K95" s="177" t="s">
        <v>19</v>
      </c>
      <c r="L95" s="40"/>
      <c r="M95" s="182" t="s">
        <v>19</v>
      </c>
      <c r="N95" s="183" t="s">
        <v>45</v>
      </c>
      <c r="O95" s="65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1666</v>
      </c>
      <c r="AT95" s="186" t="s">
        <v>227</v>
      </c>
      <c r="AU95" s="186" t="s">
        <v>82</v>
      </c>
      <c r="AY95" s="18" t="s">
        <v>225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8" t="s">
        <v>82</v>
      </c>
      <c r="BK95" s="187">
        <f t="shared" si="9"/>
        <v>0</v>
      </c>
      <c r="BL95" s="18" t="s">
        <v>1666</v>
      </c>
      <c r="BM95" s="186" t="s">
        <v>1939</v>
      </c>
    </row>
    <row r="96" spans="1:65" s="2" customFormat="1" ht="24.2" customHeight="1">
      <c r="A96" s="35"/>
      <c r="B96" s="36"/>
      <c r="C96" s="175" t="s">
        <v>273</v>
      </c>
      <c r="D96" s="175" t="s">
        <v>227</v>
      </c>
      <c r="E96" s="176" t="s">
        <v>94</v>
      </c>
      <c r="F96" s="177" t="s">
        <v>1940</v>
      </c>
      <c r="G96" s="178" t="s">
        <v>975</v>
      </c>
      <c r="H96" s="179">
        <v>1</v>
      </c>
      <c r="I96" s="180"/>
      <c r="J96" s="181">
        <f t="shared" si="0"/>
        <v>0</v>
      </c>
      <c r="K96" s="177" t="s">
        <v>19</v>
      </c>
      <c r="L96" s="40"/>
      <c r="M96" s="182" t="s">
        <v>19</v>
      </c>
      <c r="N96" s="183" t="s">
        <v>45</v>
      </c>
      <c r="O96" s="65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1666</v>
      </c>
      <c r="AT96" s="186" t="s">
        <v>227</v>
      </c>
      <c r="AU96" s="186" t="s">
        <v>82</v>
      </c>
      <c r="AY96" s="18" t="s">
        <v>225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8" t="s">
        <v>82</v>
      </c>
      <c r="BK96" s="187">
        <f t="shared" si="9"/>
        <v>0</v>
      </c>
      <c r="BL96" s="18" t="s">
        <v>1666</v>
      </c>
      <c r="BM96" s="186" t="s">
        <v>1941</v>
      </c>
    </row>
    <row r="97" spans="1:65" s="2" customFormat="1" ht="16.5" customHeight="1">
      <c r="A97" s="35"/>
      <c r="B97" s="36"/>
      <c r="C97" s="175" t="s">
        <v>109</v>
      </c>
      <c r="D97" s="175" t="s">
        <v>227</v>
      </c>
      <c r="E97" s="176" t="s">
        <v>97</v>
      </c>
      <c r="F97" s="177" t="s">
        <v>1942</v>
      </c>
      <c r="G97" s="178" t="s">
        <v>975</v>
      </c>
      <c r="H97" s="179">
        <v>1</v>
      </c>
      <c r="I97" s="180"/>
      <c r="J97" s="181">
        <f t="shared" si="0"/>
        <v>0</v>
      </c>
      <c r="K97" s="177" t="s">
        <v>19</v>
      </c>
      <c r="L97" s="40"/>
      <c r="M97" s="182" t="s">
        <v>19</v>
      </c>
      <c r="N97" s="183" t="s">
        <v>45</v>
      </c>
      <c r="O97" s="65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1666</v>
      </c>
      <c r="AT97" s="186" t="s">
        <v>227</v>
      </c>
      <c r="AU97" s="186" t="s">
        <v>82</v>
      </c>
      <c r="AY97" s="18" t="s">
        <v>225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8" t="s">
        <v>82</v>
      </c>
      <c r="BK97" s="187">
        <f t="shared" si="9"/>
        <v>0</v>
      </c>
      <c r="BL97" s="18" t="s">
        <v>1666</v>
      </c>
      <c r="BM97" s="186" t="s">
        <v>1943</v>
      </c>
    </row>
    <row r="98" spans="1:65" s="2" customFormat="1" ht="16.5" customHeight="1">
      <c r="A98" s="35"/>
      <c r="B98" s="36"/>
      <c r="C98" s="175" t="s">
        <v>112</v>
      </c>
      <c r="D98" s="175" t="s">
        <v>227</v>
      </c>
      <c r="E98" s="176" t="s">
        <v>100</v>
      </c>
      <c r="F98" s="177" t="s">
        <v>1944</v>
      </c>
      <c r="G98" s="178" t="s">
        <v>1665</v>
      </c>
      <c r="H98" s="179">
        <v>1</v>
      </c>
      <c r="I98" s="180"/>
      <c r="J98" s="181">
        <f t="shared" si="0"/>
        <v>0</v>
      </c>
      <c r="K98" s="177" t="s">
        <v>19</v>
      </c>
      <c r="L98" s="40"/>
      <c r="M98" s="182" t="s">
        <v>19</v>
      </c>
      <c r="N98" s="183" t="s">
        <v>45</v>
      </c>
      <c r="O98" s="65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1666</v>
      </c>
      <c r="AT98" s="186" t="s">
        <v>227</v>
      </c>
      <c r="AU98" s="186" t="s">
        <v>82</v>
      </c>
      <c r="AY98" s="18" t="s">
        <v>225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8" t="s">
        <v>82</v>
      </c>
      <c r="BK98" s="187">
        <f t="shared" si="9"/>
        <v>0</v>
      </c>
      <c r="BL98" s="18" t="s">
        <v>1666</v>
      </c>
      <c r="BM98" s="186" t="s">
        <v>1945</v>
      </c>
    </row>
    <row r="99" spans="1:65" s="2" customFormat="1" ht="16.5" customHeight="1">
      <c r="A99" s="35"/>
      <c r="B99" s="36"/>
      <c r="C99" s="175" t="s">
        <v>115</v>
      </c>
      <c r="D99" s="175" t="s">
        <v>227</v>
      </c>
      <c r="E99" s="176" t="s">
        <v>103</v>
      </c>
      <c r="F99" s="177" t="s">
        <v>1946</v>
      </c>
      <c r="G99" s="178" t="s">
        <v>1665</v>
      </c>
      <c r="H99" s="179">
        <v>1</v>
      </c>
      <c r="I99" s="180"/>
      <c r="J99" s="181">
        <f t="shared" si="0"/>
        <v>0</v>
      </c>
      <c r="K99" s="177" t="s">
        <v>19</v>
      </c>
      <c r="L99" s="40"/>
      <c r="M99" s="182" t="s">
        <v>19</v>
      </c>
      <c r="N99" s="183" t="s">
        <v>45</v>
      </c>
      <c r="O99" s="65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1666</v>
      </c>
      <c r="AT99" s="186" t="s">
        <v>227</v>
      </c>
      <c r="AU99" s="186" t="s">
        <v>82</v>
      </c>
      <c r="AY99" s="18" t="s">
        <v>225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8" t="s">
        <v>82</v>
      </c>
      <c r="BK99" s="187">
        <f t="shared" si="9"/>
        <v>0</v>
      </c>
      <c r="BL99" s="18" t="s">
        <v>1666</v>
      </c>
      <c r="BM99" s="186" t="s">
        <v>1947</v>
      </c>
    </row>
    <row r="100" spans="1:65" s="2" customFormat="1" ht="16.5" customHeight="1">
      <c r="A100" s="35"/>
      <c r="B100" s="36"/>
      <c r="C100" s="175" t="s">
        <v>118</v>
      </c>
      <c r="D100" s="175" t="s">
        <v>227</v>
      </c>
      <c r="E100" s="176" t="s">
        <v>106</v>
      </c>
      <c r="F100" s="177" t="s">
        <v>1948</v>
      </c>
      <c r="G100" s="178" t="s">
        <v>975</v>
      </c>
      <c r="H100" s="179">
        <v>1</v>
      </c>
      <c r="I100" s="180"/>
      <c r="J100" s="181">
        <f t="shared" si="0"/>
        <v>0</v>
      </c>
      <c r="K100" s="177" t="s">
        <v>19</v>
      </c>
      <c r="L100" s="40"/>
      <c r="M100" s="182" t="s">
        <v>19</v>
      </c>
      <c r="N100" s="183" t="s">
        <v>45</v>
      </c>
      <c r="O100" s="65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1666</v>
      </c>
      <c r="AT100" s="186" t="s">
        <v>227</v>
      </c>
      <c r="AU100" s="186" t="s">
        <v>82</v>
      </c>
      <c r="AY100" s="18" t="s">
        <v>225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8" t="s">
        <v>82</v>
      </c>
      <c r="BK100" s="187">
        <f t="shared" si="9"/>
        <v>0</v>
      </c>
      <c r="BL100" s="18" t="s">
        <v>1666</v>
      </c>
      <c r="BM100" s="186" t="s">
        <v>1949</v>
      </c>
    </row>
    <row r="101" spans="1:65" s="2" customFormat="1" ht="16.5" customHeight="1">
      <c r="A101" s="35"/>
      <c r="B101" s="36"/>
      <c r="C101" s="175" t="s">
        <v>121</v>
      </c>
      <c r="D101" s="175" t="s">
        <v>227</v>
      </c>
      <c r="E101" s="176" t="s">
        <v>109</v>
      </c>
      <c r="F101" s="177" t="s">
        <v>1950</v>
      </c>
      <c r="G101" s="178" t="s">
        <v>1665</v>
      </c>
      <c r="H101" s="179">
        <v>1</v>
      </c>
      <c r="I101" s="180"/>
      <c r="J101" s="181">
        <f t="shared" si="0"/>
        <v>0</v>
      </c>
      <c r="K101" s="177" t="s">
        <v>19</v>
      </c>
      <c r="L101" s="40"/>
      <c r="M101" s="244" t="s">
        <v>19</v>
      </c>
      <c r="N101" s="245" t="s">
        <v>45</v>
      </c>
      <c r="O101" s="242"/>
      <c r="P101" s="246">
        <f t="shared" si="1"/>
        <v>0</v>
      </c>
      <c r="Q101" s="246">
        <v>0</v>
      </c>
      <c r="R101" s="246">
        <f t="shared" si="2"/>
        <v>0</v>
      </c>
      <c r="S101" s="246">
        <v>0</v>
      </c>
      <c r="T101" s="247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1666</v>
      </c>
      <c r="AT101" s="186" t="s">
        <v>227</v>
      </c>
      <c r="AU101" s="186" t="s">
        <v>82</v>
      </c>
      <c r="AY101" s="18" t="s">
        <v>225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8" t="s">
        <v>82</v>
      </c>
      <c r="BK101" s="187">
        <f t="shared" si="9"/>
        <v>0</v>
      </c>
      <c r="BL101" s="18" t="s">
        <v>1666</v>
      </c>
      <c r="BM101" s="186" t="s">
        <v>1951</v>
      </c>
    </row>
    <row r="102" spans="1:31" s="2" customFormat="1" ht="6.95" customHeight="1">
      <c r="A102" s="35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0"/>
      <c r="M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</sheetData>
  <sheetProtection algorithmName="SHA-512" hashValue="cv+YveKeEQbBcsVkO5JhPzoDCPZ6FyemHFpCcp8Yyuk6TmzOxm4Zk61BoKjT7HD7gTeU/nv7Yp1zYgZxv/+Byg==" saltValue="2TlrpuSwC8DHfCDNfyVUvZ4TYJAkYmBXkyxHUKJC19Wm3WbybNQ1ywhG9myZNtVbbgFhlf+ZtAfvf5JUPx1deQ==" spinCount="100000" sheet="1" objects="1" scenarios="1" formatColumns="0" formatRows="0" autoFilter="0"/>
  <autoFilter ref="C81:K10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722140102"/>
    <hyperlink ref="F88" r:id="rId2" display="https://podminky.urs.cz/item/CS_URS_2022_01/722140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T1700-1\Dell</dc:creator>
  <cp:keywords/>
  <dc:description/>
  <cp:lastModifiedBy>Ivana Merhoutová</cp:lastModifiedBy>
  <dcterms:created xsi:type="dcterms:W3CDTF">2022-06-09T09:11:33Z</dcterms:created>
  <dcterms:modified xsi:type="dcterms:W3CDTF">2022-06-09T11:27:06Z</dcterms:modified>
  <cp:category/>
  <cp:version/>
  <cp:contentType/>
  <cp:contentStatus/>
</cp:coreProperties>
</file>