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Architektonicko-s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'SO-01 - Architektonicko-s...'!$C$98:$K$498</definedName>
    <definedName name="_xlnm.Print_Area" localSheetId="1">'SO-01 - Architektonicko-s...'!$C$4:$J$39,'SO-01 - Architektonicko-s...'!$C$45:$J$80,'SO-01 - Architektonicko-s...'!$C$86:$K$498</definedName>
    <definedName name="_xlnm.Print_Titles" localSheetId="1">'SO-01 - Architektonicko-s...'!$98:$98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T432"/>
  <c r="R432"/>
  <c r="P432"/>
  <c r="BK432"/>
  <c r="J432"/>
  <c r="J73"/>
  <c r="J37"/>
  <c r="J36"/>
  <c i="1" r="AY55"/>
  <c i="2" r="J35"/>
  <c i="1" r="AX55"/>
  <c i="2"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T490"/>
  <c r="R491"/>
  <c r="R490"/>
  <c r="P491"/>
  <c r="P490"/>
  <c r="BI488"/>
  <c r="BH488"/>
  <c r="BG488"/>
  <c r="BF488"/>
  <c r="T488"/>
  <c r="T487"/>
  <c r="R488"/>
  <c r="R487"/>
  <c r="P488"/>
  <c r="P487"/>
  <c r="BI482"/>
  <c r="BH482"/>
  <c r="BG482"/>
  <c r="BF482"/>
  <c r="T482"/>
  <c r="T481"/>
  <c r="R482"/>
  <c r="R481"/>
  <c r="P482"/>
  <c r="P481"/>
  <c r="BI479"/>
  <c r="BH479"/>
  <c r="BG479"/>
  <c r="BF479"/>
  <c r="T479"/>
  <c r="R479"/>
  <c r="P479"/>
  <c r="BI478"/>
  <c r="BH478"/>
  <c r="BG478"/>
  <c r="BF478"/>
  <c r="T478"/>
  <c r="R478"/>
  <c r="P478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5"/>
  <c r="BH465"/>
  <c r="BG465"/>
  <c r="BF465"/>
  <c r="T465"/>
  <c r="R465"/>
  <c r="P465"/>
  <c r="BI461"/>
  <c r="BH461"/>
  <c r="BG461"/>
  <c r="BF461"/>
  <c r="T461"/>
  <c r="R461"/>
  <c r="P461"/>
  <c r="BI460"/>
  <c r="BH460"/>
  <c r="BG460"/>
  <c r="BF460"/>
  <c r="T460"/>
  <c r="R460"/>
  <c r="P460"/>
  <c r="BI456"/>
  <c r="BH456"/>
  <c r="BG456"/>
  <c r="BF456"/>
  <c r="T456"/>
  <c r="R456"/>
  <c r="P456"/>
  <c r="BI433"/>
  <c r="BH433"/>
  <c r="BG433"/>
  <c r="BF433"/>
  <c r="T433"/>
  <c r="R433"/>
  <c r="P433"/>
  <c r="BI428"/>
  <c r="BH428"/>
  <c r="BG428"/>
  <c r="BF428"/>
  <c r="T428"/>
  <c r="R428"/>
  <c r="R427"/>
  <c r="P428"/>
  <c r="P427"/>
  <c r="BI425"/>
  <c r="BH425"/>
  <c r="BG425"/>
  <c r="BF425"/>
  <c r="T425"/>
  <c r="R425"/>
  <c r="P425"/>
  <c r="BI421"/>
  <c r="BH421"/>
  <c r="BG421"/>
  <c r="BF421"/>
  <c r="T421"/>
  <c r="R421"/>
  <c r="P421"/>
  <c r="BI415"/>
  <c r="BH415"/>
  <c r="BG415"/>
  <c r="BF415"/>
  <c r="T415"/>
  <c r="R415"/>
  <c r="P415"/>
  <c r="BI411"/>
  <c r="BH411"/>
  <c r="BG411"/>
  <c r="BF411"/>
  <c r="T411"/>
  <c r="R411"/>
  <c r="P411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6"/>
  <c r="BH396"/>
  <c r="BG396"/>
  <c r="BF396"/>
  <c r="T396"/>
  <c r="R396"/>
  <c r="P396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3"/>
  <c r="BH383"/>
  <c r="BG383"/>
  <c r="BF383"/>
  <c r="T383"/>
  <c r="R383"/>
  <c r="P383"/>
  <c r="P382"/>
  <c r="BI380"/>
  <c r="BH380"/>
  <c r="BG380"/>
  <c r="BF380"/>
  <c r="T380"/>
  <c r="R380"/>
  <c r="P380"/>
  <c r="BI373"/>
  <c r="BH373"/>
  <c r="BG373"/>
  <c r="BF373"/>
  <c r="T373"/>
  <c r="R373"/>
  <c r="P373"/>
  <c r="BI369"/>
  <c r="BH369"/>
  <c r="BG369"/>
  <c r="BF369"/>
  <c r="T369"/>
  <c r="R369"/>
  <c r="P369"/>
  <c r="BI346"/>
  <c r="BH346"/>
  <c r="BG346"/>
  <c r="BF346"/>
  <c r="T346"/>
  <c r="R346"/>
  <c r="P346"/>
  <c r="BI340"/>
  <c r="BH340"/>
  <c r="BG340"/>
  <c r="BF340"/>
  <c r="T340"/>
  <c r="R340"/>
  <c r="P340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05"/>
  <c r="BH305"/>
  <c r="BG305"/>
  <c r="BF305"/>
  <c r="T305"/>
  <c r="R305"/>
  <c r="P305"/>
  <c r="BI301"/>
  <c r="BH301"/>
  <c r="BG301"/>
  <c r="BF301"/>
  <c r="T301"/>
  <c r="R301"/>
  <c r="P301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T253"/>
  <c r="R254"/>
  <c r="R253"/>
  <c r="P254"/>
  <c r="P253"/>
  <c r="BI251"/>
  <c r="BH251"/>
  <c r="BG251"/>
  <c r="BF251"/>
  <c r="T251"/>
  <c r="R251"/>
  <c r="P251"/>
  <c r="BI248"/>
  <c r="BH248"/>
  <c r="BG248"/>
  <c r="BF248"/>
  <c r="T248"/>
  <c r="R248"/>
  <c r="P248"/>
  <c r="BI241"/>
  <c r="BH241"/>
  <c r="BG241"/>
  <c r="BF241"/>
  <c r="T241"/>
  <c r="R241"/>
  <c r="P241"/>
  <c r="BI234"/>
  <c r="BH234"/>
  <c r="BG234"/>
  <c r="BF234"/>
  <c r="T234"/>
  <c r="R234"/>
  <c r="P234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2"/>
  <c r="BH102"/>
  <c r="BG102"/>
  <c r="BF102"/>
  <c r="T102"/>
  <c r="T101"/>
  <c r="R102"/>
  <c r="R101"/>
  <c r="P102"/>
  <c r="P101"/>
  <c r="J96"/>
  <c r="J95"/>
  <c r="F95"/>
  <c r="F93"/>
  <c r="E91"/>
  <c r="J55"/>
  <c r="J54"/>
  <c r="F54"/>
  <c r="F52"/>
  <c r="E50"/>
  <c r="J18"/>
  <c r="E18"/>
  <c r="F55"/>
  <c r="J17"/>
  <c r="J12"/>
  <c r="J52"/>
  <c r="E7"/>
  <c r="E89"/>
  <c i="1" r="L50"/>
  <c r="AM50"/>
  <c r="AM49"/>
  <c r="L49"/>
  <c r="AM47"/>
  <c r="L47"/>
  <c r="L45"/>
  <c r="L44"/>
  <c i="2" r="BK401"/>
  <c r="J109"/>
  <c r="BK425"/>
  <c r="J409"/>
  <c r="J488"/>
  <c r="J491"/>
  <c r="J392"/>
  <c r="J157"/>
  <c r="J331"/>
  <c r="BK214"/>
  <c r="J465"/>
  <c r="J428"/>
  <c r="BK271"/>
  <c r="J317"/>
  <c r="J275"/>
  <c r="J259"/>
  <c r="BK405"/>
  <c r="BK369"/>
  <c r="J425"/>
  <c r="BK119"/>
  <c r="BK173"/>
  <c r="BK175"/>
  <c r="J279"/>
  <c r="BK123"/>
  <c i="1" r="AS54"/>
  <c i="2" r="J191"/>
  <c r="J223"/>
  <c r="BK279"/>
  <c r="J411"/>
  <c r="J214"/>
  <c r="BK482"/>
  <c r="BK301"/>
  <c r="J190"/>
  <c r="J251"/>
  <c r="J194"/>
  <c r="J131"/>
  <c r="BK198"/>
  <c r="BK112"/>
  <c r="BK380"/>
  <c r="J155"/>
  <c r="J205"/>
  <c r="J114"/>
  <c r="BK248"/>
  <c r="BK373"/>
  <c r="J119"/>
  <c r="J494"/>
  <c r="J473"/>
  <c r="BK312"/>
  <c r="J471"/>
  <c r="BK222"/>
  <c r="BK127"/>
  <c r="BK333"/>
  <c r="BK145"/>
  <c r="J312"/>
  <c r="BK191"/>
  <c r="BK183"/>
  <c r="BK321"/>
  <c r="BK331"/>
  <c r="J383"/>
  <c r="J198"/>
  <c r="J207"/>
  <c r="BK473"/>
  <c r="J456"/>
  <c r="BK346"/>
  <c r="BK185"/>
  <c r="BK135"/>
  <c r="BK478"/>
  <c r="J171"/>
  <c r="BK469"/>
  <c r="J173"/>
  <c r="J175"/>
  <c r="BK330"/>
  <c r="J151"/>
  <c r="BK226"/>
  <c r="BK171"/>
  <c r="BK109"/>
  <c r="BK254"/>
  <c r="J301"/>
  <c r="BK497"/>
  <c r="J433"/>
  <c r="BK259"/>
  <c r="BK205"/>
  <c r="J107"/>
  <c r="BK488"/>
  <c r="J380"/>
  <c r="J123"/>
  <c r="J211"/>
  <c r="J482"/>
  <c r="BK409"/>
  <c r="BK395"/>
  <c r="BK209"/>
  <c r="J497"/>
  <c r="BK421"/>
  <c r="BK207"/>
  <c r="J254"/>
  <c r="J145"/>
  <c r="J460"/>
  <c r="J396"/>
  <c r="BK392"/>
  <c r="J200"/>
  <c r="BK179"/>
  <c r="BK223"/>
  <c r="BK471"/>
  <c r="BK251"/>
  <c r="BK194"/>
  <c r="BK396"/>
  <c r="BK184"/>
  <c r="J241"/>
  <c r="BK189"/>
  <c r="J346"/>
  <c r="BK102"/>
  <c r="BK465"/>
  <c r="BK114"/>
  <c r="J222"/>
  <c r="J405"/>
  <c r="J388"/>
  <c r="J373"/>
  <c r="BK107"/>
  <c r="J401"/>
  <c r="J478"/>
  <c r="BK155"/>
  <c r="BK263"/>
  <c r="J305"/>
  <c r="J479"/>
  <c r="J135"/>
  <c r="J395"/>
  <c r="BK275"/>
  <c r="BK323"/>
  <c r="BK428"/>
  <c r="BK491"/>
  <c r="J225"/>
  <c r="BK388"/>
  <c r="J183"/>
  <c r="J209"/>
  <c r="BK225"/>
  <c r="J112"/>
  <c r="J102"/>
  <c r="J461"/>
  <c r="BK415"/>
  <c r="J267"/>
  <c r="J179"/>
  <c r="J271"/>
  <c r="J421"/>
  <c r="J340"/>
  <c r="J189"/>
  <c r="J121"/>
  <c r="J184"/>
  <c r="BK149"/>
  <c r="J149"/>
  <c r="BK317"/>
  <c r="BK383"/>
  <c r="J333"/>
  <c r="BK200"/>
  <c r="BK479"/>
  <c r="J226"/>
  <c r="BK139"/>
  <c r="BK340"/>
  <c r="J330"/>
  <c r="BK241"/>
  <c r="J415"/>
  <c r="BK131"/>
  <c r="J185"/>
  <c r="BK151"/>
  <c r="BK494"/>
  <c r="J127"/>
  <c r="J369"/>
  <c r="J248"/>
  <c r="BK305"/>
  <c r="J469"/>
  <c r="BK121"/>
  <c r="J234"/>
  <c r="BK433"/>
  <c r="BK460"/>
  <c r="BK234"/>
  <c r="BK461"/>
  <c r="BK157"/>
  <c r="J321"/>
  <c r="BK267"/>
  <c r="BK315"/>
  <c r="J139"/>
  <c r="J315"/>
  <c r="BK211"/>
  <c r="J263"/>
  <c r="BK456"/>
  <c r="BK190"/>
  <c r="J323"/>
  <c r="BK411"/>
  <c l="1" r="BK144"/>
  <c r="T193"/>
  <c r="BK118"/>
  <c r="J118"/>
  <c r="J63"/>
  <c r="P193"/>
  <c r="R213"/>
  <c r="P106"/>
  <c r="T118"/>
  <c r="BK213"/>
  <c r="J213"/>
  <c r="J67"/>
  <c r="T213"/>
  <c r="BK387"/>
  <c r="J387"/>
  <c r="J71"/>
  <c r="T144"/>
  <c r="P258"/>
  <c r="R387"/>
  <c r="T455"/>
  <c r="T106"/>
  <c r="T100"/>
  <c r="R118"/>
  <c r="BK193"/>
  <c r="J193"/>
  <c r="J66"/>
  <c r="T258"/>
  <c r="T382"/>
  <c r="BK455"/>
  <c r="J455"/>
  <c r="J74"/>
  <c r="BK106"/>
  <c r="J106"/>
  <c r="J62"/>
  <c r="P144"/>
  <c r="R193"/>
  <c r="P213"/>
  <c r="P387"/>
  <c r="R455"/>
  <c r="P493"/>
  <c r="P486"/>
  <c r="R106"/>
  <c r="R100"/>
  <c r="P118"/>
  <c r="BK258"/>
  <c r="J258"/>
  <c r="J69"/>
  <c r="T387"/>
  <c r="T427"/>
  <c r="BK493"/>
  <c r="J493"/>
  <c r="J79"/>
  <c r="R493"/>
  <c r="R486"/>
  <c r="R144"/>
  <c r="R258"/>
  <c r="R382"/>
  <c r="P455"/>
  <c r="T493"/>
  <c r="T486"/>
  <c r="BK427"/>
  <c r="J427"/>
  <c r="J72"/>
  <c r="BK490"/>
  <c r="J490"/>
  <c r="J78"/>
  <c r="BK481"/>
  <c r="J481"/>
  <c r="J75"/>
  <c r="BK253"/>
  <c r="J253"/>
  <c r="J68"/>
  <c r="BK487"/>
  <c r="J487"/>
  <c r="J77"/>
  <c r="BK101"/>
  <c r="J101"/>
  <c r="J61"/>
  <c r="BK382"/>
  <c r="J382"/>
  <c r="J70"/>
  <c r="F96"/>
  <c r="BE139"/>
  <c r="BE145"/>
  <c r="BE179"/>
  <c r="BE189"/>
  <c r="BE191"/>
  <c r="BE200"/>
  <c r="BE223"/>
  <c r="BE225"/>
  <c r="BE248"/>
  <c r="BE321"/>
  <c r="BE323"/>
  <c r="BE330"/>
  <c r="BE331"/>
  <c r="BE388"/>
  <c r="BE392"/>
  <c r="BE395"/>
  <c r="E48"/>
  <c r="BE102"/>
  <c r="BE112"/>
  <c r="BE157"/>
  <c r="BE173"/>
  <c r="BE198"/>
  <c r="BE207"/>
  <c r="BE254"/>
  <c r="BE279"/>
  <c r="BE315"/>
  <c r="BE396"/>
  <c r="BE405"/>
  <c r="BE114"/>
  <c r="BE123"/>
  <c r="BE127"/>
  <c r="BE185"/>
  <c r="BE190"/>
  <c r="BE259"/>
  <c r="BE263"/>
  <c r="BE340"/>
  <c r="BE479"/>
  <c r="BE491"/>
  <c r="J93"/>
  <c r="BE109"/>
  <c r="BE121"/>
  <c r="BE131"/>
  <c r="BE194"/>
  <c r="BE251"/>
  <c r="BE275"/>
  <c r="BE317"/>
  <c r="BE380"/>
  <c r="BE401"/>
  <c r="BE409"/>
  <c r="BE411"/>
  <c r="BE425"/>
  <c r="BE428"/>
  <c r="BE433"/>
  <c r="BE471"/>
  <c r="BE473"/>
  <c r="BE497"/>
  <c r="BE119"/>
  <c r="BE135"/>
  <c r="BE151"/>
  <c r="BE155"/>
  <c r="BE175"/>
  <c r="BE209"/>
  <c r="BE211"/>
  <c r="BE214"/>
  <c r="BE222"/>
  <c r="BE373"/>
  <c r="BE415"/>
  <c r="BE469"/>
  <c r="BE171"/>
  <c r="BE226"/>
  <c r="BE267"/>
  <c r="BE271"/>
  <c r="BE305"/>
  <c r="BE312"/>
  <c r="BE333"/>
  <c r="BE346"/>
  <c r="BE421"/>
  <c r="BE482"/>
  <c r="BE488"/>
  <c r="BE107"/>
  <c r="BE149"/>
  <c r="BE234"/>
  <c r="BE460"/>
  <c r="BE183"/>
  <c r="BE184"/>
  <c r="BE205"/>
  <c r="BE241"/>
  <c r="BE301"/>
  <c r="BE369"/>
  <c r="BE383"/>
  <c r="BE456"/>
  <c r="BE461"/>
  <c r="BE465"/>
  <c r="BE478"/>
  <c r="BE494"/>
  <c r="J34"/>
  <c i="1" r="AW55"/>
  <c i="2" r="F35"/>
  <c i="1" r="BB55"/>
  <c r="BB54"/>
  <c r="W31"/>
  <c i="2" r="F34"/>
  <c i="1" r="BA55"/>
  <c r="BA54"/>
  <c r="AW54"/>
  <c r="AK30"/>
  <c i="2" r="F36"/>
  <c i="1" r="BC55"/>
  <c r="BC54"/>
  <c r="AY54"/>
  <c i="2" r="F37"/>
  <c i="1" r="BD55"/>
  <c r="BD54"/>
  <c r="W33"/>
  <c i="2" l="1" r="P100"/>
  <c r="R143"/>
  <c r="R99"/>
  <c r="P143"/>
  <c r="P99"/>
  <c i="1" r="AU55"/>
  <c i="2" r="T143"/>
  <c r="T99"/>
  <c r="BK143"/>
  <c r="J143"/>
  <c r="J64"/>
  <c r="J144"/>
  <c r="J65"/>
  <c r="BK100"/>
  <c r="J100"/>
  <c r="J60"/>
  <c r="BK486"/>
  <c r="J486"/>
  <c r="J76"/>
  <c r="F33"/>
  <c i="1" r="AZ55"/>
  <c r="AZ54"/>
  <c r="AV54"/>
  <c r="AK29"/>
  <c r="AX54"/>
  <c i="2" r="J33"/>
  <c i="1" r="AV55"/>
  <c r="AT55"/>
  <c r="W30"/>
  <c r="W32"/>
  <c r="AU54"/>
  <c i="2" l="1" r="BK99"/>
  <c r="J99"/>
  <c r="J59"/>
  <c i="1" r="AT54"/>
  <c r="W29"/>
  <c i="2" l="1" r="J30"/>
  <c i="1" r="AG55"/>
  <c r="AG54"/>
  <c r="AK26"/>
  <c r="AK35"/>
  <c l="1" r="AN54"/>
  <c i="2" r="J39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<sst xmlns="http://schemas.openxmlformats.org/spreadsheetml/2006/main">
  <si>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</si>
  <si>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</si>
  <si>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</si>
  <si>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</si>
  <si>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</si>
  <si>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{f4f2e561-7228-4ab9-8e94-d410404adb41}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</si>
  <si>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</si>
  <si>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</si>
  <si>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</si>
  <si>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</si>
  <si>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</si>
  <si>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</si>
  <si>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</si>
  <si>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</si>
  <si>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20220314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</si>
  <si>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</si>
  <si>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</si>
  <si>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pultové střechy klubu důchodců Aléská 265 v Bílině</t>
  </si>
  <si>
    <t>KSO:</t>
  </si>
  <si>
    <t/>
  </si>
  <si>
    <t>CC-CZ:</t>
  </si>
  <si>
    <t>Místo:</t>
  </si>
  <si>
    <t>Aléská 265</t>
  </si>
  <si>
    <t>Datum:</t>
  </si>
  <si>
    <t>14. 3. 2022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</si>
  <si>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</si>
  <si>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</si>
  <si>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</si>
  <si>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</si>
  <si>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</si>
  <si>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</si>
  <si>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</si>
  <si>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</si>
  <si>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</si>
  <si>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>27642411</t>
  </si>
  <si>
    <t>DEKPROJEKT s.r.o.</t>
  </si>
  <si>
    <t>CZ699000797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</si>
  <si>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</si>
  <si>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</si>
  <si>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</si>
  <si>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</si>
  <si>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</si>
  <si>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</si>
  <si>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</si>
  <si>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</si>
  <si>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</si>
  <si>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</si>
  <si>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</si>
  <si>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</si>
  <si>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</si>
  <si>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</si>
  <si>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</si>
  <si>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</si>
  <si>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</si>
  <si>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</si>
  <si>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</si>
  <si>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</si>
  <si>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</si>
  <si>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</si>
  <si>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</si>
  <si>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</si>
  <si>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</si>
  <si>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</si>
  <si>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</si>
  <si>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</si>
  <si>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</si>
  <si>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</si>
  <si>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</si>
  <si>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</si>
  <si>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</si>
  <si>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</si>
  <si>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</si>
  <si>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</si>
  <si>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</si>
  <si>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</si>
  <si>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</si>
  <si>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</si>
  <si>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</si>
  <si>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</si>
  <si>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</si>
  <si>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</si>
  <si>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Architektonicko-stavební část</t>
  </si>
  <si>
    <t>STA</t>
  </si>
  <si>
    <t>1</t>
  </si>
  <si>
    <t>{707e9c67-ee38-40a4-ae2f-96c900ad304f}</t>
  </si>
  <si>
    <t>2</t>
  </si>
  <si>
    <t>KRYCÍ LIST SOUPISU PRACÍ</t>
  </si>
  <si>
    <t>Objekt:</t>
  </si>
  <si>
    <t>SO-01 - Architektonicko-stavební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</si>
  <si>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</si>
  <si>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</si>
  <si>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</si>
  <si>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</si>
  <si>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</si>
  <si>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</si>
  <si>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</si>
  <si>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</si>
  <si>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</si>
  <si>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</si>
  <si>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</si>
  <si>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</si>
  <si>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</si>
  <si>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</si>
  <si>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</si>
  <si>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</si>
  <si>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</si>
  <si>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</si>
  <si>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</si>
  <si>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</si>
  <si>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</si>
  <si>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</si>
  <si>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</si>
  <si>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</si>
  <si>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</si>
  <si>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</si>
  <si>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</si>
  <si>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</si>
  <si>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</si>
  <si>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</si>
  <si>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</si>
  <si>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</si>
  <si>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</si>
  <si>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</si>
  <si>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</si>
  <si>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</si>
  <si>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</si>
  <si>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</si>
  <si>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</si>
  <si>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</si>
  <si>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</si>
  <si>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</si>
  <si>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</si>
  <si>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622142001</t>
  </si>
  <si>
    <t>Potažení vnějších ploch pletivem v ploše nebo pruzích, na plném podkladu sklovláknitým vtlačením do tmelu stěn</t>
  </si>
  <si>
    <t>m2</t>
  </si>
  <si>
    <t>CS ÚRS 2022 01</t>
  </si>
  <si>
    <t>4</t>
  </si>
  <si>
    <t>1200877931</t>
  </si>
  <si>
    <t>Online PSC</t>
  </si>
  <si>
    <t>https://podminky.urs.cz/item/CS_URS_2022_01/622142001</t>
  </si>
  <si>
    <t>VV</t>
  </si>
  <si>
    <t>zadělání 31 ks větracích otvorů</t>
  </si>
  <si>
    <t>31*(0,25*0,25)</t>
  </si>
  <si>
    <t>9</t>
  </si>
  <si>
    <t>Ostatní konstrukce a práce, bourání</t>
  </si>
  <si>
    <t>946113117</t>
  </si>
  <si>
    <t>Montáž pojízdných věží trubkových nebo dílcových s maximálním zatížením podlahy do 200 kg/m2 o půdorysné ploše přes 5 m2, výšky přes 6,6 m do 7,6 m</t>
  </si>
  <si>
    <t>kus</t>
  </si>
  <si>
    <t>106424879</t>
  </si>
  <si>
    <t>https://podminky.urs.cz/item/CS_URS_2022_01/946113117</t>
  </si>
  <si>
    <t>3</t>
  </si>
  <si>
    <t>946113217</t>
  </si>
  <si>
    <t>Montáž pojízdných věží trubkových nebo dílcových s maximálním zatížením podlahy do 200 kg/m2 Příplatek za první a každý další den použití pojízdného lešení k ceně -3117</t>
  </si>
  <si>
    <t>2031206631</t>
  </si>
  <si>
    <t>https://podminky.urs.cz/item/CS_URS_2022_01/946113217</t>
  </si>
  <si>
    <t>1*30 'Přepočtené koeficientem množství</t>
  </si>
  <si>
    <t>946113817</t>
  </si>
  <si>
    <t>Demontáž pojízdných věží trubkových nebo dílcových s maximálním zatížením podlahy do 200 kg/m2 o půdorysné ploše přes 5 m2, výšky přes 6,6 m do 7,6 m</t>
  </si>
  <si>
    <t>2012122523</t>
  </si>
  <si>
    <t>https://podminky.urs.cz/item/CS_URS_2022_01/946113817</t>
  </si>
  <si>
    <t>5</t>
  </si>
  <si>
    <t>952902501</t>
  </si>
  <si>
    <t>Čištění budov při provádění oprav a udržovacích prací střešních nebo nadstřešních konstrukcí, střech plochých</t>
  </si>
  <si>
    <t>-1258578214</t>
  </si>
  <si>
    <t>https://podminky.urs.cz/item/CS_URS_2022_01/952902501</t>
  </si>
  <si>
    <t>půdní prostor</t>
  </si>
  <si>
    <t>515,67</t>
  </si>
  <si>
    <t>997</t>
  </si>
  <si>
    <t>Přesun sutě</t>
  </si>
  <si>
    <t>997013152</t>
  </si>
  <si>
    <t>Vnitrostaveništní doprava suti a vybouraných hmot vodorovně do 50 m svisle s omezením mechanizace pro budovy a haly výšky přes 6 do 9 m</t>
  </si>
  <si>
    <t>t</t>
  </si>
  <si>
    <t>505201445</t>
  </si>
  <si>
    <t>https://podminky.urs.cz/item/CS_URS_2022_01/997013152</t>
  </si>
  <si>
    <t>7</t>
  </si>
  <si>
    <t>997013501</t>
  </si>
  <si>
    <t>Odvoz suti a vybouraných hmot na skládku nebo meziskládku se složením, na vzdálenost do 1 km</t>
  </si>
  <si>
    <t>-1039749363</t>
  </si>
  <si>
    <t>https://podminky.urs.cz/item/CS_URS_2022_01/997013501</t>
  </si>
  <si>
    <t>8</t>
  </si>
  <si>
    <t>997013509</t>
  </si>
  <si>
    <t>Odvoz suti a vybouraných hmot na skládku nebo meziskládku se složením, na vzdálenost Příplatek k ceně za každý další i započatý 1 km přes 1 km</t>
  </si>
  <si>
    <t>-1754431466</t>
  </si>
  <si>
    <t>https://podminky.urs.cz/item/CS_URS_2022_01/997013509</t>
  </si>
  <si>
    <t>P</t>
  </si>
  <si>
    <t>Poznámka k položce:_x000d_
předpoklad odvozu do 15 km</t>
  </si>
  <si>
    <t>6,893*14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</si>
  <si>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</si>
  <si>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</si>
  <si>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2102299032</t>
  </si>
  <si>
    <t>https://podminky.urs.cz/item/CS_URS_2022_01/997013631</t>
  </si>
  <si>
    <t>ostatní odpady</t>
  </si>
  <si>
    <t>6,893-2,632-2,486-1,112</t>
  </si>
  <si>
    <t>10</t>
  </si>
  <si>
    <t>997013645</t>
  </si>
  <si>
    <t>Poplatek za uložení stavebního odpadu na skládce (skládkovné) asfaltového bez obsahu dehtu zatříděného do Katalogu odpadů pod kódem 17 03 02</t>
  </si>
  <si>
    <t>2008542965</t>
  </si>
  <si>
    <t>https://podminky.urs.cz/item/CS_URS_2022_01/997013645</t>
  </si>
  <si>
    <t>stávající krytina</t>
  </si>
  <si>
    <t>2,632</t>
  </si>
  <si>
    <t>11</t>
  </si>
  <si>
    <t>997013811</t>
  </si>
  <si>
    <t>Poplatek za uložení stavebního odpadu na skládce (skládkovné) dřevěného zatříděného do Katalogu odpadů pod kódem 17 02 01</t>
  </si>
  <si>
    <t>1188902677</t>
  </si>
  <si>
    <t>https://podminky.urs.cz/item/CS_URS_2022_01/997013811</t>
  </si>
  <si>
    <t>latě + bednění z palubek</t>
  </si>
  <si>
    <t>0,517+1,969</t>
  </si>
  <si>
    <t>12</t>
  </si>
  <si>
    <t>997013812</t>
  </si>
  <si>
    <t>Poplatek za uložení stavebního odpadu na skládce (skládkovné) z materiálů na bázi sádry zatříděného do Katalogu odpadů pod kódem 17 08 02</t>
  </si>
  <si>
    <t>236106185</t>
  </si>
  <si>
    <t>https://podminky.urs.cz/item/CS_URS_2022_01/997013812</t>
  </si>
  <si>
    <t>SDK podhled</t>
  </si>
  <si>
    <t>1,112</t>
  </si>
  <si>
    <t>PSV</t>
  </si>
  <si>
    <t>Práce a dodávky PSV</t>
  </si>
  <si>
    <t>712</t>
  </si>
  <si>
    <t>Povlakové krytiny</t>
  </si>
  <si>
    <t>13</t>
  </si>
  <si>
    <t>712331111</t>
  </si>
  <si>
    <t>Provedení povlakové krytiny střech plochých do 10° pásy na sucho podkladní samolepící asfaltový pás</t>
  </si>
  <si>
    <t>16</t>
  </si>
  <si>
    <t>-568833720</t>
  </si>
  <si>
    <t>https://podminky.urs.cz/item/CS_URS_2022_01/712331111</t>
  </si>
  <si>
    <t>podkladní pás</t>
  </si>
  <si>
    <t>1,05*604</t>
  </si>
  <si>
    <t>14</t>
  </si>
  <si>
    <t>M</t>
  </si>
  <si>
    <t>62866281</t>
  </si>
  <si>
    <t>pás asfaltový samolepicí modifikovaný SBS tl 3,0mm s vložkou ze skleněné tkaniny se spalitelnou fólií nebo jemnozrnným minerálním posypem nebo textilií na horním povrchu</t>
  </si>
  <si>
    <t>32</t>
  </si>
  <si>
    <t>2093772573</t>
  </si>
  <si>
    <t>634,2*1,1655 'Přepočtené koeficientem množství</t>
  </si>
  <si>
    <t>712341559</t>
  </si>
  <si>
    <t>Provedení povlakové krytiny střech plochých do 10° pásy přitavením NAIP v plné ploše</t>
  </si>
  <si>
    <t>302984546</t>
  </si>
  <si>
    <t>https://podminky.urs.cz/item/CS_URS_2022_01/712341559</t>
  </si>
  <si>
    <t>vrchní pás</t>
  </si>
  <si>
    <t>62855011</t>
  </si>
  <si>
    <t>pás asfaltový natavitelný modifikovaný SBS tl 5,3mm s vložkou z polyesterové rohože a hrubozrnným břidličným posypem na horním povrchu</t>
  </si>
  <si>
    <t>1040108398</t>
  </si>
  <si>
    <t>17</t>
  </si>
  <si>
    <t>712391176</t>
  </si>
  <si>
    <t>Provedení povlakové krytiny střech plochých do 10° -ostatní práce připevnění izolace kotvícími terči</t>
  </si>
  <si>
    <t>-1180776281</t>
  </si>
  <si>
    <t>https://podminky.urs.cz/item/CS_URS_2022_01/712391176</t>
  </si>
  <si>
    <t>dle půdorysu kotevního plánu</t>
  </si>
  <si>
    <t>oblast A</t>
  </si>
  <si>
    <t>1,05*150,046*6</t>
  </si>
  <si>
    <t>oblast B</t>
  </si>
  <si>
    <t>1,05*118,77*5</t>
  </si>
  <si>
    <t>oblast C</t>
  </si>
  <si>
    <t>1,05*334,568*3</t>
  </si>
  <si>
    <t>okraje střechy á 0,25 m</t>
  </si>
  <si>
    <t>(2*(12,25+12,92+12,05+10+6,19+5,77))/0,25</t>
  </si>
  <si>
    <t>zaokrouhlení</t>
  </si>
  <si>
    <t>3,838</t>
  </si>
  <si>
    <t>Součet</t>
  </si>
  <si>
    <t>18</t>
  </si>
  <si>
    <t>31121039</t>
  </si>
  <si>
    <t>ocelová izolační podložka kulatá 6x50mm</t>
  </si>
  <si>
    <t>100 kus</t>
  </si>
  <si>
    <t>1847221395</t>
  </si>
  <si>
    <t>3100*0,01 'Přepočtené koeficientem množství</t>
  </si>
  <si>
    <t>19</t>
  </si>
  <si>
    <t>31140154</t>
  </si>
  <si>
    <t>vrut ocelový FeZn zápustná hlava drážka hvězdicová plný závit 5x25mm</t>
  </si>
  <si>
    <t>-1706753349</t>
  </si>
  <si>
    <t>20</t>
  </si>
  <si>
    <t>712300921</t>
  </si>
  <si>
    <t>Opravy povlakové krytiny střech plochých do 10° Příplatek k ceně za správkový kus NAIP přitavením</t>
  </si>
  <si>
    <t>-1756729864</t>
  </si>
  <si>
    <t>https://podminky.urs.cz/item/CS_URS_2022_01/712300921</t>
  </si>
  <si>
    <t>vyspravení povrchu stávající parozábrany v podstřešním prostoru - předpoklad 1 kus vysprávky na m2</t>
  </si>
  <si>
    <t>516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</si>
  <si>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</si>
  <si>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</si>
  <si>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-2120295062</t>
  </si>
  <si>
    <t>https://podminky.urs.cz/item/CS_URS_2022_01/712341715</t>
  </si>
  <si>
    <t>odvětrávací komínky</t>
  </si>
  <si>
    <t>22</t>
  </si>
  <si>
    <t>62851028</t>
  </si>
  <si>
    <t>odvětrání kanalizace ploché střechy s integrovanou manžetou z modifikovaného asfaltového pásu DN 125</t>
  </si>
  <si>
    <t>-1438547886</t>
  </si>
  <si>
    <t>23</t>
  </si>
  <si>
    <t>28615064</t>
  </si>
  <si>
    <t>trubka kanalizační HTEM s hrdlem DN 125x1000mm</t>
  </si>
  <si>
    <t>m</t>
  </si>
  <si>
    <t>-319132782</t>
  </si>
  <si>
    <t>24</t>
  </si>
  <si>
    <t>712341716</t>
  </si>
  <si>
    <t>Provedení povlakové krytiny střech plochých do 10° pásy přitavením NAIP ostatní činnosti při pokládání pásů (materiál ve specifikaci) zaizolování prostupů střešní rovinou kruhový průřez, průměr přes 300 mm do 500 mm</t>
  </si>
  <si>
    <t>1905053531</t>
  </si>
  <si>
    <t>https://podminky.urs.cz/item/CS_URS_2022_01/712341716</t>
  </si>
  <si>
    <t>odvětrání kuchyně</t>
  </si>
  <si>
    <t>25</t>
  </si>
  <si>
    <t>1236085672</t>
  </si>
  <si>
    <t>26</t>
  </si>
  <si>
    <t>42390179</t>
  </si>
  <si>
    <t>objímka s gumou Pz M8/M10 D 500mm</t>
  </si>
  <si>
    <t>135437187</t>
  </si>
  <si>
    <t>27</t>
  </si>
  <si>
    <t>998712102</t>
  </si>
  <si>
    <t>Přesun hmot pro povlakové krytiny stanovený z hmotnosti přesunovaného materiálu vodorovná dopravní vzdálenost do 50 m v objektech výšky přes 6 do 12 m</t>
  </si>
  <si>
    <t>1421627734</t>
  </si>
  <si>
    <t>https://podminky.urs.cz/item/CS_URS_2022_01/998712102</t>
  </si>
  <si>
    <t>713</t>
  </si>
  <si>
    <t>Izolace tepelné</t>
  </si>
  <si>
    <t>28</t>
  </si>
  <si>
    <t>713111111</t>
  </si>
  <si>
    <t>Montáž tepelné izolace stropů rohožemi, pásy, dílci, deskami, bloky (izolační materiál ve specifikaci) vrchem bez překrytí lepenkou kladenými volně</t>
  </si>
  <si>
    <t>-861549008</t>
  </si>
  <si>
    <t>https://podminky.urs.cz/item/CS_URS_2022_01/713111111</t>
  </si>
  <si>
    <t>zateplení stropu</t>
  </si>
  <si>
    <t>29</t>
  </si>
  <si>
    <t>63152138</t>
  </si>
  <si>
    <t>pás tepelně izolační univerzální λ=0,034-0,035 tl 200mm</t>
  </si>
  <si>
    <t>-219621939</t>
  </si>
  <si>
    <t>515,67*1,02 'Přepočtené koeficientem množství</t>
  </si>
  <si>
    <t>30</t>
  </si>
  <si>
    <t>713131155</t>
  </si>
  <si>
    <t>Montáž tepelné izolace stěn rohožemi, pásy, deskami, dílci, bloky (izolační materiál ve specifikaci) vložením dvouvrstvě</t>
  </si>
  <si>
    <t>1048088885</t>
  </si>
  <si>
    <t>https://podminky.urs.cz/item/CS_URS_2022_01/713131155</t>
  </si>
  <si>
    <t>Poznámka k položce:_x000d_
utěsnit PUR pěnou</t>
  </si>
  <si>
    <t>31*(0,15*0,15)</t>
  </si>
  <si>
    <t>31</t>
  </si>
  <si>
    <t>63152266</t>
  </si>
  <si>
    <t>deska tepelně izolační minerální kontaktních fasád podélné vlákno λ=0,034 tl 160mm</t>
  </si>
  <si>
    <t>297529687</t>
  </si>
  <si>
    <t>0,698*2,1 'Přepočtené koeficientem množství</t>
  </si>
  <si>
    <t>713191133</t>
  </si>
  <si>
    <t>Montáž tepelné izolace stavebních konstrukcí - doplňky a konstrukční součásti podlah, stropů vrchem nebo střech překrytím fólií položenou volně s přelepením spojů</t>
  </si>
  <si>
    <t>1679198959</t>
  </si>
  <si>
    <t>https://podminky.urs.cz/item/CS_URS_2022_01/713191133</t>
  </si>
  <si>
    <t>33</t>
  </si>
  <si>
    <t>28329036</t>
  </si>
  <si>
    <t>fólie kontaktní difuzně propustná pro doplňkovou hydroizolační vrstvu, třívrstvá mikroporézní PP 150g/m2 s integrovanou samolepící páskou</t>
  </si>
  <si>
    <t>1807773431</t>
  </si>
  <si>
    <t>515,67*1,1655 'Přepočtené koeficientem množství</t>
  </si>
  <si>
    <t>34</t>
  </si>
  <si>
    <t>998713102</t>
  </si>
  <si>
    <t>Přesun hmot pro izolace tepelné stanovený z hmotnosti přesunovaného materiálu vodorovná dopravní vzdálenost do 50 m v objektech výšky přes 6 m do 12 m</t>
  </si>
  <si>
    <t>837361573</t>
  </si>
  <si>
    <t>https://podminky.urs.cz/item/CS_URS_2022_01/998713102</t>
  </si>
  <si>
    <t>741</t>
  </si>
  <si>
    <t>Elektroinstalace - silnoproud</t>
  </si>
  <si>
    <t>35</t>
  </si>
  <si>
    <t>741420001</t>
  </si>
  <si>
    <t>Montáž hromosvodného vedení svodových drátů nebo lan s podpěrami, Ø do 10 mm</t>
  </si>
  <si>
    <t>-890156406</t>
  </si>
  <si>
    <t>https://podminky.urs.cz/item/CS_URS_2022_01/741420001</t>
  </si>
  <si>
    <t>stávající hromosvod - předpoklad - po celém obvodu střechy + 1 x délka</t>
  </si>
  <si>
    <t>2*(37,22+21,96+6,7)</t>
  </si>
  <si>
    <t>37,22</t>
  </si>
  <si>
    <t>1,02</t>
  </si>
  <si>
    <t>36</t>
  </si>
  <si>
    <t>35442270</t>
  </si>
  <si>
    <t xml:space="preserve">podpěra vedení na ploché střechy pr. 140 mm,  plastový zámek, výška vedení 100 mm, plast s betonem, 1 kg</t>
  </si>
  <si>
    <t>164424743</t>
  </si>
  <si>
    <t>37</t>
  </si>
  <si>
    <t>741420023</t>
  </si>
  <si>
    <t>Montáž hromosvodného vedení svorek na okapové žlaby</t>
  </si>
  <si>
    <t>1932444684</t>
  </si>
  <si>
    <t>https://podminky.urs.cz/item/CS_URS_2022_01/741420023</t>
  </si>
  <si>
    <t>38</t>
  </si>
  <si>
    <t>35441905</t>
  </si>
  <si>
    <t>svorka připojovací k připojení okapových žlabů</t>
  </si>
  <si>
    <t>-548869269</t>
  </si>
  <si>
    <t>39</t>
  </si>
  <si>
    <t>741421823</t>
  </si>
  <si>
    <t>Demontáž hromosvodného vedení bez zachování funkčnosti svodových drátů nebo lan na rovné střeše, průměru přes 8 mm</t>
  </si>
  <si>
    <t>-1296790861</t>
  </si>
  <si>
    <t>https://podminky.urs.cz/item/CS_URS_2022_01/741421823</t>
  </si>
  <si>
    <t>40</t>
  </si>
  <si>
    <t>741421855</t>
  </si>
  <si>
    <t>Demontáž hromosvodného vedení podpěr střešního vedení pro plochou střechu</t>
  </si>
  <si>
    <t>-2062437735</t>
  </si>
  <si>
    <t>https://podminky.urs.cz/item/CS_URS_2022_01/741421855</t>
  </si>
  <si>
    <t>stávající hromosvod - předpoklad 1 x délka</t>
  </si>
  <si>
    <t>0,78</t>
  </si>
  <si>
    <t>41</t>
  </si>
  <si>
    <t>741421843</t>
  </si>
  <si>
    <t>Demontáž hromosvodného vedení bez zachování funkčnosti svorek šroubových se 2 šrouby</t>
  </si>
  <si>
    <t>-2006245079</t>
  </si>
  <si>
    <t>https://podminky.urs.cz/item/CS_URS_2022_01/741421843</t>
  </si>
  <si>
    <t>stávající hromosvod - předpoklad - po celém obvodu střechy</t>
  </si>
  <si>
    <t>0,24</t>
  </si>
  <si>
    <t>42</t>
  </si>
  <si>
    <t>741810001</t>
  </si>
  <si>
    <t>Zkoušky a prohlídky elektrických rozvodů a zařízení celková prohlídka a vyhotovení revizní zprávy pro objem montážních prací do 100 tis. Kč</t>
  </si>
  <si>
    <t>1136214136</t>
  </si>
  <si>
    <t>https://podminky.urs.cz/item/CS_URS_2022_01/741810001</t>
  </si>
  <si>
    <t>Poznámka k položce:_x000d_
revize hromosvodu</t>
  </si>
  <si>
    <t>43</t>
  </si>
  <si>
    <t>998741202</t>
  </si>
  <si>
    <t>Přesun hmot pro silnoproud stanovený procentní sazbou (%) z ceny vodorovná dopravní vzdálenost do 50 m v objektech výšky přes 6 do 12 m</t>
  </si>
  <si>
    <t>%</t>
  </si>
  <si>
    <t>-1418393871</t>
  </si>
  <si>
    <t>https://podminky.urs.cz/item/CS_URS_2022_01/998741202</t>
  </si>
  <si>
    <t>751</t>
  </si>
  <si>
    <t>Vzduchotechnika</t>
  </si>
  <si>
    <t>44</t>
  </si>
  <si>
    <t>751398821</t>
  </si>
  <si>
    <t>Demontáž ostatních zařízení větrací mřížky stěnové, průřezu do 0,040 m2</t>
  </si>
  <si>
    <t>223841071</t>
  </si>
  <si>
    <t>https://podminky.urs.cz/item/CS_URS_2022_01/751398821</t>
  </si>
  <si>
    <t>zadělání 31 ks větracích otvorů - demontáž stávajících mřížek</t>
  </si>
  <si>
    <t>762</t>
  </si>
  <si>
    <t>Konstrukce tesařské</t>
  </si>
  <si>
    <t>45</t>
  </si>
  <si>
    <t>762341024</t>
  </si>
  <si>
    <t>Bednění střech střech rovných sklonu do 60° s vyřezáním otvorů z dřevoštěpkových desek OSB šroubovaných na krokve na pero a drážku, tloušťky desky 18 mm</t>
  </si>
  <si>
    <t>-1144186878</t>
  </si>
  <si>
    <t>https://podminky.urs.cz/item/CS_URS_2022_01/762341024</t>
  </si>
  <si>
    <t>nová podkladní konstrukce</t>
  </si>
  <si>
    <t>46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</si>
  <si>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</si>
  <si>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</si>
  <si>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797139074</t>
  </si>
  <si>
    <t>https://podminky.urs.cz/item/CS_URS_2022_01/762342812</t>
  </si>
  <si>
    <t>výměna laťování v rozsahu 8%</t>
  </si>
  <si>
    <t>1,05*604*0,08</t>
  </si>
  <si>
    <t>47</t>
  </si>
  <si>
    <t>762342214</t>
  </si>
  <si>
    <t>Montáž laťování střech jednoduchých sklonu do 60° při osové vzdálenosti latí přes 150 do 360 mm</t>
  </si>
  <si>
    <t>-378299590</t>
  </si>
  <si>
    <t>https://podminky.urs.cz/item/CS_URS_2022_01/762342214</t>
  </si>
  <si>
    <t>48</t>
  </si>
  <si>
    <t>60514114</t>
  </si>
  <si>
    <t>řezivo jehličnaté lať impregnovaná dl 4 m</t>
  </si>
  <si>
    <t>m3</t>
  </si>
  <si>
    <t>463946728</t>
  </si>
  <si>
    <t>laťování á 0,34 m</t>
  </si>
  <si>
    <t>50,736/0,34*0,06*0,025</t>
  </si>
  <si>
    <t>0,224*1,1 'Přepočtené koeficientem množství</t>
  </si>
  <si>
    <t>49</t>
  </si>
  <si>
    <t>762420011</t>
  </si>
  <si>
    <t>Obložení stropů nebo střešních podhledů z cementotřískových desek šroubovaných na sraz, tloušťky desky 12 mm</t>
  </si>
  <si>
    <t>-195417443</t>
  </si>
  <si>
    <t>https://podminky.urs.cz/item/CS_URS_2022_01/762420011</t>
  </si>
  <si>
    <t>obložení podhledu - přesahu střechy</t>
  </si>
  <si>
    <t>0,67*37,22*2</t>
  </si>
  <si>
    <t>50</t>
  </si>
  <si>
    <t>762430012</t>
  </si>
  <si>
    <t>Obložení stěn z cementotřískových desek šroubovaných na sraz, tloušťky desky 12 mm</t>
  </si>
  <si>
    <t>850026502</t>
  </si>
  <si>
    <t>https://podminky.urs.cz/item/CS_URS_2022_01/762430012</t>
  </si>
  <si>
    <t>dle pohledů na obložení střešní konstrukce</t>
  </si>
  <si>
    <t>pohled 1-1</t>
  </si>
  <si>
    <t>12,05*0,78</t>
  </si>
  <si>
    <t>12,92*0,24</t>
  </si>
  <si>
    <t>12,25*0,78</t>
  </si>
  <si>
    <t>pohled 2-2</t>
  </si>
  <si>
    <t>(16,19*0,78)+((1,47*16,19)/2)</t>
  </si>
  <si>
    <t>(5,57*0,24)+((0,54*5,77)/2)</t>
  </si>
  <si>
    <t>pohled 3-3</t>
  </si>
  <si>
    <t>13,14*2,25</t>
  </si>
  <si>
    <t>10,93*1,63</t>
  </si>
  <si>
    <t>13,15*2,25</t>
  </si>
  <si>
    <t>pohled 4-4</t>
  </si>
  <si>
    <t>(6,7*1,631)+((0,533*6,7)/2)</t>
  </si>
  <si>
    <t>pohled 5-5</t>
  </si>
  <si>
    <t>pohled 6-6</t>
  </si>
  <si>
    <t>51</t>
  </si>
  <si>
    <t>762101961</t>
  </si>
  <si>
    <t>Vyřezání jednotlivých otvorů ve stěnách a příčkách s vyřezáním konstrukce s bedněním z desek tvrdých (cementotřískových, cementových, dřevoštěpkových apod.), otvoru plochy jednotlivě do 1 m2</t>
  </si>
  <si>
    <t>-892602947</t>
  </si>
  <si>
    <t>https://podminky.urs.cz/item/CS_URS_2022_01/762101961</t>
  </si>
  <si>
    <t>zřízení větracích otvorů do podstřešního bednění</t>
  </si>
  <si>
    <t>68*(0,05+0,2)*2</t>
  </si>
  <si>
    <t>52</t>
  </si>
  <si>
    <t>762521108</t>
  </si>
  <si>
    <t>Položení podlah nehoblovaných na sraz z fošen hrubých</t>
  </si>
  <si>
    <t>454760303</t>
  </si>
  <si>
    <t>https://podminky.urs.cz/item/CS_URS_2022_01/762521108</t>
  </si>
  <si>
    <t>dle půdorysu - revizní lávka</t>
  </si>
  <si>
    <t>0,5*35</t>
  </si>
  <si>
    <t>0,5*7,9</t>
  </si>
  <si>
    <t>1*1,6</t>
  </si>
  <si>
    <t>53</t>
  </si>
  <si>
    <t>60511081</t>
  </si>
  <si>
    <t>řezivo jehličnaté středové smrk tl 18-32mm dl 4-5m</t>
  </si>
  <si>
    <t>903397255</t>
  </si>
  <si>
    <t>23,05*0,022</t>
  </si>
  <si>
    <t>0,507*1,1 'Přepočtené koeficientem množství</t>
  </si>
  <si>
    <t>54</t>
  </si>
  <si>
    <t>762595001</t>
  </si>
  <si>
    <t>Spojovací prostředky podlah a podkladových konstrukcí hřebíky, vruty</t>
  </si>
  <si>
    <t>-1830109852</t>
  </si>
  <si>
    <t>https://podminky.urs.cz/item/CS_URS_2022_01/762595001</t>
  </si>
  <si>
    <t>55</t>
  </si>
  <si>
    <t>763761201</t>
  </si>
  <si>
    <t>Montáž otvorových výplní dvířek, poklopů, štítových větracích oken</t>
  </si>
  <si>
    <t>-1681026263</t>
  </si>
  <si>
    <t>https://podminky.urs.cz/item/CS_URS_2022_01/763761201</t>
  </si>
  <si>
    <t>revizní vlez do podstřešního prostoru</t>
  </si>
  <si>
    <t>56</t>
  </si>
  <si>
    <t>59590737</t>
  </si>
  <si>
    <t>deska cementotřísková bez povrchové úpravy tl 12mm</t>
  </si>
  <si>
    <t>-1811524818</t>
  </si>
  <si>
    <t>0,7*1,1 'Přepočtené koeficientem množství</t>
  </si>
  <si>
    <t>57</t>
  </si>
  <si>
    <t>243205671</t>
  </si>
  <si>
    <t>rám křídla</t>
  </si>
  <si>
    <t>(0,7+0,7+1+1)*0,04*0,04</t>
  </si>
  <si>
    <t>rám - zárubeň</t>
  </si>
  <si>
    <t>0,01*1,1 'Přepočtené koeficientem množství</t>
  </si>
  <si>
    <t>58</t>
  </si>
  <si>
    <t>59231516</t>
  </si>
  <si>
    <t>pant na vrátka Pz dl 350mm v 60mm</t>
  </si>
  <si>
    <t>-1967095921</t>
  </si>
  <si>
    <t>59</t>
  </si>
  <si>
    <t>54916310</t>
  </si>
  <si>
    <t>kování dveřní petlice dveřová lakovaná černá 280/100mm</t>
  </si>
  <si>
    <t>-1520102811</t>
  </si>
  <si>
    <t>100*0,01 'Přepočtené koeficientem množství</t>
  </si>
  <si>
    <t>60</t>
  </si>
  <si>
    <t>762322911</t>
  </si>
  <si>
    <t>Ztužení konstrukcí (materiál v ceně) fošnami nebo hranolky průřezové plochy do 100 cm2</t>
  </si>
  <si>
    <t>1228509003</t>
  </si>
  <si>
    <t>https://podminky.urs.cz/item/CS_URS_2022_01/762322911</t>
  </si>
  <si>
    <t>ztužení D1</t>
  </si>
  <si>
    <t>2*(2,03+2,18+2,98)</t>
  </si>
  <si>
    <t>2*(2+2,18+2,98)</t>
  </si>
  <si>
    <t>2*(2,05+1,56+2,57)</t>
  </si>
  <si>
    <t>61</t>
  </si>
  <si>
    <t>-2112086876</t>
  </si>
  <si>
    <t>ztužení D2</t>
  </si>
  <si>
    <t>2*(1,02+0,85+1,33)*2</t>
  </si>
  <si>
    <t>2*(0,8+0,28+0,85)</t>
  </si>
  <si>
    <t>62</t>
  </si>
  <si>
    <t>762321911</t>
  </si>
  <si>
    <t>Ztužení konstrukcí (materiál v ceně) prkny tl. do 32 mm</t>
  </si>
  <si>
    <t>-225157880</t>
  </si>
  <si>
    <t>https://podminky.urs.cz/item/CS_URS_2022_01/762321911</t>
  </si>
  <si>
    <t>první dva krajní vazníky A-A</t>
  </si>
  <si>
    <t>sloupky 24/130</t>
  </si>
  <si>
    <t>4*(2,25+2,05+1,76+1,62+1,62)</t>
  </si>
  <si>
    <t>diagonály 24/85</t>
  </si>
  <si>
    <t>4*(3,16+2,42+2,18+2,16+1,99+1,78)</t>
  </si>
  <si>
    <t>první dva krajní vazníky B-B</t>
  </si>
  <si>
    <t>4*1,63</t>
  </si>
  <si>
    <t>4*(1,95+1,66+1,8+1,37+1,5)</t>
  </si>
  <si>
    <t>vnitřní vazníky A-A</t>
  </si>
  <si>
    <t>20*(2,25+2,05+1,76+1,62+1,62)</t>
  </si>
  <si>
    <t>20*(3,16+2,42+1,99+1,78)</t>
  </si>
  <si>
    <t>vnitřní vazníky B-B</t>
  </si>
  <si>
    <t>8*1,63</t>
  </si>
  <si>
    <t>8*(1,95+1,66+1,5)</t>
  </si>
  <si>
    <t>63</t>
  </si>
  <si>
    <t>762795000</t>
  </si>
  <si>
    <t>Spojovací prostředky prostorových vázaných konstrukcí hřebíky, svory, fixační prkna</t>
  </si>
  <si>
    <t>-448555908</t>
  </si>
  <si>
    <t>https://podminky.urs.cz/item/CS_URS_2022_01/762795000</t>
  </si>
  <si>
    <t>ztužení - přepočet dle objemové hmotnosti řeziva 550 kg/m3</t>
  </si>
  <si>
    <t>(0,198+0,08+1,502)/0,55</t>
  </si>
  <si>
    <t>64</t>
  </si>
  <si>
    <t>762083121</t>
  </si>
  <si>
    <t>Impregnace řeziva máčením proti dřevokaznému hmyzu, houbám a plísním, třída ohrožení 1 a 2 (dřevo v interiéru)</t>
  </si>
  <si>
    <t>-96711893</t>
  </si>
  <si>
    <t>https://podminky.urs.cz/item/CS_URS_2022_01/762083121</t>
  </si>
  <si>
    <t>lávka</t>
  </si>
  <si>
    <t>0,558</t>
  </si>
  <si>
    <t>65</t>
  </si>
  <si>
    <t>998762102</t>
  </si>
  <si>
    <t>Přesun hmot pro konstrukce tesařské stanovený z hmotnosti přesunovaného materiálu vodorovná dopravní vzdálenost do 50 m v objektech výšky přes 6 do 12 m</t>
  </si>
  <si>
    <t>696577921</t>
  </si>
  <si>
    <t>https://podminky.urs.cz/item/CS_URS_2022_01/998762102</t>
  </si>
  <si>
    <t>763</t>
  </si>
  <si>
    <t>Konstrukce suché výstavby</t>
  </si>
  <si>
    <t>66</t>
  </si>
  <si>
    <t>763132812</t>
  </si>
  <si>
    <t>Demontáž podhledu nebo samostatného požárního předělu ze sádrokartonových desek desek, opláštění dvojité</t>
  </si>
  <si>
    <t>8303948</t>
  </si>
  <si>
    <t>https://podminky.urs.cz/item/CS_URS_2022_01/763132812</t>
  </si>
  <si>
    <t>demontáž SDK podhledu přesahu střechy</t>
  </si>
  <si>
    <t>764</t>
  </si>
  <si>
    <t>Konstrukce klempířské</t>
  </si>
  <si>
    <t>67</t>
  </si>
  <si>
    <t>764212432</t>
  </si>
  <si>
    <t>Oplechování střešních prvků z pozinkovaného plechu okapu okapovým plechem střechy rovné rš 200 mm</t>
  </si>
  <si>
    <t>707287245</t>
  </si>
  <si>
    <t>https://podminky.urs.cz/item/CS_URS_2022_01/764212432</t>
  </si>
  <si>
    <t>K.01</t>
  </si>
  <si>
    <t>68</t>
  </si>
  <si>
    <t>764.Rpol.K.02</t>
  </si>
  <si>
    <t>Žlab podokapní z pozinkovaného plechu s povrchovou úpravou včetně háků a čel půlkruhový rš 500 mm</t>
  </si>
  <si>
    <t>-1486469296</t>
  </si>
  <si>
    <t>dle půdorysu</t>
  </si>
  <si>
    <t>69</t>
  </si>
  <si>
    <t>764.Rpol.500/150</t>
  </si>
  <si>
    <t>Žlab podokapní z pozinkovaného plechu s povrchovou úpravou včetně háků a čel kotlík oválný (trychtýřový), rš žlabu/průměr svodu 500/150 mm</t>
  </si>
  <si>
    <t>54605059</t>
  </si>
  <si>
    <t>70</t>
  </si>
  <si>
    <t>764.Rpol.150</t>
  </si>
  <si>
    <t>Svod z pozinkovaného plechu s upraveným povrchem včetně objímek, kolen a odskoků kruhový, průměru 150 mm</t>
  </si>
  <si>
    <t>1013317914</t>
  </si>
  <si>
    <t>výška dle půdorysu + cca 1 m odklonění ke stěně</t>
  </si>
  <si>
    <t>2*5,5</t>
  </si>
  <si>
    <t>1*6,5</t>
  </si>
  <si>
    <t>71</t>
  </si>
  <si>
    <t>764.Rpol.K.03.1</t>
  </si>
  <si>
    <t>Oplechování střešních prvků z pozinkovaného plechu štítu závětrnou lištou rš 210 mm</t>
  </si>
  <si>
    <t>1956358114</t>
  </si>
  <si>
    <t>K.03</t>
  </si>
  <si>
    <t>délka dle detailu B</t>
  </si>
  <si>
    <t>5,795+16,257+5,795+16,257+6,72+6,72+37,22</t>
  </si>
  <si>
    <t>72</t>
  </si>
  <si>
    <t>764.Rpol.K.03.2</t>
  </si>
  <si>
    <t>Oplechování střešních prvků z pozinkovaného plechu s povrchovou úpravou štítu závětrnou lištou rš 165 mm</t>
  </si>
  <si>
    <t>-1846395490</t>
  </si>
  <si>
    <t>73</t>
  </si>
  <si>
    <t>764002812</t>
  </si>
  <si>
    <t>Demontáž klempířských konstrukcí okapového plechu do suti, v krytině skládané</t>
  </si>
  <si>
    <t>1228220020</t>
  </si>
  <si>
    <t>https://podminky.urs.cz/item/CS_URS_2022_01/764002812</t>
  </si>
  <si>
    <t>74</t>
  </si>
  <si>
    <t>764004801</t>
  </si>
  <si>
    <t>Demontáž klempířských konstrukcí žlabu podokapního do suti</t>
  </si>
  <si>
    <t>1308868767</t>
  </si>
  <si>
    <t>https://podminky.urs.cz/item/CS_URS_2022_01/764004801</t>
  </si>
  <si>
    <t>75</t>
  </si>
  <si>
    <t>764004861</t>
  </si>
  <si>
    <t>Demontáž klempířských konstrukcí svodu do suti</t>
  </si>
  <si>
    <t>716501256</t>
  </si>
  <si>
    <t>https://podminky.urs.cz/item/CS_URS_2022_01/764004861</t>
  </si>
  <si>
    <t>76</t>
  </si>
  <si>
    <t>764002801</t>
  </si>
  <si>
    <t>Demontáž klempířských konstrukcí závětrné lišty do suti</t>
  </si>
  <si>
    <t>57935536</t>
  </si>
  <si>
    <t>https://podminky.urs.cz/item/CS_URS_2022_01/764002801</t>
  </si>
  <si>
    <t>dle pohledů na boční bednění střechy</t>
  </si>
  <si>
    <t>77</t>
  </si>
  <si>
    <t>998764202</t>
  </si>
  <si>
    <t>Přesun hmot pro konstrukce klempířské stanovený procentní sazbou (%) z ceny vodorovná dopravní vzdálenost do 50 m v objektech výšky přes 6 do 12 m</t>
  </si>
  <si>
    <t>829547244</t>
  </si>
  <si>
    <t>https://podminky.urs.cz/item/CS_URS_2022_01/998764202</t>
  </si>
  <si>
    <t>765</t>
  </si>
  <si>
    <t>Krytina skládaná</t>
  </si>
  <si>
    <t>78</t>
  </si>
  <si>
    <t>765152801</t>
  </si>
  <si>
    <t>Demontáž krytiny bitumenové vlnité sklonu do 30° do suti</t>
  </si>
  <si>
    <t>-423446694</t>
  </si>
  <si>
    <t>https://podminky.urs.cz/item/CS_URS_2022_01/765152801</t>
  </si>
  <si>
    <t>demontáž stávající krytiny</t>
  </si>
  <si>
    <t>766</t>
  </si>
  <si>
    <t>Konstrukce truhlářské</t>
  </si>
  <si>
    <t>79</t>
  </si>
  <si>
    <t>766411821</t>
  </si>
  <si>
    <t>Demontáž obložení stěn palubkami</t>
  </si>
  <si>
    <t>1272386940</t>
  </si>
  <si>
    <t>https://podminky.urs.cz/item/CS_URS_2022_01/766411821</t>
  </si>
  <si>
    <t>767</t>
  </si>
  <si>
    <t>Konstrukce zámečnické</t>
  </si>
  <si>
    <t>80</t>
  </si>
  <si>
    <t>767810111</t>
  </si>
  <si>
    <t>Montáž větracích mřížek ocelových čtyřhranných, průřezu do 0,01 m2</t>
  </si>
  <si>
    <t>2033463084</t>
  </si>
  <si>
    <t>https://podminky.urs.cz/item/CS_URS_2022_01/767810111</t>
  </si>
  <si>
    <t>opatření nových větracích otvorů mřížkou</t>
  </si>
  <si>
    <t>81</t>
  </si>
  <si>
    <t>429.Rpol.50/200</t>
  </si>
  <si>
    <t>mřížka větrací do dřeva kovová 50x200mm lakovaná</t>
  </si>
  <si>
    <t>168055555</t>
  </si>
  <si>
    <t>82</t>
  </si>
  <si>
    <t>767832802</t>
  </si>
  <si>
    <t>Demontáž venkovních požárních žebříků bez ochranného koše</t>
  </si>
  <si>
    <t>1755935142</t>
  </si>
  <si>
    <t>https://podminky.urs.cz/item/CS_URS_2022_01/767832802</t>
  </si>
  <si>
    <t>Z1</t>
  </si>
  <si>
    <t>83</t>
  </si>
  <si>
    <t>767832102</t>
  </si>
  <si>
    <t>Montáž venkovních požárních žebříků do zdiva bez suchovodu</t>
  </si>
  <si>
    <t>-1021255472</t>
  </si>
  <si>
    <t>https://podminky.urs.cz/item/CS_URS_2022_01/767832102</t>
  </si>
  <si>
    <t>84</t>
  </si>
  <si>
    <t>44983046</t>
  </si>
  <si>
    <t>žebřík venkovní s přímým výstupem a ochranným košem bez suchovodu z pozinkované oceli celkem do dl 6m</t>
  </si>
  <si>
    <t>1237267286</t>
  </si>
  <si>
    <t>Poznámka k položce:_x000d_
opatřit uzamykatelným poklopem</t>
  </si>
  <si>
    <t>85</t>
  </si>
  <si>
    <t>767834111</t>
  </si>
  <si>
    <t>Montáž venkovních požárních žebříků Příplatek k cenám za montáž ochranného koše, připevněného šroubováním</t>
  </si>
  <si>
    <t>-571986918</t>
  </si>
  <si>
    <t>https://podminky.urs.cz/item/CS_URS_2022_01/767834111</t>
  </si>
  <si>
    <t>86</t>
  </si>
  <si>
    <t>767881121</t>
  </si>
  <si>
    <t>Montáž záchytného systému proti pádu bodů samostatných nebo v systému s poddajným kotvícím vedením do sendvičových panelů samořeznými vruty, nýtováním</t>
  </si>
  <si>
    <t>-712460650</t>
  </si>
  <si>
    <t>https://podminky.urs.cz/item/CS_URS_2022_01/767881121</t>
  </si>
  <si>
    <t>Poznámka k položce:_x000d_
včetně revize</t>
  </si>
  <si>
    <t>kotvící body U1</t>
  </si>
  <si>
    <t>87</t>
  </si>
  <si>
    <t>70921355</t>
  </si>
  <si>
    <t>kotvicí bod pro tenké dřevěné konstrukce pomocí 16ti vrutů dl 300mm</t>
  </si>
  <si>
    <t>-1135728981</t>
  </si>
  <si>
    <t>88</t>
  </si>
  <si>
    <t>998767102</t>
  </si>
  <si>
    <t>Přesun hmot pro zámečnické konstrukce stanovený z hmotnosti přesunovaného materiálu vodorovná dopravní vzdálenost do 50 m v objektech výšky přes 6 do 12 m</t>
  </si>
  <si>
    <t>-1680837901</t>
  </si>
  <si>
    <t>https://podminky.urs.cz/item/CS_URS_2022_01/998767102</t>
  </si>
  <si>
    <t>783</t>
  </si>
  <si>
    <t>Dokončovací práce - nátěry</t>
  </si>
  <si>
    <t>89</t>
  </si>
  <si>
    <t>783417103</t>
  </si>
  <si>
    <t>Krycí nátěr (email) klempířských konstrukcí jednonásobný syntetický samozákladující</t>
  </si>
  <si>
    <t>2005865439</t>
  </si>
  <si>
    <t>https://podminky.urs.cz/item/CS_URS_2022_01/783417103</t>
  </si>
  <si>
    <t>pro K.01</t>
  </si>
  <si>
    <t>37,22*0,05</t>
  </si>
  <si>
    <t>VRN</t>
  </si>
  <si>
    <t>Vedlejší rozpočtové náklady</t>
  </si>
  <si>
    <t>VRN3</t>
  </si>
  <si>
    <t>Zařízení staveniště</t>
  </si>
  <si>
    <t>90</t>
  </si>
  <si>
    <t>030001000</t>
  </si>
  <si>
    <t>kpl.</t>
  </si>
  <si>
    <t>1024</t>
  </si>
  <si>
    <t>-433229883</t>
  </si>
  <si>
    <t>https://podminky.urs.cz/item/CS_URS_2022_01/030001000</t>
  </si>
  <si>
    <t>VRN4</t>
  </si>
  <si>
    <t>Inženýrská činnost</t>
  </si>
  <si>
    <t>91</t>
  </si>
  <si>
    <t>041103000</t>
  </si>
  <si>
    <t>Autorský dozor projektanta</t>
  </si>
  <si>
    <t>1315887011</t>
  </si>
  <si>
    <t>https://podminky.urs.cz/item/CS_URS_2022_01/041103000</t>
  </si>
  <si>
    <t>VRN6</t>
  </si>
  <si>
    <t>Územní vlivy</t>
  </si>
  <si>
    <t>92</t>
  </si>
  <si>
    <t>061002000</t>
  </si>
  <si>
    <t>Vliv klimatických podmínek</t>
  </si>
  <si>
    <t>457500458</t>
  </si>
  <si>
    <t>https://podminky.urs.cz/item/CS_URS_2022_01/061002000</t>
  </si>
  <si>
    <t>Poznámka k položce:_x000d_
zakrývání konstrukcí při provádění prací - proti zatečení do interiéru</t>
  </si>
  <si>
    <t>93</t>
  </si>
  <si>
    <t>065002000</t>
  </si>
  <si>
    <t>Mimostaveništní doprava materiálů</t>
  </si>
  <si>
    <t>-1403836160</t>
  </si>
  <si>
    <t>https://podminky.urs.cz/item/CS_URS_2022_01/065002000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</si>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</sst>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622142001" TargetMode="External" /><Relationship Id="rId2" Type="http://schemas.openxmlformats.org/officeDocument/2006/relationships/hyperlink" Target="https://podminky.urs.cz/item/CS_URS_2022_01/946113117" TargetMode="External" /><Relationship Id="rId3" Type="http://schemas.openxmlformats.org/officeDocument/2006/relationships/hyperlink" Target="https://podminky.urs.cz/item/CS_URS_2022_01/946113217" TargetMode="External" /><Relationship Id="rId4" Type="http://schemas.openxmlformats.org/officeDocument/2006/relationships/hyperlink" Target="https://podminky.urs.cz/item/CS_URS_2022_01/946113817" TargetMode="External" /><Relationship Id="rId5" Type="http://schemas.openxmlformats.org/officeDocument/2006/relationships/hyperlink" Target="https://podminky.urs.cz/item/CS_URS_2022_01/952902501" TargetMode="External" /><Relationship Id="rId6" Type="http://schemas.openxmlformats.org/officeDocument/2006/relationships/hyperlink" Target="https://podminky.urs.cz/item/CS_URS_2022_01/997013152" TargetMode="External" /><Relationship Id="rId7" Type="http://schemas.openxmlformats.org/officeDocument/2006/relationships/hyperlink" Target="https://podminky.urs.cz/item/CS_URS_2022_01/997013501" TargetMode="External" /><Relationship Id="rId8" Type="http://schemas.openxmlformats.org/officeDocument/2006/relationships/hyperlink" Target="https://podminky.urs.cz/item/CS_URS_2022_01/997013509" TargetMode="External" /><Relationship Id="rId9" Type="http://schemas.openxmlformats.org/officeDocument/2006/relationships/hyperlink" Target="https://podminky.urs.cz/item/CS_URS_2022_01/997013631" TargetMode="External" /><Relationship Id="rId10" Type="http://schemas.openxmlformats.org/officeDocument/2006/relationships/hyperlink" Target="https://podminky.urs.cz/item/CS_URS_2022_01/997013645" TargetMode="External" /><Relationship Id="rId11" Type="http://schemas.openxmlformats.org/officeDocument/2006/relationships/hyperlink" Target="https://podminky.urs.cz/item/CS_URS_2022_01/997013811" TargetMode="External" /><Relationship Id="rId12" Type="http://schemas.openxmlformats.org/officeDocument/2006/relationships/hyperlink" Target="https://podminky.urs.cz/item/CS_URS_2022_01/997013812" TargetMode="External" /><Relationship Id="rId13" Type="http://schemas.openxmlformats.org/officeDocument/2006/relationships/hyperlink" Target="https://podminky.urs.cz/item/CS_URS_2022_01/712331111" TargetMode="External" /><Relationship Id="rId14" Type="http://schemas.openxmlformats.org/officeDocument/2006/relationships/hyperlink" Target="https://podminky.urs.cz/item/CS_URS_2022_01/712341559" TargetMode="External" /><Relationship Id="rId15" Type="http://schemas.openxmlformats.org/officeDocument/2006/relationships/hyperlink" Target="https://podminky.urs.cz/item/CS_URS_2022_01/712391176" TargetMode="External" /><Relationship Id="rId16" Type="http://schemas.openxmlformats.org/officeDocument/2006/relationships/hyperlink" Target="https://podminky.urs.cz/item/CS_URS_2022_01/712300921" TargetMode="External" /><Relationship Id="rId17" Type="http://schemas.openxmlformats.org/officeDocument/2006/relationships/hyperlink" Target="https://podminky.urs.cz/item/CS_URS_2022_01/712341715" TargetMode="External" /><Relationship Id="rId18" Type="http://schemas.openxmlformats.org/officeDocument/2006/relationships/hyperlink" Target="https://podminky.urs.cz/item/CS_URS_2022_01/712341716" TargetMode="External" /><Relationship Id="rId19" Type="http://schemas.openxmlformats.org/officeDocument/2006/relationships/hyperlink" Target="https://podminky.urs.cz/item/CS_URS_2022_01/998712102" TargetMode="External" /><Relationship Id="rId20" Type="http://schemas.openxmlformats.org/officeDocument/2006/relationships/hyperlink" Target="https://podminky.urs.cz/item/CS_URS_2022_01/713111111" TargetMode="External" /><Relationship Id="rId21" Type="http://schemas.openxmlformats.org/officeDocument/2006/relationships/hyperlink" Target="https://podminky.urs.cz/item/CS_URS_2022_01/713131155" TargetMode="External" /><Relationship Id="rId22" Type="http://schemas.openxmlformats.org/officeDocument/2006/relationships/hyperlink" Target="https://podminky.urs.cz/item/CS_URS_2022_01/713191133" TargetMode="External" /><Relationship Id="rId23" Type="http://schemas.openxmlformats.org/officeDocument/2006/relationships/hyperlink" Target="https://podminky.urs.cz/item/CS_URS_2022_01/998713102" TargetMode="External" /><Relationship Id="rId24" Type="http://schemas.openxmlformats.org/officeDocument/2006/relationships/hyperlink" Target="https://podminky.urs.cz/item/CS_URS_2022_01/741420001" TargetMode="External" /><Relationship Id="rId25" Type="http://schemas.openxmlformats.org/officeDocument/2006/relationships/hyperlink" Target="https://podminky.urs.cz/item/CS_URS_2022_01/741420023" TargetMode="External" /><Relationship Id="rId26" Type="http://schemas.openxmlformats.org/officeDocument/2006/relationships/hyperlink" Target="https://podminky.urs.cz/item/CS_URS_2022_01/741421823" TargetMode="External" /><Relationship Id="rId27" Type="http://schemas.openxmlformats.org/officeDocument/2006/relationships/hyperlink" Target="https://podminky.urs.cz/item/CS_URS_2022_01/741421855" TargetMode="External" /><Relationship Id="rId28" Type="http://schemas.openxmlformats.org/officeDocument/2006/relationships/hyperlink" Target="https://podminky.urs.cz/item/CS_URS_2022_01/741421843" TargetMode="External" /><Relationship Id="rId29" Type="http://schemas.openxmlformats.org/officeDocument/2006/relationships/hyperlink" Target="https://podminky.urs.cz/item/CS_URS_2022_01/741810001" TargetMode="External" /><Relationship Id="rId30" Type="http://schemas.openxmlformats.org/officeDocument/2006/relationships/hyperlink" Target="https://podminky.urs.cz/item/CS_URS_2022_01/998741202" TargetMode="External" /><Relationship Id="rId31" Type="http://schemas.openxmlformats.org/officeDocument/2006/relationships/hyperlink" Target="https://podminky.urs.cz/item/CS_URS_2022_01/751398821" TargetMode="External" /><Relationship Id="rId32" Type="http://schemas.openxmlformats.org/officeDocument/2006/relationships/hyperlink" Target="https://podminky.urs.cz/item/CS_URS_2022_01/762341024" TargetMode="External" /><Relationship Id="rId33" Type="http://schemas.openxmlformats.org/officeDocument/2006/relationships/hyperlink" Target="https://podminky.urs.cz/item/CS_URS_2022_01/762342812" TargetMode="External" /><Relationship Id="rId34" Type="http://schemas.openxmlformats.org/officeDocument/2006/relationships/hyperlink" Target="https://podminky.urs.cz/item/CS_URS_2022_01/762342214" TargetMode="External" /><Relationship Id="rId35" Type="http://schemas.openxmlformats.org/officeDocument/2006/relationships/hyperlink" Target="https://podminky.urs.cz/item/CS_URS_2022_01/762420011" TargetMode="External" /><Relationship Id="rId36" Type="http://schemas.openxmlformats.org/officeDocument/2006/relationships/hyperlink" Target="https://podminky.urs.cz/item/CS_URS_2022_01/762430012" TargetMode="External" /><Relationship Id="rId37" Type="http://schemas.openxmlformats.org/officeDocument/2006/relationships/hyperlink" Target="https://podminky.urs.cz/item/CS_URS_2022_01/762101961" TargetMode="External" /><Relationship Id="rId38" Type="http://schemas.openxmlformats.org/officeDocument/2006/relationships/hyperlink" Target="https://podminky.urs.cz/item/CS_URS_2022_01/762521108" TargetMode="External" /><Relationship Id="rId39" Type="http://schemas.openxmlformats.org/officeDocument/2006/relationships/hyperlink" Target="https://podminky.urs.cz/item/CS_URS_2022_01/762595001" TargetMode="External" /><Relationship Id="rId40" Type="http://schemas.openxmlformats.org/officeDocument/2006/relationships/hyperlink" Target="https://podminky.urs.cz/item/CS_URS_2022_01/763761201" TargetMode="External" /><Relationship Id="rId41" Type="http://schemas.openxmlformats.org/officeDocument/2006/relationships/hyperlink" Target="https://podminky.urs.cz/item/CS_URS_2022_01/762322911" TargetMode="External" /><Relationship Id="rId42" Type="http://schemas.openxmlformats.org/officeDocument/2006/relationships/hyperlink" Target="https://podminky.urs.cz/item/CS_URS_2022_01/762322911" TargetMode="External" /><Relationship Id="rId43" Type="http://schemas.openxmlformats.org/officeDocument/2006/relationships/hyperlink" Target="https://podminky.urs.cz/item/CS_URS_2022_01/762321911" TargetMode="External" /><Relationship Id="rId44" Type="http://schemas.openxmlformats.org/officeDocument/2006/relationships/hyperlink" Target="https://podminky.urs.cz/item/CS_URS_2022_01/762795000" TargetMode="External" /><Relationship Id="rId45" Type="http://schemas.openxmlformats.org/officeDocument/2006/relationships/hyperlink" Target="https://podminky.urs.cz/item/CS_URS_2022_01/762083121" TargetMode="External" /><Relationship Id="rId46" Type="http://schemas.openxmlformats.org/officeDocument/2006/relationships/hyperlink" Target="https://podminky.urs.cz/item/CS_URS_2022_01/998762102" TargetMode="External" /><Relationship Id="rId47" Type="http://schemas.openxmlformats.org/officeDocument/2006/relationships/hyperlink" Target="https://podminky.urs.cz/item/CS_URS_2022_01/763132812" TargetMode="External" /><Relationship Id="rId48" Type="http://schemas.openxmlformats.org/officeDocument/2006/relationships/hyperlink" Target="https://podminky.urs.cz/item/CS_URS_2022_01/764212432" TargetMode="External" /><Relationship Id="rId49" Type="http://schemas.openxmlformats.org/officeDocument/2006/relationships/hyperlink" Target="https://podminky.urs.cz/item/CS_URS_2022_01/764002812" TargetMode="External" /><Relationship Id="rId50" Type="http://schemas.openxmlformats.org/officeDocument/2006/relationships/hyperlink" Target="https://podminky.urs.cz/item/CS_URS_2022_01/764004801" TargetMode="External" /><Relationship Id="rId51" Type="http://schemas.openxmlformats.org/officeDocument/2006/relationships/hyperlink" Target="https://podminky.urs.cz/item/CS_URS_2022_01/764004861" TargetMode="External" /><Relationship Id="rId52" Type="http://schemas.openxmlformats.org/officeDocument/2006/relationships/hyperlink" Target="https://podminky.urs.cz/item/CS_URS_2022_01/764002801" TargetMode="External" /><Relationship Id="rId53" Type="http://schemas.openxmlformats.org/officeDocument/2006/relationships/hyperlink" Target="https://podminky.urs.cz/item/CS_URS_2022_01/998764202" TargetMode="External" /><Relationship Id="rId54" Type="http://schemas.openxmlformats.org/officeDocument/2006/relationships/hyperlink" Target="https://podminky.urs.cz/item/CS_URS_2022_01/765152801" TargetMode="External" /><Relationship Id="rId55" Type="http://schemas.openxmlformats.org/officeDocument/2006/relationships/hyperlink" Target="https://podminky.urs.cz/item/CS_URS_2022_01/766411821" TargetMode="External" /><Relationship Id="rId56" Type="http://schemas.openxmlformats.org/officeDocument/2006/relationships/hyperlink" Target="https://podminky.urs.cz/item/CS_URS_2022_01/767810111" TargetMode="External" /><Relationship Id="rId57" Type="http://schemas.openxmlformats.org/officeDocument/2006/relationships/hyperlink" Target="https://podminky.urs.cz/item/CS_URS_2022_01/767832802" TargetMode="External" /><Relationship Id="rId58" Type="http://schemas.openxmlformats.org/officeDocument/2006/relationships/hyperlink" Target="https://podminky.urs.cz/item/CS_URS_2022_01/767832102" TargetMode="External" /><Relationship Id="rId59" Type="http://schemas.openxmlformats.org/officeDocument/2006/relationships/hyperlink" Target="https://podminky.urs.cz/item/CS_URS_2022_01/767834111" TargetMode="External" /><Relationship Id="rId60" Type="http://schemas.openxmlformats.org/officeDocument/2006/relationships/hyperlink" Target="https://podminky.urs.cz/item/CS_URS_2022_01/767881121" TargetMode="External" /><Relationship Id="rId61" Type="http://schemas.openxmlformats.org/officeDocument/2006/relationships/hyperlink" Target="https://podminky.urs.cz/item/CS_URS_2022_01/998767102" TargetMode="External" /><Relationship Id="rId62" Type="http://schemas.openxmlformats.org/officeDocument/2006/relationships/hyperlink" Target="https://podminky.urs.cz/item/CS_URS_2022_01/783417103" TargetMode="External" /><Relationship Id="rId63" Type="http://schemas.openxmlformats.org/officeDocument/2006/relationships/hyperlink" Target="https://podminky.urs.cz/item/CS_URS_2022_01/030001000" TargetMode="External" /><Relationship Id="rId64" Type="http://schemas.openxmlformats.org/officeDocument/2006/relationships/hyperlink" Target="https://podminky.urs.cz/item/CS_URS_2022_01/041103000" TargetMode="External" /><Relationship Id="rId65" Type="http://schemas.openxmlformats.org/officeDocument/2006/relationships/hyperlink" Target="https://podminky.urs.cz/item/CS_URS_2022_01/061002000" TargetMode="External" /><Relationship Id="rId66" Type="http://schemas.openxmlformats.org/officeDocument/2006/relationships/hyperlink" Target="https://podminky.urs.cz/item/CS_URS_2022_01/065002000" TargetMode="External" /><Relationship Id="rId6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34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36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20220314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pultové střechy klubu důchodců Aléská 265 v Bílině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Aléská 265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14. 3. 2022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Bílina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DEKPROJEKT s.r.o.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>DEKPROJEKT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16.5" customHeight="1">
      <c r="A55" s="112" t="s">
        <v>79</v>
      </c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'SO-01 - Architektonicko-s...'!J30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82</v>
      </c>
      <c r="AR55" s="119"/>
      <c r="AS55" s="120">
        <v>0</v>
      </c>
      <c r="AT55" s="121">
        <f>ROUND(SUM(AV55:AW55),2)</f>
        <v>0</v>
      </c>
      <c r="AU55" s="122">
        <f>'SO-01 - Architektonicko-s...'!P99</f>
        <v>0</v>
      </c>
      <c r="AV55" s="121">
        <f>'SO-01 - Architektonicko-s...'!J33</f>
        <v>0</v>
      </c>
      <c r="AW55" s="121">
        <f>'SO-01 - Architektonicko-s...'!J34</f>
        <v>0</v>
      </c>
      <c r="AX55" s="121">
        <f>'SO-01 - Architektonicko-s...'!J35</f>
        <v>0</v>
      </c>
      <c r="AY55" s="121">
        <f>'SO-01 - Architektonicko-s...'!J36</f>
        <v>0</v>
      </c>
      <c r="AZ55" s="121">
        <f>'SO-01 - Architektonicko-s...'!F33</f>
        <v>0</v>
      </c>
      <c r="BA55" s="121">
        <f>'SO-01 - Architektonicko-s...'!F34</f>
        <v>0</v>
      </c>
      <c r="BB55" s="121">
        <f>'SO-01 - Architektonicko-s...'!F35</f>
        <v>0</v>
      </c>
      <c r="BC55" s="121">
        <f>'SO-01 - Architektonicko-s...'!F36</f>
        <v>0</v>
      </c>
      <c r="BD55" s="123">
        <f>'SO-01 - Architektonicko-s...'!F37</f>
        <v>0</v>
      </c>
      <c r="BE55" s="7"/>
      <c r="BT55" s="124" t="s">
        <v>83</v>
      </c>
      <c r="BV55" s="124" t="s">
        <v>77</v>
      </c>
      <c r="BW55" s="124" t="s">
        <v>84</v>
      </c>
      <c r="BX55" s="124" t="s">
        <v>5</v>
      </c>
      <c r="CL55" s="124" t="s">
        <v>19</v>
      </c>
      <c r="CM55" s="124" t="s">
        <v>85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RHK0knWX7+fXL2M84P4FgiIqWzH7wGujA4GAzpGDPG1RKEEioohlb3DCwb8jcIbepeWNs4dDBSERKUtz2uiZTA==" hashValue="1dgOyteO16vvil1d5VtbYwmtLV1x1q7dCmy85Q12Dkp1fzRlpJm8lC296/V36v1H6hFufXVgk/ilDcWnWLom8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-01 - Architektonicko-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85</v>
      </c>
    </row>
    <row r="4" s="1" customFormat="1" ht="24.96" customHeight="1">
      <c r="B4" s="21"/>
      <c r="D4" s="127" t="s">
        <v>86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Rekonstrukce pultové střechy klubu důchodců Aléská 265 v Bílině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87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88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14. 3. 2022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27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28</v>
      </c>
      <c r="F15" s="39"/>
      <c r="G15" s="39"/>
      <c r="H15" s="39"/>
      <c r="I15" s="129" t="s">
        <v>29</v>
      </c>
      <c r="J15" s="133" t="s">
        <v>30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31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29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33</v>
      </c>
      <c r="E20" s="39"/>
      <c r="F20" s="39"/>
      <c r="G20" s="39"/>
      <c r="H20" s="39"/>
      <c r="I20" s="129" t="s">
        <v>26</v>
      </c>
      <c r="J20" s="133" t="s">
        <v>34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35</v>
      </c>
      <c r="F21" s="39"/>
      <c r="G21" s="39"/>
      <c r="H21" s="39"/>
      <c r="I21" s="129" t="s">
        <v>29</v>
      </c>
      <c r="J21" s="133" t="s">
        <v>36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38</v>
      </c>
      <c r="E23" s="39"/>
      <c r="F23" s="39"/>
      <c r="G23" s="39"/>
      <c r="H23" s="39"/>
      <c r="I23" s="129" t="s">
        <v>26</v>
      </c>
      <c r="J23" s="133" t="s">
        <v>34</v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">
        <v>35</v>
      </c>
      <c r="F24" s="39"/>
      <c r="G24" s="39"/>
      <c r="H24" s="39"/>
      <c r="I24" s="129" t="s">
        <v>29</v>
      </c>
      <c r="J24" s="133" t="s">
        <v>36</v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39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41</v>
      </c>
      <c r="E30" s="39"/>
      <c r="F30" s="39"/>
      <c r="G30" s="39"/>
      <c r="H30" s="39"/>
      <c r="I30" s="39"/>
      <c r="J30" s="141">
        <f>ROUND(J99,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43</v>
      </c>
      <c r="G32" s="39"/>
      <c r="H32" s="39"/>
      <c r="I32" s="142" t="s">
        <v>42</v>
      </c>
      <c r="J32" s="142" t="s">
        <v>44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45</v>
      </c>
      <c r="E33" s="129" t="s">
        <v>46</v>
      </c>
      <c r="F33" s="144">
        <f>ROUND((SUM(BE99:BE498)),  2)</f>
        <v>0</v>
      </c>
      <c r="G33" s="39"/>
      <c r="H33" s="39"/>
      <c r="I33" s="145">
        <v>0.20999999999999999</v>
      </c>
      <c r="J33" s="144">
        <f>ROUND(((SUM(BE99:BE498))*I33),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47</v>
      </c>
      <c r="F34" s="144">
        <f>ROUND((SUM(BF99:BF498)),  2)</f>
        <v>0</v>
      </c>
      <c r="G34" s="39"/>
      <c r="H34" s="39"/>
      <c r="I34" s="145">
        <v>0.14999999999999999</v>
      </c>
      <c r="J34" s="144">
        <f>ROUND(((SUM(BF99:BF498))*I34),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48</v>
      </c>
      <c r="F35" s="144">
        <f>ROUND((SUM(BG99:BG498)),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49</v>
      </c>
      <c r="F36" s="144">
        <f>ROUND((SUM(BH99:BH498)),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50</v>
      </c>
      <c r="F37" s="144">
        <f>ROUND((SUM(BI99:BI498)),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51</v>
      </c>
      <c r="E39" s="148"/>
      <c r="F39" s="148"/>
      <c r="G39" s="149" t="s">
        <v>52</v>
      </c>
      <c r="H39" s="150" t="s">
        <v>53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Rekonstrukce pultové střechy klubu důchodců Aléská 265 v Bílině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SO-01 - Architektonicko-stavební část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Aléská 265</v>
      </c>
      <c r="G52" s="41"/>
      <c r="H52" s="41"/>
      <c r="I52" s="33" t="s">
        <v>23</v>
      </c>
      <c r="J52" s="73" t="str">
        <f>IF(J12="","",J12)</f>
        <v>14. 3. 2022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Bílina</v>
      </c>
      <c r="G54" s="41"/>
      <c r="H54" s="41"/>
      <c r="I54" s="33" t="s">
        <v>33</v>
      </c>
      <c r="J54" s="37" t="str">
        <f>E21</f>
        <v>DEKPROJEKT s.r.o.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DEKPROJEKT s.r.o.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90</v>
      </c>
      <c r="D57" s="159"/>
      <c r="E57" s="159"/>
      <c r="F57" s="159"/>
      <c r="G57" s="159"/>
      <c r="H57" s="159"/>
      <c r="I57" s="159"/>
      <c r="J57" s="160" t="s">
        <v>91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73</v>
      </c>
      <c r="D59" s="41"/>
      <c r="E59" s="41"/>
      <c r="F59" s="41"/>
      <c r="G59" s="41"/>
      <c r="H59" s="41"/>
      <c r="I59" s="41"/>
      <c r="J59" s="103">
        <f>J99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2"/>
      <c r="C60" s="163"/>
      <c r="D60" s="164" t="s">
        <v>93</v>
      </c>
      <c r="E60" s="165"/>
      <c r="F60" s="165"/>
      <c r="G60" s="165"/>
      <c r="H60" s="165"/>
      <c r="I60" s="165"/>
      <c r="J60" s="166">
        <f>J100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94</v>
      </c>
      <c r="E61" s="171"/>
      <c r="F61" s="171"/>
      <c r="G61" s="171"/>
      <c r="H61" s="171"/>
      <c r="I61" s="171"/>
      <c r="J61" s="172">
        <f>J101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95</v>
      </c>
      <c r="E62" s="171"/>
      <c r="F62" s="171"/>
      <c r="G62" s="171"/>
      <c r="H62" s="171"/>
      <c r="I62" s="171"/>
      <c r="J62" s="172">
        <f>J106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96</v>
      </c>
      <c r="E63" s="171"/>
      <c r="F63" s="171"/>
      <c r="G63" s="171"/>
      <c r="H63" s="171"/>
      <c r="I63" s="171"/>
      <c r="J63" s="172">
        <f>J118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2"/>
      <c r="C64" s="163"/>
      <c r="D64" s="164" t="s">
        <v>97</v>
      </c>
      <c r="E64" s="165"/>
      <c r="F64" s="165"/>
      <c r="G64" s="165"/>
      <c r="H64" s="165"/>
      <c r="I64" s="165"/>
      <c r="J64" s="166">
        <f>J143</f>
        <v>0</v>
      </c>
      <c r="K64" s="163"/>
      <c r="L64" s="16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8"/>
      <c r="C65" s="169"/>
      <c r="D65" s="170" t="s">
        <v>98</v>
      </c>
      <c r="E65" s="171"/>
      <c r="F65" s="171"/>
      <c r="G65" s="171"/>
      <c r="H65" s="171"/>
      <c r="I65" s="171"/>
      <c r="J65" s="172">
        <f>J144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8"/>
      <c r="C66" s="169"/>
      <c r="D66" s="170" t="s">
        <v>99</v>
      </c>
      <c r="E66" s="171"/>
      <c r="F66" s="171"/>
      <c r="G66" s="171"/>
      <c r="H66" s="171"/>
      <c r="I66" s="171"/>
      <c r="J66" s="172">
        <f>J193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100</v>
      </c>
      <c r="E67" s="171"/>
      <c r="F67" s="171"/>
      <c r="G67" s="171"/>
      <c r="H67" s="171"/>
      <c r="I67" s="171"/>
      <c r="J67" s="172">
        <f>J213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101</v>
      </c>
      <c r="E68" s="171"/>
      <c r="F68" s="171"/>
      <c r="G68" s="171"/>
      <c r="H68" s="171"/>
      <c r="I68" s="171"/>
      <c r="J68" s="172">
        <f>J253</f>
        <v>0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102</v>
      </c>
      <c r="E69" s="171"/>
      <c r="F69" s="171"/>
      <c r="G69" s="171"/>
      <c r="H69" s="171"/>
      <c r="I69" s="171"/>
      <c r="J69" s="172">
        <f>J258</f>
        <v>0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103</v>
      </c>
      <c r="E70" s="171"/>
      <c r="F70" s="171"/>
      <c r="G70" s="171"/>
      <c r="H70" s="171"/>
      <c r="I70" s="171"/>
      <c r="J70" s="172">
        <f>J382</f>
        <v>0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104</v>
      </c>
      <c r="E71" s="171"/>
      <c r="F71" s="171"/>
      <c r="G71" s="171"/>
      <c r="H71" s="171"/>
      <c r="I71" s="171"/>
      <c r="J71" s="172">
        <f>J387</f>
        <v>0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8"/>
      <c r="C72" s="169"/>
      <c r="D72" s="170" t="s">
        <v>105</v>
      </c>
      <c r="E72" s="171"/>
      <c r="F72" s="171"/>
      <c r="G72" s="171"/>
      <c r="H72" s="171"/>
      <c r="I72" s="171"/>
      <c r="J72" s="172">
        <f>J427</f>
        <v>0</v>
      </c>
      <c r="K72" s="169"/>
      <c r="L72" s="17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8"/>
      <c r="C73" s="169"/>
      <c r="D73" s="170" t="s">
        <v>106</v>
      </c>
      <c r="E73" s="171"/>
      <c r="F73" s="171"/>
      <c r="G73" s="171"/>
      <c r="H73" s="171"/>
      <c r="I73" s="171"/>
      <c r="J73" s="172">
        <f>J432</f>
        <v>0</v>
      </c>
      <c r="K73" s="169"/>
      <c r="L73" s="17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8"/>
      <c r="C74" s="169"/>
      <c r="D74" s="170" t="s">
        <v>107</v>
      </c>
      <c r="E74" s="171"/>
      <c r="F74" s="171"/>
      <c r="G74" s="171"/>
      <c r="H74" s="171"/>
      <c r="I74" s="171"/>
      <c r="J74" s="172">
        <f>J455</f>
        <v>0</v>
      </c>
      <c r="K74" s="169"/>
      <c r="L74" s="17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8"/>
      <c r="C75" s="169"/>
      <c r="D75" s="170" t="s">
        <v>108</v>
      </c>
      <c r="E75" s="171"/>
      <c r="F75" s="171"/>
      <c r="G75" s="171"/>
      <c r="H75" s="171"/>
      <c r="I75" s="171"/>
      <c r="J75" s="172">
        <f>J481</f>
        <v>0</v>
      </c>
      <c r="K75" s="169"/>
      <c r="L75" s="17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2"/>
      <c r="C76" s="163"/>
      <c r="D76" s="164" t="s">
        <v>109</v>
      </c>
      <c r="E76" s="165"/>
      <c r="F76" s="165"/>
      <c r="G76" s="165"/>
      <c r="H76" s="165"/>
      <c r="I76" s="165"/>
      <c r="J76" s="166">
        <f>J486</f>
        <v>0</v>
      </c>
      <c r="K76" s="163"/>
      <c r="L76" s="167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68"/>
      <c r="C77" s="169"/>
      <c r="D77" s="170" t="s">
        <v>110</v>
      </c>
      <c r="E77" s="171"/>
      <c r="F77" s="171"/>
      <c r="G77" s="171"/>
      <c r="H77" s="171"/>
      <c r="I77" s="171"/>
      <c r="J77" s="172">
        <f>J487</f>
        <v>0</v>
      </c>
      <c r="K77" s="169"/>
      <c r="L77" s="17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8"/>
      <c r="C78" s="169"/>
      <c r="D78" s="170" t="s">
        <v>111</v>
      </c>
      <c r="E78" s="171"/>
      <c r="F78" s="171"/>
      <c r="G78" s="171"/>
      <c r="H78" s="171"/>
      <c r="I78" s="171"/>
      <c r="J78" s="172">
        <f>J490</f>
        <v>0</v>
      </c>
      <c r="K78" s="169"/>
      <c r="L78" s="17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8"/>
      <c r="C79" s="169"/>
      <c r="D79" s="170" t="s">
        <v>112</v>
      </c>
      <c r="E79" s="171"/>
      <c r="F79" s="171"/>
      <c r="G79" s="171"/>
      <c r="H79" s="171"/>
      <c r="I79" s="171"/>
      <c r="J79" s="172">
        <f>J493</f>
        <v>0</v>
      </c>
      <c r="K79" s="169"/>
      <c r="L79" s="17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113</v>
      </c>
      <c r="D86" s="41"/>
      <c r="E86" s="41"/>
      <c r="F86" s="41"/>
      <c r="G86" s="41"/>
      <c r="H86" s="41"/>
      <c r="I86" s="41"/>
      <c r="J86" s="41"/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31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157" t="str">
        <f>E7</f>
        <v>Rekonstrukce pultové střechy klubu důchodců Aléská 265 v Bílině</v>
      </c>
      <c r="F89" s="33"/>
      <c r="G89" s="33"/>
      <c r="H89" s="33"/>
      <c r="I89" s="41"/>
      <c r="J89" s="41"/>
      <c r="K89" s="41"/>
      <c r="L89" s="131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87</v>
      </c>
      <c r="D90" s="41"/>
      <c r="E90" s="41"/>
      <c r="F90" s="41"/>
      <c r="G90" s="41"/>
      <c r="H90" s="41"/>
      <c r="I90" s="41"/>
      <c r="J90" s="41"/>
      <c r="K90" s="41"/>
      <c r="L90" s="131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E9</f>
        <v>SO-01 - Architektonicko-stavební část</v>
      </c>
      <c r="F91" s="41"/>
      <c r="G91" s="41"/>
      <c r="H91" s="41"/>
      <c r="I91" s="41"/>
      <c r="J91" s="41"/>
      <c r="K91" s="41"/>
      <c r="L91" s="131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1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F12</f>
        <v>Aléská 265</v>
      </c>
      <c r="G93" s="41"/>
      <c r="H93" s="41"/>
      <c r="I93" s="33" t="s">
        <v>23</v>
      </c>
      <c r="J93" s="73" t="str">
        <f>IF(J12="","",J12)</f>
        <v>14. 3. 2022</v>
      </c>
      <c r="K93" s="41"/>
      <c r="L93" s="131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1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E15</f>
        <v>Město Bílina</v>
      </c>
      <c r="G95" s="41"/>
      <c r="H95" s="41"/>
      <c r="I95" s="33" t="s">
        <v>33</v>
      </c>
      <c r="J95" s="37" t="str">
        <f>E21</f>
        <v>DEKPROJEKT s.r.o.</v>
      </c>
      <c r="K95" s="41"/>
      <c r="L95" s="131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31</v>
      </c>
      <c r="D96" s="41"/>
      <c r="E96" s="41"/>
      <c r="F96" s="28" t="str">
        <f>IF(E18="","",E18)</f>
        <v>Vyplň údaj</v>
      </c>
      <c r="G96" s="41"/>
      <c r="H96" s="41"/>
      <c r="I96" s="33" t="s">
        <v>38</v>
      </c>
      <c r="J96" s="37" t="str">
        <f>E24</f>
        <v>DEKPROJEKT s.r.o.</v>
      </c>
      <c r="K96" s="41"/>
      <c r="L96" s="131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31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74"/>
      <c r="B98" s="175"/>
      <c r="C98" s="176" t="s">
        <v>114</v>
      </c>
      <c r="D98" s="177" t="s">
        <v>60</v>
      </c>
      <c r="E98" s="177" t="s">
        <v>56</v>
      </c>
      <c r="F98" s="177" t="s">
        <v>57</v>
      </c>
      <c r="G98" s="177" t="s">
        <v>115</v>
      </c>
      <c r="H98" s="177" t="s">
        <v>116</v>
      </c>
      <c r="I98" s="177" t="s">
        <v>117</v>
      </c>
      <c r="J98" s="177" t="s">
        <v>91</v>
      </c>
      <c r="K98" s="178" t="s">
        <v>118</v>
      </c>
      <c r="L98" s="179"/>
      <c r="M98" s="93" t="s">
        <v>19</v>
      </c>
      <c r="N98" s="94" t="s">
        <v>45</v>
      </c>
      <c r="O98" s="94" t="s">
        <v>119</v>
      </c>
      <c r="P98" s="94" t="s">
        <v>120</v>
      </c>
      <c r="Q98" s="94" t="s">
        <v>121</v>
      </c>
      <c r="R98" s="94" t="s">
        <v>122</v>
      </c>
      <c r="S98" s="94" t="s">
        <v>123</v>
      </c>
      <c r="T98" s="95" t="s">
        <v>124</v>
      </c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</row>
    <row r="99" s="2" customFormat="1" ht="22.8" customHeight="1">
      <c r="A99" s="39"/>
      <c r="B99" s="40"/>
      <c r="C99" s="100" t="s">
        <v>125</v>
      </c>
      <c r="D99" s="41"/>
      <c r="E99" s="41"/>
      <c r="F99" s="41"/>
      <c r="G99" s="41"/>
      <c r="H99" s="41"/>
      <c r="I99" s="41"/>
      <c r="J99" s="180">
        <f>BK99</f>
        <v>0</v>
      </c>
      <c r="K99" s="41"/>
      <c r="L99" s="45"/>
      <c r="M99" s="96"/>
      <c r="N99" s="181"/>
      <c r="O99" s="97"/>
      <c r="P99" s="182">
        <f>P100+P143+P486</f>
        <v>0</v>
      </c>
      <c r="Q99" s="97"/>
      <c r="R99" s="182">
        <f>R100+R143+R486</f>
        <v>26.374995500000001</v>
      </c>
      <c r="S99" s="97"/>
      <c r="T99" s="183">
        <f>T100+T143+T486</f>
        <v>6.8932827799999998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74</v>
      </c>
      <c r="AU99" s="18" t="s">
        <v>92</v>
      </c>
      <c r="BK99" s="184">
        <f>BK100+BK143+BK486</f>
        <v>0</v>
      </c>
    </row>
    <row r="100" s="12" customFormat="1" ht="25.92" customHeight="1">
      <c r="A100" s="12"/>
      <c r="B100" s="185"/>
      <c r="C100" s="186"/>
      <c r="D100" s="187" t="s">
        <v>74</v>
      </c>
      <c r="E100" s="188" t="s">
        <v>126</v>
      </c>
      <c r="F100" s="188" t="s">
        <v>127</v>
      </c>
      <c r="G100" s="186"/>
      <c r="H100" s="186"/>
      <c r="I100" s="189"/>
      <c r="J100" s="190">
        <f>BK100</f>
        <v>0</v>
      </c>
      <c r="K100" s="186"/>
      <c r="L100" s="191"/>
      <c r="M100" s="192"/>
      <c r="N100" s="193"/>
      <c r="O100" s="193"/>
      <c r="P100" s="194">
        <f>P101+P106+P118</f>
        <v>0</v>
      </c>
      <c r="Q100" s="193"/>
      <c r="R100" s="194">
        <f>R101+R106+R118</f>
        <v>0.0084884399999999999</v>
      </c>
      <c r="S100" s="193"/>
      <c r="T100" s="195">
        <f>T101+T106+T118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6" t="s">
        <v>83</v>
      </c>
      <c r="AT100" s="197" t="s">
        <v>74</v>
      </c>
      <c r="AU100" s="197" t="s">
        <v>75</v>
      </c>
      <c r="AY100" s="196" t="s">
        <v>128</v>
      </c>
      <c r="BK100" s="198">
        <f>BK101+BK106+BK118</f>
        <v>0</v>
      </c>
    </row>
    <row r="101" s="12" customFormat="1" ht="22.8" customHeight="1">
      <c r="A101" s="12"/>
      <c r="B101" s="185"/>
      <c r="C101" s="186"/>
      <c r="D101" s="187" t="s">
        <v>74</v>
      </c>
      <c r="E101" s="199" t="s">
        <v>129</v>
      </c>
      <c r="F101" s="199" t="s">
        <v>130</v>
      </c>
      <c r="G101" s="186"/>
      <c r="H101" s="186"/>
      <c r="I101" s="189"/>
      <c r="J101" s="200">
        <f>BK101</f>
        <v>0</v>
      </c>
      <c r="K101" s="186"/>
      <c r="L101" s="191"/>
      <c r="M101" s="192"/>
      <c r="N101" s="193"/>
      <c r="O101" s="193"/>
      <c r="P101" s="194">
        <f>SUM(P102:P105)</f>
        <v>0</v>
      </c>
      <c r="Q101" s="193"/>
      <c r="R101" s="194">
        <f>SUM(R102:R105)</f>
        <v>0.0084884399999999999</v>
      </c>
      <c r="S101" s="193"/>
      <c r="T101" s="195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6" t="s">
        <v>83</v>
      </c>
      <c r="AT101" s="197" t="s">
        <v>74</v>
      </c>
      <c r="AU101" s="197" t="s">
        <v>83</v>
      </c>
      <c r="AY101" s="196" t="s">
        <v>128</v>
      </c>
      <c r="BK101" s="198">
        <f>SUM(BK102:BK105)</f>
        <v>0</v>
      </c>
    </row>
    <row r="102" s="2" customFormat="1" ht="24.15" customHeight="1">
      <c r="A102" s="39"/>
      <c r="B102" s="40"/>
      <c r="C102" s="201" t="s">
        <v>83</v>
      </c>
      <c r="D102" s="201" t="s">
        <v>131</v>
      </c>
      <c r="E102" s="202" t="s">
        <v>132</v>
      </c>
      <c r="F102" s="203" t="s">
        <v>133</v>
      </c>
      <c r="G102" s="204" t="s">
        <v>134</v>
      </c>
      <c r="H102" s="205">
        <v>1.9379999999999999</v>
      </c>
      <c r="I102" s="206"/>
      <c r="J102" s="207">
        <f>ROUND(I102*H102,2)</f>
        <v>0</v>
      </c>
      <c r="K102" s="203" t="s">
        <v>135</v>
      </c>
      <c r="L102" s="45"/>
      <c r="M102" s="208" t="s">
        <v>19</v>
      </c>
      <c r="N102" s="209" t="s">
        <v>46</v>
      </c>
      <c r="O102" s="85"/>
      <c r="P102" s="210">
        <f>O102*H102</f>
        <v>0</v>
      </c>
      <c r="Q102" s="210">
        <v>0.0043800000000000002</v>
      </c>
      <c r="R102" s="210">
        <f>Q102*H102</f>
        <v>0.0084884399999999999</v>
      </c>
      <c r="S102" s="210">
        <v>0</v>
      </c>
      <c r="T102" s="211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2" t="s">
        <v>136</v>
      </c>
      <c r="AT102" s="212" t="s">
        <v>131</v>
      </c>
      <c r="AU102" s="212" t="s">
        <v>85</v>
      </c>
      <c r="AY102" s="18" t="s">
        <v>128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18" t="s">
        <v>83</v>
      </c>
      <c r="BK102" s="213">
        <f>ROUND(I102*H102,2)</f>
        <v>0</v>
      </c>
      <c r="BL102" s="18" t="s">
        <v>136</v>
      </c>
      <c r="BM102" s="212" t="s">
        <v>137</v>
      </c>
    </row>
    <row r="103" s="2" customFormat="1">
      <c r="A103" s="39"/>
      <c r="B103" s="40"/>
      <c r="C103" s="41"/>
      <c r="D103" s="214" t="s">
        <v>138</v>
      </c>
      <c r="E103" s="41"/>
      <c r="F103" s="215" t="s">
        <v>139</v>
      </c>
      <c r="G103" s="41"/>
      <c r="H103" s="41"/>
      <c r="I103" s="216"/>
      <c r="J103" s="41"/>
      <c r="K103" s="41"/>
      <c r="L103" s="45"/>
      <c r="M103" s="217"/>
      <c r="N103" s="21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138</v>
      </c>
      <c r="AU103" s="18" t="s">
        <v>85</v>
      </c>
    </row>
    <row r="104" s="13" customFormat="1">
      <c r="A104" s="13"/>
      <c r="B104" s="219"/>
      <c r="C104" s="220"/>
      <c r="D104" s="221" t="s">
        <v>140</v>
      </c>
      <c r="E104" s="222" t="s">
        <v>19</v>
      </c>
      <c r="F104" s="223" t="s">
        <v>141</v>
      </c>
      <c r="G104" s="220"/>
      <c r="H104" s="222" t="s">
        <v>19</v>
      </c>
      <c r="I104" s="224"/>
      <c r="J104" s="220"/>
      <c r="K104" s="220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140</v>
      </c>
      <c r="AU104" s="229" t="s">
        <v>85</v>
      </c>
      <c r="AV104" s="13" t="s">
        <v>83</v>
      </c>
      <c r="AW104" s="13" t="s">
        <v>37</v>
      </c>
      <c r="AX104" s="13" t="s">
        <v>75</v>
      </c>
      <c r="AY104" s="229" t="s">
        <v>128</v>
      </c>
    </row>
    <row r="105" s="14" customFormat="1">
      <c r="A105" s="14"/>
      <c r="B105" s="230"/>
      <c r="C105" s="231"/>
      <c r="D105" s="221" t="s">
        <v>140</v>
      </c>
      <c r="E105" s="232" t="s">
        <v>19</v>
      </c>
      <c r="F105" s="233" t="s">
        <v>142</v>
      </c>
      <c r="G105" s="231"/>
      <c r="H105" s="234">
        <v>1.9379999999999999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0" t="s">
        <v>140</v>
      </c>
      <c r="AU105" s="240" t="s">
        <v>85</v>
      </c>
      <c r="AV105" s="14" t="s">
        <v>85</v>
      </c>
      <c r="AW105" s="14" t="s">
        <v>37</v>
      </c>
      <c r="AX105" s="14" t="s">
        <v>83</v>
      </c>
      <c r="AY105" s="240" t="s">
        <v>128</v>
      </c>
    </row>
    <row r="106" s="12" customFormat="1" ht="22.8" customHeight="1">
      <c r="A106" s="12"/>
      <c r="B106" s="185"/>
      <c r="C106" s="186"/>
      <c r="D106" s="187" t="s">
        <v>74</v>
      </c>
      <c r="E106" s="199" t="s">
        <v>143</v>
      </c>
      <c r="F106" s="199" t="s">
        <v>144</v>
      </c>
      <c r="G106" s="186"/>
      <c r="H106" s="186"/>
      <c r="I106" s="189"/>
      <c r="J106" s="200">
        <f>BK106</f>
        <v>0</v>
      </c>
      <c r="K106" s="186"/>
      <c r="L106" s="191"/>
      <c r="M106" s="192"/>
      <c r="N106" s="193"/>
      <c r="O106" s="193"/>
      <c r="P106" s="194">
        <f>SUM(P107:P117)</f>
        <v>0</v>
      </c>
      <c r="Q106" s="193"/>
      <c r="R106" s="194">
        <f>SUM(R107:R117)</f>
        <v>0</v>
      </c>
      <c r="S106" s="193"/>
      <c r="T106" s="195">
        <f>SUM(T107:T117)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6" t="s">
        <v>83</v>
      </c>
      <c r="AT106" s="197" t="s">
        <v>74</v>
      </c>
      <c r="AU106" s="197" t="s">
        <v>83</v>
      </c>
      <c r="AY106" s="196" t="s">
        <v>128</v>
      </c>
      <c r="BK106" s="198">
        <f>SUM(BK107:BK117)</f>
        <v>0</v>
      </c>
    </row>
    <row r="107" s="2" customFormat="1" ht="24.15" customHeight="1">
      <c r="A107" s="39"/>
      <c r="B107" s="40"/>
      <c r="C107" s="201" t="s">
        <v>85</v>
      </c>
      <c r="D107" s="201" t="s">
        <v>131</v>
      </c>
      <c r="E107" s="202" t="s">
        <v>145</v>
      </c>
      <c r="F107" s="203" t="s">
        <v>146</v>
      </c>
      <c r="G107" s="204" t="s">
        <v>147</v>
      </c>
      <c r="H107" s="205">
        <v>1</v>
      </c>
      <c r="I107" s="206"/>
      <c r="J107" s="207">
        <f>ROUND(I107*H107,2)</f>
        <v>0</v>
      </c>
      <c r="K107" s="203" t="s">
        <v>135</v>
      </c>
      <c r="L107" s="45"/>
      <c r="M107" s="208" t="s">
        <v>19</v>
      </c>
      <c r="N107" s="209" t="s">
        <v>46</v>
      </c>
      <c r="O107" s="85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2" t="s">
        <v>136</v>
      </c>
      <c r="AT107" s="212" t="s">
        <v>131</v>
      </c>
      <c r="AU107" s="212" t="s">
        <v>85</v>
      </c>
      <c r="AY107" s="18" t="s">
        <v>128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18" t="s">
        <v>83</v>
      </c>
      <c r="BK107" s="213">
        <f>ROUND(I107*H107,2)</f>
        <v>0</v>
      </c>
      <c r="BL107" s="18" t="s">
        <v>136</v>
      </c>
      <c r="BM107" s="212" t="s">
        <v>148</v>
      </c>
    </row>
    <row r="108" s="2" customFormat="1">
      <c r="A108" s="39"/>
      <c r="B108" s="40"/>
      <c r="C108" s="41"/>
      <c r="D108" s="214" t="s">
        <v>138</v>
      </c>
      <c r="E108" s="41"/>
      <c r="F108" s="215" t="s">
        <v>149</v>
      </c>
      <c r="G108" s="41"/>
      <c r="H108" s="41"/>
      <c r="I108" s="216"/>
      <c r="J108" s="41"/>
      <c r="K108" s="41"/>
      <c r="L108" s="45"/>
      <c r="M108" s="217"/>
      <c r="N108" s="21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138</v>
      </c>
      <c r="AU108" s="18" t="s">
        <v>85</v>
      </c>
    </row>
    <row r="109" s="2" customFormat="1" ht="24.15" customHeight="1">
      <c r="A109" s="39"/>
      <c r="B109" s="40"/>
      <c r="C109" s="201" t="s">
        <v>150</v>
      </c>
      <c r="D109" s="201" t="s">
        <v>131</v>
      </c>
      <c r="E109" s="202" t="s">
        <v>151</v>
      </c>
      <c r="F109" s="203" t="s">
        <v>152</v>
      </c>
      <c r="G109" s="204" t="s">
        <v>147</v>
      </c>
      <c r="H109" s="205">
        <v>30</v>
      </c>
      <c r="I109" s="206"/>
      <c r="J109" s="207">
        <f>ROUND(I109*H109,2)</f>
        <v>0</v>
      </c>
      <c r="K109" s="203" t="s">
        <v>135</v>
      </c>
      <c r="L109" s="45"/>
      <c r="M109" s="208" t="s">
        <v>19</v>
      </c>
      <c r="N109" s="209" t="s">
        <v>46</v>
      </c>
      <c r="O109" s="85"/>
      <c r="P109" s="210">
        <f>O109*H109</f>
        <v>0</v>
      </c>
      <c r="Q109" s="210">
        <v>0</v>
      </c>
      <c r="R109" s="210">
        <f>Q109*H109</f>
        <v>0</v>
      </c>
      <c r="S109" s="210">
        <v>0</v>
      </c>
      <c r="T109" s="211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2" t="s">
        <v>136</v>
      </c>
      <c r="AT109" s="212" t="s">
        <v>131</v>
      </c>
      <c r="AU109" s="212" t="s">
        <v>85</v>
      </c>
      <c r="AY109" s="18" t="s">
        <v>128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18" t="s">
        <v>83</v>
      </c>
      <c r="BK109" s="213">
        <f>ROUND(I109*H109,2)</f>
        <v>0</v>
      </c>
      <c r="BL109" s="18" t="s">
        <v>136</v>
      </c>
      <c r="BM109" s="212" t="s">
        <v>153</v>
      </c>
    </row>
    <row r="110" s="2" customFormat="1">
      <c r="A110" s="39"/>
      <c r="B110" s="40"/>
      <c r="C110" s="41"/>
      <c r="D110" s="214" t="s">
        <v>138</v>
      </c>
      <c r="E110" s="41"/>
      <c r="F110" s="215" t="s">
        <v>154</v>
      </c>
      <c r="G110" s="41"/>
      <c r="H110" s="41"/>
      <c r="I110" s="216"/>
      <c r="J110" s="41"/>
      <c r="K110" s="41"/>
      <c r="L110" s="45"/>
      <c r="M110" s="217"/>
      <c r="N110" s="21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138</v>
      </c>
      <c r="AU110" s="18" t="s">
        <v>85</v>
      </c>
    </row>
    <row r="111" s="14" customFormat="1">
      <c r="A111" s="14"/>
      <c r="B111" s="230"/>
      <c r="C111" s="231"/>
      <c r="D111" s="221" t="s">
        <v>140</v>
      </c>
      <c r="E111" s="231"/>
      <c r="F111" s="233" t="s">
        <v>155</v>
      </c>
      <c r="G111" s="231"/>
      <c r="H111" s="234">
        <v>30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140</v>
      </c>
      <c r="AU111" s="240" t="s">
        <v>85</v>
      </c>
      <c r="AV111" s="14" t="s">
        <v>85</v>
      </c>
      <c r="AW111" s="14" t="s">
        <v>4</v>
      </c>
      <c r="AX111" s="14" t="s">
        <v>83</v>
      </c>
      <c r="AY111" s="240" t="s">
        <v>128</v>
      </c>
    </row>
    <row r="112" s="2" customFormat="1" ht="24.15" customHeight="1">
      <c r="A112" s="39"/>
      <c r="B112" s="40"/>
      <c r="C112" s="201" t="s">
        <v>136</v>
      </c>
      <c r="D112" s="201" t="s">
        <v>131</v>
      </c>
      <c r="E112" s="202" t="s">
        <v>156</v>
      </c>
      <c r="F112" s="203" t="s">
        <v>157</v>
      </c>
      <c r="G112" s="204" t="s">
        <v>147</v>
      </c>
      <c r="H112" s="205">
        <v>1</v>
      </c>
      <c r="I112" s="206"/>
      <c r="J112" s="207">
        <f>ROUND(I112*H112,2)</f>
        <v>0</v>
      </c>
      <c r="K112" s="203" t="s">
        <v>135</v>
      </c>
      <c r="L112" s="45"/>
      <c r="M112" s="208" t="s">
        <v>19</v>
      </c>
      <c r="N112" s="209" t="s">
        <v>46</v>
      </c>
      <c r="O112" s="85"/>
      <c r="P112" s="210">
        <f>O112*H112</f>
        <v>0</v>
      </c>
      <c r="Q112" s="210">
        <v>0</v>
      </c>
      <c r="R112" s="210">
        <f>Q112*H112</f>
        <v>0</v>
      </c>
      <c r="S112" s="210">
        <v>0</v>
      </c>
      <c r="T112" s="211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2" t="s">
        <v>136</v>
      </c>
      <c r="AT112" s="212" t="s">
        <v>131</v>
      </c>
      <c r="AU112" s="212" t="s">
        <v>85</v>
      </c>
      <c r="AY112" s="18" t="s">
        <v>128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18" t="s">
        <v>83</v>
      </c>
      <c r="BK112" s="213">
        <f>ROUND(I112*H112,2)</f>
        <v>0</v>
      </c>
      <c r="BL112" s="18" t="s">
        <v>136</v>
      </c>
      <c r="BM112" s="212" t="s">
        <v>158</v>
      </c>
    </row>
    <row r="113" s="2" customFormat="1">
      <c r="A113" s="39"/>
      <c r="B113" s="40"/>
      <c r="C113" s="41"/>
      <c r="D113" s="214" t="s">
        <v>138</v>
      </c>
      <c r="E113" s="41"/>
      <c r="F113" s="215" t="s">
        <v>159</v>
      </c>
      <c r="G113" s="41"/>
      <c r="H113" s="41"/>
      <c r="I113" s="216"/>
      <c r="J113" s="41"/>
      <c r="K113" s="41"/>
      <c r="L113" s="45"/>
      <c r="M113" s="217"/>
      <c r="N113" s="21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138</v>
      </c>
      <c r="AU113" s="18" t="s">
        <v>85</v>
      </c>
    </row>
    <row r="114" s="2" customFormat="1" ht="21.75" customHeight="1">
      <c r="A114" s="39"/>
      <c r="B114" s="40"/>
      <c r="C114" s="201" t="s">
        <v>160</v>
      </c>
      <c r="D114" s="201" t="s">
        <v>131</v>
      </c>
      <c r="E114" s="202" t="s">
        <v>161</v>
      </c>
      <c r="F114" s="203" t="s">
        <v>162</v>
      </c>
      <c r="G114" s="204" t="s">
        <v>134</v>
      </c>
      <c r="H114" s="205">
        <v>515.66999999999996</v>
      </c>
      <c r="I114" s="206"/>
      <c r="J114" s="207">
        <f>ROUND(I114*H114,2)</f>
        <v>0</v>
      </c>
      <c r="K114" s="203" t="s">
        <v>135</v>
      </c>
      <c r="L114" s="45"/>
      <c r="M114" s="208" t="s">
        <v>19</v>
      </c>
      <c r="N114" s="209" t="s">
        <v>46</v>
      </c>
      <c r="O114" s="85"/>
      <c r="P114" s="210">
        <f>O114*H114</f>
        <v>0</v>
      </c>
      <c r="Q114" s="210">
        <v>0</v>
      </c>
      <c r="R114" s="210">
        <f>Q114*H114</f>
        <v>0</v>
      </c>
      <c r="S114" s="210">
        <v>0</v>
      </c>
      <c r="T114" s="211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2" t="s">
        <v>136</v>
      </c>
      <c r="AT114" s="212" t="s">
        <v>131</v>
      </c>
      <c r="AU114" s="212" t="s">
        <v>85</v>
      </c>
      <c r="AY114" s="18" t="s">
        <v>128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18" t="s">
        <v>83</v>
      </c>
      <c r="BK114" s="213">
        <f>ROUND(I114*H114,2)</f>
        <v>0</v>
      </c>
      <c r="BL114" s="18" t="s">
        <v>136</v>
      </c>
      <c r="BM114" s="212" t="s">
        <v>163</v>
      </c>
    </row>
    <row r="115" s="2" customFormat="1">
      <c r="A115" s="39"/>
      <c r="B115" s="40"/>
      <c r="C115" s="41"/>
      <c r="D115" s="214" t="s">
        <v>138</v>
      </c>
      <c r="E115" s="41"/>
      <c r="F115" s="215" t="s">
        <v>164</v>
      </c>
      <c r="G115" s="41"/>
      <c r="H115" s="41"/>
      <c r="I115" s="216"/>
      <c r="J115" s="41"/>
      <c r="K115" s="41"/>
      <c r="L115" s="45"/>
      <c r="M115" s="217"/>
      <c r="N115" s="21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138</v>
      </c>
      <c r="AU115" s="18" t="s">
        <v>85</v>
      </c>
    </row>
    <row r="116" s="13" customFormat="1">
      <c r="A116" s="13"/>
      <c r="B116" s="219"/>
      <c r="C116" s="220"/>
      <c r="D116" s="221" t="s">
        <v>140</v>
      </c>
      <c r="E116" s="222" t="s">
        <v>19</v>
      </c>
      <c r="F116" s="223" t="s">
        <v>165</v>
      </c>
      <c r="G116" s="220"/>
      <c r="H116" s="222" t="s">
        <v>19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140</v>
      </c>
      <c r="AU116" s="229" t="s">
        <v>85</v>
      </c>
      <c r="AV116" s="13" t="s">
        <v>83</v>
      </c>
      <c r="AW116" s="13" t="s">
        <v>37</v>
      </c>
      <c r="AX116" s="13" t="s">
        <v>75</v>
      </c>
      <c r="AY116" s="229" t="s">
        <v>128</v>
      </c>
    </row>
    <row r="117" s="14" customFormat="1">
      <c r="A117" s="14"/>
      <c r="B117" s="230"/>
      <c r="C117" s="231"/>
      <c r="D117" s="221" t="s">
        <v>140</v>
      </c>
      <c r="E117" s="232" t="s">
        <v>19</v>
      </c>
      <c r="F117" s="233" t="s">
        <v>166</v>
      </c>
      <c r="G117" s="231"/>
      <c r="H117" s="234">
        <v>515.66999999999996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0" t="s">
        <v>140</v>
      </c>
      <c r="AU117" s="240" t="s">
        <v>85</v>
      </c>
      <c r="AV117" s="14" t="s">
        <v>85</v>
      </c>
      <c r="AW117" s="14" t="s">
        <v>37</v>
      </c>
      <c r="AX117" s="14" t="s">
        <v>83</v>
      </c>
      <c r="AY117" s="240" t="s">
        <v>128</v>
      </c>
    </row>
    <row r="118" s="12" customFormat="1" ht="22.8" customHeight="1">
      <c r="A118" s="12"/>
      <c r="B118" s="185"/>
      <c r="C118" s="186"/>
      <c r="D118" s="187" t="s">
        <v>74</v>
      </c>
      <c r="E118" s="199" t="s">
        <v>167</v>
      </c>
      <c r="F118" s="199" t="s">
        <v>168</v>
      </c>
      <c r="G118" s="186"/>
      <c r="H118" s="186"/>
      <c r="I118" s="189"/>
      <c r="J118" s="200">
        <f>BK118</f>
        <v>0</v>
      </c>
      <c r="K118" s="186"/>
      <c r="L118" s="191"/>
      <c r="M118" s="192"/>
      <c r="N118" s="193"/>
      <c r="O118" s="193"/>
      <c r="P118" s="194">
        <f>SUM(P119:P142)</f>
        <v>0</v>
      </c>
      <c r="Q118" s="193"/>
      <c r="R118" s="194">
        <f>SUM(R119:R142)</f>
        <v>0</v>
      </c>
      <c r="S118" s="193"/>
      <c r="T118" s="195">
        <f>SUM(T119:T142)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6" t="s">
        <v>83</v>
      </c>
      <c r="AT118" s="197" t="s">
        <v>74</v>
      </c>
      <c r="AU118" s="197" t="s">
        <v>83</v>
      </c>
      <c r="AY118" s="196" t="s">
        <v>128</v>
      </c>
      <c r="BK118" s="198">
        <f>SUM(BK119:BK142)</f>
        <v>0</v>
      </c>
    </row>
    <row r="119" s="2" customFormat="1" ht="24.15" customHeight="1">
      <c r="A119" s="39"/>
      <c r="B119" s="40"/>
      <c r="C119" s="201" t="s">
        <v>129</v>
      </c>
      <c r="D119" s="201" t="s">
        <v>131</v>
      </c>
      <c r="E119" s="202" t="s">
        <v>169</v>
      </c>
      <c r="F119" s="203" t="s">
        <v>170</v>
      </c>
      <c r="G119" s="204" t="s">
        <v>171</v>
      </c>
      <c r="H119" s="205">
        <v>6.8929999999999998</v>
      </c>
      <c r="I119" s="206"/>
      <c r="J119" s="207">
        <f>ROUND(I119*H119,2)</f>
        <v>0</v>
      </c>
      <c r="K119" s="203" t="s">
        <v>135</v>
      </c>
      <c r="L119" s="45"/>
      <c r="M119" s="208" t="s">
        <v>19</v>
      </c>
      <c r="N119" s="209" t="s">
        <v>46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2" t="s">
        <v>136</v>
      </c>
      <c r="AT119" s="212" t="s">
        <v>131</v>
      </c>
      <c r="AU119" s="212" t="s">
        <v>85</v>
      </c>
      <c r="AY119" s="18" t="s">
        <v>128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8" t="s">
        <v>83</v>
      </c>
      <c r="BK119" s="213">
        <f>ROUND(I119*H119,2)</f>
        <v>0</v>
      </c>
      <c r="BL119" s="18" t="s">
        <v>136</v>
      </c>
      <c r="BM119" s="212" t="s">
        <v>172</v>
      </c>
    </row>
    <row r="120" s="2" customFormat="1">
      <c r="A120" s="39"/>
      <c r="B120" s="40"/>
      <c r="C120" s="41"/>
      <c r="D120" s="214" t="s">
        <v>138</v>
      </c>
      <c r="E120" s="41"/>
      <c r="F120" s="215" t="s">
        <v>173</v>
      </c>
      <c r="G120" s="41"/>
      <c r="H120" s="41"/>
      <c r="I120" s="216"/>
      <c r="J120" s="41"/>
      <c r="K120" s="41"/>
      <c r="L120" s="45"/>
      <c r="M120" s="217"/>
      <c r="N120" s="21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138</v>
      </c>
      <c r="AU120" s="18" t="s">
        <v>85</v>
      </c>
    </row>
    <row r="121" s="2" customFormat="1" ht="21.75" customHeight="1">
      <c r="A121" s="39"/>
      <c r="B121" s="40"/>
      <c r="C121" s="201" t="s">
        <v>174</v>
      </c>
      <c r="D121" s="201" t="s">
        <v>131</v>
      </c>
      <c r="E121" s="202" t="s">
        <v>175</v>
      </c>
      <c r="F121" s="203" t="s">
        <v>176</v>
      </c>
      <c r="G121" s="204" t="s">
        <v>171</v>
      </c>
      <c r="H121" s="205">
        <v>6.8929999999999998</v>
      </c>
      <c r="I121" s="206"/>
      <c r="J121" s="207">
        <f>ROUND(I121*H121,2)</f>
        <v>0</v>
      </c>
      <c r="K121" s="203" t="s">
        <v>135</v>
      </c>
      <c r="L121" s="45"/>
      <c r="M121" s="208" t="s">
        <v>19</v>
      </c>
      <c r="N121" s="209" t="s">
        <v>46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2" t="s">
        <v>136</v>
      </c>
      <c r="AT121" s="212" t="s">
        <v>131</v>
      </c>
      <c r="AU121" s="212" t="s">
        <v>85</v>
      </c>
      <c r="AY121" s="18" t="s">
        <v>128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8" t="s">
        <v>83</v>
      </c>
      <c r="BK121" s="213">
        <f>ROUND(I121*H121,2)</f>
        <v>0</v>
      </c>
      <c r="BL121" s="18" t="s">
        <v>136</v>
      </c>
      <c r="BM121" s="212" t="s">
        <v>177</v>
      </c>
    </row>
    <row r="122" s="2" customFormat="1">
      <c r="A122" s="39"/>
      <c r="B122" s="40"/>
      <c r="C122" s="41"/>
      <c r="D122" s="214" t="s">
        <v>138</v>
      </c>
      <c r="E122" s="41"/>
      <c r="F122" s="215" t="s">
        <v>178</v>
      </c>
      <c r="G122" s="41"/>
      <c r="H122" s="41"/>
      <c r="I122" s="216"/>
      <c r="J122" s="41"/>
      <c r="K122" s="41"/>
      <c r="L122" s="45"/>
      <c r="M122" s="217"/>
      <c r="N122" s="21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138</v>
      </c>
      <c r="AU122" s="18" t="s">
        <v>85</v>
      </c>
    </row>
    <row r="123" s="2" customFormat="1" ht="24.15" customHeight="1">
      <c r="A123" s="39"/>
      <c r="B123" s="40"/>
      <c r="C123" s="201" t="s">
        <v>179</v>
      </c>
      <c r="D123" s="201" t="s">
        <v>131</v>
      </c>
      <c r="E123" s="202" t="s">
        <v>180</v>
      </c>
      <c r="F123" s="203" t="s">
        <v>181</v>
      </c>
      <c r="G123" s="204" t="s">
        <v>171</v>
      </c>
      <c r="H123" s="205">
        <v>96.501999999999995</v>
      </c>
      <c r="I123" s="206"/>
      <c r="J123" s="207">
        <f>ROUND(I123*H123,2)</f>
        <v>0</v>
      </c>
      <c r="K123" s="203" t="s">
        <v>135</v>
      </c>
      <c r="L123" s="45"/>
      <c r="M123" s="208" t="s">
        <v>19</v>
      </c>
      <c r="N123" s="209" t="s">
        <v>46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2" t="s">
        <v>136</v>
      </c>
      <c r="AT123" s="212" t="s">
        <v>131</v>
      </c>
      <c r="AU123" s="212" t="s">
        <v>85</v>
      </c>
      <c r="AY123" s="18" t="s">
        <v>128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8" t="s">
        <v>83</v>
      </c>
      <c r="BK123" s="213">
        <f>ROUND(I123*H123,2)</f>
        <v>0</v>
      </c>
      <c r="BL123" s="18" t="s">
        <v>136</v>
      </c>
      <c r="BM123" s="212" t="s">
        <v>182</v>
      </c>
    </row>
    <row r="124" s="2" customFormat="1">
      <c r="A124" s="39"/>
      <c r="B124" s="40"/>
      <c r="C124" s="41"/>
      <c r="D124" s="214" t="s">
        <v>138</v>
      </c>
      <c r="E124" s="41"/>
      <c r="F124" s="215" t="s">
        <v>183</v>
      </c>
      <c r="G124" s="41"/>
      <c r="H124" s="41"/>
      <c r="I124" s="216"/>
      <c r="J124" s="41"/>
      <c r="K124" s="41"/>
      <c r="L124" s="45"/>
      <c r="M124" s="217"/>
      <c r="N124" s="21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138</v>
      </c>
      <c r="AU124" s="18" t="s">
        <v>85</v>
      </c>
    </row>
    <row r="125" s="2" customFormat="1">
      <c r="A125" s="39"/>
      <c r="B125" s="40"/>
      <c r="C125" s="41"/>
      <c r="D125" s="221" t="s">
        <v>184</v>
      </c>
      <c r="E125" s="41"/>
      <c r="F125" s="241" t="s">
        <v>185</v>
      </c>
      <c r="G125" s="41"/>
      <c r="H125" s="41"/>
      <c r="I125" s="216"/>
      <c r="J125" s="41"/>
      <c r="K125" s="41"/>
      <c r="L125" s="45"/>
      <c r="M125" s="217"/>
      <c r="N125" s="21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184</v>
      </c>
      <c r="AU125" s="18" t="s">
        <v>85</v>
      </c>
    </row>
    <row r="126" s="14" customFormat="1">
      <c r="A126" s="14"/>
      <c r="B126" s="230"/>
      <c r="C126" s="231"/>
      <c r="D126" s="221" t="s">
        <v>140</v>
      </c>
      <c r="E126" s="231"/>
      <c r="F126" s="233" t="s">
        <v>186</v>
      </c>
      <c r="G126" s="231"/>
      <c r="H126" s="234">
        <v>96.501999999999995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0" t="s">
        <v>140</v>
      </c>
      <c r="AU126" s="240" t="s">
        <v>85</v>
      </c>
      <c r="AV126" s="14" t="s">
        <v>85</v>
      </c>
      <c r="AW126" s="14" t="s">
        <v>4</v>
      </c>
      <c r="AX126" s="14" t="s">
        <v>83</v>
      </c>
      <c r="AY126" s="240" t="s">
        <v>128</v>
      </c>
    </row>
    <row r="127" s="2" customFormat="1" ht="24.15" customHeight="1">
      <c r="A127" s="39"/>
      <c r="B127" s="40"/>
      <c r="C127" s="201" t="s">
        <v>143</v>
      </c>
      <c r="D127" s="201" t="s">
        <v>131</v>
      </c>
      <c r="E127" s="202" t="s">
        <v>187</v>
      </c>
      <c r="F127" s="203" t="s">
        <v>188</v>
      </c>
      <c r="G127" s="204" t="s">
        <v>171</v>
      </c>
      <c r="H127" s="205">
        <v>0.66300000000000003</v>
      </c>
      <c r="I127" s="206"/>
      <c r="J127" s="207">
        <f>ROUND(I127*H127,2)</f>
        <v>0</v>
      </c>
      <c r="K127" s="203" t="s">
        <v>135</v>
      </c>
      <c r="L127" s="45"/>
      <c r="M127" s="208" t="s">
        <v>19</v>
      </c>
      <c r="N127" s="209" t="s">
        <v>46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2" t="s">
        <v>136</v>
      </c>
      <c r="AT127" s="212" t="s">
        <v>131</v>
      </c>
      <c r="AU127" s="212" t="s">
        <v>85</v>
      </c>
      <c r="AY127" s="18" t="s">
        <v>128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8" t="s">
        <v>83</v>
      </c>
      <c r="BK127" s="213">
        <f>ROUND(I127*H127,2)</f>
        <v>0</v>
      </c>
      <c r="BL127" s="18" t="s">
        <v>136</v>
      </c>
      <c r="BM127" s="212" t="s">
        <v>189</v>
      </c>
    </row>
    <row r="128" s="2" customFormat="1">
      <c r="A128" s="39"/>
      <c r="B128" s="40"/>
      <c r="C128" s="41"/>
      <c r="D128" s="214" t="s">
        <v>138</v>
      </c>
      <c r="E128" s="41"/>
      <c r="F128" s="215" t="s">
        <v>190</v>
      </c>
      <c r="G128" s="41"/>
      <c r="H128" s="41"/>
      <c r="I128" s="216"/>
      <c r="J128" s="41"/>
      <c r="K128" s="41"/>
      <c r="L128" s="45"/>
      <c r="M128" s="217"/>
      <c r="N128" s="218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138</v>
      </c>
      <c r="AU128" s="18" t="s">
        <v>85</v>
      </c>
    </row>
    <row r="129" s="13" customFormat="1">
      <c r="A129" s="13"/>
      <c r="B129" s="219"/>
      <c r="C129" s="220"/>
      <c r="D129" s="221" t="s">
        <v>140</v>
      </c>
      <c r="E129" s="222" t="s">
        <v>19</v>
      </c>
      <c r="F129" s="223" t="s">
        <v>191</v>
      </c>
      <c r="G129" s="220"/>
      <c r="H129" s="222" t="s">
        <v>19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140</v>
      </c>
      <c r="AU129" s="229" t="s">
        <v>85</v>
      </c>
      <c r="AV129" s="13" t="s">
        <v>83</v>
      </c>
      <c r="AW129" s="13" t="s">
        <v>37</v>
      </c>
      <c r="AX129" s="13" t="s">
        <v>75</v>
      </c>
      <c r="AY129" s="229" t="s">
        <v>128</v>
      </c>
    </row>
    <row r="130" s="14" customFormat="1">
      <c r="A130" s="14"/>
      <c r="B130" s="230"/>
      <c r="C130" s="231"/>
      <c r="D130" s="221" t="s">
        <v>140</v>
      </c>
      <c r="E130" s="232" t="s">
        <v>19</v>
      </c>
      <c r="F130" s="233" t="s">
        <v>192</v>
      </c>
      <c r="G130" s="231"/>
      <c r="H130" s="234">
        <v>0.66300000000000003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140</v>
      </c>
      <c r="AU130" s="240" t="s">
        <v>85</v>
      </c>
      <c r="AV130" s="14" t="s">
        <v>85</v>
      </c>
      <c r="AW130" s="14" t="s">
        <v>37</v>
      </c>
      <c r="AX130" s="14" t="s">
        <v>83</v>
      </c>
      <c r="AY130" s="240" t="s">
        <v>128</v>
      </c>
    </row>
    <row r="131" s="2" customFormat="1" ht="24.15" customHeight="1">
      <c r="A131" s="39"/>
      <c r="B131" s="40"/>
      <c r="C131" s="201" t="s">
        <v>193</v>
      </c>
      <c r="D131" s="201" t="s">
        <v>131</v>
      </c>
      <c r="E131" s="202" t="s">
        <v>194</v>
      </c>
      <c r="F131" s="203" t="s">
        <v>195</v>
      </c>
      <c r="G131" s="204" t="s">
        <v>171</v>
      </c>
      <c r="H131" s="205">
        <v>2.6320000000000001</v>
      </c>
      <c r="I131" s="206"/>
      <c r="J131" s="207">
        <f>ROUND(I131*H131,2)</f>
        <v>0</v>
      </c>
      <c r="K131" s="203" t="s">
        <v>135</v>
      </c>
      <c r="L131" s="45"/>
      <c r="M131" s="208" t="s">
        <v>19</v>
      </c>
      <c r="N131" s="209" t="s">
        <v>46</v>
      </c>
      <c r="O131" s="8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2" t="s">
        <v>136</v>
      </c>
      <c r="AT131" s="212" t="s">
        <v>131</v>
      </c>
      <c r="AU131" s="212" t="s">
        <v>85</v>
      </c>
      <c r="AY131" s="18" t="s">
        <v>128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8" t="s">
        <v>83</v>
      </c>
      <c r="BK131" s="213">
        <f>ROUND(I131*H131,2)</f>
        <v>0</v>
      </c>
      <c r="BL131" s="18" t="s">
        <v>136</v>
      </c>
      <c r="BM131" s="212" t="s">
        <v>196</v>
      </c>
    </row>
    <row r="132" s="2" customFormat="1">
      <c r="A132" s="39"/>
      <c r="B132" s="40"/>
      <c r="C132" s="41"/>
      <c r="D132" s="214" t="s">
        <v>138</v>
      </c>
      <c r="E132" s="41"/>
      <c r="F132" s="215" t="s">
        <v>197</v>
      </c>
      <c r="G132" s="41"/>
      <c r="H132" s="41"/>
      <c r="I132" s="216"/>
      <c r="J132" s="41"/>
      <c r="K132" s="41"/>
      <c r="L132" s="45"/>
      <c r="M132" s="217"/>
      <c r="N132" s="218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138</v>
      </c>
      <c r="AU132" s="18" t="s">
        <v>85</v>
      </c>
    </row>
    <row r="133" s="13" customFormat="1">
      <c r="A133" s="13"/>
      <c r="B133" s="219"/>
      <c r="C133" s="220"/>
      <c r="D133" s="221" t="s">
        <v>140</v>
      </c>
      <c r="E133" s="222" t="s">
        <v>19</v>
      </c>
      <c r="F133" s="223" t="s">
        <v>198</v>
      </c>
      <c r="G133" s="220"/>
      <c r="H133" s="222" t="s">
        <v>19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9" t="s">
        <v>140</v>
      </c>
      <c r="AU133" s="229" t="s">
        <v>85</v>
      </c>
      <c r="AV133" s="13" t="s">
        <v>83</v>
      </c>
      <c r="AW133" s="13" t="s">
        <v>37</v>
      </c>
      <c r="AX133" s="13" t="s">
        <v>75</v>
      </c>
      <c r="AY133" s="229" t="s">
        <v>128</v>
      </c>
    </row>
    <row r="134" s="14" customFormat="1">
      <c r="A134" s="14"/>
      <c r="B134" s="230"/>
      <c r="C134" s="231"/>
      <c r="D134" s="221" t="s">
        <v>140</v>
      </c>
      <c r="E134" s="232" t="s">
        <v>19</v>
      </c>
      <c r="F134" s="233" t="s">
        <v>199</v>
      </c>
      <c r="G134" s="231"/>
      <c r="H134" s="234">
        <v>2.6320000000000001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0" t="s">
        <v>140</v>
      </c>
      <c r="AU134" s="240" t="s">
        <v>85</v>
      </c>
      <c r="AV134" s="14" t="s">
        <v>85</v>
      </c>
      <c r="AW134" s="14" t="s">
        <v>37</v>
      </c>
      <c r="AX134" s="14" t="s">
        <v>83</v>
      </c>
      <c r="AY134" s="240" t="s">
        <v>128</v>
      </c>
    </row>
    <row r="135" s="2" customFormat="1" ht="24.15" customHeight="1">
      <c r="A135" s="39"/>
      <c r="B135" s="40"/>
      <c r="C135" s="201" t="s">
        <v>200</v>
      </c>
      <c r="D135" s="201" t="s">
        <v>131</v>
      </c>
      <c r="E135" s="202" t="s">
        <v>201</v>
      </c>
      <c r="F135" s="203" t="s">
        <v>202</v>
      </c>
      <c r="G135" s="204" t="s">
        <v>171</v>
      </c>
      <c r="H135" s="205">
        <v>2.4860000000000002</v>
      </c>
      <c r="I135" s="206"/>
      <c r="J135" s="207">
        <f>ROUND(I135*H135,2)</f>
        <v>0</v>
      </c>
      <c r="K135" s="203" t="s">
        <v>135</v>
      </c>
      <c r="L135" s="45"/>
      <c r="M135" s="208" t="s">
        <v>19</v>
      </c>
      <c r="N135" s="209" t="s">
        <v>46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2" t="s">
        <v>136</v>
      </c>
      <c r="AT135" s="212" t="s">
        <v>131</v>
      </c>
      <c r="AU135" s="212" t="s">
        <v>85</v>
      </c>
      <c r="AY135" s="18" t="s">
        <v>128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8" t="s">
        <v>83</v>
      </c>
      <c r="BK135" s="213">
        <f>ROUND(I135*H135,2)</f>
        <v>0</v>
      </c>
      <c r="BL135" s="18" t="s">
        <v>136</v>
      </c>
      <c r="BM135" s="212" t="s">
        <v>203</v>
      </c>
    </row>
    <row r="136" s="2" customFormat="1">
      <c r="A136" s="39"/>
      <c r="B136" s="40"/>
      <c r="C136" s="41"/>
      <c r="D136" s="214" t="s">
        <v>138</v>
      </c>
      <c r="E136" s="41"/>
      <c r="F136" s="215" t="s">
        <v>204</v>
      </c>
      <c r="G136" s="41"/>
      <c r="H136" s="41"/>
      <c r="I136" s="216"/>
      <c r="J136" s="41"/>
      <c r="K136" s="41"/>
      <c r="L136" s="45"/>
      <c r="M136" s="217"/>
      <c r="N136" s="218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138</v>
      </c>
      <c r="AU136" s="18" t="s">
        <v>85</v>
      </c>
    </row>
    <row r="137" s="13" customFormat="1">
      <c r="A137" s="13"/>
      <c r="B137" s="219"/>
      <c r="C137" s="220"/>
      <c r="D137" s="221" t="s">
        <v>140</v>
      </c>
      <c r="E137" s="222" t="s">
        <v>19</v>
      </c>
      <c r="F137" s="223" t="s">
        <v>205</v>
      </c>
      <c r="G137" s="220"/>
      <c r="H137" s="222" t="s">
        <v>19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140</v>
      </c>
      <c r="AU137" s="229" t="s">
        <v>85</v>
      </c>
      <c r="AV137" s="13" t="s">
        <v>83</v>
      </c>
      <c r="AW137" s="13" t="s">
        <v>37</v>
      </c>
      <c r="AX137" s="13" t="s">
        <v>75</v>
      </c>
      <c r="AY137" s="229" t="s">
        <v>128</v>
      </c>
    </row>
    <row r="138" s="14" customFormat="1">
      <c r="A138" s="14"/>
      <c r="B138" s="230"/>
      <c r="C138" s="231"/>
      <c r="D138" s="221" t="s">
        <v>140</v>
      </c>
      <c r="E138" s="232" t="s">
        <v>19</v>
      </c>
      <c r="F138" s="233" t="s">
        <v>206</v>
      </c>
      <c r="G138" s="231"/>
      <c r="H138" s="234">
        <v>2.4860000000000002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0" t="s">
        <v>140</v>
      </c>
      <c r="AU138" s="240" t="s">
        <v>85</v>
      </c>
      <c r="AV138" s="14" t="s">
        <v>85</v>
      </c>
      <c r="AW138" s="14" t="s">
        <v>37</v>
      </c>
      <c r="AX138" s="14" t="s">
        <v>83</v>
      </c>
      <c r="AY138" s="240" t="s">
        <v>128</v>
      </c>
    </row>
    <row r="139" s="2" customFormat="1" ht="24.15" customHeight="1">
      <c r="A139" s="39"/>
      <c r="B139" s="40"/>
      <c r="C139" s="201" t="s">
        <v>207</v>
      </c>
      <c r="D139" s="201" t="s">
        <v>131</v>
      </c>
      <c r="E139" s="202" t="s">
        <v>208</v>
      </c>
      <c r="F139" s="203" t="s">
        <v>209</v>
      </c>
      <c r="G139" s="204" t="s">
        <v>171</v>
      </c>
      <c r="H139" s="205">
        <v>1.1120000000000001</v>
      </c>
      <c r="I139" s="206"/>
      <c r="J139" s="207">
        <f>ROUND(I139*H139,2)</f>
        <v>0</v>
      </c>
      <c r="K139" s="203" t="s">
        <v>135</v>
      </c>
      <c r="L139" s="45"/>
      <c r="M139" s="208" t="s">
        <v>19</v>
      </c>
      <c r="N139" s="209" t="s">
        <v>46</v>
      </c>
      <c r="O139" s="85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2" t="s">
        <v>136</v>
      </c>
      <c r="AT139" s="212" t="s">
        <v>131</v>
      </c>
      <c r="AU139" s="212" t="s">
        <v>85</v>
      </c>
      <c r="AY139" s="18" t="s">
        <v>128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8" t="s">
        <v>83</v>
      </c>
      <c r="BK139" s="213">
        <f>ROUND(I139*H139,2)</f>
        <v>0</v>
      </c>
      <c r="BL139" s="18" t="s">
        <v>136</v>
      </c>
      <c r="BM139" s="212" t="s">
        <v>210</v>
      </c>
    </row>
    <row r="140" s="2" customFormat="1">
      <c r="A140" s="39"/>
      <c r="B140" s="40"/>
      <c r="C140" s="41"/>
      <c r="D140" s="214" t="s">
        <v>138</v>
      </c>
      <c r="E140" s="41"/>
      <c r="F140" s="215" t="s">
        <v>211</v>
      </c>
      <c r="G140" s="41"/>
      <c r="H140" s="41"/>
      <c r="I140" s="216"/>
      <c r="J140" s="41"/>
      <c r="K140" s="41"/>
      <c r="L140" s="45"/>
      <c r="M140" s="217"/>
      <c r="N140" s="218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138</v>
      </c>
      <c r="AU140" s="18" t="s">
        <v>85</v>
      </c>
    </row>
    <row r="141" s="13" customFormat="1">
      <c r="A141" s="13"/>
      <c r="B141" s="219"/>
      <c r="C141" s="220"/>
      <c r="D141" s="221" t="s">
        <v>140</v>
      </c>
      <c r="E141" s="222" t="s">
        <v>19</v>
      </c>
      <c r="F141" s="223" t="s">
        <v>212</v>
      </c>
      <c r="G141" s="220"/>
      <c r="H141" s="222" t="s">
        <v>19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140</v>
      </c>
      <c r="AU141" s="229" t="s">
        <v>85</v>
      </c>
      <c r="AV141" s="13" t="s">
        <v>83</v>
      </c>
      <c r="AW141" s="13" t="s">
        <v>37</v>
      </c>
      <c r="AX141" s="13" t="s">
        <v>75</v>
      </c>
      <c r="AY141" s="229" t="s">
        <v>128</v>
      </c>
    </row>
    <row r="142" s="14" customFormat="1">
      <c r="A142" s="14"/>
      <c r="B142" s="230"/>
      <c r="C142" s="231"/>
      <c r="D142" s="221" t="s">
        <v>140</v>
      </c>
      <c r="E142" s="232" t="s">
        <v>19</v>
      </c>
      <c r="F142" s="233" t="s">
        <v>213</v>
      </c>
      <c r="G142" s="231"/>
      <c r="H142" s="234">
        <v>1.1120000000000001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0" t="s">
        <v>140</v>
      </c>
      <c r="AU142" s="240" t="s">
        <v>85</v>
      </c>
      <c r="AV142" s="14" t="s">
        <v>85</v>
      </c>
      <c r="AW142" s="14" t="s">
        <v>37</v>
      </c>
      <c r="AX142" s="14" t="s">
        <v>83</v>
      </c>
      <c r="AY142" s="240" t="s">
        <v>128</v>
      </c>
    </row>
    <row r="143" s="12" customFormat="1" ht="25.92" customHeight="1">
      <c r="A143" s="12"/>
      <c r="B143" s="185"/>
      <c r="C143" s="186"/>
      <c r="D143" s="187" t="s">
        <v>74</v>
      </c>
      <c r="E143" s="188" t="s">
        <v>214</v>
      </c>
      <c r="F143" s="188" t="s">
        <v>215</v>
      </c>
      <c r="G143" s="186"/>
      <c r="H143" s="186"/>
      <c r="I143" s="189"/>
      <c r="J143" s="190">
        <f>BK143</f>
        <v>0</v>
      </c>
      <c r="K143" s="186"/>
      <c r="L143" s="191"/>
      <c r="M143" s="192"/>
      <c r="N143" s="193"/>
      <c r="O143" s="193"/>
      <c r="P143" s="194">
        <f>P144+P193+P213+P253+P258+P382+P387+P427+P432+P455+P481</f>
        <v>0</v>
      </c>
      <c r="Q143" s="193"/>
      <c r="R143" s="194">
        <f>R144+R193+R213+R253+R258+R382+R387+R427+R432+R455+R481</f>
        <v>26.36650706</v>
      </c>
      <c r="S143" s="193"/>
      <c r="T143" s="195">
        <f>T144+T193+T213+T253+T258+T382+T387+T427+T432+T455+T481</f>
        <v>6.8932827799999998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6" t="s">
        <v>85</v>
      </c>
      <c r="AT143" s="197" t="s">
        <v>74</v>
      </c>
      <c r="AU143" s="197" t="s">
        <v>75</v>
      </c>
      <c r="AY143" s="196" t="s">
        <v>128</v>
      </c>
      <c r="BK143" s="198">
        <f>BK144+BK193+BK213+BK253+BK258+BK382+BK387+BK427+BK432+BK455+BK481</f>
        <v>0</v>
      </c>
    </row>
    <row r="144" s="12" customFormat="1" ht="22.8" customHeight="1">
      <c r="A144" s="12"/>
      <c r="B144" s="185"/>
      <c r="C144" s="186"/>
      <c r="D144" s="187" t="s">
        <v>74</v>
      </c>
      <c r="E144" s="199" t="s">
        <v>216</v>
      </c>
      <c r="F144" s="199" t="s">
        <v>217</v>
      </c>
      <c r="G144" s="186"/>
      <c r="H144" s="186"/>
      <c r="I144" s="189"/>
      <c r="J144" s="200">
        <f>BK144</f>
        <v>0</v>
      </c>
      <c r="K144" s="186"/>
      <c r="L144" s="191"/>
      <c r="M144" s="192"/>
      <c r="N144" s="193"/>
      <c r="O144" s="193"/>
      <c r="P144" s="194">
        <f>SUM(P145:P192)</f>
        <v>0</v>
      </c>
      <c r="Q144" s="193"/>
      <c r="R144" s="194">
        <f>SUM(R145:R192)</f>
        <v>8.6562839999999994</v>
      </c>
      <c r="S144" s="193"/>
      <c r="T144" s="195">
        <f>SUM(T145:T192)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6" t="s">
        <v>85</v>
      </c>
      <c r="AT144" s="197" t="s">
        <v>74</v>
      </c>
      <c r="AU144" s="197" t="s">
        <v>83</v>
      </c>
      <c r="AY144" s="196" t="s">
        <v>128</v>
      </c>
      <c r="BK144" s="198">
        <f>SUM(BK145:BK192)</f>
        <v>0</v>
      </c>
    </row>
    <row r="145" s="2" customFormat="1" ht="21.75" customHeight="1">
      <c r="A145" s="39"/>
      <c r="B145" s="40"/>
      <c r="C145" s="201" t="s">
        <v>218</v>
      </c>
      <c r="D145" s="201" t="s">
        <v>131</v>
      </c>
      <c r="E145" s="202" t="s">
        <v>219</v>
      </c>
      <c r="F145" s="203" t="s">
        <v>220</v>
      </c>
      <c r="G145" s="204" t="s">
        <v>134</v>
      </c>
      <c r="H145" s="205">
        <v>634.20000000000005</v>
      </c>
      <c r="I145" s="206"/>
      <c r="J145" s="207">
        <f>ROUND(I145*H145,2)</f>
        <v>0</v>
      </c>
      <c r="K145" s="203" t="s">
        <v>135</v>
      </c>
      <c r="L145" s="45"/>
      <c r="M145" s="208" t="s">
        <v>19</v>
      </c>
      <c r="N145" s="209" t="s">
        <v>46</v>
      </c>
      <c r="O145" s="8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2" t="s">
        <v>221</v>
      </c>
      <c r="AT145" s="212" t="s">
        <v>131</v>
      </c>
      <c r="AU145" s="212" t="s">
        <v>85</v>
      </c>
      <c r="AY145" s="18" t="s">
        <v>128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8" t="s">
        <v>83</v>
      </c>
      <c r="BK145" s="213">
        <f>ROUND(I145*H145,2)</f>
        <v>0</v>
      </c>
      <c r="BL145" s="18" t="s">
        <v>221</v>
      </c>
      <c r="BM145" s="212" t="s">
        <v>222</v>
      </c>
    </row>
    <row r="146" s="2" customFormat="1">
      <c r="A146" s="39"/>
      <c r="B146" s="40"/>
      <c r="C146" s="41"/>
      <c r="D146" s="214" t="s">
        <v>138</v>
      </c>
      <c r="E146" s="41"/>
      <c r="F146" s="215" t="s">
        <v>223</v>
      </c>
      <c r="G146" s="41"/>
      <c r="H146" s="41"/>
      <c r="I146" s="216"/>
      <c r="J146" s="41"/>
      <c r="K146" s="41"/>
      <c r="L146" s="45"/>
      <c r="M146" s="217"/>
      <c r="N146" s="218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138</v>
      </c>
      <c r="AU146" s="18" t="s">
        <v>85</v>
      </c>
    </row>
    <row r="147" s="13" customFormat="1">
      <c r="A147" s="13"/>
      <c r="B147" s="219"/>
      <c r="C147" s="220"/>
      <c r="D147" s="221" t="s">
        <v>140</v>
      </c>
      <c r="E147" s="222" t="s">
        <v>19</v>
      </c>
      <c r="F147" s="223" t="s">
        <v>224</v>
      </c>
      <c r="G147" s="220"/>
      <c r="H147" s="222" t="s">
        <v>19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140</v>
      </c>
      <c r="AU147" s="229" t="s">
        <v>85</v>
      </c>
      <c r="AV147" s="13" t="s">
        <v>83</v>
      </c>
      <c r="AW147" s="13" t="s">
        <v>37</v>
      </c>
      <c r="AX147" s="13" t="s">
        <v>75</v>
      </c>
      <c r="AY147" s="229" t="s">
        <v>128</v>
      </c>
    </row>
    <row r="148" s="14" customFormat="1">
      <c r="A148" s="14"/>
      <c r="B148" s="230"/>
      <c r="C148" s="231"/>
      <c r="D148" s="221" t="s">
        <v>140</v>
      </c>
      <c r="E148" s="232" t="s">
        <v>19</v>
      </c>
      <c r="F148" s="233" t="s">
        <v>225</v>
      </c>
      <c r="G148" s="231"/>
      <c r="H148" s="234">
        <v>634.20000000000005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0" t="s">
        <v>140</v>
      </c>
      <c r="AU148" s="240" t="s">
        <v>85</v>
      </c>
      <c r="AV148" s="14" t="s">
        <v>85</v>
      </c>
      <c r="AW148" s="14" t="s">
        <v>37</v>
      </c>
      <c r="AX148" s="14" t="s">
        <v>83</v>
      </c>
      <c r="AY148" s="240" t="s">
        <v>128</v>
      </c>
    </row>
    <row r="149" s="2" customFormat="1" ht="24.15" customHeight="1">
      <c r="A149" s="39"/>
      <c r="B149" s="40"/>
      <c r="C149" s="242" t="s">
        <v>226</v>
      </c>
      <c r="D149" s="242" t="s">
        <v>227</v>
      </c>
      <c r="E149" s="243" t="s">
        <v>228</v>
      </c>
      <c r="F149" s="244" t="s">
        <v>229</v>
      </c>
      <c r="G149" s="245" t="s">
        <v>134</v>
      </c>
      <c r="H149" s="246">
        <v>739.15999999999997</v>
      </c>
      <c r="I149" s="247"/>
      <c r="J149" s="248">
        <f>ROUND(I149*H149,2)</f>
        <v>0</v>
      </c>
      <c r="K149" s="244" t="s">
        <v>135</v>
      </c>
      <c r="L149" s="249"/>
      <c r="M149" s="250" t="s">
        <v>19</v>
      </c>
      <c r="N149" s="251" t="s">
        <v>46</v>
      </c>
      <c r="O149" s="85"/>
      <c r="P149" s="210">
        <f>O149*H149</f>
        <v>0</v>
      </c>
      <c r="Q149" s="210">
        <v>0.0040000000000000001</v>
      </c>
      <c r="R149" s="210">
        <f>Q149*H149</f>
        <v>2.9566399999999997</v>
      </c>
      <c r="S149" s="210">
        <v>0</v>
      </c>
      <c r="T149" s="21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2" t="s">
        <v>230</v>
      </c>
      <c r="AT149" s="212" t="s">
        <v>227</v>
      </c>
      <c r="AU149" s="212" t="s">
        <v>85</v>
      </c>
      <c r="AY149" s="18" t="s">
        <v>128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8" t="s">
        <v>83</v>
      </c>
      <c r="BK149" s="213">
        <f>ROUND(I149*H149,2)</f>
        <v>0</v>
      </c>
      <c r="BL149" s="18" t="s">
        <v>221</v>
      </c>
      <c r="BM149" s="212" t="s">
        <v>231</v>
      </c>
    </row>
    <row r="150" s="14" customFormat="1">
      <c r="A150" s="14"/>
      <c r="B150" s="230"/>
      <c r="C150" s="231"/>
      <c r="D150" s="221" t="s">
        <v>140</v>
      </c>
      <c r="E150" s="231"/>
      <c r="F150" s="233" t="s">
        <v>232</v>
      </c>
      <c r="G150" s="231"/>
      <c r="H150" s="234">
        <v>739.15999999999997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0" t="s">
        <v>140</v>
      </c>
      <c r="AU150" s="240" t="s">
        <v>85</v>
      </c>
      <c r="AV150" s="14" t="s">
        <v>85</v>
      </c>
      <c r="AW150" s="14" t="s">
        <v>4</v>
      </c>
      <c r="AX150" s="14" t="s">
        <v>83</v>
      </c>
      <c r="AY150" s="240" t="s">
        <v>128</v>
      </c>
    </row>
    <row r="151" s="2" customFormat="1" ht="16.5" customHeight="1">
      <c r="A151" s="39"/>
      <c r="B151" s="40"/>
      <c r="C151" s="201" t="s">
        <v>8</v>
      </c>
      <c r="D151" s="201" t="s">
        <v>131</v>
      </c>
      <c r="E151" s="202" t="s">
        <v>233</v>
      </c>
      <c r="F151" s="203" t="s">
        <v>234</v>
      </c>
      <c r="G151" s="204" t="s">
        <v>134</v>
      </c>
      <c r="H151" s="205">
        <v>634.20000000000005</v>
      </c>
      <c r="I151" s="206"/>
      <c r="J151" s="207">
        <f>ROUND(I151*H151,2)</f>
        <v>0</v>
      </c>
      <c r="K151" s="203" t="s">
        <v>135</v>
      </c>
      <c r="L151" s="45"/>
      <c r="M151" s="208" t="s">
        <v>19</v>
      </c>
      <c r="N151" s="209" t="s">
        <v>46</v>
      </c>
      <c r="O151" s="85"/>
      <c r="P151" s="210">
        <f>O151*H151</f>
        <v>0</v>
      </c>
      <c r="Q151" s="210">
        <v>0.00088000000000000003</v>
      </c>
      <c r="R151" s="210">
        <f>Q151*H151</f>
        <v>0.55809600000000004</v>
      </c>
      <c r="S151" s="210">
        <v>0</v>
      </c>
      <c r="T151" s="21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2" t="s">
        <v>221</v>
      </c>
      <c r="AT151" s="212" t="s">
        <v>131</v>
      </c>
      <c r="AU151" s="212" t="s">
        <v>85</v>
      </c>
      <c r="AY151" s="18" t="s">
        <v>128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8" t="s">
        <v>83</v>
      </c>
      <c r="BK151" s="213">
        <f>ROUND(I151*H151,2)</f>
        <v>0</v>
      </c>
      <c r="BL151" s="18" t="s">
        <v>221</v>
      </c>
      <c r="BM151" s="212" t="s">
        <v>235</v>
      </c>
    </row>
    <row r="152" s="2" customFormat="1">
      <c r="A152" s="39"/>
      <c r="B152" s="40"/>
      <c r="C152" s="41"/>
      <c r="D152" s="214" t="s">
        <v>138</v>
      </c>
      <c r="E152" s="41"/>
      <c r="F152" s="215" t="s">
        <v>236</v>
      </c>
      <c r="G152" s="41"/>
      <c r="H152" s="41"/>
      <c r="I152" s="216"/>
      <c r="J152" s="41"/>
      <c r="K152" s="41"/>
      <c r="L152" s="45"/>
      <c r="M152" s="217"/>
      <c r="N152" s="218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138</v>
      </c>
      <c r="AU152" s="18" t="s">
        <v>85</v>
      </c>
    </row>
    <row r="153" s="13" customFormat="1">
      <c r="A153" s="13"/>
      <c r="B153" s="219"/>
      <c r="C153" s="220"/>
      <c r="D153" s="221" t="s">
        <v>140</v>
      </c>
      <c r="E153" s="222" t="s">
        <v>19</v>
      </c>
      <c r="F153" s="223" t="s">
        <v>237</v>
      </c>
      <c r="G153" s="220"/>
      <c r="H153" s="222" t="s">
        <v>19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9" t="s">
        <v>140</v>
      </c>
      <c r="AU153" s="229" t="s">
        <v>85</v>
      </c>
      <c r="AV153" s="13" t="s">
        <v>83</v>
      </c>
      <c r="AW153" s="13" t="s">
        <v>37</v>
      </c>
      <c r="AX153" s="13" t="s">
        <v>75</v>
      </c>
      <c r="AY153" s="229" t="s">
        <v>128</v>
      </c>
    </row>
    <row r="154" s="14" customFormat="1">
      <c r="A154" s="14"/>
      <c r="B154" s="230"/>
      <c r="C154" s="231"/>
      <c r="D154" s="221" t="s">
        <v>140</v>
      </c>
      <c r="E154" s="232" t="s">
        <v>19</v>
      </c>
      <c r="F154" s="233" t="s">
        <v>225</v>
      </c>
      <c r="G154" s="231"/>
      <c r="H154" s="234">
        <v>634.20000000000005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0" t="s">
        <v>140</v>
      </c>
      <c r="AU154" s="240" t="s">
        <v>85</v>
      </c>
      <c r="AV154" s="14" t="s">
        <v>85</v>
      </c>
      <c r="AW154" s="14" t="s">
        <v>37</v>
      </c>
      <c r="AX154" s="14" t="s">
        <v>83</v>
      </c>
      <c r="AY154" s="240" t="s">
        <v>128</v>
      </c>
    </row>
    <row r="155" s="2" customFormat="1" ht="24.15" customHeight="1">
      <c r="A155" s="39"/>
      <c r="B155" s="40"/>
      <c r="C155" s="242" t="s">
        <v>221</v>
      </c>
      <c r="D155" s="242" t="s">
        <v>227</v>
      </c>
      <c r="E155" s="243" t="s">
        <v>238</v>
      </c>
      <c r="F155" s="244" t="s">
        <v>239</v>
      </c>
      <c r="G155" s="245" t="s">
        <v>134</v>
      </c>
      <c r="H155" s="246">
        <v>739.15999999999997</v>
      </c>
      <c r="I155" s="247"/>
      <c r="J155" s="248">
        <f>ROUND(I155*H155,2)</f>
        <v>0</v>
      </c>
      <c r="K155" s="244" t="s">
        <v>135</v>
      </c>
      <c r="L155" s="249"/>
      <c r="M155" s="250" t="s">
        <v>19</v>
      </c>
      <c r="N155" s="251" t="s">
        <v>46</v>
      </c>
      <c r="O155" s="85"/>
      <c r="P155" s="210">
        <f>O155*H155</f>
        <v>0</v>
      </c>
      <c r="Q155" s="210">
        <v>0.0066</v>
      </c>
      <c r="R155" s="210">
        <f>Q155*H155</f>
        <v>4.8784559999999999</v>
      </c>
      <c r="S155" s="210">
        <v>0</v>
      </c>
      <c r="T155" s="21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2" t="s">
        <v>230</v>
      </c>
      <c r="AT155" s="212" t="s">
        <v>227</v>
      </c>
      <c r="AU155" s="212" t="s">
        <v>85</v>
      </c>
      <c r="AY155" s="18" t="s">
        <v>128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8" t="s">
        <v>83</v>
      </c>
      <c r="BK155" s="213">
        <f>ROUND(I155*H155,2)</f>
        <v>0</v>
      </c>
      <c r="BL155" s="18" t="s">
        <v>221</v>
      </c>
      <c r="BM155" s="212" t="s">
        <v>240</v>
      </c>
    </row>
    <row r="156" s="14" customFormat="1">
      <c r="A156" s="14"/>
      <c r="B156" s="230"/>
      <c r="C156" s="231"/>
      <c r="D156" s="221" t="s">
        <v>140</v>
      </c>
      <c r="E156" s="231"/>
      <c r="F156" s="233" t="s">
        <v>232</v>
      </c>
      <c r="G156" s="231"/>
      <c r="H156" s="234">
        <v>739.15999999999997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0" t="s">
        <v>140</v>
      </c>
      <c r="AU156" s="240" t="s">
        <v>85</v>
      </c>
      <c r="AV156" s="14" t="s">
        <v>85</v>
      </c>
      <c r="AW156" s="14" t="s">
        <v>4</v>
      </c>
      <c r="AX156" s="14" t="s">
        <v>83</v>
      </c>
      <c r="AY156" s="240" t="s">
        <v>128</v>
      </c>
    </row>
    <row r="157" s="2" customFormat="1" ht="21.75" customHeight="1">
      <c r="A157" s="39"/>
      <c r="B157" s="40"/>
      <c r="C157" s="201" t="s">
        <v>241</v>
      </c>
      <c r="D157" s="201" t="s">
        <v>131</v>
      </c>
      <c r="E157" s="202" t="s">
        <v>242</v>
      </c>
      <c r="F157" s="203" t="s">
        <v>243</v>
      </c>
      <c r="G157" s="204" t="s">
        <v>147</v>
      </c>
      <c r="H157" s="205">
        <v>3100</v>
      </c>
      <c r="I157" s="206"/>
      <c r="J157" s="207">
        <f>ROUND(I157*H157,2)</f>
        <v>0</v>
      </c>
      <c r="K157" s="203" t="s">
        <v>135</v>
      </c>
      <c r="L157" s="45"/>
      <c r="M157" s="208" t="s">
        <v>19</v>
      </c>
      <c r="N157" s="209" t="s">
        <v>46</v>
      </c>
      <c r="O157" s="8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2" t="s">
        <v>221</v>
      </c>
      <c r="AT157" s="212" t="s">
        <v>131</v>
      </c>
      <c r="AU157" s="212" t="s">
        <v>85</v>
      </c>
      <c r="AY157" s="18" t="s">
        <v>128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8" t="s">
        <v>83</v>
      </c>
      <c r="BK157" s="213">
        <f>ROUND(I157*H157,2)</f>
        <v>0</v>
      </c>
      <c r="BL157" s="18" t="s">
        <v>221</v>
      </c>
      <c r="BM157" s="212" t="s">
        <v>244</v>
      </c>
    </row>
    <row r="158" s="2" customFormat="1">
      <c r="A158" s="39"/>
      <c r="B158" s="40"/>
      <c r="C158" s="41"/>
      <c r="D158" s="214" t="s">
        <v>138</v>
      </c>
      <c r="E158" s="41"/>
      <c r="F158" s="215" t="s">
        <v>245</v>
      </c>
      <c r="G158" s="41"/>
      <c r="H158" s="41"/>
      <c r="I158" s="216"/>
      <c r="J158" s="41"/>
      <c r="K158" s="41"/>
      <c r="L158" s="45"/>
      <c r="M158" s="217"/>
      <c r="N158" s="218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138</v>
      </c>
      <c r="AU158" s="18" t="s">
        <v>85</v>
      </c>
    </row>
    <row r="159" s="13" customFormat="1">
      <c r="A159" s="13"/>
      <c r="B159" s="219"/>
      <c r="C159" s="220"/>
      <c r="D159" s="221" t="s">
        <v>140</v>
      </c>
      <c r="E159" s="222" t="s">
        <v>19</v>
      </c>
      <c r="F159" s="223" t="s">
        <v>246</v>
      </c>
      <c r="G159" s="220"/>
      <c r="H159" s="222" t="s">
        <v>19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9" t="s">
        <v>140</v>
      </c>
      <c r="AU159" s="229" t="s">
        <v>85</v>
      </c>
      <c r="AV159" s="13" t="s">
        <v>83</v>
      </c>
      <c r="AW159" s="13" t="s">
        <v>37</v>
      </c>
      <c r="AX159" s="13" t="s">
        <v>75</v>
      </c>
      <c r="AY159" s="229" t="s">
        <v>128</v>
      </c>
    </row>
    <row r="160" s="13" customFormat="1">
      <c r="A160" s="13"/>
      <c r="B160" s="219"/>
      <c r="C160" s="220"/>
      <c r="D160" s="221" t="s">
        <v>140</v>
      </c>
      <c r="E160" s="222" t="s">
        <v>19</v>
      </c>
      <c r="F160" s="223" t="s">
        <v>247</v>
      </c>
      <c r="G160" s="220"/>
      <c r="H160" s="222" t="s">
        <v>19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9" t="s">
        <v>140</v>
      </c>
      <c r="AU160" s="229" t="s">
        <v>85</v>
      </c>
      <c r="AV160" s="13" t="s">
        <v>83</v>
      </c>
      <c r="AW160" s="13" t="s">
        <v>37</v>
      </c>
      <c r="AX160" s="13" t="s">
        <v>75</v>
      </c>
      <c r="AY160" s="229" t="s">
        <v>128</v>
      </c>
    </row>
    <row r="161" s="14" customFormat="1">
      <c r="A161" s="14"/>
      <c r="B161" s="230"/>
      <c r="C161" s="231"/>
      <c r="D161" s="221" t="s">
        <v>140</v>
      </c>
      <c r="E161" s="232" t="s">
        <v>19</v>
      </c>
      <c r="F161" s="233" t="s">
        <v>248</v>
      </c>
      <c r="G161" s="231"/>
      <c r="H161" s="234">
        <v>945.28999999999996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0" t="s">
        <v>140</v>
      </c>
      <c r="AU161" s="240" t="s">
        <v>85</v>
      </c>
      <c r="AV161" s="14" t="s">
        <v>85</v>
      </c>
      <c r="AW161" s="14" t="s">
        <v>37</v>
      </c>
      <c r="AX161" s="14" t="s">
        <v>75</v>
      </c>
      <c r="AY161" s="240" t="s">
        <v>128</v>
      </c>
    </row>
    <row r="162" s="13" customFormat="1">
      <c r="A162" s="13"/>
      <c r="B162" s="219"/>
      <c r="C162" s="220"/>
      <c r="D162" s="221" t="s">
        <v>140</v>
      </c>
      <c r="E162" s="222" t="s">
        <v>19</v>
      </c>
      <c r="F162" s="223" t="s">
        <v>249</v>
      </c>
      <c r="G162" s="220"/>
      <c r="H162" s="222" t="s">
        <v>19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9" t="s">
        <v>140</v>
      </c>
      <c r="AU162" s="229" t="s">
        <v>85</v>
      </c>
      <c r="AV162" s="13" t="s">
        <v>83</v>
      </c>
      <c r="AW162" s="13" t="s">
        <v>37</v>
      </c>
      <c r="AX162" s="13" t="s">
        <v>75</v>
      </c>
      <c r="AY162" s="229" t="s">
        <v>128</v>
      </c>
    </row>
    <row r="163" s="14" customFormat="1">
      <c r="A163" s="14"/>
      <c r="B163" s="230"/>
      <c r="C163" s="231"/>
      <c r="D163" s="221" t="s">
        <v>140</v>
      </c>
      <c r="E163" s="232" t="s">
        <v>19</v>
      </c>
      <c r="F163" s="233" t="s">
        <v>250</v>
      </c>
      <c r="G163" s="231"/>
      <c r="H163" s="234">
        <v>623.54300000000001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0" t="s">
        <v>140</v>
      </c>
      <c r="AU163" s="240" t="s">
        <v>85</v>
      </c>
      <c r="AV163" s="14" t="s">
        <v>85</v>
      </c>
      <c r="AW163" s="14" t="s">
        <v>37</v>
      </c>
      <c r="AX163" s="14" t="s">
        <v>75</v>
      </c>
      <c r="AY163" s="240" t="s">
        <v>128</v>
      </c>
    </row>
    <row r="164" s="13" customFormat="1">
      <c r="A164" s="13"/>
      <c r="B164" s="219"/>
      <c r="C164" s="220"/>
      <c r="D164" s="221" t="s">
        <v>140</v>
      </c>
      <c r="E164" s="222" t="s">
        <v>19</v>
      </c>
      <c r="F164" s="223" t="s">
        <v>251</v>
      </c>
      <c r="G164" s="220"/>
      <c r="H164" s="222" t="s">
        <v>19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140</v>
      </c>
      <c r="AU164" s="229" t="s">
        <v>85</v>
      </c>
      <c r="AV164" s="13" t="s">
        <v>83</v>
      </c>
      <c r="AW164" s="13" t="s">
        <v>37</v>
      </c>
      <c r="AX164" s="13" t="s">
        <v>75</v>
      </c>
      <c r="AY164" s="229" t="s">
        <v>128</v>
      </c>
    </row>
    <row r="165" s="14" customFormat="1">
      <c r="A165" s="14"/>
      <c r="B165" s="230"/>
      <c r="C165" s="231"/>
      <c r="D165" s="221" t="s">
        <v>140</v>
      </c>
      <c r="E165" s="232" t="s">
        <v>19</v>
      </c>
      <c r="F165" s="233" t="s">
        <v>252</v>
      </c>
      <c r="G165" s="231"/>
      <c r="H165" s="234">
        <v>1053.8889999999999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0" t="s">
        <v>140</v>
      </c>
      <c r="AU165" s="240" t="s">
        <v>85</v>
      </c>
      <c r="AV165" s="14" t="s">
        <v>85</v>
      </c>
      <c r="AW165" s="14" t="s">
        <v>37</v>
      </c>
      <c r="AX165" s="14" t="s">
        <v>75</v>
      </c>
      <c r="AY165" s="240" t="s">
        <v>128</v>
      </c>
    </row>
    <row r="166" s="13" customFormat="1">
      <c r="A166" s="13"/>
      <c r="B166" s="219"/>
      <c r="C166" s="220"/>
      <c r="D166" s="221" t="s">
        <v>140</v>
      </c>
      <c r="E166" s="222" t="s">
        <v>19</v>
      </c>
      <c r="F166" s="223" t="s">
        <v>253</v>
      </c>
      <c r="G166" s="220"/>
      <c r="H166" s="222" t="s">
        <v>19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9" t="s">
        <v>140</v>
      </c>
      <c r="AU166" s="229" t="s">
        <v>85</v>
      </c>
      <c r="AV166" s="13" t="s">
        <v>83</v>
      </c>
      <c r="AW166" s="13" t="s">
        <v>37</v>
      </c>
      <c r="AX166" s="13" t="s">
        <v>75</v>
      </c>
      <c r="AY166" s="229" t="s">
        <v>128</v>
      </c>
    </row>
    <row r="167" s="14" customFormat="1">
      <c r="A167" s="14"/>
      <c r="B167" s="230"/>
      <c r="C167" s="231"/>
      <c r="D167" s="221" t="s">
        <v>140</v>
      </c>
      <c r="E167" s="232" t="s">
        <v>19</v>
      </c>
      <c r="F167" s="233" t="s">
        <v>254</v>
      </c>
      <c r="G167" s="231"/>
      <c r="H167" s="234">
        <v>473.44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0" t="s">
        <v>140</v>
      </c>
      <c r="AU167" s="240" t="s">
        <v>85</v>
      </c>
      <c r="AV167" s="14" t="s">
        <v>85</v>
      </c>
      <c r="AW167" s="14" t="s">
        <v>37</v>
      </c>
      <c r="AX167" s="14" t="s">
        <v>75</v>
      </c>
      <c r="AY167" s="240" t="s">
        <v>128</v>
      </c>
    </row>
    <row r="168" s="13" customFormat="1">
      <c r="A168" s="13"/>
      <c r="B168" s="219"/>
      <c r="C168" s="220"/>
      <c r="D168" s="221" t="s">
        <v>140</v>
      </c>
      <c r="E168" s="222" t="s">
        <v>19</v>
      </c>
      <c r="F168" s="223" t="s">
        <v>255</v>
      </c>
      <c r="G168" s="220"/>
      <c r="H168" s="222" t="s">
        <v>19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9" t="s">
        <v>140</v>
      </c>
      <c r="AU168" s="229" t="s">
        <v>85</v>
      </c>
      <c r="AV168" s="13" t="s">
        <v>83</v>
      </c>
      <c r="AW168" s="13" t="s">
        <v>37</v>
      </c>
      <c r="AX168" s="13" t="s">
        <v>75</v>
      </c>
      <c r="AY168" s="229" t="s">
        <v>128</v>
      </c>
    </row>
    <row r="169" s="14" customFormat="1">
      <c r="A169" s="14"/>
      <c r="B169" s="230"/>
      <c r="C169" s="231"/>
      <c r="D169" s="221" t="s">
        <v>140</v>
      </c>
      <c r="E169" s="232" t="s">
        <v>19</v>
      </c>
      <c r="F169" s="233" t="s">
        <v>256</v>
      </c>
      <c r="G169" s="231"/>
      <c r="H169" s="234">
        <v>3.8380000000000001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0" t="s">
        <v>140</v>
      </c>
      <c r="AU169" s="240" t="s">
        <v>85</v>
      </c>
      <c r="AV169" s="14" t="s">
        <v>85</v>
      </c>
      <c r="AW169" s="14" t="s">
        <v>37</v>
      </c>
      <c r="AX169" s="14" t="s">
        <v>75</v>
      </c>
      <c r="AY169" s="240" t="s">
        <v>128</v>
      </c>
    </row>
    <row r="170" s="15" customFormat="1">
      <c r="A170" s="15"/>
      <c r="B170" s="252"/>
      <c r="C170" s="253"/>
      <c r="D170" s="221" t="s">
        <v>140</v>
      </c>
      <c r="E170" s="254" t="s">
        <v>19</v>
      </c>
      <c r="F170" s="255" t="s">
        <v>257</v>
      </c>
      <c r="G170" s="253"/>
      <c r="H170" s="256">
        <v>3100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2" t="s">
        <v>140</v>
      </c>
      <c r="AU170" s="262" t="s">
        <v>85</v>
      </c>
      <c r="AV170" s="15" t="s">
        <v>136</v>
      </c>
      <c r="AW170" s="15" t="s">
        <v>37</v>
      </c>
      <c r="AX170" s="15" t="s">
        <v>83</v>
      </c>
      <c r="AY170" s="262" t="s">
        <v>128</v>
      </c>
    </row>
    <row r="171" s="2" customFormat="1" ht="24.15" customHeight="1">
      <c r="A171" s="39"/>
      <c r="B171" s="40"/>
      <c r="C171" s="242" t="s">
        <v>258</v>
      </c>
      <c r="D171" s="242" t="s">
        <v>227</v>
      </c>
      <c r="E171" s="243" t="s">
        <v>259</v>
      </c>
      <c r="F171" s="244" t="s">
        <v>260</v>
      </c>
      <c r="G171" s="245" t="s">
        <v>261</v>
      </c>
      <c r="H171" s="246">
        <v>31</v>
      </c>
      <c r="I171" s="247"/>
      <c r="J171" s="248">
        <f>ROUND(I171*H171,2)</f>
        <v>0</v>
      </c>
      <c r="K171" s="244" t="s">
        <v>135</v>
      </c>
      <c r="L171" s="249"/>
      <c r="M171" s="250" t="s">
        <v>19</v>
      </c>
      <c r="N171" s="251" t="s">
        <v>46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2" t="s">
        <v>230</v>
      </c>
      <c r="AT171" s="212" t="s">
        <v>227</v>
      </c>
      <c r="AU171" s="212" t="s">
        <v>85</v>
      </c>
      <c r="AY171" s="18" t="s">
        <v>128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8" t="s">
        <v>83</v>
      </c>
      <c r="BK171" s="213">
        <f>ROUND(I171*H171,2)</f>
        <v>0</v>
      </c>
      <c r="BL171" s="18" t="s">
        <v>221</v>
      </c>
      <c r="BM171" s="212" t="s">
        <v>262</v>
      </c>
    </row>
    <row r="172" s="14" customFormat="1">
      <c r="A172" s="14"/>
      <c r="B172" s="230"/>
      <c r="C172" s="231"/>
      <c r="D172" s="221" t="s">
        <v>140</v>
      </c>
      <c r="E172" s="231"/>
      <c r="F172" s="233" t="s">
        <v>263</v>
      </c>
      <c r="G172" s="231"/>
      <c r="H172" s="234">
        <v>31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0" t="s">
        <v>140</v>
      </c>
      <c r="AU172" s="240" t="s">
        <v>85</v>
      </c>
      <c r="AV172" s="14" t="s">
        <v>85</v>
      </c>
      <c r="AW172" s="14" t="s">
        <v>4</v>
      </c>
      <c r="AX172" s="14" t="s">
        <v>83</v>
      </c>
      <c r="AY172" s="240" t="s">
        <v>128</v>
      </c>
    </row>
    <row r="173" s="2" customFormat="1" ht="24.15" customHeight="1">
      <c r="A173" s="39"/>
      <c r="B173" s="40"/>
      <c r="C173" s="242" t="s">
        <v>264</v>
      </c>
      <c r="D173" s="242" t="s">
        <v>227</v>
      </c>
      <c r="E173" s="243" t="s">
        <v>265</v>
      </c>
      <c r="F173" s="244" t="s">
        <v>266</v>
      </c>
      <c r="G173" s="245" t="s">
        <v>261</v>
      </c>
      <c r="H173" s="246">
        <v>31</v>
      </c>
      <c r="I173" s="247"/>
      <c r="J173" s="248">
        <f>ROUND(I173*H173,2)</f>
        <v>0</v>
      </c>
      <c r="K173" s="244" t="s">
        <v>135</v>
      </c>
      <c r="L173" s="249"/>
      <c r="M173" s="250" t="s">
        <v>19</v>
      </c>
      <c r="N173" s="251" t="s">
        <v>46</v>
      </c>
      <c r="O173" s="85"/>
      <c r="P173" s="210">
        <f>O173*H173</f>
        <v>0</v>
      </c>
      <c r="Q173" s="210">
        <v>0.00023000000000000001</v>
      </c>
      <c r="R173" s="210">
        <f>Q173*H173</f>
        <v>0.0071300000000000001</v>
      </c>
      <c r="S173" s="210">
        <v>0</v>
      </c>
      <c r="T173" s="21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2" t="s">
        <v>230</v>
      </c>
      <c r="AT173" s="212" t="s">
        <v>227</v>
      </c>
      <c r="AU173" s="212" t="s">
        <v>85</v>
      </c>
      <c r="AY173" s="18" t="s">
        <v>128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8" t="s">
        <v>83</v>
      </c>
      <c r="BK173" s="213">
        <f>ROUND(I173*H173,2)</f>
        <v>0</v>
      </c>
      <c r="BL173" s="18" t="s">
        <v>221</v>
      </c>
      <c r="BM173" s="212" t="s">
        <v>267</v>
      </c>
    </row>
    <row r="174" s="14" customFormat="1">
      <c r="A174" s="14"/>
      <c r="B174" s="230"/>
      <c r="C174" s="231"/>
      <c r="D174" s="221" t="s">
        <v>140</v>
      </c>
      <c r="E174" s="231"/>
      <c r="F174" s="233" t="s">
        <v>263</v>
      </c>
      <c r="G174" s="231"/>
      <c r="H174" s="234">
        <v>31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0" t="s">
        <v>140</v>
      </c>
      <c r="AU174" s="240" t="s">
        <v>85</v>
      </c>
      <c r="AV174" s="14" t="s">
        <v>85</v>
      </c>
      <c r="AW174" s="14" t="s">
        <v>4</v>
      </c>
      <c r="AX174" s="14" t="s">
        <v>83</v>
      </c>
      <c r="AY174" s="240" t="s">
        <v>128</v>
      </c>
    </row>
    <row r="175" s="2" customFormat="1" ht="21.75" customHeight="1">
      <c r="A175" s="39"/>
      <c r="B175" s="40"/>
      <c r="C175" s="201" t="s">
        <v>268</v>
      </c>
      <c r="D175" s="201" t="s">
        <v>131</v>
      </c>
      <c r="E175" s="202" t="s">
        <v>269</v>
      </c>
      <c r="F175" s="203" t="s">
        <v>270</v>
      </c>
      <c r="G175" s="204" t="s">
        <v>147</v>
      </c>
      <c r="H175" s="205">
        <v>516</v>
      </c>
      <c r="I175" s="206"/>
      <c r="J175" s="207">
        <f>ROUND(I175*H175,2)</f>
        <v>0</v>
      </c>
      <c r="K175" s="203" t="s">
        <v>135</v>
      </c>
      <c r="L175" s="45"/>
      <c r="M175" s="208" t="s">
        <v>19</v>
      </c>
      <c r="N175" s="209" t="s">
        <v>46</v>
      </c>
      <c r="O175" s="85"/>
      <c r="P175" s="210">
        <f>O175*H175</f>
        <v>0</v>
      </c>
      <c r="Q175" s="210">
        <v>0.00044999999999999999</v>
      </c>
      <c r="R175" s="210">
        <f>Q175*H175</f>
        <v>0.23219999999999999</v>
      </c>
      <c r="S175" s="210">
        <v>0</v>
      </c>
      <c r="T175" s="21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2" t="s">
        <v>221</v>
      </c>
      <c r="AT175" s="212" t="s">
        <v>131</v>
      </c>
      <c r="AU175" s="212" t="s">
        <v>85</v>
      </c>
      <c r="AY175" s="18" t="s">
        <v>128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8" t="s">
        <v>83</v>
      </c>
      <c r="BK175" s="213">
        <f>ROUND(I175*H175,2)</f>
        <v>0</v>
      </c>
      <c r="BL175" s="18" t="s">
        <v>221</v>
      </c>
      <c r="BM175" s="212" t="s">
        <v>271</v>
      </c>
    </row>
    <row r="176" s="2" customFormat="1">
      <c r="A176" s="39"/>
      <c r="B176" s="40"/>
      <c r="C176" s="41"/>
      <c r="D176" s="214" t="s">
        <v>138</v>
      </c>
      <c r="E176" s="41"/>
      <c r="F176" s="215" t="s">
        <v>272</v>
      </c>
      <c r="G176" s="41"/>
      <c r="H176" s="41"/>
      <c r="I176" s="216"/>
      <c r="J176" s="41"/>
      <c r="K176" s="41"/>
      <c r="L176" s="45"/>
      <c r="M176" s="217"/>
      <c r="N176" s="218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138</v>
      </c>
      <c r="AU176" s="18" t="s">
        <v>85</v>
      </c>
    </row>
    <row r="177" s="13" customFormat="1">
      <c r="A177" s="13"/>
      <c r="B177" s="219"/>
      <c r="C177" s="220"/>
      <c r="D177" s="221" t="s">
        <v>140</v>
      </c>
      <c r="E177" s="222" t="s">
        <v>19</v>
      </c>
      <c r="F177" s="223" t="s">
        <v>273</v>
      </c>
      <c r="G177" s="220"/>
      <c r="H177" s="222" t="s">
        <v>19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140</v>
      </c>
      <c r="AU177" s="229" t="s">
        <v>85</v>
      </c>
      <c r="AV177" s="13" t="s">
        <v>83</v>
      </c>
      <c r="AW177" s="13" t="s">
        <v>37</v>
      </c>
      <c r="AX177" s="13" t="s">
        <v>75</v>
      </c>
      <c r="AY177" s="229" t="s">
        <v>128</v>
      </c>
    </row>
    <row r="178" s="14" customFormat="1">
      <c r="A178" s="14"/>
      <c r="B178" s="230"/>
      <c r="C178" s="231"/>
      <c r="D178" s="221" t="s">
        <v>140</v>
      </c>
      <c r="E178" s="232" t="s">
        <v>19</v>
      </c>
      <c r="F178" s="233" t="s">
        <v>274</v>
      </c>
      <c r="G178" s="231"/>
      <c r="H178" s="234">
        <v>516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0" t="s">
        <v>140</v>
      </c>
      <c r="AU178" s="240" t="s">
        <v>85</v>
      </c>
      <c r="AV178" s="14" t="s">
        <v>85</v>
      </c>
      <c r="AW178" s="14" t="s">
        <v>37</v>
      </c>
      <c r="AX178" s="14" t="s">
        <v>83</v>
      </c>
      <c r="AY178" s="240" t="s">
        <v>128</v>
      </c>
    </row>
    <row r="179" s="2" customFormat="1" ht="33" customHeight="1">
      <c r="A179" s="39"/>
      <c r="B179" s="40"/>
      <c r="C179" s="201" t="s">
        <v>7</v>
      </c>
      <c r="D179" s="201" t="s">
        <v>131</v>
      </c>
      <c r="E179" s="202" t="s">
        <v>275</v>
      </c>
      <c r="F179" s="203" t="s">
        <v>276</v>
      </c>
      <c r="G179" s="204" t="s">
        <v>147</v>
      </c>
      <c r="H179" s="205">
        <v>3</v>
      </c>
      <c r="I179" s="206"/>
      <c r="J179" s="207">
        <f>ROUND(I179*H179,2)</f>
        <v>0</v>
      </c>
      <c r="K179" s="203" t="s">
        <v>135</v>
      </c>
      <c r="L179" s="45"/>
      <c r="M179" s="208" t="s">
        <v>19</v>
      </c>
      <c r="N179" s="209" t="s">
        <v>46</v>
      </c>
      <c r="O179" s="85"/>
      <c r="P179" s="210">
        <f>O179*H179</f>
        <v>0</v>
      </c>
      <c r="Q179" s="210">
        <v>0.00108</v>
      </c>
      <c r="R179" s="210">
        <f>Q179*H179</f>
        <v>0.0032399999999999998</v>
      </c>
      <c r="S179" s="210">
        <v>0</v>
      </c>
      <c r="T179" s="21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2" t="s">
        <v>221</v>
      </c>
      <c r="AT179" s="212" t="s">
        <v>131</v>
      </c>
      <c r="AU179" s="212" t="s">
        <v>85</v>
      </c>
      <c r="AY179" s="18" t="s">
        <v>128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8" t="s">
        <v>83</v>
      </c>
      <c r="BK179" s="213">
        <f>ROUND(I179*H179,2)</f>
        <v>0</v>
      </c>
      <c r="BL179" s="18" t="s">
        <v>221</v>
      </c>
      <c r="BM179" s="212" t="s">
        <v>277</v>
      </c>
    </row>
    <row r="180" s="2" customFormat="1">
      <c r="A180" s="39"/>
      <c r="B180" s="40"/>
      <c r="C180" s="41"/>
      <c r="D180" s="214" t="s">
        <v>138</v>
      </c>
      <c r="E180" s="41"/>
      <c r="F180" s="215" t="s">
        <v>278</v>
      </c>
      <c r="G180" s="41"/>
      <c r="H180" s="41"/>
      <c r="I180" s="216"/>
      <c r="J180" s="41"/>
      <c r="K180" s="41"/>
      <c r="L180" s="45"/>
      <c r="M180" s="217"/>
      <c r="N180" s="218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138</v>
      </c>
      <c r="AU180" s="18" t="s">
        <v>85</v>
      </c>
    </row>
    <row r="181" s="13" customFormat="1">
      <c r="A181" s="13"/>
      <c r="B181" s="219"/>
      <c r="C181" s="220"/>
      <c r="D181" s="221" t="s">
        <v>140</v>
      </c>
      <c r="E181" s="222" t="s">
        <v>19</v>
      </c>
      <c r="F181" s="223" t="s">
        <v>279</v>
      </c>
      <c r="G181" s="220"/>
      <c r="H181" s="222" t="s">
        <v>19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9" t="s">
        <v>140</v>
      </c>
      <c r="AU181" s="229" t="s">
        <v>85</v>
      </c>
      <c r="AV181" s="13" t="s">
        <v>83</v>
      </c>
      <c r="AW181" s="13" t="s">
        <v>37</v>
      </c>
      <c r="AX181" s="13" t="s">
        <v>75</v>
      </c>
      <c r="AY181" s="229" t="s">
        <v>128</v>
      </c>
    </row>
    <row r="182" s="14" customFormat="1">
      <c r="A182" s="14"/>
      <c r="B182" s="230"/>
      <c r="C182" s="231"/>
      <c r="D182" s="221" t="s">
        <v>140</v>
      </c>
      <c r="E182" s="232" t="s">
        <v>19</v>
      </c>
      <c r="F182" s="233" t="s">
        <v>150</v>
      </c>
      <c r="G182" s="231"/>
      <c r="H182" s="234">
        <v>3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140</v>
      </c>
      <c r="AU182" s="240" t="s">
        <v>85</v>
      </c>
      <c r="AV182" s="14" t="s">
        <v>85</v>
      </c>
      <c r="AW182" s="14" t="s">
        <v>37</v>
      </c>
      <c r="AX182" s="14" t="s">
        <v>83</v>
      </c>
      <c r="AY182" s="240" t="s">
        <v>128</v>
      </c>
    </row>
    <row r="183" s="2" customFormat="1" ht="21.75" customHeight="1">
      <c r="A183" s="39"/>
      <c r="B183" s="40"/>
      <c r="C183" s="242" t="s">
        <v>280</v>
      </c>
      <c r="D183" s="242" t="s">
        <v>227</v>
      </c>
      <c r="E183" s="243" t="s">
        <v>281</v>
      </c>
      <c r="F183" s="244" t="s">
        <v>282</v>
      </c>
      <c r="G183" s="245" t="s">
        <v>147</v>
      </c>
      <c r="H183" s="246">
        <v>3</v>
      </c>
      <c r="I183" s="247"/>
      <c r="J183" s="248">
        <f>ROUND(I183*H183,2)</f>
        <v>0</v>
      </c>
      <c r="K183" s="244" t="s">
        <v>135</v>
      </c>
      <c r="L183" s="249"/>
      <c r="M183" s="250" t="s">
        <v>19</v>
      </c>
      <c r="N183" s="251" t="s">
        <v>46</v>
      </c>
      <c r="O183" s="85"/>
      <c r="P183" s="210">
        <f>O183*H183</f>
        <v>0</v>
      </c>
      <c r="Q183" s="210">
        <v>0.00233</v>
      </c>
      <c r="R183" s="210">
        <f>Q183*H183</f>
        <v>0.0069899999999999997</v>
      </c>
      <c r="S183" s="210">
        <v>0</v>
      </c>
      <c r="T183" s="21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2" t="s">
        <v>230</v>
      </c>
      <c r="AT183" s="212" t="s">
        <v>227</v>
      </c>
      <c r="AU183" s="212" t="s">
        <v>85</v>
      </c>
      <c r="AY183" s="18" t="s">
        <v>128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8" t="s">
        <v>83</v>
      </c>
      <c r="BK183" s="213">
        <f>ROUND(I183*H183,2)</f>
        <v>0</v>
      </c>
      <c r="BL183" s="18" t="s">
        <v>221</v>
      </c>
      <c r="BM183" s="212" t="s">
        <v>283</v>
      </c>
    </row>
    <row r="184" s="2" customFormat="1" ht="16.5" customHeight="1">
      <c r="A184" s="39"/>
      <c r="B184" s="40"/>
      <c r="C184" s="242" t="s">
        <v>284</v>
      </c>
      <c r="D184" s="242" t="s">
        <v>227</v>
      </c>
      <c r="E184" s="243" t="s">
        <v>285</v>
      </c>
      <c r="F184" s="244" t="s">
        <v>286</v>
      </c>
      <c r="G184" s="245" t="s">
        <v>287</v>
      </c>
      <c r="H184" s="246">
        <v>2.3999999999999999</v>
      </c>
      <c r="I184" s="247"/>
      <c r="J184" s="248">
        <f>ROUND(I184*H184,2)</f>
        <v>0</v>
      </c>
      <c r="K184" s="244" t="s">
        <v>135</v>
      </c>
      <c r="L184" s="249"/>
      <c r="M184" s="250" t="s">
        <v>19</v>
      </c>
      <c r="N184" s="251" t="s">
        <v>46</v>
      </c>
      <c r="O184" s="85"/>
      <c r="P184" s="210">
        <f>O184*H184</f>
        <v>0</v>
      </c>
      <c r="Q184" s="210">
        <v>0.00133</v>
      </c>
      <c r="R184" s="210">
        <f>Q184*H184</f>
        <v>0.003192</v>
      </c>
      <c r="S184" s="210">
        <v>0</v>
      </c>
      <c r="T184" s="21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2" t="s">
        <v>230</v>
      </c>
      <c r="AT184" s="212" t="s">
        <v>227</v>
      </c>
      <c r="AU184" s="212" t="s">
        <v>85</v>
      </c>
      <c r="AY184" s="18" t="s">
        <v>128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8" t="s">
        <v>83</v>
      </c>
      <c r="BK184" s="213">
        <f>ROUND(I184*H184,2)</f>
        <v>0</v>
      </c>
      <c r="BL184" s="18" t="s">
        <v>221</v>
      </c>
      <c r="BM184" s="212" t="s">
        <v>288</v>
      </c>
    </row>
    <row r="185" s="2" customFormat="1" ht="33" customHeight="1">
      <c r="A185" s="39"/>
      <c r="B185" s="40"/>
      <c r="C185" s="201" t="s">
        <v>289</v>
      </c>
      <c r="D185" s="201" t="s">
        <v>131</v>
      </c>
      <c r="E185" s="202" t="s">
        <v>290</v>
      </c>
      <c r="F185" s="203" t="s">
        <v>291</v>
      </c>
      <c r="G185" s="204" t="s">
        <v>147</v>
      </c>
      <c r="H185" s="205">
        <v>1</v>
      </c>
      <c r="I185" s="206"/>
      <c r="J185" s="207">
        <f>ROUND(I185*H185,2)</f>
        <v>0</v>
      </c>
      <c r="K185" s="203" t="s">
        <v>135</v>
      </c>
      <c r="L185" s="45"/>
      <c r="M185" s="208" t="s">
        <v>19</v>
      </c>
      <c r="N185" s="209" t="s">
        <v>46</v>
      </c>
      <c r="O185" s="85"/>
      <c r="P185" s="210">
        <f>O185*H185</f>
        <v>0</v>
      </c>
      <c r="Q185" s="210">
        <v>0.0025899999999999999</v>
      </c>
      <c r="R185" s="210">
        <f>Q185*H185</f>
        <v>0.0025899999999999999</v>
      </c>
      <c r="S185" s="210">
        <v>0</v>
      </c>
      <c r="T185" s="21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2" t="s">
        <v>221</v>
      </c>
      <c r="AT185" s="212" t="s">
        <v>131</v>
      </c>
      <c r="AU185" s="212" t="s">
        <v>85</v>
      </c>
      <c r="AY185" s="18" t="s">
        <v>128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8" t="s">
        <v>83</v>
      </c>
      <c r="BK185" s="213">
        <f>ROUND(I185*H185,2)</f>
        <v>0</v>
      </c>
      <c r="BL185" s="18" t="s">
        <v>221</v>
      </c>
      <c r="BM185" s="212" t="s">
        <v>292</v>
      </c>
    </row>
    <row r="186" s="2" customFormat="1">
      <c r="A186" s="39"/>
      <c r="B186" s="40"/>
      <c r="C186" s="41"/>
      <c r="D186" s="214" t="s">
        <v>138</v>
      </c>
      <c r="E186" s="41"/>
      <c r="F186" s="215" t="s">
        <v>293</v>
      </c>
      <c r="G186" s="41"/>
      <c r="H186" s="41"/>
      <c r="I186" s="216"/>
      <c r="J186" s="41"/>
      <c r="K186" s="41"/>
      <c r="L186" s="45"/>
      <c r="M186" s="217"/>
      <c r="N186" s="218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138</v>
      </c>
      <c r="AU186" s="18" t="s">
        <v>85</v>
      </c>
    </row>
    <row r="187" s="13" customFormat="1">
      <c r="A187" s="13"/>
      <c r="B187" s="219"/>
      <c r="C187" s="220"/>
      <c r="D187" s="221" t="s">
        <v>140</v>
      </c>
      <c r="E187" s="222" t="s">
        <v>19</v>
      </c>
      <c r="F187" s="223" t="s">
        <v>294</v>
      </c>
      <c r="G187" s="220"/>
      <c r="H187" s="222" t="s">
        <v>19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9" t="s">
        <v>140</v>
      </c>
      <c r="AU187" s="229" t="s">
        <v>85</v>
      </c>
      <c r="AV187" s="13" t="s">
        <v>83</v>
      </c>
      <c r="AW187" s="13" t="s">
        <v>37</v>
      </c>
      <c r="AX187" s="13" t="s">
        <v>75</v>
      </c>
      <c r="AY187" s="229" t="s">
        <v>128</v>
      </c>
    </row>
    <row r="188" s="14" customFormat="1">
      <c r="A188" s="14"/>
      <c r="B188" s="230"/>
      <c r="C188" s="231"/>
      <c r="D188" s="221" t="s">
        <v>140</v>
      </c>
      <c r="E188" s="232" t="s">
        <v>19</v>
      </c>
      <c r="F188" s="233" t="s">
        <v>83</v>
      </c>
      <c r="G188" s="231"/>
      <c r="H188" s="234">
        <v>1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0" t="s">
        <v>140</v>
      </c>
      <c r="AU188" s="240" t="s">
        <v>85</v>
      </c>
      <c r="AV188" s="14" t="s">
        <v>85</v>
      </c>
      <c r="AW188" s="14" t="s">
        <v>37</v>
      </c>
      <c r="AX188" s="14" t="s">
        <v>83</v>
      </c>
      <c r="AY188" s="240" t="s">
        <v>128</v>
      </c>
    </row>
    <row r="189" s="2" customFormat="1" ht="24.15" customHeight="1">
      <c r="A189" s="39"/>
      <c r="B189" s="40"/>
      <c r="C189" s="242" t="s">
        <v>295</v>
      </c>
      <c r="D189" s="242" t="s">
        <v>227</v>
      </c>
      <c r="E189" s="243" t="s">
        <v>238</v>
      </c>
      <c r="F189" s="244" t="s">
        <v>239</v>
      </c>
      <c r="G189" s="245" t="s">
        <v>134</v>
      </c>
      <c r="H189" s="246">
        <v>1</v>
      </c>
      <c r="I189" s="247"/>
      <c r="J189" s="248">
        <f>ROUND(I189*H189,2)</f>
        <v>0</v>
      </c>
      <c r="K189" s="244" t="s">
        <v>135</v>
      </c>
      <c r="L189" s="249"/>
      <c r="M189" s="250" t="s">
        <v>19</v>
      </c>
      <c r="N189" s="251" t="s">
        <v>46</v>
      </c>
      <c r="O189" s="85"/>
      <c r="P189" s="210">
        <f>O189*H189</f>
        <v>0</v>
      </c>
      <c r="Q189" s="210">
        <v>0.0066</v>
      </c>
      <c r="R189" s="210">
        <f>Q189*H189</f>
        <v>0.0066</v>
      </c>
      <c r="S189" s="210">
        <v>0</v>
      </c>
      <c r="T189" s="21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2" t="s">
        <v>230</v>
      </c>
      <c r="AT189" s="212" t="s">
        <v>227</v>
      </c>
      <c r="AU189" s="212" t="s">
        <v>85</v>
      </c>
      <c r="AY189" s="18" t="s">
        <v>128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8" t="s">
        <v>83</v>
      </c>
      <c r="BK189" s="213">
        <f>ROUND(I189*H189,2)</f>
        <v>0</v>
      </c>
      <c r="BL189" s="18" t="s">
        <v>221</v>
      </c>
      <c r="BM189" s="212" t="s">
        <v>296</v>
      </c>
    </row>
    <row r="190" s="2" customFormat="1" ht="16.5" customHeight="1">
      <c r="A190" s="39"/>
      <c r="B190" s="40"/>
      <c r="C190" s="242" t="s">
        <v>297</v>
      </c>
      <c r="D190" s="242" t="s">
        <v>227</v>
      </c>
      <c r="E190" s="243" t="s">
        <v>298</v>
      </c>
      <c r="F190" s="244" t="s">
        <v>299</v>
      </c>
      <c r="G190" s="245" t="s">
        <v>147</v>
      </c>
      <c r="H190" s="246">
        <v>1</v>
      </c>
      <c r="I190" s="247"/>
      <c r="J190" s="248">
        <f>ROUND(I190*H190,2)</f>
        <v>0</v>
      </c>
      <c r="K190" s="244" t="s">
        <v>135</v>
      </c>
      <c r="L190" s="249"/>
      <c r="M190" s="250" t="s">
        <v>19</v>
      </c>
      <c r="N190" s="251" t="s">
        <v>46</v>
      </c>
      <c r="O190" s="85"/>
      <c r="P190" s="210">
        <f>O190*H190</f>
        <v>0</v>
      </c>
      <c r="Q190" s="210">
        <v>0.00115</v>
      </c>
      <c r="R190" s="210">
        <f>Q190*H190</f>
        <v>0.00115</v>
      </c>
      <c r="S190" s="210">
        <v>0</v>
      </c>
      <c r="T190" s="21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2" t="s">
        <v>230</v>
      </c>
      <c r="AT190" s="212" t="s">
        <v>227</v>
      </c>
      <c r="AU190" s="212" t="s">
        <v>85</v>
      </c>
      <c r="AY190" s="18" t="s">
        <v>128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8" t="s">
        <v>83</v>
      </c>
      <c r="BK190" s="213">
        <f>ROUND(I190*H190,2)</f>
        <v>0</v>
      </c>
      <c r="BL190" s="18" t="s">
        <v>221</v>
      </c>
      <c r="BM190" s="212" t="s">
        <v>300</v>
      </c>
    </row>
    <row r="191" s="2" customFormat="1" ht="24.15" customHeight="1">
      <c r="A191" s="39"/>
      <c r="B191" s="40"/>
      <c r="C191" s="201" t="s">
        <v>301</v>
      </c>
      <c r="D191" s="201" t="s">
        <v>131</v>
      </c>
      <c r="E191" s="202" t="s">
        <v>302</v>
      </c>
      <c r="F191" s="203" t="s">
        <v>303</v>
      </c>
      <c r="G191" s="204" t="s">
        <v>171</v>
      </c>
      <c r="H191" s="205">
        <v>8.6560000000000006</v>
      </c>
      <c r="I191" s="206"/>
      <c r="J191" s="207">
        <f>ROUND(I191*H191,2)</f>
        <v>0</v>
      </c>
      <c r="K191" s="203" t="s">
        <v>135</v>
      </c>
      <c r="L191" s="45"/>
      <c r="M191" s="208" t="s">
        <v>19</v>
      </c>
      <c r="N191" s="209" t="s">
        <v>46</v>
      </c>
      <c r="O191" s="85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2" t="s">
        <v>221</v>
      </c>
      <c r="AT191" s="212" t="s">
        <v>131</v>
      </c>
      <c r="AU191" s="212" t="s">
        <v>85</v>
      </c>
      <c r="AY191" s="18" t="s">
        <v>128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8" t="s">
        <v>83</v>
      </c>
      <c r="BK191" s="213">
        <f>ROUND(I191*H191,2)</f>
        <v>0</v>
      </c>
      <c r="BL191" s="18" t="s">
        <v>221</v>
      </c>
      <c r="BM191" s="212" t="s">
        <v>304</v>
      </c>
    </row>
    <row r="192" s="2" customFormat="1">
      <c r="A192" s="39"/>
      <c r="B192" s="40"/>
      <c r="C192" s="41"/>
      <c r="D192" s="214" t="s">
        <v>138</v>
      </c>
      <c r="E192" s="41"/>
      <c r="F192" s="215" t="s">
        <v>305</v>
      </c>
      <c r="G192" s="41"/>
      <c r="H192" s="41"/>
      <c r="I192" s="216"/>
      <c r="J192" s="41"/>
      <c r="K192" s="41"/>
      <c r="L192" s="45"/>
      <c r="M192" s="217"/>
      <c r="N192" s="218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138</v>
      </c>
      <c r="AU192" s="18" t="s">
        <v>85</v>
      </c>
    </row>
    <row r="193" s="12" customFormat="1" ht="22.8" customHeight="1">
      <c r="A193" s="12"/>
      <c r="B193" s="185"/>
      <c r="C193" s="186"/>
      <c r="D193" s="187" t="s">
        <v>74</v>
      </c>
      <c r="E193" s="199" t="s">
        <v>306</v>
      </c>
      <c r="F193" s="199" t="s">
        <v>307</v>
      </c>
      <c r="G193" s="186"/>
      <c r="H193" s="186"/>
      <c r="I193" s="189"/>
      <c r="J193" s="200">
        <f>BK193</f>
        <v>0</v>
      </c>
      <c r="K193" s="186"/>
      <c r="L193" s="191"/>
      <c r="M193" s="192"/>
      <c r="N193" s="193"/>
      <c r="O193" s="193"/>
      <c r="P193" s="194">
        <f>SUM(P194:P212)</f>
        <v>0</v>
      </c>
      <c r="Q193" s="193"/>
      <c r="R193" s="194">
        <f>SUM(R194:R212)</f>
        <v>3.2818465199999998</v>
      </c>
      <c r="S193" s="193"/>
      <c r="T193" s="195">
        <f>SUM(T194:T212)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96" t="s">
        <v>85</v>
      </c>
      <c r="AT193" s="197" t="s">
        <v>74</v>
      </c>
      <c r="AU193" s="197" t="s">
        <v>83</v>
      </c>
      <c r="AY193" s="196" t="s">
        <v>128</v>
      </c>
      <c r="BK193" s="198">
        <f>SUM(BK194:BK212)</f>
        <v>0</v>
      </c>
    </row>
    <row r="194" s="2" customFormat="1" ht="24.15" customHeight="1">
      <c r="A194" s="39"/>
      <c r="B194" s="40"/>
      <c r="C194" s="201" t="s">
        <v>308</v>
      </c>
      <c r="D194" s="201" t="s">
        <v>131</v>
      </c>
      <c r="E194" s="202" t="s">
        <v>309</v>
      </c>
      <c r="F194" s="203" t="s">
        <v>310</v>
      </c>
      <c r="G194" s="204" t="s">
        <v>134</v>
      </c>
      <c r="H194" s="205">
        <v>515.66999999999996</v>
      </c>
      <c r="I194" s="206"/>
      <c r="J194" s="207">
        <f>ROUND(I194*H194,2)</f>
        <v>0</v>
      </c>
      <c r="K194" s="203" t="s">
        <v>135</v>
      </c>
      <c r="L194" s="45"/>
      <c r="M194" s="208" t="s">
        <v>19</v>
      </c>
      <c r="N194" s="209" t="s">
        <v>46</v>
      </c>
      <c r="O194" s="8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2" t="s">
        <v>221</v>
      </c>
      <c r="AT194" s="212" t="s">
        <v>131</v>
      </c>
      <c r="AU194" s="212" t="s">
        <v>85</v>
      </c>
      <c r="AY194" s="18" t="s">
        <v>128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8" t="s">
        <v>83</v>
      </c>
      <c r="BK194" s="213">
        <f>ROUND(I194*H194,2)</f>
        <v>0</v>
      </c>
      <c r="BL194" s="18" t="s">
        <v>221</v>
      </c>
      <c r="BM194" s="212" t="s">
        <v>311</v>
      </c>
    </row>
    <row r="195" s="2" customFormat="1">
      <c r="A195" s="39"/>
      <c r="B195" s="40"/>
      <c r="C195" s="41"/>
      <c r="D195" s="214" t="s">
        <v>138</v>
      </c>
      <c r="E195" s="41"/>
      <c r="F195" s="215" t="s">
        <v>312</v>
      </c>
      <c r="G195" s="41"/>
      <c r="H195" s="41"/>
      <c r="I195" s="216"/>
      <c r="J195" s="41"/>
      <c r="K195" s="41"/>
      <c r="L195" s="45"/>
      <c r="M195" s="217"/>
      <c r="N195" s="218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138</v>
      </c>
      <c r="AU195" s="18" t="s">
        <v>85</v>
      </c>
    </row>
    <row r="196" s="13" customFormat="1">
      <c r="A196" s="13"/>
      <c r="B196" s="219"/>
      <c r="C196" s="220"/>
      <c r="D196" s="221" t="s">
        <v>140</v>
      </c>
      <c r="E196" s="222" t="s">
        <v>19</v>
      </c>
      <c r="F196" s="223" t="s">
        <v>313</v>
      </c>
      <c r="G196" s="220"/>
      <c r="H196" s="222" t="s">
        <v>19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9" t="s">
        <v>140</v>
      </c>
      <c r="AU196" s="229" t="s">
        <v>85</v>
      </c>
      <c r="AV196" s="13" t="s">
        <v>83</v>
      </c>
      <c r="AW196" s="13" t="s">
        <v>37</v>
      </c>
      <c r="AX196" s="13" t="s">
        <v>75</v>
      </c>
      <c r="AY196" s="229" t="s">
        <v>128</v>
      </c>
    </row>
    <row r="197" s="14" customFormat="1">
      <c r="A197" s="14"/>
      <c r="B197" s="230"/>
      <c r="C197" s="231"/>
      <c r="D197" s="221" t="s">
        <v>140</v>
      </c>
      <c r="E197" s="232" t="s">
        <v>19</v>
      </c>
      <c r="F197" s="233" t="s">
        <v>166</v>
      </c>
      <c r="G197" s="231"/>
      <c r="H197" s="234">
        <v>515.66999999999996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0" t="s">
        <v>140</v>
      </c>
      <c r="AU197" s="240" t="s">
        <v>85</v>
      </c>
      <c r="AV197" s="14" t="s">
        <v>85</v>
      </c>
      <c r="AW197" s="14" t="s">
        <v>37</v>
      </c>
      <c r="AX197" s="14" t="s">
        <v>83</v>
      </c>
      <c r="AY197" s="240" t="s">
        <v>128</v>
      </c>
    </row>
    <row r="198" s="2" customFormat="1" ht="16.5" customHeight="1">
      <c r="A198" s="39"/>
      <c r="B198" s="40"/>
      <c r="C198" s="242" t="s">
        <v>314</v>
      </c>
      <c r="D198" s="242" t="s">
        <v>227</v>
      </c>
      <c r="E198" s="243" t="s">
        <v>315</v>
      </c>
      <c r="F198" s="244" t="s">
        <v>316</v>
      </c>
      <c r="G198" s="245" t="s">
        <v>134</v>
      </c>
      <c r="H198" s="246">
        <v>525.98299999999995</v>
      </c>
      <c r="I198" s="247"/>
      <c r="J198" s="248">
        <f>ROUND(I198*H198,2)</f>
        <v>0</v>
      </c>
      <c r="K198" s="244" t="s">
        <v>135</v>
      </c>
      <c r="L198" s="249"/>
      <c r="M198" s="250" t="s">
        <v>19</v>
      </c>
      <c r="N198" s="251" t="s">
        <v>46</v>
      </c>
      <c r="O198" s="85"/>
      <c r="P198" s="210">
        <f>O198*H198</f>
        <v>0</v>
      </c>
      <c r="Q198" s="210">
        <v>0.0060000000000000001</v>
      </c>
      <c r="R198" s="210">
        <f>Q198*H198</f>
        <v>3.1558979999999996</v>
      </c>
      <c r="S198" s="210">
        <v>0</v>
      </c>
      <c r="T198" s="21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2" t="s">
        <v>230</v>
      </c>
      <c r="AT198" s="212" t="s">
        <v>227</v>
      </c>
      <c r="AU198" s="212" t="s">
        <v>85</v>
      </c>
      <c r="AY198" s="18" t="s">
        <v>128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8" t="s">
        <v>83</v>
      </c>
      <c r="BK198" s="213">
        <f>ROUND(I198*H198,2)</f>
        <v>0</v>
      </c>
      <c r="BL198" s="18" t="s">
        <v>221</v>
      </c>
      <c r="BM198" s="212" t="s">
        <v>317</v>
      </c>
    </row>
    <row r="199" s="14" customFormat="1">
      <c r="A199" s="14"/>
      <c r="B199" s="230"/>
      <c r="C199" s="231"/>
      <c r="D199" s="221" t="s">
        <v>140</v>
      </c>
      <c r="E199" s="231"/>
      <c r="F199" s="233" t="s">
        <v>318</v>
      </c>
      <c r="G199" s="231"/>
      <c r="H199" s="234">
        <v>525.98299999999995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0" t="s">
        <v>140</v>
      </c>
      <c r="AU199" s="240" t="s">
        <v>85</v>
      </c>
      <c r="AV199" s="14" t="s">
        <v>85</v>
      </c>
      <c r="AW199" s="14" t="s">
        <v>4</v>
      </c>
      <c r="AX199" s="14" t="s">
        <v>83</v>
      </c>
      <c r="AY199" s="240" t="s">
        <v>128</v>
      </c>
    </row>
    <row r="200" s="2" customFormat="1" ht="24.15" customHeight="1">
      <c r="A200" s="39"/>
      <c r="B200" s="40"/>
      <c r="C200" s="201" t="s">
        <v>319</v>
      </c>
      <c r="D200" s="201" t="s">
        <v>131</v>
      </c>
      <c r="E200" s="202" t="s">
        <v>320</v>
      </c>
      <c r="F200" s="203" t="s">
        <v>321</v>
      </c>
      <c r="G200" s="204" t="s">
        <v>134</v>
      </c>
      <c r="H200" s="205">
        <v>0.69799999999999995</v>
      </c>
      <c r="I200" s="206"/>
      <c r="J200" s="207">
        <f>ROUND(I200*H200,2)</f>
        <v>0</v>
      </c>
      <c r="K200" s="203" t="s">
        <v>135</v>
      </c>
      <c r="L200" s="45"/>
      <c r="M200" s="208" t="s">
        <v>19</v>
      </c>
      <c r="N200" s="209" t="s">
        <v>46</v>
      </c>
      <c r="O200" s="85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2" t="s">
        <v>221</v>
      </c>
      <c r="AT200" s="212" t="s">
        <v>131</v>
      </c>
      <c r="AU200" s="212" t="s">
        <v>85</v>
      </c>
      <c r="AY200" s="18" t="s">
        <v>128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8" t="s">
        <v>83</v>
      </c>
      <c r="BK200" s="213">
        <f>ROUND(I200*H200,2)</f>
        <v>0</v>
      </c>
      <c r="BL200" s="18" t="s">
        <v>221</v>
      </c>
      <c r="BM200" s="212" t="s">
        <v>322</v>
      </c>
    </row>
    <row r="201" s="2" customFormat="1">
      <c r="A201" s="39"/>
      <c r="B201" s="40"/>
      <c r="C201" s="41"/>
      <c r="D201" s="214" t="s">
        <v>138</v>
      </c>
      <c r="E201" s="41"/>
      <c r="F201" s="215" t="s">
        <v>323</v>
      </c>
      <c r="G201" s="41"/>
      <c r="H201" s="41"/>
      <c r="I201" s="216"/>
      <c r="J201" s="41"/>
      <c r="K201" s="41"/>
      <c r="L201" s="45"/>
      <c r="M201" s="217"/>
      <c r="N201" s="218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138</v>
      </c>
      <c r="AU201" s="18" t="s">
        <v>85</v>
      </c>
    </row>
    <row r="202" s="2" customFormat="1">
      <c r="A202" s="39"/>
      <c r="B202" s="40"/>
      <c r="C202" s="41"/>
      <c r="D202" s="221" t="s">
        <v>184</v>
      </c>
      <c r="E202" s="41"/>
      <c r="F202" s="241" t="s">
        <v>324</v>
      </c>
      <c r="G202" s="41"/>
      <c r="H202" s="41"/>
      <c r="I202" s="216"/>
      <c r="J202" s="41"/>
      <c r="K202" s="41"/>
      <c r="L202" s="45"/>
      <c r="M202" s="217"/>
      <c r="N202" s="218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184</v>
      </c>
      <c r="AU202" s="18" t="s">
        <v>85</v>
      </c>
    </row>
    <row r="203" s="13" customFormat="1">
      <c r="A203" s="13"/>
      <c r="B203" s="219"/>
      <c r="C203" s="220"/>
      <c r="D203" s="221" t="s">
        <v>140</v>
      </c>
      <c r="E203" s="222" t="s">
        <v>19</v>
      </c>
      <c r="F203" s="223" t="s">
        <v>141</v>
      </c>
      <c r="G203" s="220"/>
      <c r="H203" s="222" t="s">
        <v>19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9" t="s">
        <v>140</v>
      </c>
      <c r="AU203" s="229" t="s">
        <v>85</v>
      </c>
      <c r="AV203" s="13" t="s">
        <v>83</v>
      </c>
      <c r="AW203" s="13" t="s">
        <v>37</v>
      </c>
      <c r="AX203" s="13" t="s">
        <v>75</v>
      </c>
      <c r="AY203" s="229" t="s">
        <v>128</v>
      </c>
    </row>
    <row r="204" s="14" customFormat="1">
      <c r="A204" s="14"/>
      <c r="B204" s="230"/>
      <c r="C204" s="231"/>
      <c r="D204" s="221" t="s">
        <v>140</v>
      </c>
      <c r="E204" s="232" t="s">
        <v>19</v>
      </c>
      <c r="F204" s="233" t="s">
        <v>325</v>
      </c>
      <c r="G204" s="231"/>
      <c r="H204" s="234">
        <v>0.69799999999999995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0" t="s">
        <v>140</v>
      </c>
      <c r="AU204" s="240" t="s">
        <v>85</v>
      </c>
      <c r="AV204" s="14" t="s">
        <v>85</v>
      </c>
      <c r="AW204" s="14" t="s">
        <v>37</v>
      </c>
      <c r="AX204" s="14" t="s">
        <v>83</v>
      </c>
      <c r="AY204" s="240" t="s">
        <v>128</v>
      </c>
    </row>
    <row r="205" s="2" customFormat="1" ht="16.5" customHeight="1">
      <c r="A205" s="39"/>
      <c r="B205" s="40"/>
      <c r="C205" s="242" t="s">
        <v>326</v>
      </c>
      <c r="D205" s="242" t="s">
        <v>227</v>
      </c>
      <c r="E205" s="243" t="s">
        <v>327</v>
      </c>
      <c r="F205" s="244" t="s">
        <v>328</v>
      </c>
      <c r="G205" s="245" t="s">
        <v>134</v>
      </c>
      <c r="H205" s="246">
        <v>1.466</v>
      </c>
      <c r="I205" s="247"/>
      <c r="J205" s="248">
        <f>ROUND(I205*H205,2)</f>
        <v>0</v>
      </c>
      <c r="K205" s="244" t="s">
        <v>135</v>
      </c>
      <c r="L205" s="249"/>
      <c r="M205" s="250" t="s">
        <v>19</v>
      </c>
      <c r="N205" s="251" t="s">
        <v>46</v>
      </c>
      <c r="O205" s="85"/>
      <c r="P205" s="210">
        <f>O205*H205</f>
        <v>0</v>
      </c>
      <c r="Q205" s="210">
        <v>0.025000000000000001</v>
      </c>
      <c r="R205" s="210">
        <f>Q205*H205</f>
        <v>0.036650000000000002</v>
      </c>
      <c r="S205" s="210">
        <v>0</v>
      </c>
      <c r="T205" s="21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2" t="s">
        <v>230</v>
      </c>
      <c r="AT205" s="212" t="s">
        <v>227</v>
      </c>
      <c r="AU205" s="212" t="s">
        <v>85</v>
      </c>
      <c r="AY205" s="18" t="s">
        <v>128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8" t="s">
        <v>83</v>
      </c>
      <c r="BK205" s="213">
        <f>ROUND(I205*H205,2)</f>
        <v>0</v>
      </c>
      <c r="BL205" s="18" t="s">
        <v>221</v>
      </c>
      <c r="BM205" s="212" t="s">
        <v>329</v>
      </c>
    </row>
    <row r="206" s="14" customFormat="1">
      <c r="A206" s="14"/>
      <c r="B206" s="230"/>
      <c r="C206" s="231"/>
      <c r="D206" s="221" t="s">
        <v>140</v>
      </c>
      <c r="E206" s="231"/>
      <c r="F206" s="233" t="s">
        <v>330</v>
      </c>
      <c r="G206" s="231"/>
      <c r="H206" s="234">
        <v>1.466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0" t="s">
        <v>140</v>
      </c>
      <c r="AU206" s="240" t="s">
        <v>85</v>
      </c>
      <c r="AV206" s="14" t="s">
        <v>85</v>
      </c>
      <c r="AW206" s="14" t="s">
        <v>4</v>
      </c>
      <c r="AX206" s="14" t="s">
        <v>83</v>
      </c>
      <c r="AY206" s="240" t="s">
        <v>128</v>
      </c>
    </row>
    <row r="207" s="2" customFormat="1" ht="24.15" customHeight="1">
      <c r="A207" s="39"/>
      <c r="B207" s="40"/>
      <c r="C207" s="201" t="s">
        <v>230</v>
      </c>
      <c r="D207" s="201" t="s">
        <v>131</v>
      </c>
      <c r="E207" s="202" t="s">
        <v>331</v>
      </c>
      <c r="F207" s="203" t="s">
        <v>332</v>
      </c>
      <c r="G207" s="204" t="s">
        <v>134</v>
      </c>
      <c r="H207" s="205">
        <v>515.66999999999996</v>
      </c>
      <c r="I207" s="206"/>
      <c r="J207" s="207">
        <f>ROUND(I207*H207,2)</f>
        <v>0</v>
      </c>
      <c r="K207" s="203" t="s">
        <v>135</v>
      </c>
      <c r="L207" s="45"/>
      <c r="M207" s="208" t="s">
        <v>19</v>
      </c>
      <c r="N207" s="209" t="s">
        <v>46</v>
      </c>
      <c r="O207" s="85"/>
      <c r="P207" s="210">
        <f>O207*H207</f>
        <v>0</v>
      </c>
      <c r="Q207" s="210">
        <v>1.0000000000000001E-05</v>
      </c>
      <c r="R207" s="210">
        <f>Q207*H207</f>
        <v>0.0051567000000000002</v>
      </c>
      <c r="S207" s="210">
        <v>0</v>
      </c>
      <c r="T207" s="21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2" t="s">
        <v>221</v>
      </c>
      <c r="AT207" s="212" t="s">
        <v>131</v>
      </c>
      <c r="AU207" s="212" t="s">
        <v>85</v>
      </c>
      <c r="AY207" s="18" t="s">
        <v>128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8" t="s">
        <v>83</v>
      </c>
      <c r="BK207" s="213">
        <f>ROUND(I207*H207,2)</f>
        <v>0</v>
      </c>
      <c r="BL207" s="18" t="s">
        <v>221</v>
      </c>
      <c r="BM207" s="212" t="s">
        <v>333</v>
      </c>
    </row>
    <row r="208" s="2" customFormat="1">
      <c r="A208" s="39"/>
      <c r="B208" s="40"/>
      <c r="C208" s="41"/>
      <c r="D208" s="214" t="s">
        <v>138</v>
      </c>
      <c r="E208" s="41"/>
      <c r="F208" s="215" t="s">
        <v>334</v>
      </c>
      <c r="G208" s="41"/>
      <c r="H208" s="41"/>
      <c r="I208" s="216"/>
      <c r="J208" s="41"/>
      <c r="K208" s="41"/>
      <c r="L208" s="45"/>
      <c r="M208" s="217"/>
      <c r="N208" s="218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138</v>
      </c>
      <c r="AU208" s="18" t="s">
        <v>85</v>
      </c>
    </row>
    <row r="209" s="2" customFormat="1" ht="24.15" customHeight="1">
      <c r="A209" s="39"/>
      <c r="B209" s="40"/>
      <c r="C209" s="242" t="s">
        <v>335</v>
      </c>
      <c r="D209" s="242" t="s">
        <v>227</v>
      </c>
      <c r="E209" s="243" t="s">
        <v>336</v>
      </c>
      <c r="F209" s="244" t="s">
        <v>337</v>
      </c>
      <c r="G209" s="245" t="s">
        <v>134</v>
      </c>
      <c r="H209" s="246">
        <v>601.01300000000003</v>
      </c>
      <c r="I209" s="247"/>
      <c r="J209" s="248">
        <f>ROUND(I209*H209,2)</f>
        <v>0</v>
      </c>
      <c r="K209" s="244" t="s">
        <v>135</v>
      </c>
      <c r="L209" s="249"/>
      <c r="M209" s="250" t="s">
        <v>19</v>
      </c>
      <c r="N209" s="251" t="s">
        <v>46</v>
      </c>
      <c r="O209" s="85"/>
      <c r="P209" s="210">
        <f>O209*H209</f>
        <v>0</v>
      </c>
      <c r="Q209" s="210">
        <v>0.00013999999999999999</v>
      </c>
      <c r="R209" s="210">
        <f>Q209*H209</f>
        <v>0.084141819999999992</v>
      </c>
      <c r="S209" s="210">
        <v>0</v>
      </c>
      <c r="T209" s="21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2" t="s">
        <v>230</v>
      </c>
      <c r="AT209" s="212" t="s">
        <v>227</v>
      </c>
      <c r="AU209" s="212" t="s">
        <v>85</v>
      </c>
      <c r="AY209" s="18" t="s">
        <v>128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8" t="s">
        <v>83</v>
      </c>
      <c r="BK209" s="213">
        <f>ROUND(I209*H209,2)</f>
        <v>0</v>
      </c>
      <c r="BL209" s="18" t="s">
        <v>221</v>
      </c>
      <c r="BM209" s="212" t="s">
        <v>338</v>
      </c>
    </row>
    <row r="210" s="14" customFormat="1">
      <c r="A210" s="14"/>
      <c r="B210" s="230"/>
      <c r="C210" s="231"/>
      <c r="D210" s="221" t="s">
        <v>140</v>
      </c>
      <c r="E210" s="231"/>
      <c r="F210" s="233" t="s">
        <v>339</v>
      </c>
      <c r="G210" s="231"/>
      <c r="H210" s="234">
        <v>601.01300000000003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0" t="s">
        <v>140</v>
      </c>
      <c r="AU210" s="240" t="s">
        <v>85</v>
      </c>
      <c r="AV210" s="14" t="s">
        <v>85</v>
      </c>
      <c r="AW210" s="14" t="s">
        <v>4</v>
      </c>
      <c r="AX210" s="14" t="s">
        <v>83</v>
      </c>
      <c r="AY210" s="240" t="s">
        <v>128</v>
      </c>
    </row>
    <row r="211" s="2" customFormat="1" ht="24.15" customHeight="1">
      <c r="A211" s="39"/>
      <c r="B211" s="40"/>
      <c r="C211" s="201" t="s">
        <v>340</v>
      </c>
      <c r="D211" s="201" t="s">
        <v>131</v>
      </c>
      <c r="E211" s="202" t="s">
        <v>341</v>
      </c>
      <c r="F211" s="203" t="s">
        <v>342</v>
      </c>
      <c r="G211" s="204" t="s">
        <v>171</v>
      </c>
      <c r="H211" s="205">
        <v>3.282</v>
      </c>
      <c r="I211" s="206"/>
      <c r="J211" s="207">
        <f>ROUND(I211*H211,2)</f>
        <v>0</v>
      </c>
      <c r="K211" s="203" t="s">
        <v>135</v>
      </c>
      <c r="L211" s="45"/>
      <c r="M211" s="208" t="s">
        <v>19</v>
      </c>
      <c r="N211" s="209" t="s">
        <v>46</v>
      </c>
      <c r="O211" s="85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2" t="s">
        <v>221</v>
      </c>
      <c r="AT211" s="212" t="s">
        <v>131</v>
      </c>
      <c r="AU211" s="212" t="s">
        <v>85</v>
      </c>
      <c r="AY211" s="18" t="s">
        <v>128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8" t="s">
        <v>83</v>
      </c>
      <c r="BK211" s="213">
        <f>ROUND(I211*H211,2)</f>
        <v>0</v>
      </c>
      <c r="BL211" s="18" t="s">
        <v>221</v>
      </c>
      <c r="BM211" s="212" t="s">
        <v>343</v>
      </c>
    </row>
    <row r="212" s="2" customFormat="1">
      <c r="A212" s="39"/>
      <c r="B212" s="40"/>
      <c r="C212" s="41"/>
      <c r="D212" s="214" t="s">
        <v>138</v>
      </c>
      <c r="E212" s="41"/>
      <c r="F212" s="215" t="s">
        <v>344</v>
      </c>
      <c r="G212" s="41"/>
      <c r="H212" s="41"/>
      <c r="I212" s="216"/>
      <c r="J212" s="41"/>
      <c r="K212" s="41"/>
      <c r="L212" s="45"/>
      <c r="M212" s="217"/>
      <c r="N212" s="218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138</v>
      </c>
      <c r="AU212" s="18" t="s">
        <v>85</v>
      </c>
    </row>
    <row r="213" s="12" customFormat="1" ht="22.8" customHeight="1">
      <c r="A213" s="12"/>
      <c r="B213" s="185"/>
      <c r="C213" s="186"/>
      <c r="D213" s="187" t="s">
        <v>74</v>
      </c>
      <c r="E213" s="199" t="s">
        <v>345</v>
      </c>
      <c r="F213" s="199" t="s">
        <v>346</v>
      </c>
      <c r="G213" s="186"/>
      <c r="H213" s="186"/>
      <c r="I213" s="189"/>
      <c r="J213" s="200">
        <f>BK213</f>
        <v>0</v>
      </c>
      <c r="K213" s="186"/>
      <c r="L213" s="191"/>
      <c r="M213" s="192"/>
      <c r="N213" s="193"/>
      <c r="O213" s="193"/>
      <c r="P213" s="194">
        <f>SUM(P214:P252)</f>
        <v>0</v>
      </c>
      <c r="Q213" s="193"/>
      <c r="R213" s="194">
        <f>SUM(R214:R252)</f>
        <v>0.055160000000000001</v>
      </c>
      <c r="S213" s="193"/>
      <c r="T213" s="195">
        <f>SUM(T214:T252)</f>
        <v>0.14904000000000001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6" t="s">
        <v>85</v>
      </c>
      <c r="AT213" s="197" t="s">
        <v>74</v>
      </c>
      <c r="AU213" s="197" t="s">
        <v>83</v>
      </c>
      <c r="AY213" s="196" t="s">
        <v>128</v>
      </c>
      <c r="BK213" s="198">
        <f>SUM(BK214:BK252)</f>
        <v>0</v>
      </c>
    </row>
    <row r="214" s="2" customFormat="1" ht="16.5" customHeight="1">
      <c r="A214" s="39"/>
      <c r="B214" s="40"/>
      <c r="C214" s="201" t="s">
        <v>347</v>
      </c>
      <c r="D214" s="201" t="s">
        <v>131</v>
      </c>
      <c r="E214" s="202" t="s">
        <v>348</v>
      </c>
      <c r="F214" s="203" t="s">
        <v>349</v>
      </c>
      <c r="G214" s="204" t="s">
        <v>287</v>
      </c>
      <c r="H214" s="205">
        <v>170</v>
      </c>
      <c r="I214" s="206"/>
      <c r="J214" s="207">
        <f>ROUND(I214*H214,2)</f>
        <v>0</v>
      </c>
      <c r="K214" s="203" t="s">
        <v>135</v>
      </c>
      <c r="L214" s="45"/>
      <c r="M214" s="208" t="s">
        <v>19</v>
      </c>
      <c r="N214" s="209" t="s">
        <v>46</v>
      </c>
      <c r="O214" s="85"/>
      <c r="P214" s="210">
        <f>O214*H214</f>
        <v>0</v>
      </c>
      <c r="Q214" s="210">
        <v>0</v>
      </c>
      <c r="R214" s="210">
        <f>Q214*H214</f>
        <v>0</v>
      </c>
      <c r="S214" s="210">
        <v>0</v>
      </c>
      <c r="T214" s="21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2" t="s">
        <v>221</v>
      </c>
      <c r="AT214" s="212" t="s">
        <v>131</v>
      </c>
      <c r="AU214" s="212" t="s">
        <v>85</v>
      </c>
      <c r="AY214" s="18" t="s">
        <v>128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18" t="s">
        <v>83</v>
      </c>
      <c r="BK214" s="213">
        <f>ROUND(I214*H214,2)</f>
        <v>0</v>
      </c>
      <c r="BL214" s="18" t="s">
        <v>221</v>
      </c>
      <c r="BM214" s="212" t="s">
        <v>350</v>
      </c>
    </row>
    <row r="215" s="2" customFormat="1">
      <c r="A215" s="39"/>
      <c r="B215" s="40"/>
      <c r="C215" s="41"/>
      <c r="D215" s="214" t="s">
        <v>138</v>
      </c>
      <c r="E215" s="41"/>
      <c r="F215" s="215" t="s">
        <v>351</v>
      </c>
      <c r="G215" s="41"/>
      <c r="H215" s="41"/>
      <c r="I215" s="216"/>
      <c r="J215" s="41"/>
      <c r="K215" s="41"/>
      <c r="L215" s="45"/>
      <c r="M215" s="217"/>
      <c r="N215" s="218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138</v>
      </c>
      <c r="AU215" s="18" t="s">
        <v>85</v>
      </c>
    </row>
    <row r="216" s="13" customFormat="1">
      <c r="A216" s="13"/>
      <c r="B216" s="219"/>
      <c r="C216" s="220"/>
      <c r="D216" s="221" t="s">
        <v>140</v>
      </c>
      <c r="E216" s="222" t="s">
        <v>19</v>
      </c>
      <c r="F216" s="223" t="s">
        <v>352</v>
      </c>
      <c r="G216" s="220"/>
      <c r="H216" s="222" t="s">
        <v>19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9" t="s">
        <v>140</v>
      </c>
      <c r="AU216" s="229" t="s">
        <v>85</v>
      </c>
      <c r="AV216" s="13" t="s">
        <v>83</v>
      </c>
      <c r="AW216" s="13" t="s">
        <v>37</v>
      </c>
      <c r="AX216" s="13" t="s">
        <v>75</v>
      </c>
      <c r="AY216" s="229" t="s">
        <v>128</v>
      </c>
    </row>
    <row r="217" s="14" customFormat="1">
      <c r="A217" s="14"/>
      <c r="B217" s="230"/>
      <c r="C217" s="231"/>
      <c r="D217" s="221" t="s">
        <v>140</v>
      </c>
      <c r="E217" s="232" t="s">
        <v>19</v>
      </c>
      <c r="F217" s="233" t="s">
        <v>353</v>
      </c>
      <c r="G217" s="231"/>
      <c r="H217" s="234">
        <v>131.75999999999999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0" t="s">
        <v>140</v>
      </c>
      <c r="AU217" s="240" t="s">
        <v>85</v>
      </c>
      <c r="AV217" s="14" t="s">
        <v>85</v>
      </c>
      <c r="AW217" s="14" t="s">
        <v>37</v>
      </c>
      <c r="AX217" s="14" t="s">
        <v>75</v>
      </c>
      <c r="AY217" s="240" t="s">
        <v>128</v>
      </c>
    </row>
    <row r="218" s="14" customFormat="1">
      <c r="A218" s="14"/>
      <c r="B218" s="230"/>
      <c r="C218" s="231"/>
      <c r="D218" s="221" t="s">
        <v>140</v>
      </c>
      <c r="E218" s="232" t="s">
        <v>19</v>
      </c>
      <c r="F218" s="233" t="s">
        <v>354</v>
      </c>
      <c r="G218" s="231"/>
      <c r="H218" s="234">
        <v>37.219999999999999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0" t="s">
        <v>140</v>
      </c>
      <c r="AU218" s="240" t="s">
        <v>85</v>
      </c>
      <c r="AV218" s="14" t="s">
        <v>85</v>
      </c>
      <c r="AW218" s="14" t="s">
        <v>37</v>
      </c>
      <c r="AX218" s="14" t="s">
        <v>75</v>
      </c>
      <c r="AY218" s="240" t="s">
        <v>128</v>
      </c>
    </row>
    <row r="219" s="13" customFormat="1">
      <c r="A219" s="13"/>
      <c r="B219" s="219"/>
      <c r="C219" s="220"/>
      <c r="D219" s="221" t="s">
        <v>140</v>
      </c>
      <c r="E219" s="222" t="s">
        <v>19</v>
      </c>
      <c r="F219" s="223" t="s">
        <v>255</v>
      </c>
      <c r="G219" s="220"/>
      <c r="H219" s="222" t="s">
        <v>19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9" t="s">
        <v>140</v>
      </c>
      <c r="AU219" s="229" t="s">
        <v>85</v>
      </c>
      <c r="AV219" s="13" t="s">
        <v>83</v>
      </c>
      <c r="AW219" s="13" t="s">
        <v>37</v>
      </c>
      <c r="AX219" s="13" t="s">
        <v>75</v>
      </c>
      <c r="AY219" s="229" t="s">
        <v>128</v>
      </c>
    </row>
    <row r="220" s="14" customFormat="1">
      <c r="A220" s="14"/>
      <c r="B220" s="230"/>
      <c r="C220" s="231"/>
      <c r="D220" s="221" t="s">
        <v>140</v>
      </c>
      <c r="E220" s="232" t="s">
        <v>19</v>
      </c>
      <c r="F220" s="233" t="s">
        <v>355</v>
      </c>
      <c r="G220" s="231"/>
      <c r="H220" s="234">
        <v>1.02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0" t="s">
        <v>140</v>
      </c>
      <c r="AU220" s="240" t="s">
        <v>85</v>
      </c>
      <c r="AV220" s="14" t="s">
        <v>85</v>
      </c>
      <c r="AW220" s="14" t="s">
        <v>37</v>
      </c>
      <c r="AX220" s="14" t="s">
        <v>75</v>
      </c>
      <c r="AY220" s="240" t="s">
        <v>128</v>
      </c>
    </row>
    <row r="221" s="15" customFormat="1">
      <c r="A221" s="15"/>
      <c r="B221" s="252"/>
      <c r="C221" s="253"/>
      <c r="D221" s="221" t="s">
        <v>140</v>
      </c>
      <c r="E221" s="254" t="s">
        <v>19</v>
      </c>
      <c r="F221" s="255" t="s">
        <v>257</v>
      </c>
      <c r="G221" s="253"/>
      <c r="H221" s="256">
        <v>170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2" t="s">
        <v>140</v>
      </c>
      <c r="AU221" s="262" t="s">
        <v>85</v>
      </c>
      <c r="AV221" s="15" t="s">
        <v>136</v>
      </c>
      <c r="AW221" s="15" t="s">
        <v>37</v>
      </c>
      <c r="AX221" s="15" t="s">
        <v>83</v>
      </c>
      <c r="AY221" s="262" t="s">
        <v>128</v>
      </c>
    </row>
    <row r="222" s="2" customFormat="1" ht="21.75" customHeight="1">
      <c r="A222" s="39"/>
      <c r="B222" s="40"/>
      <c r="C222" s="242" t="s">
        <v>356</v>
      </c>
      <c r="D222" s="242" t="s">
        <v>227</v>
      </c>
      <c r="E222" s="243" t="s">
        <v>357</v>
      </c>
      <c r="F222" s="244" t="s">
        <v>358</v>
      </c>
      <c r="G222" s="245" t="s">
        <v>147</v>
      </c>
      <c r="H222" s="246">
        <v>38</v>
      </c>
      <c r="I222" s="247"/>
      <c r="J222" s="248">
        <f>ROUND(I222*H222,2)</f>
        <v>0</v>
      </c>
      <c r="K222" s="244" t="s">
        <v>135</v>
      </c>
      <c r="L222" s="249"/>
      <c r="M222" s="250" t="s">
        <v>19</v>
      </c>
      <c r="N222" s="251" t="s">
        <v>46</v>
      </c>
      <c r="O222" s="85"/>
      <c r="P222" s="210">
        <f>O222*H222</f>
        <v>0</v>
      </c>
      <c r="Q222" s="210">
        <v>0.001</v>
      </c>
      <c r="R222" s="210">
        <f>Q222*H222</f>
        <v>0.037999999999999999</v>
      </c>
      <c r="S222" s="210">
        <v>0</v>
      </c>
      <c r="T222" s="21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2" t="s">
        <v>230</v>
      </c>
      <c r="AT222" s="212" t="s">
        <v>227</v>
      </c>
      <c r="AU222" s="212" t="s">
        <v>85</v>
      </c>
      <c r="AY222" s="18" t="s">
        <v>128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18" t="s">
        <v>83</v>
      </c>
      <c r="BK222" s="213">
        <f>ROUND(I222*H222,2)</f>
        <v>0</v>
      </c>
      <c r="BL222" s="18" t="s">
        <v>221</v>
      </c>
      <c r="BM222" s="212" t="s">
        <v>359</v>
      </c>
    </row>
    <row r="223" s="2" customFormat="1" ht="16.5" customHeight="1">
      <c r="A223" s="39"/>
      <c r="B223" s="40"/>
      <c r="C223" s="201" t="s">
        <v>360</v>
      </c>
      <c r="D223" s="201" t="s">
        <v>131</v>
      </c>
      <c r="E223" s="202" t="s">
        <v>361</v>
      </c>
      <c r="F223" s="203" t="s">
        <v>362</v>
      </c>
      <c r="G223" s="204" t="s">
        <v>147</v>
      </c>
      <c r="H223" s="205">
        <v>132</v>
      </c>
      <c r="I223" s="206"/>
      <c r="J223" s="207">
        <f>ROUND(I223*H223,2)</f>
        <v>0</v>
      </c>
      <c r="K223" s="203" t="s">
        <v>135</v>
      </c>
      <c r="L223" s="45"/>
      <c r="M223" s="208" t="s">
        <v>19</v>
      </c>
      <c r="N223" s="209" t="s">
        <v>46</v>
      </c>
      <c r="O223" s="85"/>
      <c r="P223" s="210">
        <f>O223*H223</f>
        <v>0</v>
      </c>
      <c r="Q223" s="210">
        <v>0</v>
      </c>
      <c r="R223" s="210">
        <f>Q223*H223</f>
        <v>0</v>
      </c>
      <c r="S223" s="210">
        <v>0</v>
      </c>
      <c r="T223" s="21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2" t="s">
        <v>221</v>
      </c>
      <c r="AT223" s="212" t="s">
        <v>131</v>
      </c>
      <c r="AU223" s="212" t="s">
        <v>85</v>
      </c>
      <c r="AY223" s="18" t="s">
        <v>128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8" t="s">
        <v>83</v>
      </c>
      <c r="BK223" s="213">
        <f>ROUND(I223*H223,2)</f>
        <v>0</v>
      </c>
      <c r="BL223" s="18" t="s">
        <v>221</v>
      </c>
      <c r="BM223" s="212" t="s">
        <v>363</v>
      </c>
    </row>
    <row r="224" s="2" customFormat="1">
      <c r="A224" s="39"/>
      <c r="B224" s="40"/>
      <c r="C224" s="41"/>
      <c r="D224" s="214" t="s">
        <v>138</v>
      </c>
      <c r="E224" s="41"/>
      <c r="F224" s="215" t="s">
        <v>364</v>
      </c>
      <c r="G224" s="41"/>
      <c r="H224" s="41"/>
      <c r="I224" s="216"/>
      <c r="J224" s="41"/>
      <c r="K224" s="41"/>
      <c r="L224" s="45"/>
      <c r="M224" s="217"/>
      <c r="N224" s="218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138</v>
      </c>
      <c r="AU224" s="18" t="s">
        <v>85</v>
      </c>
    </row>
    <row r="225" s="2" customFormat="1" ht="16.5" customHeight="1">
      <c r="A225" s="39"/>
      <c r="B225" s="40"/>
      <c r="C225" s="242" t="s">
        <v>365</v>
      </c>
      <c r="D225" s="242" t="s">
        <v>227</v>
      </c>
      <c r="E225" s="243" t="s">
        <v>366</v>
      </c>
      <c r="F225" s="244" t="s">
        <v>367</v>
      </c>
      <c r="G225" s="245" t="s">
        <v>147</v>
      </c>
      <c r="H225" s="246">
        <v>132</v>
      </c>
      <c r="I225" s="247"/>
      <c r="J225" s="248">
        <f>ROUND(I225*H225,2)</f>
        <v>0</v>
      </c>
      <c r="K225" s="244" t="s">
        <v>135</v>
      </c>
      <c r="L225" s="249"/>
      <c r="M225" s="250" t="s">
        <v>19</v>
      </c>
      <c r="N225" s="251" t="s">
        <v>46</v>
      </c>
      <c r="O225" s="85"/>
      <c r="P225" s="210">
        <f>O225*H225</f>
        <v>0</v>
      </c>
      <c r="Q225" s="210">
        <v>0.00012999999999999999</v>
      </c>
      <c r="R225" s="210">
        <f>Q225*H225</f>
        <v>0.017159999999999998</v>
      </c>
      <c r="S225" s="210">
        <v>0</v>
      </c>
      <c r="T225" s="21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2" t="s">
        <v>230</v>
      </c>
      <c r="AT225" s="212" t="s">
        <v>227</v>
      </c>
      <c r="AU225" s="212" t="s">
        <v>85</v>
      </c>
      <c r="AY225" s="18" t="s">
        <v>128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8" t="s">
        <v>83</v>
      </c>
      <c r="BK225" s="213">
        <f>ROUND(I225*H225,2)</f>
        <v>0</v>
      </c>
      <c r="BL225" s="18" t="s">
        <v>221</v>
      </c>
      <c r="BM225" s="212" t="s">
        <v>368</v>
      </c>
    </row>
    <row r="226" s="2" customFormat="1" ht="24.15" customHeight="1">
      <c r="A226" s="39"/>
      <c r="B226" s="40"/>
      <c r="C226" s="201" t="s">
        <v>369</v>
      </c>
      <c r="D226" s="201" t="s">
        <v>131</v>
      </c>
      <c r="E226" s="202" t="s">
        <v>370</v>
      </c>
      <c r="F226" s="203" t="s">
        <v>371</v>
      </c>
      <c r="G226" s="204" t="s">
        <v>287</v>
      </c>
      <c r="H226" s="205">
        <v>170</v>
      </c>
      <c r="I226" s="206"/>
      <c r="J226" s="207">
        <f>ROUND(I226*H226,2)</f>
        <v>0</v>
      </c>
      <c r="K226" s="203" t="s">
        <v>135</v>
      </c>
      <c r="L226" s="45"/>
      <c r="M226" s="208" t="s">
        <v>19</v>
      </c>
      <c r="N226" s="209" t="s">
        <v>46</v>
      </c>
      <c r="O226" s="85"/>
      <c r="P226" s="210">
        <f>O226*H226</f>
        <v>0</v>
      </c>
      <c r="Q226" s="210">
        <v>0</v>
      </c>
      <c r="R226" s="210">
        <f>Q226*H226</f>
        <v>0</v>
      </c>
      <c r="S226" s="210">
        <v>0.00062</v>
      </c>
      <c r="T226" s="211">
        <f>S226*H226</f>
        <v>0.10539999999999999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2" t="s">
        <v>221</v>
      </c>
      <c r="AT226" s="212" t="s">
        <v>131</v>
      </c>
      <c r="AU226" s="212" t="s">
        <v>85</v>
      </c>
      <c r="AY226" s="18" t="s">
        <v>128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18" t="s">
        <v>83</v>
      </c>
      <c r="BK226" s="213">
        <f>ROUND(I226*H226,2)</f>
        <v>0</v>
      </c>
      <c r="BL226" s="18" t="s">
        <v>221</v>
      </c>
      <c r="BM226" s="212" t="s">
        <v>372</v>
      </c>
    </row>
    <row r="227" s="2" customFormat="1">
      <c r="A227" s="39"/>
      <c r="B227" s="40"/>
      <c r="C227" s="41"/>
      <c r="D227" s="214" t="s">
        <v>138</v>
      </c>
      <c r="E227" s="41"/>
      <c r="F227" s="215" t="s">
        <v>373</v>
      </c>
      <c r="G227" s="41"/>
      <c r="H227" s="41"/>
      <c r="I227" s="216"/>
      <c r="J227" s="41"/>
      <c r="K227" s="41"/>
      <c r="L227" s="45"/>
      <c r="M227" s="217"/>
      <c r="N227" s="218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138</v>
      </c>
      <c r="AU227" s="18" t="s">
        <v>85</v>
      </c>
    </row>
    <row r="228" s="13" customFormat="1">
      <c r="A228" s="13"/>
      <c r="B228" s="219"/>
      <c r="C228" s="220"/>
      <c r="D228" s="221" t="s">
        <v>140</v>
      </c>
      <c r="E228" s="222" t="s">
        <v>19</v>
      </c>
      <c r="F228" s="223" t="s">
        <v>352</v>
      </c>
      <c r="G228" s="220"/>
      <c r="H228" s="222" t="s">
        <v>19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9" t="s">
        <v>140</v>
      </c>
      <c r="AU228" s="229" t="s">
        <v>85</v>
      </c>
      <c r="AV228" s="13" t="s">
        <v>83</v>
      </c>
      <c r="AW228" s="13" t="s">
        <v>37</v>
      </c>
      <c r="AX228" s="13" t="s">
        <v>75</v>
      </c>
      <c r="AY228" s="229" t="s">
        <v>128</v>
      </c>
    </row>
    <row r="229" s="14" customFormat="1">
      <c r="A229" s="14"/>
      <c r="B229" s="230"/>
      <c r="C229" s="231"/>
      <c r="D229" s="221" t="s">
        <v>140</v>
      </c>
      <c r="E229" s="232" t="s">
        <v>19</v>
      </c>
      <c r="F229" s="233" t="s">
        <v>353</v>
      </c>
      <c r="G229" s="231"/>
      <c r="H229" s="234">
        <v>131.75999999999999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0" t="s">
        <v>140</v>
      </c>
      <c r="AU229" s="240" t="s">
        <v>85</v>
      </c>
      <c r="AV229" s="14" t="s">
        <v>85</v>
      </c>
      <c r="AW229" s="14" t="s">
        <v>37</v>
      </c>
      <c r="AX229" s="14" t="s">
        <v>75</v>
      </c>
      <c r="AY229" s="240" t="s">
        <v>128</v>
      </c>
    </row>
    <row r="230" s="14" customFormat="1">
      <c r="A230" s="14"/>
      <c r="B230" s="230"/>
      <c r="C230" s="231"/>
      <c r="D230" s="221" t="s">
        <v>140</v>
      </c>
      <c r="E230" s="232" t="s">
        <v>19</v>
      </c>
      <c r="F230" s="233" t="s">
        <v>354</v>
      </c>
      <c r="G230" s="231"/>
      <c r="H230" s="234">
        <v>37.219999999999999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0" t="s">
        <v>140</v>
      </c>
      <c r="AU230" s="240" t="s">
        <v>85</v>
      </c>
      <c r="AV230" s="14" t="s">
        <v>85</v>
      </c>
      <c r="AW230" s="14" t="s">
        <v>37</v>
      </c>
      <c r="AX230" s="14" t="s">
        <v>75</v>
      </c>
      <c r="AY230" s="240" t="s">
        <v>128</v>
      </c>
    </row>
    <row r="231" s="13" customFormat="1">
      <c r="A231" s="13"/>
      <c r="B231" s="219"/>
      <c r="C231" s="220"/>
      <c r="D231" s="221" t="s">
        <v>140</v>
      </c>
      <c r="E231" s="222" t="s">
        <v>19</v>
      </c>
      <c r="F231" s="223" t="s">
        <v>255</v>
      </c>
      <c r="G231" s="220"/>
      <c r="H231" s="222" t="s">
        <v>19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9" t="s">
        <v>140</v>
      </c>
      <c r="AU231" s="229" t="s">
        <v>85</v>
      </c>
      <c r="AV231" s="13" t="s">
        <v>83</v>
      </c>
      <c r="AW231" s="13" t="s">
        <v>37</v>
      </c>
      <c r="AX231" s="13" t="s">
        <v>75</v>
      </c>
      <c r="AY231" s="229" t="s">
        <v>128</v>
      </c>
    </row>
    <row r="232" s="14" customFormat="1">
      <c r="A232" s="14"/>
      <c r="B232" s="230"/>
      <c r="C232" s="231"/>
      <c r="D232" s="221" t="s">
        <v>140</v>
      </c>
      <c r="E232" s="232" t="s">
        <v>19</v>
      </c>
      <c r="F232" s="233" t="s">
        <v>355</v>
      </c>
      <c r="G232" s="231"/>
      <c r="H232" s="234">
        <v>1.02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0" t="s">
        <v>140</v>
      </c>
      <c r="AU232" s="240" t="s">
        <v>85</v>
      </c>
      <c r="AV232" s="14" t="s">
        <v>85</v>
      </c>
      <c r="AW232" s="14" t="s">
        <v>37</v>
      </c>
      <c r="AX232" s="14" t="s">
        <v>75</v>
      </c>
      <c r="AY232" s="240" t="s">
        <v>128</v>
      </c>
    </row>
    <row r="233" s="15" customFormat="1">
      <c r="A233" s="15"/>
      <c r="B233" s="252"/>
      <c r="C233" s="253"/>
      <c r="D233" s="221" t="s">
        <v>140</v>
      </c>
      <c r="E233" s="254" t="s">
        <v>19</v>
      </c>
      <c r="F233" s="255" t="s">
        <v>257</v>
      </c>
      <c r="G233" s="253"/>
      <c r="H233" s="256">
        <v>170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2" t="s">
        <v>140</v>
      </c>
      <c r="AU233" s="262" t="s">
        <v>85</v>
      </c>
      <c r="AV233" s="15" t="s">
        <v>136</v>
      </c>
      <c r="AW233" s="15" t="s">
        <v>37</v>
      </c>
      <c r="AX233" s="15" t="s">
        <v>83</v>
      </c>
      <c r="AY233" s="262" t="s">
        <v>128</v>
      </c>
    </row>
    <row r="234" s="2" customFormat="1" ht="16.5" customHeight="1">
      <c r="A234" s="39"/>
      <c r="B234" s="40"/>
      <c r="C234" s="201" t="s">
        <v>374</v>
      </c>
      <c r="D234" s="201" t="s">
        <v>131</v>
      </c>
      <c r="E234" s="202" t="s">
        <v>375</v>
      </c>
      <c r="F234" s="203" t="s">
        <v>376</v>
      </c>
      <c r="G234" s="204" t="s">
        <v>147</v>
      </c>
      <c r="H234" s="205">
        <v>38</v>
      </c>
      <c r="I234" s="206"/>
      <c r="J234" s="207">
        <f>ROUND(I234*H234,2)</f>
        <v>0</v>
      </c>
      <c r="K234" s="203" t="s">
        <v>135</v>
      </c>
      <c r="L234" s="45"/>
      <c r="M234" s="208" t="s">
        <v>19</v>
      </c>
      <c r="N234" s="209" t="s">
        <v>46</v>
      </c>
      <c r="O234" s="85"/>
      <c r="P234" s="210">
        <f>O234*H234</f>
        <v>0</v>
      </c>
      <c r="Q234" s="210">
        <v>0</v>
      </c>
      <c r="R234" s="210">
        <f>Q234*H234</f>
        <v>0</v>
      </c>
      <c r="S234" s="210">
        <v>0.00027999999999999998</v>
      </c>
      <c r="T234" s="211">
        <f>S234*H234</f>
        <v>0.010639999999999998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2" t="s">
        <v>221</v>
      </c>
      <c r="AT234" s="212" t="s">
        <v>131</v>
      </c>
      <c r="AU234" s="212" t="s">
        <v>85</v>
      </c>
      <c r="AY234" s="18" t="s">
        <v>128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18" t="s">
        <v>83</v>
      </c>
      <c r="BK234" s="213">
        <f>ROUND(I234*H234,2)</f>
        <v>0</v>
      </c>
      <c r="BL234" s="18" t="s">
        <v>221</v>
      </c>
      <c r="BM234" s="212" t="s">
        <v>377</v>
      </c>
    </row>
    <row r="235" s="2" customFormat="1">
      <c r="A235" s="39"/>
      <c r="B235" s="40"/>
      <c r="C235" s="41"/>
      <c r="D235" s="214" t="s">
        <v>138</v>
      </c>
      <c r="E235" s="41"/>
      <c r="F235" s="215" t="s">
        <v>378</v>
      </c>
      <c r="G235" s="41"/>
      <c r="H235" s="41"/>
      <c r="I235" s="216"/>
      <c r="J235" s="41"/>
      <c r="K235" s="41"/>
      <c r="L235" s="45"/>
      <c r="M235" s="217"/>
      <c r="N235" s="218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138</v>
      </c>
      <c r="AU235" s="18" t="s">
        <v>85</v>
      </c>
    </row>
    <row r="236" s="13" customFormat="1">
      <c r="A236" s="13"/>
      <c r="B236" s="219"/>
      <c r="C236" s="220"/>
      <c r="D236" s="221" t="s">
        <v>140</v>
      </c>
      <c r="E236" s="222" t="s">
        <v>19</v>
      </c>
      <c r="F236" s="223" t="s">
        <v>379</v>
      </c>
      <c r="G236" s="220"/>
      <c r="H236" s="222" t="s">
        <v>19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9" t="s">
        <v>140</v>
      </c>
      <c r="AU236" s="229" t="s">
        <v>85</v>
      </c>
      <c r="AV236" s="13" t="s">
        <v>83</v>
      </c>
      <c r="AW236" s="13" t="s">
        <v>37</v>
      </c>
      <c r="AX236" s="13" t="s">
        <v>75</v>
      </c>
      <c r="AY236" s="229" t="s">
        <v>128</v>
      </c>
    </row>
    <row r="237" s="14" customFormat="1">
      <c r="A237" s="14"/>
      <c r="B237" s="230"/>
      <c r="C237" s="231"/>
      <c r="D237" s="221" t="s">
        <v>140</v>
      </c>
      <c r="E237" s="232" t="s">
        <v>19</v>
      </c>
      <c r="F237" s="233" t="s">
        <v>354</v>
      </c>
      <c r="G237" s="231"/>
      <c r="H237" s="234">
        <v>37.219999999999999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0" t="s">
        <v>140</v>
      </c>
      <c r="AU237" s="240" t="s">
        <v>85</v>
      </c>
      <c r="AV237" s="14" t="s">
        <v>85</v>
      </c>
      <c r="AW237" s="14" t="s">
        <v>37</v>
      </c>
      <c r="AX237" s="14" t="s">
        <v>75</v>
      </c>
      <c r="AY237" s="240" t="s">
        <v>128</v>
      </c>
    </row>
    <row r="238" s="13" customFormat="1">
      <c r="A238" s="13"/>
      <c r="B238" s="219"/>
      <c r="C238" s="220"/>
      <c r="D238" s="221" t="s">
        <v>140</v>
      </c>
      <c r="E238" s="222" t="s">
        <v>19</v>
      </c>
      <c r="F238" s="223" t="s">
        <v>255</v>
      </c>
      <c r="G238" s="220"/>
      <c r="H238" s="222" t="s">
        <v>19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9" t="s">
        <v>140</v>
      </c>
      <c r="AU238" s="229" t="s">
        <v>85</v>
      </c>
      <c r="AV238" s="13" t="s">
        <v>83</v>
      </c>
      <c r="AW238" s="13" t="s">
        <v>37</v>
      </c>
      <c r="AX238" s="13" t="s">
        <v>75</v>
      </c>
      <c r="AY238" s="229" t="s">
        <v>128</v>
      </c>
    </row>
    <row r="239" s="14" customFormat="1">
      <c r="A239" s="14"/>
      <c r="B239" s="230"/>
      <c r="C239" s="231"/>
      <c r="D239" s="221" t="s">
        <v>140</v>
      </c>
      <c r="E239" s="232" t="s">
        <v>19</v>
      </c>
      <c r="F239" s="233" t="s">
        <v>380</v>
      </c>
      <c r="G239" s="231"/>
      <c r="H239" s="234">
        <v>0.78000000000000003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0" t="s">
        <v>140</v>
      </c>
      <c r="AU239" s="240" t="s">
        <v>85</v>
      </c>
      <c r="AV239" s="14" t="s">
        <v>85</v>
      </c>
      <c r="AW239" s="14" t="s">
        <v>37</v>
      </c>
      <c r="AX239" s="14" t="s">
        <v>75</v>
      </c>
      <c r="AY239" s="240" t="s">
        <v>128</v>
      </c>
    </row>
    <row r="240" s="15" customFormat="1">
      <c r="A240" s="15"/>
      <c r="B240" s="252"/>
      <c r="C240" s="253"/>
      <c r="D240" s="221" t="s">
        <v>140</v>
      </c>
      <c r="E240" s="254" t="s">
        <v>19</v>
      </c>
      <c r="F240" s="255" t="s">
        <v>257</v>
      </c>
      <c r="G240" s="253"/>
      <c r="H240" s="256">
        <v>38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2" t="s">
        <v>140</v>
      </c>
      <c r="AU240" s="262" t="s">
        <v>85</v>
      </c>
      <c r="AV240" s="15" t="s">
        <v>136</v>
      </c>
      <c r="AW240" s="15" t="s">
        <v>37</v>
      </c>
      <c r="AX240" s="15" t="s">
        <v>83</v>
      </c>
      <c r="AY240" s="262" t="s">
        <v>128</v>
      </c>
    </row>
    <row r="241" s="2" customFormat="1" ht="16.5" customHeight="1">
      <c r="A241" s="39"/>
      <c r="B241" s="40"/>
      <c r="C241" s="201" t="s">
        <v>381</v>
      </c>
      <c r="D241" s="201" t="s">
        <v>131</v>
      </c>
      <c r="E241" s="202" t="s">
        <v>382</v>
      </c>
      <c r="F241" s="203" t="s">
        <v>383</v>
      </c>
      <c r="G241" s="204" t="s">
        <v>147</v>
      </c>
      <c r="H241" s="205">
        <v>132</v>
      </c>
      <c r="I241" s="206"/>
      <c r="J241" s="207">
        <f>ROUND(I241*H241,2)</f>
        <v>0</v>
      </c>
      <c r="K241" s="203" t="s">
        <v>135</v>
      </c>
      <c r="L241" s="45"/>
      <c r="M241" s="208" t="s">
        <v>19</v>
      </c>
      <c r="N241" s="209" t="s">
        <v>46</v>
      </c>
      <c r="O241" s="85"/>
      <c r="P241" s="210">
        <f>O241*H241</f>
        <v>0</v>
      </c>
      <c r="Q241" s="210">
        <v>0</v>
      </c>
      <c r="R241" s="210">
        <f>Q241*H241</f>
        <v>0</v>
      </c>
      <c r="S241" s="210">
        <v>0.00025000000000000001</v>
      </c>
      <c r="T241" s="211">
        <f>S241*H241</f>
        <v>0.033000000000000002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2" t="s">
        <v>221</v>
      </c>
      <c r="AT241" s="212" t="s">
        <v>131</v>
      </c>
      <c r="AU241" s="212" t="s">
        <v>85</v>
      </c>
      <c r="AY241" s="18" t="s">
        <v>128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18" t="s">
        <v>83</v>
      </c>
      <c r="BK241" s="213">
        <f>ROUND(I241*H241,2)</f>
        <v>0</v>
      </c>
      <c r="BL241" s="18" t="s">
        <v>221</v>
      </c>
      <c r="BM241" s="212" t="s">
        <v>384</v>
      </c>
    </row>
    <row r="242" s="2" customFormat="1">
      <c r="A242" s="39"/>
      <c r="B242" s="40"/>
      <c r="C242" s="41"/>
      <c r="D242" s="214" t="s">
        <v>138</v>
      </c>
      <c r="E242" s="41"/>
      <c r="F242" s="215" t="s">
        <v>385</v>
      </c>
      <c r="G242" s="41"/>
      <c r="H242" s="41"/>
      <c r="I242" s="216"/>
      <c r="J242" s="41"/>
      <c r="K242" s="41"/>
      <c r="L242" s="45"/>
      <c r="M242" s="217"/>
      <c r="N242" s="218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138</v>
      </c>
      <c r="AU242" s="18" t="s">
        <v>85</v>
      </c>
    </row>
    <row r="243" s="13" customFormat="1">
      <c r="A243" s="13"/>
      <c r="B243" s="219"/>
      <c r="C243" s="220"/>
      <c r="D243" s="221" t="s">
        <v>140</v>
      </c>
      <c r="E243" s="222" t="s">
        <v>19</v>
      </c>
      <c r="F243" s="223" t="s">
        <v>386</v>
      </c>
      <c r="G243" s="220"/>
      <c r="H243" s="222" t="s">
        <v>19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9" t="s">
        <v>140</v>
      </c>
      <c r="AU243" s="229" t="s">
        <v>85</v>
      </c>
      <c r="AV243" s="13" t="s">
        <v>83</v>
      </c>
      <c r="AW243" s="13" t="s">
        <v>37</v>
      </c>
      <c r="AX243" s="13" t="s">
        <v>75</v>
      </c>
      <c r="AY243" s="229" t="s">
        <v>128</v>
      </c>
    </row>
    <row r="244" s="14" customFormat="1">
      <c r="A244" s="14"/>
      <c r="B244" s="230"/>
      <c r="C244" s="231"/>
      <c r="D244" s="221" t="s">
        <v>140</v>
      </c>
      <c r="E244" s="232" t="s">
        <v>19</v>
      </c>
      <c r="F244" s="233" t="s">
        <v>353</v>
      </c>
      <c r="G244" s="231"/>
      <c r="H244" s="234">
        <v>131.75999999999999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0" t="s">
        <v>140</v>
      </c>
      <c r="AU244" s="240" t="s">
        <v>85</v>
      </c>
      <c r="AV244" s="14" t="s">
        <v>85</v>
      </c>
      <c r="AW244" s="14" t="s">
        <v>37</v>
      </c>
      <c r="AX244" s="14" t="s">
        <v>75</v>
      </c>
      <c r="AY244" s="240" t="s">
        <v>128</v>
      </c>
    </row>
    <row r="245" s="13" customFormat="1">
      <c r="A245" s="13"/>
      <c r="B245" s="219"/>
      <c r="C245" s="220"/>
      <c r="D245" s="221" t="s">
        <v>140</v>
      </c>
      <c r="E245" s="222" t="s">
        <v>19</v>
      </c>
      <c r="F245" s="223" t="s">
        <v>255</v>
      </c>
      <c r="G245" s="220"/>
      <c r="H245" s="222" t="s">
        <v>19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9" t="s">
        <v>140</v>
      </c>
      <c r="AU245" s="229" t="s">
        <v>85</v>
      </c>
      <c r="AV245" s="13" t="s">
        <v>83</v>
      </c>
      <c r="AW245" s="13" t="s">
        <v>37</v>
      </c>
      <c r="AX245" s="13" t="s">
        <v>75</v>
      </c>
      <c r="AY245" s="229" t="s">
        <v>128</v>
      </c>
    </row>
    <row r="246" s="14" customFormat="1">
      <c r="A246" s="14"/>
      <c r="B246" s="230"/>
      <c r="C246" s="231"/>
      <c r="D246" s="221" t="s">
        <v>140</v>
      </c>
      <c r="E246" s="232" t="s">
        <v>19</v>
      </c>
      <c r="F246" s="233" t="s">
        <v>387</v>
      </c>
      <c r="G246" s="231"/>
      <c r="H246" s="234">
        <v>0.23999999999999999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0" t="s">
        <v>140</v>
      </c>
      <c r="AU246" s="240" t="s">
        <v>85</v>
      </c>
      <c r="AV246" s="14" t="s">
        <v>85</v>
      </c>
      <c r="AW246" s="14" t="s">
        <v>37</v>
      </c>
      <c r="AX246" s="14" t="s">
        <v>75</v>
      </c>
      <c r="AY246" s="240" t="s">
        <v>128</v>
      </c>
    </row>
    <row r="247" s="15" customFormat="1">
      <c r="A247" s="15"/>
      <c r="B247" s="252"/>
      <c r="C247" s="253"/>
      <c r="D247" s="221" t="s">
        <v>140</v>
      </c>
      <c r="E247" s="254" t="s">
        <v>19</v>
      </c>
      <c r="F247" s="255" t="s">
        <v>257</v>
      </c>
      <c r="G247" s="253"/>
      <c r="H247" s="256">
        <v>132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2" t="s">
        <v>140</v>
      </c>
      <c r="AU247" s="262" t="s">
        <v>85</v>
      </c>
      <c r="AV247" s="15" t="s">
        <v>136</v>
      </c>
      <c r="AW247" s="15" t="s">
        <v>37</v>
      </c>
      <c r="AX247" s="15" t="s">
        <v>83</v>
      </c>
      <c r="AY247" s="262" t="s">
        <v>128</v>
      </c>
    </row>
    <row r="248" s="2" customFormat="1" ht="24.15" customHeight="1">
      <c r="A248" s="39"/>
      <c r="B248" s="40"/>
      <c r="C248" s="201" t="s">
        <v>388</v>
      </c>
      <c r="D248" s="201" t="s">
        <v>131</v>
      </c>
      <c r="E248" s="202" t="s">
        <v>389</v>
      </c>
      <c r="F248" s="203" t="s">
        <v>390</v>
      </c>
      <c r="G248" s="204" t="s">
        <v>147</v>
      </c>
      <c r="H248" s="205">
        <v>1</v>
      </c>
      <c r="I248" s="206"/>
      <c r="J248" s="207">
        <f>ROUND(I248*H248,2)</f>
        <v>0</v>
      </c>
      <c r="K248" s="203" t="s">
        <v>135</v>
      </c>
      <c r="L248" s="45"/>
      <c r="M248" s="208" t="s">
        <v>19</v>
      </c>
      <c r="N248" s="209" t="s">
        <v>46</v>
      </c>
      <c r="O248" s="85"/>
      <c r="P248" s="210">
        <f>O248*H248</f>
        <v>0</v>
      </c>
      <c r="Q248" s="210">
        <v>0</v>
      </c>
      <c r="R248" s="210">
        <f>Q248*H248</f>
        <v>0</v>
      </c>
      <c r="S248" s="210">
        <v>0</v>
      </c>
      <c r="T248" s="21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2" t="s">
        <v>221</v>
      </c>
      <c r="AT248" s="212" t="s">
        <v>131</v>
      </c>
      <c r="AU248" s="212" t="s">
        <v>85</v>
      </c>
      <c r="AY248" s="18" t="s">
        <v>128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8" t="s">
        <v>83</v>
      </c>
      <c r="BK248" s="213">
        <f>ROUND(I248*H248,2)</f>
        <v>0</v>
      </c>
      <c r="BL248" s="18" t="s">
        <v>221</v>
      </c>
      <c r="BM248" s="212" t="s">
        <v>391</v>
      </c>
    </row>
    <row r="249" s="2" customFormat="1">
      <c r="A249" s="39"/>
      <c r="B249" s="40"/>
      <c r="C249" s="41"/>
      <c r="D249" s="214" t="s">
        <v>138</v>
      </c>
      <c r="E249" s="41"/>
      <c r="F249" s="215" t="s">
        <v>392</v>
      </c>
      <c r="G249" s="41"/>
      <c r="H249" s="41"/>
      <c r="I249" s="216"/>
      <c r="J249" s="41"/>
      <c r="K249" s="41"/>
      <c r="L249" s="45"/>
      <c r="M249" s="217"/>
      <c r="N249" s="218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138</v>
      </c>
      <c r="AU249" s="18" t="s">
        <v>85</v>
      </c>
    </row>
    <row r="250" s="2" customFormat="1">
      <c r="A250" s="39"/>
      <c r="B250" s="40"/>
      <c r="C250" s="41"/>
      <c r="D250" s="221" t="s">
        <v>184</v>
      </c>
      <c r="E250" s="41"/>
      <c r="F250" s="241" t="s">
        <v>393</v>
      </c>
      <c r="G250" s="41"/>
      <c r="H250" s="41"/>
      <c r="I250" s="216"/>
      <c r="J250" s="41"/>
      <c r="K250" s="41"/>
      <c r="L250" s="45"/>
      <c r="M250" s="217"/>
      <c r="N250" s="218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184</v>
      </c>
      <c r="AU250" s="18" t="s">
        <v>85</v>
      </c>
    </row>
    <row r="251" s="2" customFormat="1" ht="24.15" customHeight="1">
      <c r="A251" s="39"/>
      <c r="B251" s="40"/>
      <c r="C251" s="201" t="s">
        <v>394</v>
      </c>
      <c r="D251" s="201" t="s">
        <v>131</v>
      </c>
      <c r="E251" s="202" t="s">
        <v>395</v>
      </c>
      <c r="F251" s="203" t="s">
        <v>396</v>
      </c>
      <c r="G251" s="204" t="s">
        <v>397</v>
      </c>
      <c r="H251" s="263"/>
      <c r="I251" s="206"/>
      <c r="J251" s="207">
        <f>ROUND(I251*H251,2)</f>
        <v>0</v>
      </c>
      <c r="K251" s="203" t="s">
        <v>135</v>
      </c>
      <c r="L251" s="45"/>
      <c r="M251" s="208" t="s">
        <v>19</v>
      </c>
      <c r="N251" s="209" t="s">
        <v>46</v>
      </c>
      <c r="O251" s="85"/>
      <c r="P251" s="210">
        <f>O251*H251</f>
        <v>0</v>
      </c>
      <c r="Q251" s="210">
        <v>0</v>
      </c>
      <c r="R251" s="210">
        <f>Q251*H251</f>
        <v>0</v>
      </c>
      <c r="S251" s="210">
        <v>0</v>
      </c>
      <c r="T251" s="21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2" t="s">
        <v>221</v>
      </c>
      <c r="AT251" s="212" t="s">
        <v>131</v>
      </c>
      <c r="AU251" s="212" t="s">
        <v>85</v>
      </c>
      <c r="AY251" s="18" t="s">
        <v>128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18" t="s">
        <v>83</v>
      </c>
      <c r="BK251" s="213">
        <f>ROUND(I251*H251,2)</f>
        <v>0</v>
      </c>
      <c r="BL251" s="18" t="s">
        <v>221</v>
      </c>
      <c r="BM251" s="212" t="s">
        <v>398</v>
      </c>
    </row>
    <row r="252" s="2" customFormat="1">
      <c r="A252" s="39"/>
      <c r="B252" s="40"/>
      <c r="C252" s="41"/>
      <c r="D252" s="214" t="s">
        <v>138</v>
      </c>
      <c r="E252" s="41"/>
      <c r="F252" s="215" t="s">
        <v>399</v>
      </c>
      <c r="G252" s="41"/>
      <c r="H252" s="41"/>
      <c r="I252" s="216"/>
      <c r="J252" s="41"/>
      <c r="K252" s="41"/>
      <c r="L252" s="45"/>
      <c r="M252" s="217"/>
      <c r="N252" s="218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138</v>
      </c>
      <c r="AU252" s="18" t="s">
        <v>85</v>
      </c>
    </row>
    <row r="253" s="12" customFormat="1" ht="22.8" customHeight="1">
      <c r="A253" s="12"/>
      <c r="B253" s="185"/>
      <c r="C253" s="186"/>
      <c r="D253" s="187" t="s">
        <v>74</v>
      </c>
      <c r="E253" s="199" t="s">
        <v>400</v>
      </c>
      <c r="F253" s="199" t="s">
        <v>401</v>
      </c>
      <c r="G253" s="186"/>
      <c r="H253" s="186"/>
      <c r="I253" s="189"/>
      <c r="J253" s="200">
        <f>BK253</f>
        <v>0</v>
      </c>
      <c r="K253" s="186"/>
      <c r="L253" s="191"/>
      <c r="M253" s="192"/>
      <c r="N253" s="193"/>
      <c r="O253" s="193"/>
      <c r="P253" s="194">
        <f>SUM(P254:P257)</f>
        <v>0</v>
      </c>
      <c r="Q253" s="193"/>
      <c r="R253" s="194">
        <f>SUM(R254:R257)</f>
        <v>0</v>
      </c>
      <c r="S253" s="193"/>
      <c r="T253" s="195">
        <f>SUM(T254:T257)</f>
        <v>0.0015500000000000002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96" t="s">
        <v>85</v>
      </c>
      <c r="AT253" s="197" t="s">
        <v>74</v>
      </c>
      <c r="AU253" s="197" t="s">
        <v>83</v>
      </c>
      <c r="AY253" s="196" t="s">
        <v>128</v>
      </c>
      <c r="BK253" s="198">
        <f>SUM(BK254:BK257)</f>
        <v>0</v>
      </c>
    </row>
    <row r="254" s="2" customFormat="1" ht="16.5" customHeight="1">
      <c r="A254" s="39"/>
      <c r="B254" s="40"/>
      <c r="C254" s="201" t="s">
        <v>402</v>
      </c>
      <c r="D254" s="201" t="s">
        <v>131</v>
      </c>
      <c r="E254" s="202" t="s">
        <v>403</v>
      </c>
      <c r="F254" s="203" t="s">
        <v>404</v>
      </c>
      <c r="G254" s="204" t="s">
        <v>147</v>
      </c>
      <c r="H254" s="205">
        <v>31</v>
      </c>
      <c r="I254" s="206"/>
      <c r="J254" s="207">
        <f>ROUND(I254*H254,2)</f>
        <v>0</v>
      </c>
      <c r="K254" s="203" t="s">
        <v>135</v>
      </c>
      <c r="L254" s="45"/>
      <c r="M254" s="208" t="s">
        <v>19</v>
      </c>
      <c r="N254" s="209" t="s">
        <v>46</v>
      </c>
      <c r="O254" s="85"/>
      <c r="P254" s="210">
        <f>O254*H254</f>
        <v>0</v>
      </c>
      <c r="Q254" s="210">
        <v>0</v>
      </c>
      <c r="R254" s="210">
        <f>Q254*H254</f>
        <v>0</v>
      </c>
      <c r="S254" s="210">
        <v>5.0000000000000002E-05</v>
      </c>
      <c r="T254" s="211">
        <f>S254*H254</f>
        <v>0.0015500000000000002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2" t="s">
        <v>221</v>
      </c>
      <c r="AT254" s="212" t="s">
        <v>131</v>
      </c>
      <c r="AU254" s="212" t="s">
        <v>85</v>
      </c>
      <c r="AY254" s="18" t="s">
        <v>128</v>
      </c>
      <c r="BE254" s="213">
        <f>IF(N254="základní",J254,0)</f>
        <v>0</v>
      </c>
      <c r="BF254" s="213">
        <f>IF(N254="snížená",J254,0)</f>
        <v>0</v>
      </c>
      <c r="BG254" s="213">
        <f>IF(N254="zákl. přenesená",J254,0)</f>
        <v>0</v>
      </c>
      <c r="BH254" s="213">
        <f>IF(N254="sníž. přenesená",J254,0)</f>
        <v>0</v>
      </c>
      <c r="BI254" s="213">
        <f>IF(N254="nulová",J254,0)</f>
        <v>0</v>
      </c>
      <c r="BJ254" s="18" t="s">
        <v>83</v>
      </c>
      <c r="BK254" s="213">
        <f>ROUND(I254*H254,2)</f>
        <v>0</v>
      </c>
      <c r="BL254" s="18" t="s">
        <v>221</v>
      </c>
      <c r="BM254" s="212" t="s">
        <v>405</v>
      </c>
    </row>
    <row r="255" s="2" customFormat="1">
      <c r="A255" s="39"/>
      <c r="B255" s="40"/>
      <c r="C255" s="41"/>
      <c r="D255" s="214" t="s">
        <v>138</v>
      </c>
      <c r="E255" s="41"/>
      <c r="F255" s="215" t="s">
        <v>406</v>
      </c>
      <c r="G255" s="41"/>
      <c r="H255" s="41"/>
      <c r="I255" s="216"/>
      <c r="J255" s="41"/>
      <c r="K255" s="41"/>
      <c r="L255" s="45"/>
      <c r="M255" s="217"/>
      <c r="N255" s="218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138</v>
      </c>
      <c r="AU255" s="18" t="s">
        <v>85</v>
      </c>
    </row>
    <row r="256" s="13" customFormat="1">
      <c r="A256" s="13"/>
      <c r="B256" s="219"/>
      <c r="C256" s="220"/>
      <c r="D256" s="221" t="s">
        <v>140</v>
      </c>
      <c r="E256" s="222" t="s">
        <v>19</v>
      </c>
      <c r="F256" s="223" t="s">
        <v>407</v>
      </c>
      <c r="G256" s="220"/>
      <c r="H256" s="222" t="s">
        <v>19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9" t="s">
        <v>140</v>
      </c>
      <c r="AU256" s="229" t="s">
        <v>85</v>
      </c>
      <c r="AV256" s="13" t="s">
        <v>83</v>
      </c>
      <c r="AW256" s="13" t="s">
        <v>37</v>
      </c>
      <c r="AX256" s="13" t="s">
        <v>75</v>
      </c>
      <c r="AY256" s="229" t="s">
        <v>128</v>
      </c>
    </row>
    <row r="257" s="14" customFormat="1">
      <c r="A257" s="14"/>
      <c r="B257" s="230"/>
      <c r="C257" s="231"/>
      <c r="D257" s="221" t="s">
        <v>140</v>
      </c>
      <c r="E257" s="232" t="s">
        <v>19</v>
      </c>
      <c r="F257" s="233" t="s">
        <v>326</v>
      </c>
      <c r="G257" s="231"/>
      <c r="H257" s="234">
        <v>31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0" t="s">
        <v>140</v>
      </c>
      <c r="AU257" s="240" t="s">
        <v>85</v>
      </c>
      <c r="AV257" s="14" t="s">
        <v>85</v>
      </c>
      <c r="AW257" s="14" t="s">
        <v>37</v>
      </c>
      <c r="AX257" s="14" t="s">
        <v>83</v>
      </c>
      <c r="AY257" s="240" t="s">
        <v>128</v>
      </c>
    </row>
    <row r="258" s="12" customFormat="1" ht="22.8" customHeight="1">
      <c r="A258" s="12"/>
      <c r="B258" s="185"/>
      <c r="C258" s="186"/>
      <c r="D258" s="187" t="s">
        <v>74</v>
      </c>
      <c r="E258" s="199" t="s">
        <v>408</v>
      </c>
      <c r="F258" s="199" t="s">
        <v>409</v>
      </c>
      <c r="G258" s="186"/>
      <c r="H258" s="186"/>
      <c r="I258" s="189"/>
      <c r="J258" s="200">
        <f>BK258</f>
        <v>0</v>
      </c>
      <c r="K258" s="186"/>
      <c r="L258" s="191"/>
      <c r="M258" s="192"/>
      <c r="N258" s="193"/>
      <c r="O258" s="193"/>
      <c r="P258" s="194">
        <f>SUM(P259:P381)</f>
        <v>0</v>
      </c>
      <c r="Q258" s="193"/>
      <c r="R258" s="194">
        <f>SUM(R259:R381)</f>
        <v>13.701479000000001</v>
      </c>
      <c r="S258" s="193"/>
      <c r="T258" s="195">
        <f>SUM(T259:T381)</f>
        <v>0.51717999999999997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96" t="s">
        <v>85</v>
      </c>
      <c r="AT258" s="197" t="s">
        <v>74</v>
      </c>
      <c r="AU258" s="197" t="s">
        <v>83</v>
      </c>
      <c r="AY258" s="196" t="s">
        <v>128</v>
      </c>
      <c r="BK258" s="198">
        <f>SUM(BK259:BK381)</f>
        <v>0</v>
      </c>
    </row>
    <row r="259" s="2" customFormat="1" ht="24.15" customHeight="1">
      <c r="A259" s="39"/>
      <c r="B259" s="40"/>
      <c r="C259" s="201" t="s">
        <v>410</v>
      </c>
      <c r="D259" s="201" t="s">
        <v>131</v>
      </c>
      <c r="E259" s="202" t="s">
        <v>411</v>
      </c>
      <c r="F259" s="203" t="s">
        <v>412</v>
      </c>
      <c r="G259" s="204" t="s">
        <v>134</v>
      </c>
      <c r="H259" s="205">
        <v>634.20000000000005</v>
      </c>
      <c r="I259" s="206"/>
      <c r="J259" s="207">
        <f>ROUND(I259*H259,2)</f>
        <v>0</v>
      </c>
      <c r="K259" s="203" t="s">
        <v>135</v>
      </c>
      <c r="L259" s="45"/>
      <c r="M259" s="208" t="s">
        <v>19</v>
      </c>
      <c r="N259" s="209" t="s">
        <v>46</v>
      </c>
      <c r="O259" s="85"/>
      <c r="P259" s="210">
        <f>O259*H259</f>
        <v>0</v>
      </c>
      <c r="Q259" s="210">
        <v>0.011520000000000001</v>
      </c>
      <c r="R259" s="210">
        <f>Q259*H259</f>
        <v>7.3059840000000014</v>
      </c>
      <c r="S259" s="210">
        <v>0</v>
      </c>
      <c r="T259" s="21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2" t="s">
        <v>221</v>
      </c>
      <c r="AT259" s="212" t="s">
        <v>131</v>
      </c>
      <c r="AU259" s="212" t="s">
        <v>85</v>
      </c>
      <c r="AY259" s="18" t="s">
        <v>128</v>
      </c>
      <c r="BE259" s="213">
        <f>IF(N259="základní",J259,0)</f>
        <v>0</v>
      </c>
      <c r="BF259" s="213">
        <f>IF(N259="snížená",J259,0)</f>
        <v>0</v>
      </c>
      <c r="BG259" s="213">
        <f>IF(N259="zákl. přenesená",J259,0)</f>
        <v>0</v>
      </c>
      <c r="BH259" s="213">
        <f>IF(N259="sníž. přenesená",J259,0)</f>
        <v>0</v>
      </c>
      <c r="BI259" s="213">
        <f>IF(N259="nulová",J259,0)</f>
        <v>0</v>
      </c>
      <c r="BJ259" s="18" t="s">
        <v>83</v>
      </c>
      <c r="BK259" s="213">
        <f>ROUND(I259*H259,2)</f>
        <v>0</v>
      </c>
      <c r="BL259" s="18" t="s">
        <v>221</v>
      </c>
      <c r="BM259" s="212" t="s">
        <v>413</v>
      </c>
    </row>
    <row r="260" s="2" customFormat="1">
      <c r="A260" s="39"/>
      <c r="B260" s="40"/>
      <c r="C260" s="41"/>
      <c r="D260" s="214" t="s">
        <v>138</v>
      </c>
      <c r="E260" s="41"/>
      <c r="F260" s="215" t="s">
        <v>414</v>
      </c>
      <c r="G260" s="41"/>
      <c r="H260" s="41"/>
      <c r="I260" s="216"/>
      <c r="J260" s="41"/>
      <c r="K260" s="41"/>
      <c r="L260" s="45"/>
      <c r="M260" s="217"/>
      <c r="N260" s="218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138</v>
      </c>
      <c r="AU260" s="18" t="s">
        <v>85</v>
      </c>
    </row>
    <row r="261" s="13" customFormat="1">
      <c r="A261" s="13"/>
      <c r="B261" s="219"/>
      <c r="C261" s="220"/>
      <c r="D261" s="221" t="s">
        <v>140</v>
      </c>
      <c r="E261" s="222" t="s">
        <v>19</v>
      </c>
      <c r="F261" s="223" t="s">
        <v>415</v>
      </c>
      <c r="G261" s="220"/>
      <c r="H261" s="222" t="s">
        <v>19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9" t="s">
        <v>140</v>
      </c>
      <c r="AU261" s="229" t="s">
        <v>85</v>
      </c>
      <c r="AV261" s="13" t="s">
        <v>83</v>
      </c>
      <c r="AW261" s="13" t="s">
        <v>37</v>
      </c>
      <c r="AX261" s="13" t="s">
        <v>75</v>
      </c>
      <c r="AY261" s="229" t="s">
        <v>128</v>
      </c>
    </row>
    <row r="262" s="14" customFormat="1">
      <c r="A262" s="14"/>
      <c r="B262" s="230"/>
      <c r="C262" s="231"/>
      <c r="D262" s="221" t="s">
        <v>140</v>
      </c>
      <c r="E262" s="232" t="s">
        <v>19</v>
      </c>
      <c r="F262" s="233" t="s">
        <v>225</v>
      </c>
      <c r="G262" s="231"/>
      <c r="H262" s="234">
        <v>634.20000000000005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0" t="s">
        <v>140</v>
      </c>
      <c r="AU262" s="240" t="s">
        <v>85</v>
      </c>
      <c r="AV262" s="14" t="s">
        <v>85</v>
      </c>
      <c r="AW262" s="14" t="s">
        <v>37</v>
      </c>
      <c r="AX262" s="14" t="s">
        <v>83</v>
      </c>
      <c r="AY262" s="240" t="s">
        <v>128</v>
      </c>
    </row>
    <row r="263" s="2" customFormat="1" ht="24.15" customHeight="1">
      <c r="A263" s="39"/>
      <c r="B263" s="40"/>
      <c r="C263" s="201" t="s">
        <v>416</v>
      </c>
      <c r="D263" s="201" t="s">
        <v>131</v>
      </c>
      <c r="E263" s="202" t="s">
        <v>417</v>
      </c>
      <c r="F263" s="203" t="s">
        <v>418</v>
      </c>
      <c r="G263" s="204" t="s">
        <v>134</v>
      </c>
      <c r="H263" s="205">
        <v>50.735999999999997</v>
      </c>
      <c r="I263" s="206"/>
      <c r="J263" s="207">
        <f>ROUND(I263*H263,2)</f>
        <v>0</v>
      </c>
      <c r="K263" s="203" t="s">
        <v>135</v>
      </c>
      <c r="L263" s="45"/>
      <c r="M263" s="208" t="s">
        <v>19</v>
      </c>
      <c r="N263" s="209" t="s">
        <v>46</v>
      </c>
      <c r="O263" s="85"/>
      <c r="P263" s="210">
        <f>O263*H263</f>
        <v>0</v>
      </c>
      <c r="Q263" s="210">
        <v>0</v>
      </c>
      <c r="R263" s="210">
        <f>Q263*H263</f>
        <v>0</v>
      </c>
      <c r="S263" s="210">
        <v>0.0050000000000000001</v>
      </c>
      <c r="T263" s="211">
        <f>S263*H263</f>
        <v>0.25368000000000002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2" t="s">
        <v>221</v>
      </c>
      <c r="AT263" s="212" t="s">
        <v>131</v>
      </c>
      <c r="AU263" s="212" t="s">
        <v>85</v>
      </c>
      <c r="AY263" s="18" t="s">
        <v>128</v>
      </c>
      <c r="BE263" s="213">
        <f>IF(N263="základní",J263,0)</f>
        <v>0</v>
      </c>
      <c r="BF263" s="213">
        <f>IF(N263="snížená",J263,0)</f>
        <v>0</v>
      </c>
      <c r="BG263" s="213">
        <f>IF(N263="zákl. přenesená",J263,0)</f>
        <v>0</v>
      </c>
      <c r="BH263" s="213">
        <f>IF(N263="sníž. přenesená",J263,0)</f>
        <v>0</v>
      </c>
      <c r="BI263" s="213">
        <f>IF(N263="nulová",J263,0)</f>
        <v>0</v>
      </c>
      <c r="BJ263" s="18" t="s">
        <v>83</v>
      </c>
      <c r="BK263" s="213">
        <f>ROUND(I263*H263,2)</f>
        <v>0</v>
      </c>
      <c r="BL263" s="18" t="s">
        <v>221</v>
      </c>
      <c r="BM263" s="212" t="s">
        <v>419</v>
      </c>
    </row>
    <row r="264" s="2" customFormat="1">
      <c r="A264" s="39"/>
      <c r="B264" s="40"/>
      <c r="C264" s="41"/>
      <c r="D264" s="214" t="s">
        <v>138</v>
      </c>
      <c r="E264" s="41"/>
      <c r="F264" s="215" t="s">
        <v>420</v>
      </c>
      <c r="G264" s="41"/>
      <c r="H264" s="41"/>
      <c r="I264" s="216"/>
      <c r="J264" s="41"/>
      <c r="K264" s="41"/>
      <c r="L264" s="45"/>
      <c r="M264" s="217"/>
      <c r="N264" s="218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138</v>
      </c>
      <c r="AU264" s="18" t="s">
        <v>85</v>
      </c>
    </row>
    <row r="265" s="13" customFormat="1">
      <c r="A265" s="13"/>
      <c r="B265" s="219"/>
      <c r="C265" s="220"/>
      <c r="D265" s="221" t="s">
        <v>140</v>
      </c>
      <c r="E265" s="222" t="s">
        <v>19</v>
      </c>
      <c r="F265" s="223" t="s">
        <v>421</v>
      </c>
      <c r="G265" s="220"/>
      <c r="H265" s="222" t="s">
        <v>19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9" t="s">
        <v>140</v>
      </c>
      <c r="AU265" s="229" t="s">
        <v>85</v>
      </c>
      <c r="AV265" s="13" t="s">
        <v>83</v>
      </c>
      <c r="AW265" s="13" t="s">
        <v>37</v>
      </c>
      <c r="AX265" s="13" t="s">
        <v>75</v>
      </c>
      <c r="AY265" s="229" t="s">
        <v>128</v>
      </c>
    </row>
    <row r="266" s="14" customFormat="1">
      <c r="A266" s="14"/>
      <c r="B266" s="230"/>
      <c r="C266" s="231"/>
      <c r="D266" s="221" t="s">
        <v>140</v>
      </c>
      <c r="E266" s="232" t="s">
        <v>19</v>
      </c>
      <c r="F266" s="233" t="s">
        <v>422</v>
      </c>
      <c r="G266" s="231"/>
      <c r="H266" s="234">
        <v>50.735999999999997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0" t="s">
        <v>140</v>
      </c>
      <c r="AU266" s="240" t="s">
        <v>85</v>
      </c>
      <c r="AV266" s="14" t="s">
        <v>85</v>
      </c>
      <c r="AW266" s="14" t="s">
        <v>37</v>
      </c>
      <c r="AX266" s="14" t="s">
        <v>83</v>
      </c>
      <c r="AY266" s="240" t="s">
        <v>128</v>
      </c>
    </row>
    <row r="267" s="2" customFormat="1" ht="21.75" customHeight="1">
      <c r="A267" s="39"/>
      <c r="B267" s="40"/>
      <c r="C267" s="201" t="s">
        <v>423</v>
      </c>
      <c r="D267" s="201" t="s">
        <v>131</v>
      </c>
      <c r="E267" s="202" t="s">
        <v>424</v>
      </c>
      <c r="F267" s="203" t="s">
        <v>425</v>
      </c>
      <c r="G267" s="204" t="s">
        <v>134</v>
      </c>
      <c r="H267" s="205">
        <v>50.735999999999997</v>
      </c>
      <c r="I267" s="206"/>
      <c r="J267" s="207">
        <f>ROUND(I267*H267,2)</f>
        <v>0</v>
      </c>
      <c r="K267" s="203" t="s">
        <v>135</v>
      </c>
      <c r="L267" s="45"/>
      <c r="M267" s="208" t="s">
        <v>19</v>
      </c>
      <c r="N267" s="209" t="s">
        <v>46</v>
      </c>
      <c r="O267" s="85"/>
      <c r="P267" s="210">
        <f>O267*H267</f>
        <v>0</v>
      </c>
      <c r="Q267" s="210">
        <v>0</v>
      </c>
      <c r="R267" s="210">
        <f>Q267*H267</f>
        <v>0</v>
      </c>
      <c r="S267" s="210">
        <v>0</v>
      </c>
      <c r="T267" s="21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2" t="s">
        <v>221</v>
      </c>
      <c r="AT267" s="212" t="s">
        <v>131</v>
      </c>
      <c r="AU267" s="212" t="s">
        <v>85</v>
      </c>
      <c r="AY267" s="18" t="s">
        <v>128</v>
      </c>
      <c r="BE267" s="213">
        <f>IF(N267="základní",J267,0)</f>
        <v>0</v>
      </c>
      <c r="BF267" s="213">
        <f>IF(N267="snížená",J267,0)</f>
        <v>0</v>
      </c>
      <c r="BG267" s="213">
        <f>IF(N267="zákl. přenesená",J267,0)</f>
        <v>0</v>
      </c>
      <c r="BH267" s="213">
        <f>IF(N267="sníž. přenesená",J267,0)</f>
        <v>0</v>
      </c>
      <c r="BI267" s="213">
        <f>IF(N267="nulová",J267,0)</f>
        <v>0</v>
      </c>
      <c r="BJ267" s="18" t="s">
        <v>83</v>
      </c>
      <c r="BK267" s="213">
        <f>ROUND(I267*H267,2)</f>
        <v>0</v>
      </c>
      <c r="BL267" s="18" t="s">
        <v>221</v>
      </c>
      <c r="BM267" s="212" t="s">
        <v>426</v>
      </c>
    </row>
    <row r="268" s="2" customFormat="1">
      <c r="A268" s="39"/>
      <c r="B268" s="40"/>
      <c r="C268" s="41"/>
      <c r="D268" s="214" t="s">
        <v>138</v>
      </c>
      <c r="E268" s="41"/>
      <c r="F268" s="215" t="s">
        <v>427</v>
      </c>
      <c r="G268" s="41"/>
      <c r="H268" s="41"/>
      <c r="I268" s="216"/>
      <c r="J268" s="41"/>
      <c r="K268" s="41"/>
      <c r="L268" s="45"/>
      <c r="M268" s="217"/>
      <c r="N268" s="218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138</v>
      </c>
      <c r="AU268" s="18" t="s">
        <v>85</v>
      </c>
    </row>
    <row r="269" s="13" customFormat="1">
      <c r="A269" s="13"/>
      <c r="B269" s="219"/>
      <c r="C269" s="220"/>
      <c r="D269" s="221" t="s">
        <v>140</v>
      </c>
      <c r="E269" s="222" t="s">
        <v>19</v>
      </c>
      <c r="F269" s="223" t="s">
        <v>421</v>
      </c>
      <c r="G269" s="220"/>
      <c r="H269" s="222" t="s">
        <v>19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9" t="s">
        <v>140</v>
      </c>
      <c r="AU269" s="229" t="s">
        <v>85</v>
      </c>
      <c r="AV269" s="13" t="s">
        <v>83</v>
      </c>
      <c r="AW269" s="13" t="s">
        <v>37</v>
      </c>
      <c r="AX269" s="13" t="s">
        <v>75</v>
      </c>
      <c r="AY269" s="229" t="s">
        <v>128</v>
      </c>
    </row>
    <row r="270" s="14" customFormat="1">
      <c r="A270" s="14"/>
      <c r="B270" s="230"/>
      <c r="C270" s="231"/>
      <c r="D270" s="221" t="s">
        <v>140</v>
      </c>
      <c r="E270" s="232" t="s">
        <v>19</v>
      </c>
      <c r="F270" s="233" t="s">
        <v>422</v>
      </c>
      <c r="G270" s="231"/>
      <c r="H270" s="234">
        <v>50.735999999999997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0" t="s">
        <v>140</v>
      </c>
      <c r="AU270" s="240" t="s">
        <v>85</v>
      </c>
      <c r="AV270" s="14" t="s">
        <v>85</v>
      </c>
      <c r="AW270" s="14" t="s">
        <v>37</v>
      </c>
      <c r="AX270" s="14" t="s">
        <v>83</v>
      </c>
      <c r="AY270" s="240" t="s">
        <v>128</v>
      </c>
    </row>
    <row r="271" s="2" customFormat="1" ht="16.5" customHeight="1">
      <c r="A271" s="39"/>
      <c r="B271" s="40"/>
      <c r="C271" s="242" t="s">
        <v>428</v>
      </c>
      <c r="D271" s="242" t="s">
        <v>227</v>
      </c>
      <c r="E271" s="243" t="s">
        <v>429</v>
      </c>
      <c r="F271" s="244" t="s">
        <v>430</v>
      </c>
      <c r="G271" s="245" t="s">
        <v>431</v>
      </c>
      <c r="H271" s="246">
        <v>0.246</v>
      </c>
      <c r="I271" s="247"/>
      <c r="J271" s="248">
        <f>ROUND(I271*H271,2)</f>
        <v>0</v>
      </c>
      <c r="K271" s="244" t="s">
        <v>135</v>
      </c>
      <c r="L271" s="249"/>
      <c r="M271" s="250" t="s">
        <v>19</v>
      </c>
      <c r="N271" s="251" t="s">
        <v>46</v>
      </c>
      <c r="O271" s="85"/>
      <c r="P271" s="210">
        <f>O271*H271</f>
        <v>0</v>
      </c>
      <c r="Q271" s="210">
        <v>0.55000000000000004</v>
      </c>
      <c r="R271" s="210">
        <f>Q271*H271</f>
        <v>0.1353</v>
      </c>
      <c r="S271" s="210">
        <v>0</v>
      </c>
      <c r="T271" s="21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2" t="s">
        <v>230</v>
      </c>
      <c r="AT271" s="212" t="s">
        <v>227</v>
      </c>
      <c r="AU271" s="212" t="s">
        <v>85</v>
      </c>
      <c r="AY271" s="18" t="s">
        <v>128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18" t="s">
        <v>83</v>
      </c>
      <c r="BK271" s="213">
        <f>ROUND(I271*H271,2)</f>
        <v>0</v>
      </c>
      <c r="BL271" s="18" t="s">
        <v>221</v>
      </c>
      <c r="BM271" s="212" t="s">
        <v>432</v>
      </c>
    </row>
    <row r="272" s="13" customFormat="1">
      <c r="A272" s="13"/>
      <c r="B272" s="219"/>
      <c r="C272" s="220"/>
      <c r="D272" s="221" t="s">
        <v>140</v>
      </c>
      <c r="E272" s="222" t="s">
        <v>19</v>
      </c>
      <c r="F272" s="223" t="s">
        <v>433</v>
      </c>
      <c r="G272" s="220"/>
      <c r="H272" s="222" t="s">
        <v>19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9" t="s">
        <v>140</v>
      </c>
      <c r="AU272" s="229" t="s">
        <v>85</v>
      </c>
      <c r="AV272" s="13" t="s">
        <v>83</v>
      </c>
      <c r="AW272" s="13" t="s">
        <v>37</v>
      </c>
      <c r="AX272" s="13" t="s">
        <v>75</v>
      </c>
      <c r="AY272" s="229" t="s">
        <v>128</v>
      </c>
    </row>
    <row r="273" s="14" customFormat="1">
      <c r="A273" s="14"/>
      <c r="B273" s="230"/>
      <c r="C273" s="231"/>
      <c r="D273" s="221" t="s">
        <v>140</v>
      </c>
      <c r="E273" s="232" t="s">
        <v>19</v>
      </c>
      <c r="F273" s="233" t="s">
        <v>434</v>
      </c>
      <c r="G273" s="231"/>
      <c r="H273" s="234">
        <v>0.22400000000000001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0" t="s">
        <v>140</v>
      </c>
      <c r="AU273" s="240" t="s">
        <v>85</v>
      </c>
      <c r="AV273" s="14" t="s">
        <v>85</v>
      </c>
      <c r="AW273" s="14" t="s">
        <v>37</v>
      </c>
      <c r="AX273" s="14" t="s">
        <v>83</v>
      </c>
      <c r="AY273" s="240" t="s">
        <v>128</v>
      </c>
    </row>
    <row r="274" s="14" customFormat="1">
      <c r="A274" s="14"/>
      <c r="B274" s="230"/>
      <c r="C274" s="231"/>
      <c r="D274" s="221" t="s">
        <v>140</v>
      </c>
      <c r="E274" s="231"/>
      <c r="F274" s="233" t="s">
        <v>435</v>
      </c>
      <c r="G274" s="231"/>
      <c r="H274" s="234">
        <v>0.246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0" t="s">
        <v>140</v>
      </c>
      <c r="AU274" s="240" t="s">
        <v>85</v>
      </c>
      <c r="AV274" s="14" t="s">
        <v>85</v>
      </c>
      <c r="AW274" s="14" t="s">
        <v>4</v>
      </c>
      <c r="AX274" s="14" t="s">
        <v>83</v>
      </c>
      <c r="AY274" s="240" t="s">
        <v>128</v>
      </c>
    </row>
    <row r="275" s="2" customFormat="1" ht="24.15" customHeight="1">
      <c r="A275" s="39"/>
      <c r="B275" s="40"/>
      <c r="C275" s="201" t="s">
        <v>436</v>
      </c>
      <c r="D275" s="201" t="s">
        <v>131</v>
      </c>
      <c r="E275" s="202" t="s">
        <v>437</v>
      </c>
      <c r="F275" s="203" t="s">
        <v>438</v>
      </c>
      <c r="G275" s="204" t="s">
        <v>134</v>
      </c>
      <c r="H275" s="205">
        <v>49.875</v>
      </c>
      <c r="I275" s="206"/>
      <c r="J275" s="207">
        <f>ROUND(I275*H275,2)</f>
        <v>0</v>
      </c>
      <c r="K275" s="203" t="s">
        <v>135</v>
      </c>
      <c r="L275" s="45"/>
      <c r="M275" s="208" t="s">
        <v>19</v>
      </c>
      <c r="N275" s="209" t="s">
        <v>46</v>
      </c>
      <c r="O275" s="85"/>
      <c r="P275" s="210">
        <f>O275*H275</f>
        <v>0</v>
      </c>
      <c r="Q275" s="210">
        <v>0.01772</v>
      </c>
      <c r="R275" s="210">
        <f>Q275*H275</f>
        <v>0.88378499999999993</v>
      </c>
      <c r="S275" s="210">
        <v>0</v>
      </c>
      <c r="T275" s="21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2" t="s">
        <v>221</v>
      </c>
      <c r="AT275" s="212" t="s">
        <v>131</v>
      </c>
      <c r="AU275" s="212" t="s">
        <v>85</v>
      </c>
      <c r="AY275" s="18" t="s">
        <v>128</v>
      </c>
      <c r="BE275" s="213">
        <f>IF(N275="základní",J275,0)</f>
        <v>0</v>
      </c>
      <c r="BF275" s="213">
        <f>IF(N275="snížená",J275,0)</f>
        <v>0</v>
      </c>
      <c r="BG275" s="213">
        <f>IF(N275="zákl. přenesená",J275,0)</f>
        <v>0</v>
      </c>
      <c r="BH275" s="213">
        <f>IF(N275="sníž. přenesená",J275,0)</f>
        <v>0</v>
      </c>
      <c r="BI275" s="213">
        <f>IF(N275="nulová",J275,0)</f>
        <v>0</v>
      </c>
      <c r="BJ275" s="18" t="s">
        <v>83</v>
      </c>
      <c r="BK275" s="213">
        <f>ROUND(I275*H275,2)</f>
        <v>0</v>
      </c>
      <c r="BL275" s="18" t="s">
        <v>221</v>
      </c>
      <c r="BM275" s="212" t="s">
        <v>439</v>
      </c>
    </row>
    <row r="276" s="2" customFormat="1">
      <c r="A276" s="39"/>
      <c r="B276" s="40"/>
      <c r="C276" s="41"/>
      <c r="D276" s="214" t="s">
        <v>138</v>
      </c>
      <c r="E276" s="41"/>
      <c r="F276" s="215" t="s">
        <v>440</v>
      </c>
      <c r="G276" s="41"/>
      <c r="H276" s="41"/>
      <c r="I276" s="216"/>
      <c r="J276" s="41"/>
      <c r="K276" s="41"/>
      <c r="L276" s="45"/>
      <c r="M276" s="217"/>
      <c r="N276" s="218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138</v>
      </c>
      <c r="AU276" s="18" t="s">
        <v>85</v>
      </c>
    </row>
    <row r="277" s="13" customFormat="1">
      <c r="A277" s="13"/>
      <c r="B277" s="219"/>
      <c r="C277" s="220"/>
      <c r="D277" s="221" t="s">
        <v>140</v>
      </c>
      <c r="E277" s="222" t="s">
        <v>19</v>
      </c>
      <c r="F277" s="223" t="s">
        <v>441</v>
      </c>
      <c r="G277" s="220"/>
      <c r="H277" s="222" t="s">
        <v>19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9" t="s">
        <v>140</v>
      </c>
      <c r="AU277" s="229" t="s">
        <v>85</v>
      </c>
      <c r="AV277" s="13" t="s">
        <v>83</v>
      </c>
      <c r="AW277" s="13" t="s">
        <v>37</v>
      </c>
      <c r="AX277" s="13" t="s">
        <v>75</v>
      </c>
      <c r="AY277" s="229" t="s">
        <v>128</v>
      </c>
    </row>
    <row r="278" s="14" customFormat="1">
      <c r="A278" s="14"/>
      <c r="B278" s="230"/>
      <c r="C278" s="231"/>
      <c r="D278" s="221" t="s">
        <v>140</v>
      </c>
      <c r="E278" s="232" t="s">
        <v>19</v>
      </c>
      <c r="F278" s="233" t="s">
        <v>442</v>
      </c>
      <c r="G278" s="231"/>
      <c r="H278" s="234">
        <v>49.875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0" t="s">
        <v>140</v>
      </c>
      <c r="AU278" s="240" t="s">
        <v>85</v>
      </c>
      <c r="AV278" s="14" t="s">
        <v>85</v>
      </c>
      <c r="AW278" s="14" t="s">
        <v>37</v>
      </c>
      <c r="AX278" s="14" t="s">
        <v>83</v>
      </c>
      <c r="AY278" s="240" t="s">
        <v>128</v>
      </c>
    </row>
    <row r="279" s="2" customFormat="1" ht="16.5" customHeight="1">
      <c r="A279" s="39"/>
      <c r="B279" s="40"/>
      <c r="C279" s="201" t="s">
        <v>443</v>
      </c>
      <c r="D279" s="201" t="s">
        <v>131</v>
      </c>
      <c r="E279" s="202" t="s">
        <v>444</v>
      </c>
      <c r="F279" s="203" t="s">
        <v>445</v>
      </c>
      <c r="G279" s="204" t="s">
        <v>134</v>
      </c>
      <c r="H279" s="205">
        <v>179.29599999999999</v>
      </c>
      <c r="I279" s="206"/>
      <c r="J279" s="207">
        <f>ROUND(I279*H279,2)</f>
        <v>0</v>
      </c>
      <c r="K279" s="203" t="s">
        <v>135</v>
      </c>
      <c r="L279" s="45"/>
      <c r="M279" s="208" t="s">
        <v>19</v>
      </c>
      <c r="N279" s="209" t="s">
        <v>46</v>
      </c>
      <c r="O279" s="85"/>
      <c r="P279" s="210">
        <f>O279*H279</f>
        <v>0</v>
      </c>
      <c r="Q279" s="210">
        <v>0.01771</v>
      </c>
      <c r="R279" s="210">
        <f>Q279*H279</f>
        <v>3.17533216</v>
      </c>
      <c r="S279" s="210">
        <v>0</v>
      </c>
      <c r="T279" s="21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2" t="s">
        <v>221</v>
      </c>
      <c r="AT279" s="212" t="s">
        <v>131</v>
      </c>
      <c r="AU279" s="212" t="s">
        <v>85</v>
      </c>
      <c r="AY279" s="18" t="s">
        <v>128</v>
      </c>
      <c r="BE279" s="213">
        <f>IF(N279="základní",J279,0)</f>
        <v>0</v>
      </c>
      <c r="BF279" s="213">
        <f>IF(N279="snížená",J279,0)</f>
        <v>0</v>
      </c>
      <c r="BG279" s="213">
        <f>IF(N279="zákl. přenesená",J279,0)</f>
        <v>0</v>
      </c>
      <c r="BH279" s="213">
        <f>IF(N279="sníž. přenesená",J279,0)</f>
        <v>0</v>
      </c>
      <c r="BI279" s="213">
        <f>IF(N279="nulová",J279,0)</f>
        <v>0</v>
      </c>
      <c r="BJ279" s="18" t="s">
        <v>83</v>
      </c>
      <c r="BK279" s="213">
        <f>ROUND(I279*H279,2)</f>
        <v>0</v>
      </c>
      <c r="BL279" s="18" t="s">
        <v>221</v>
      </c>
      <c r="BM279" s="212" t="s">
        <v>446</v>
      </c>
    </row>
    <row r="280" s="2" customFormat="1">
      <c r="A280" s="39"/>
      <c r="B280" s="40"/>
      <c r="C280" s="41"/>
      <c r="D280" s="214" t="s">
        <v>138</v>
      </c>
      <c r="E280" s="41"/>
      <c r="F280" s="215" t="s">
        <v>447</v>
      </c>
      <c r="G280" s="41"/>
      <c r="H280" s="41"/>
      <c r="I280" s="216"/>
      <c r="J280" s="41"/>
      <c r="K280" s="41"/>
      <c r="L280" s="45"/>
      <c r="M280" s="217"/>
      <c r="N280" s="218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138</v>
      </c>
      <c r="AU280" s="18" t="s">
        <v>85</v>
      </c>
    </row>
    <row r="281" s="13" customFormat="1">
      <c r="A281" s="13"/>
      <c r="B281" s="219"/>
      <c r="C281" s="220"/>
      <c r="D281" s="221" t="s">
        <v>140</v>
      </c>
      <c r="E281" s="222" t="s">
        <v>19</v>
      </c>
      <c r="F281" s="223" t="s">
        <v>448</v>
      </c>
      <c r="G281" s="220"/>
      <c r="H281" s="222" t="s">
        <v>19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9" t="s">
        <v>140</v>
      </c>
      <c r="AU281" s="229" t="s">
        <v>85</v>
      </c>
      <c r="AV281" s="13" t="s">
        <v>83</v>
      </c>
      <c r="AW281" s="13" t="s">
        <v>37</v>
      </c>
      <c r="AX281" s="13" t="s">
        <v>75</v>
      </c>
      <c r="AY281" s="229" t="s">
        <v>128</v>
      </c>
    </row>
    <row r="282" s="13" customFormat="1">
      <c r="A282" s="13"/>
      <c r="B282" s="219"/>
      <c r="C282" s="220"/>
      <c r="D282" s="221" t="s">
        <v>140</v>
      </c>
      <c r="E282" s="222" t="s">
        <v>19</v>
      </c>
      <c r="F282" s="223" t="s">
        <v>449</v>
      </c>
      <c r="G282" s="220"/>
      <c r="H282" s="222" t="s">
        <v>19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9" t="s">
        <v>140</v>
      </c>
      <c r="AU282" s="229" t="s">
        <v>85</v>
      </c>
      <c r="AV282" s="13" t="s">
        <v>83</v>
      </c>
      <c r="AW282" s="13" t="s">
        <v>37</v>
      </c>
      <c r="AX282" s="13" t="s">
        <v>75</v>
      </c>
      <c r="AY282" s="229" t="s">
        <v>128</v>
      </c>
    </row>
    <row r="283" s="14" customFormat="1">
      <c r="A283" s="14"/>
      <c r="B283" s="230"/>
      <c r="C283" s="231"/>
      <c r="D283" s="221" t="s">
        <v>140</v>
      </c>
      <c r="E283" s="232" t="s">
        <v>19</v>
      </c>
      <c r="F283" s="233" t="s">
        <v>450</v>
      </c>
      <c r="G283" s="231"/>
      <c r="H283" s="234">
        <v>9.3989999999999991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0" t="s">
        <v>140</v>
      </c>
      <c r="AU283" s="240" t="s">
        <v>85</v>
      </c>
      <c r="AV283" s="14" t="s">
        <v>85</v>
      </c>
      <c r="AW283" s="14" t="s">
        <v>37</v>
      </c>
      <c r="AX283" s="14" t="s">
        <v>75</v>
      </c>
      <c r="AY283" s="240" t="s">
        <v>128</v>
      </c>
    </row>
    <row r="284" s="14" customFormat="1">
      <c r="A284" s="14"/>
      <c r="B284" s="230"/>
      <c r="C284" s="231"/>
      <c r="D284" s="221" t="s">
        <v>140</v>
      </c>
      <c r="E284" s="232" t="s">
        <v>19</v>
      </c>
      <c r="F284" s="233" t="s">
        <v>451</v>
      </c>
      <c r="G284" s="231"/>
      <c r="H284" s="234">
        <v>3.101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0" t="s">
        <v>140</v>
      </c>
      <c r="AU284" s="240" t="s">
        <v>85</v>
      </c>
      <c r="AV284" s="14" t="s">
        <v>85</v>
      </c>
      <c r="AW284" s="14" t="s">
        <v>37</v>
      </c>
      <c r="AX284" s="14" t="s">
        <v>75</v>
      </c>
      <c r="AY284" s="240" t="s">
        <v>128</v>
      </c>
    </row>
    <row r="285" s="14" customFormat="1">
      <c r="A285" s="14"/>
      <c r="B285" s="230"/>
      <c r="C285" s="231"/>
      <c r="D285" s="221" t="s">
        <v>140</v>
      </c>
      <c r="E285" s="232" t="s">
        <v>19</v>
      </c>
      <c r="F285" s="233" t="s">
        <v>452</v>
      </c>
      <c r="G285" s="231"/>
      <c r="H285" s="234">
        <v>9.5549999999999997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0" t="s">
        <v>140</v>
      </c>
      <c r="AU285" s="240" t="s">
        <v>85</v>
      </c>
      <c r="AV285" s="14" t="s">
        <v>85</v>
      </c>
      <c r="AW285" s="14" t="s">
        <v>37</v>
      </c>
      <c r="AX285" s="14" t="s">
        <v>75</v>
      </c>
      <c r="AY285" s="240" t="s">
        <v>128</v>
      </c>
    </row>
    <row r="286" s="13" customFormat="1">
      <c r="A286" s="13"/>
      <c r="B286" s="219"/>
      <c r="C286" s="220"/>
      <c r="D286" s="221" t="s">
        <v>140</v>
      </c>
      <c r="E286" s="222" t="s">
        <v>19</v>
      </c>
      <c r="F286" s="223" t="s">
        <v>453</v>
      </c>
      <c r="G286" s="220"/>
      <c r="H286" s="222" t="s">
        <v>19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9" t="s">
        <v>140</v>
      </c>
      <c r="AU286" s="229" t="s">
        <v>85</v>
      </c>
      <c r="AV286" s="13" t="s">
        <v>83</v>
      </c>
      <c r="AW286" s="13" t="s">
        <v>37</v>
      </c>
      <c r="AX286" s="13" t="s">
        <v>75</v>
      </c>
      <c r="AY286" s="229" t="s">
        <v>128</v>
      </c>
    </row>
    <row r="287" s="14" customFormat="1">
      <c r="A287" s="14"/>
      <c r="B287" s="230"/>
      <c r="C287" s="231"/>
      <c r="D287" s="221" t="s">
        <v>140</v>
      </c>
      <c r="E287" s="232" t="s">
        <v>19</v>
      </c>
      <c r="F287" s="233" t="s">
        <v>454</v>
      </c>
      <c r="G287" s="231"/>
      <c r="H287" s="234">
        <v>24.527999999999999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0" t="s">
        <v>140</v>
      </c>
      <c r="AU287" s="240" t="s">
        <v>85</v>
      </c>
      <c r="AV287" s="14" t="s">
        <v>85</v>
      </c>
      <c r="AW287" s="14" t="s">
        <v>37</v>
      </c>
      <c r="AX287" s="14" t="s">
        <v>75</v>
      </c>
      <c r="AY287" s="240" t="s">
        <v>128</v>
      </c>
    </row>
    <row r="288" s="14" customFormat="1">
      <c r="A288" s="14"/>
      <c r="B288" s="230"/>
      <c r="C288" s="231"/>
      <c r="D288" s="221" t="s">
        <v>140</v>
      </c>
      <c r="E288" s="232" t="s">
        <v>19</v>
      </c>
      <c r="F288" s="233" t="s">
        <v>455</v>
      </c>
      <c r="G288" s="231"/>
      <c r="H288" s="234">
        <v>2.895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0" t="s">
        <v>140</v>
      </c>
      <c r="AU288" s="240" t="s">
        <v>85</v>
      </c>
      <c r="AV288" s="14" t="s">
        <v>85</v>
      </c>
      <c r="AW288" s="14" t="s">
        <v>37</v>
      </c>
      <c r="AX288" s="14" t="s">
        <v>75</v>
      </c>
      <c r="AY288" s="240" t="s">
        <v>128</v>
      </c>
    </row>
    <row r="289" s="13" customFormat="1">
      <c r="A289" s="13"/>
      <c r="B289" s="219"/>
      <c r="C289" s="220"/>
      <c r="D289" s="221" t="s">
        <v>140</v>
      </c>
      <c r="E289" s="222" t="s">
        <v>19</v>
      </c>
      <c r="F289" s="223" t="s">
        <v>456</v>
      </c>
      <c r="G289" s="220"/>
      <c r="H289" s="222" t="s">
        <v>19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9" t="s">
        <v>140</v>
      </c>
      <c r="AU289" s="229" t="s">
        <v>85</v>
      </c>
      <c r="AV289" s="13" t="s">
        <v>83</v>
      </c>
      <c r="AW289" s="13" t="s">
        <v>37</v>
      </c>
      <c r="AX289" s="13" t="s">
        <v>75</v>
      </c>
      <c r="AY289" s="229" t="s">
        <v>128</v>
      </c>
    </row>
    <row r="290" s="14" customFormat="1">
      <c r="A290" s="14"/>
      <c r="B290" s="230"/>
      <c r="C290" s="231"/>
      <c r="D290" s="221" t="s">
        <v>140</v>
      </c>
      <c r="E290" s="232" t="s">
        <v>19</v>
      </c>
      <c r="F290" s="233" t="s">
        <v>457</v>
      </c>
      <c r="G290" s="231"/>
      <c r="H290" s="234">
        <v>29.565000000000001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0" t="s">
        <v>140</v>
      </c>
      <c r="AU290" s="240" t="s">
        <v>85</v>
      </c>
      <c r="AV290" s="14" t="s">
        <v>85</v>
      </c>
      <c r="AW290" s="14" t="s">
        <v>37</v>
      </c>
      <c r="AX290" s="14" t="s">
        <v>75</v>
      </c>
      <c r="AY290" s="240" t="s">
        <v>128</v>
      </c>
    </row>
    <row r="291" s="14" customFormat="1">
      <c r="A291" s="14"/>
      <c r="B291" s="230"/>
      <c r="C291" s="231"/>
      <c r="D291" s="221" t="s">
        <v>140</v>
      </c>
      <c r="E291" s="232" t="s">
        <v>19</v>
      </c>
      <c r="F291" s="233" t="s">
        <v>458</v>
      </c>
      <c r="G291" s="231"/>
      <c r="H291" s="234">
        <v>17.815999999999999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0" t="s">
        <v>140</v>
      </c>
      <c r="AU291" s="240" t="s">
        <v>85</v>
      </c>
      <c r="AV291" s="14" t="s">
        <v>85</v>
      </c>
      <c r="AW291" s="14" t="s">
        <v>37</v>
      </c>
      <c r="AX291" s="14" t="s">
        <v>75</v>
      </c>
      <c r="AY291" s="240" t="s">
        <v>128</v>
      </c>
    </row>
    <row r="292" s="14" customFormat="1">
      <c r="A292" s="14"/>
      <c r="B292" s="230"/>
      <c r="C292" s="231"/>
      <c r="D292" s="221" t="s">
        <v>140</v>
      </c>
      <c r="E292" s="232" t="s">
        <v>19</v>
      </c>
      <c r="F292" s="233" t="s">
        <v>459</v>
      </c>
      <c r="G292" s="231"/>
      <c r="H292" s="234">
        <v>29.588000000000001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0" t="s">
        <v>140</v>
      </c>
      <c r="AU292" s="240" t="s">
        <v>85</v>
      </c>
      <c r="AV292" s="14" t="s">
        <v>85</v>
      </c>
      <c r="AW292" s="14" t="s">
        <v>37</v>
      </c>
      <c r="AX292" s="14" t="s">
        <v>75</v>
      </c>
      <c r="AY292" s="240" t="s">
        <v>128</v>
      </c>
    </row>
    <row r="293" s="13" customFormat="1">
      <c r="A293" s="13"/>
      <c r="B293" s="219"/>
      <c r="C293" s="220"/>
      <c r="D293" s="221" t="s">
        <v>140</v>
      </c>
      <c r="E293" s="222" t="s">
        <v>19</v>
      </c>
      <c r="F293" s="223" t="s">
        <v>460</v>
      </c>
      <c r="G293" s="220"/>
      <c r="H293" s="222" t="s">
        <v>19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9" t="s">
        <v>140</v>
      </c>
      <c r="AU293" s="229" t="s">
        <v>85</v>
      </c>
      <c r="AV293" s="13" t="s">
        <v>83</v>
      </c>
      <c r="AW293" s="13" t="s">
        <v>37</v>
      </c>
      <c r="AX293" s="13" t="s">
        <v>75</v>
      </c>
      <c r="AY293" s="229" t="s">
        <v>128</v>
      </c>
    </row>
    <row r="294" s="14" customFormat="1">
      <c r="A294" s="14"/>
      <c r="B294" s="230"/>
      <c r="C294" s="231"/>
      <c r="D294" s="221" t="s">
        <v>140</v>
      </c>
      <c r="E294" s="232" t="s">
        <v>19</v>
      </c>
      <c r="F294" s="233" t="s">
        <v>461</v>
      </c>
      <c r="G294" s="231"/>
      <c r="H294" s="234">
        <v>12.712999999999999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0" t="s">
        <v>140</v>
      </c>
      <c r="AU294" s="240" t="s">
        <v>85</v>
      </c>
      <c r="AV294" s="14" t="s">
        <v>85</v>
      </c>
      <c r="AW294" s="14" t="s">
        <v>37</v>
      </c>
      <c r="AX294" s="14" t="s">
        <v>75</v>
      </c>
      <c r="AY294" s="240" t="s">
        <v>128</v>
      </c>
    </row>
    <row r="295" s="13" customFormat="1">
      <c r="A295" s="13"/>
      <c r="B295" s="219"/>
      <c r="C295" s="220"/>
      <c r="D295" s="221" t="s">
        <v>140</v>
      </c>
      <c r="E295" s="222" t="s">
        <v>19</v>
      </c>
      <c r="F295" s="223" t="s">
        <v>462</v>
      </c>
      <c r="G295" s="220"/>
      <c r="H295" s="222" t="s">
        <v>19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9" t="s">
        <v>140</v>
      </c>
      <c r="AU295" s="229" t="s">
        <v>85</v>
      </c>
      <c r="AV295" s="13" t="s">
        <v>83</v>
      </c>
      <c r="AW295" s="13" t="s">
        <v>37</v>
      </c>
      <c r="AX295" s="13" t="s">
        <v>75</v>
      </c>
      <c r="AY295" s="229" t="s">
        <v>128</v>
      </c>
    </row>
    <row r="296" s="14" customFormat="1">
      <c r="A296" s="14"/>
      <c r="B296" s="230"/>
      <c r="C296" s="231"/>
      <c r="D296" s="221" t="s">
        <v>140</v>
      </c>
      <c r="E296" s="232" t="s">
        <v>19</v>
      </c>
      <c r="F296" s="233" t="s">
        <v>461</v>
      </c>
      <c r="G296" s="231"/>
      <c r="H296" s="234">
        <v>12.712999999999999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0" t="s">
        <v>140</v>
      </c>
      <c r="AU296" s="240" t="s">
        <v>85</v>
      </c>
      <c r="AV296" s="14" t="s">
        <v>85</v>
      </c>
      <c r="AW296" s="14" t="s">
        <v>37</v>
      </c>
      <c r="AX296" s="14" t="s">
        <v>75</v>
      </c>
      <c r="AY296" s="240" t="s">
        <v>128</v>
      </c>
    </row>
    <row r="297" s="13" customFormat="1">
      <c r="A297" s="13"/>
      <c r="B297" s="219"/>
      <c r="C297" s="220"/>
      <c r="D297" s="221" t="s">
        <v>140</v>
      </c>
      <c r="E297" s="222" t="s">
        <v>19</v>
      </c>
      <c r="F297" s="223" t="s">
        <v>463</v>
      </c>
      <c r="G297" s="220"/>
      <c r="H297" s="222" t="s">
        <v>19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9" t="s">
        <v>140</v>
      </c>
      <c r="AU297" s="229" t="s">
        <v>85</v>
      </c>
      <c r="AV297" s="13" t="s">
        <v>83</v>
      </c>
      <c r="AW297" s="13" t="s">
        <v>37</v>
      </c>
      <c r="AX297" s="13" t="s">
        <v>75</v>
      </c>
      <c r="AY297" s="229" t="s">
        <v>128</v>
      </c>
    </row>
    <row r="298" s="14" customFormat="1">
      <c r="A298" s="14"/>
      <c r="B298" s="230"/>
      <c r="C298" s="231"/>
      <c r="D298" s="221" t="s">
        <v>140</v>
      </c>
      <c r="E298" s="232" t="s">
        <v>19</v>
      </c>
      <c r="F298" s="233" t="s">
        <v>454</v>
      </c>
      <c r="G298" s="231"/>
      <c r="H298" s="234">
        <v>24.527999999999999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0" t="s">
        <v>140</v>
      </c>
      <c r="AU298" s="240" t="s">
        <v>85</v>
      </c>
      <c r="AV298" s="14" t="s">
        <v>85</v>
      </c>
      <c r="AW298" s="14" t="s">
        <v>37</v>
      </c>
      <c r="AX298" s="14" t="s">
        <v>75</v>
      </c>
      <c r="AY298" s="240" t="s">
        <v>128</v>
      </c>
    </row>
    <row r="299" s="14" customFormat="1">
      <c r="A299" s="14"/>
      <c r="B299" s="230"/>
      <c r="C299" s="231"/>
      <c r="D299" s="221" t="s">
        <v>140</v>
      </c>
      <c r="E299" s="232" t="s">
        <v>19</v>
      </c>
      <c r="F299" s="233" t="s">
        <v>455</v>
      </c>
      <c r="G299" s="231"/>
      <c r="H299" s="234">
        <v>2.895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0" t="s">
        <v>140</v>
      </c>
      <c r="AU299" s="240" t="s">
        <v>85</v>
      </c>
      <c r="AV299" s="14" t="s">
        <v>85</v>
      </c>
      <c r="AW299" s="14" t="s">
        <v>37</v>
      </c>
      <c r="AX299" s="14" t="s">
        <v>75</v>
      </c>
      <c r="AY299" s="240" t="s">
        <v>128</v>
      </c>
    </row>
    <row r="300" s="15" customFormat="1">
      <c r="A300" s="15"/>
      <c r="B300" s="252"/>
      <c r="C300" s="253"/>
      <c r="D300" s="221" t="s">
        <v>140</v>
      </c>
      <c r="E300" s="254" t="s">
        <v>19</v>
      </c>
      <c r="F300" s="255" t="s">
        <v>257</v>
      </c>
      <c r="G300" s="253"/>
      <c r="H300" s="256">
        <v>179.29599999999999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2" t="s">
        <v>140</v>
      </c>
      <c r="AU300" s="262" t="s">
        <v>85</v>
      </c>
      <c r="AV300" s="15" t="s">
        <v>136</v>
      </c>
      <c r="AW300" s="15" t="s">
        <v>37</v>
      </c>
      <c r="AX300" s="15" t="s">
        <v>83</v>
      </c>
      <c r="AY300" s="262" t="s">
        <v>128</v>
      </c>
    </row>
    <row r="301" s="2" customFormat="1" ht="24.15" customHeight="1">
      <c r="A301" s="39"/>
      <c r="B301" s="40"/>
      <c r="C301" s="201" t="s">
        <v>464</v>
      </c>
      <c r="D301" s="201" t="s">
        <v>131</v>
      </c>
      <c r="E301" s="202" t="s">
        <v>465</v>
      </c>
      <c r="F301" s="203" t="s">
        <v>466</v>
      </c>
      <c r="G301" s="204" t="s">
        <v>287</v>
      </c>
      <c r="H301" s="205">
        <v>34</v>
      </c>
      <c r="I301" s="206"/>
      <c r="J301" s="207">
        <f>ROUND(I301*H301,2)</f>
        <v>0</v>
      </c>
      <c r="K301" s="203" t="s">
        <v>135</v>
      </c>
      <c r="L301" s="45"/>
      <c r="M301" s="208" t="s">
        <v>19</v>
      </c>
      <c r="N301" s="209" t="s">
        <v>46</v>
      </c>
      <c r="O301" s="85"/>
      <c r="P301" s="210">
        <f>O301*H301</f>
        <v>0</v>
      </c>
      <c r="Q301" s="210">
        <v>0</v>
      </c>
      <c r="R301" s="210">
        <f>Q301*H301</f>
        <v>0</v>
      </c>
      <c r="S301" s="210">
        <v>0.0077499999999999999</v>
      </c>
      <c r="T301" s="211">
        <f>S301*H301</f>
        <v>0.26350000000000001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2" t="s">
        <v>221</v>
      </c>
      <c r="AT301" s="212" t="s">
        <v>131</v>
      </c>
      <c r="AU301" s="212" t="s">
        <v>85</v>
      </c>
      <c r="AY301" s="18" t="s">
        <v>128</v>
      </c>
      <c r="BE301" s="213">
        <f>IF(N301="základní",J301,0)</f>
        <v>0</v>
      </c>
      <c r="BF301" s="213">
        <f>IF(N301="snížená",J301,0)</f>
        <v>0</v>
      </c>
      <c r="BG301" s="213">
        <f>IF(N301="zákl. přenesená",J301,0)</f>
        <v>0</v>
      </c>
      <c r="BH301" s="213">
        <f>IF(N301="sníž. přenesená",J301,0)</f>
        <v>0</v>
      </c>
      <c r="BI301" s="213">
        <f>IF(N301="nulová",J301,0)</f>
        <v>0</v>
      </c>
      <c r="BJ301" s="18" t="s">
        <v>83</v>
      </c>
      <c r="BK301" s="213">
        <f>ROUND(I301*H301,2)</f>
        <v>0</v>
      </c>
      <c r="BL301" s="18" t="s">
        <v>221</v>
      </c>
      <c r="BM301" s="212" t="s">
        <v>467</v>
      </c>
    </row>
    <row r="302" s="2" customFormat="1">
      <c r="A302" s="39"/>
      <c r="B302" s="40"/>
      <c r="C302" s="41"/>
      <c r="D302" s="214" t="s">
        <v>138</v>
      </c>
      <c r="E302" s="41"/>
      <c r="F302" s="215" t="s">
        <v>468</v>
      </c>
      <c r="G302" s="41"/>
      <c r="H302" s="41"/>
      <c r="I302" s="216"/>
      <c r="J302" s="41"/>
      <c r="K302" s="41"/>
      <c r="L302" s="45"/>
      <c r="M302" s="217"/>
      <c r="N302" s="218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138</v>
      </c>
      <c r="AU302" s="18" t="s">
        <v>85</v>
      </c>
    </row>
    <row r="303" s="13" customFormat="1">
      <c r="A303" s="13"/>
      <c r="B303" s="219"/>
      <c r="C303" s="220"/>
      <c r="D303" s="221" t="s">
        <v>140</v>
      </c>
      <c r="E303" s="222" t="s">
        <v>19</v>
      </c>
      <c r="F303" s="223" t="s">
        <v>469</v>
      </c>
      <c r="G303" s="220"/>
      <c r="H303" s="222" t="s">
        <v>19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9" t="s">
        <v>140</v>
      </c>
      <c r="AU303" s="229" t="s">
        <v>85</v>
      </c>
      <c r="AV303" s="13" t="s">
        <v>83</v>
      </c>
      <c r="AW303" s="13" t="s">
        <v>37</v>
      </c>
      <c r="AX303" s="13" t="s">
        <v>75</v>
      </c>
      <c r="AY303" s="229" t="s">
        <v>128</v>
      </c>
    </row>
    <row r="304" s="14" customFormat="1">
      <c r="A304" s="14"/>
      <c r="B304" s="230"/>
      <c r="C304" s="231"/>
      <c r="D304" s="221" t="s">
        <v>140</v>
      </c>
      <c r="E304" s="232" t="s">
        <v>19</v>
      </c>
      <c r="F304" s="233" t="s">
        <v>470</v>
      </c>
      <c r="G304" s="231"/>
      <c r="H304" s="234">
        <v>34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0" t="s">
        <v>140</v>
      </c>
      <c r="AU304" s="240" t="s">
        <v>85</v>
      </c>
      <c r="AV304" s="14" t="s">
        <v>85</v>
      </c>
      <c r="AW304" s="14" t="s">
        <v>37</v>
      </c>
      <c r="AX304" s="14" t="s">
        <v>83</v>
      </c>
      <c r="AY304" s="240" t="s">
        <v>128</v>
      </c>
    </row>
    <row r="305" s="2" customFormat="1" ht="16.5" customHeight="1">
      <c r="A305" s="39"/>
      <c r="B305" s="40"/>
      <c r="C305" s="201" t="s">
        <v>471</v>
      </c>
      <c r="D305" s="201" t="s">
        <v>131</v>
      </c>
      <c r="E305" s="202" t="s">
        <v>472</v>
      </c>
      <c r="F305" s="203" t="s">
        <v>473</v>
      </c>
      <c r="G305" s="204" t="s">
        <v>134</v>
      </c>
      <c r="H305" s="205">
        <v>23.050000000000001</v>
      </c>
      <c r="I305" s="206"/>
      <c r="J305" s="207">
        <f>ROUND(I305*H305,2)</f>
        <v>0</v>
      </c>
      <c r="K305" s="203" t="s">
        <v>135</v>
      </c>
      <c r="L305" s="45"/>
      <c r="M305" s="208" t="s">
        <v>19</v>
      </c>
      <c r="N305" s="209" t="s">
        <v>46</v>
      </c>
      <c r="O305" s="85"/>
      <c r="P305" s="210">
        <f>O305*H305</f>
        <v>0</v>
      </c>
      <c r="Q305" s="210">
        <v>0</v>
      </c>
      <c r="R305" s="210">
        <f>Q305*H305</f>
        <v>0</v>
      </c>
      <c r="S305" s="210">
        <v>0</v>
      </c>
      <c r="T305" s="21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2" t="s">
        <v>221</v>
      </c>
      <c r="AT305" s="212" t="s">
        <v>131</v>
      </c>
      <c r="AU305" s="212" t="s">
        <v>85</v>
      </c>
      <c r="AY305" s="18" t="s">
        <v>128</v>
      </c>
      <c r="BE305" s="213">
        <f>IF(N305="základní",J305,0)</f>
        <v>0</v>
      </c>
      <c r="BF305" s="213">
        <f>IF(N305="snížená",J305,0)</f>
        <v>0</v>
      </c>
      <c r="BG305" s="213">
        <f>IF(N305="zákl. přenesená",J305,0)</f>
        <v>0</v>
      </c>
      <c r="BH305" s="213">
        <f>IF(N305="sníž. přenesená",J305,0)</f>
        <v>0</v>
      </c>
      <c r="BI305" s="213">
        <f>IF(N305="nulová",J305,0)</f>
        <v>0</v>
      </c>
      <c r="BJ305" s="18" t="s">
        <v>83</v>
      </c>
      <c r="BK305" s="213">
        <f>ROUND(I305*H305,2)</f>
        <v>0</v>
      </c>
      <c r="BL305" s="18" t="s">
        <v>221</v>
      </c>
      <c r="BM305" s="212" t="s">
        <v>474</v>
      </c>
    </row>
    <row r="306" s="2" customFormat="1">
      <c r="A306" s="39"/>
      <c r="B306" s="40"/>
      <c r="C306" s="41"/>
      <c r="D306" s="214" t="s">
        <v>138</v>
      </c>
      <c r="E306" s="41"/>
      <c r="F306" s="215" t="s">
        <v>475</v>
      </c>
      <c r="G306" s="41"/>
      <c r="H306" s="41"/>
      <c r="I306" s="216"/>
      <c r="J306" s="41"/>
      <c r="K306" s="41"/>
      <c r="L306" s="45"/>
      <c r="M306" s="217"/>
      <c r="N306" s="218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138</v>
      </c>
      <c r="AU306" s="18" t="s">
        <v>85</v>
      </c>
    </row>
    <row r="307" s="13" customFormat="1">
      <c r="A307" s="13"/>
      <c r="B307" s="219"/>
      <c r="C307" s="220"/>
      <c r="D307" s="221" t="s">
        <v>140</v>
      </c>
      <c r="E307" s="222" t="s">
        <v>19</v>
      </c>
      <c r="F307" s="223" t="s">
        <v>476</v>
      </c>
      <c r="G307" s="220"/>
      <c r="H307" s="222" t="s">
        <v>19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9" t="s">
        <v>140</v>
      </c>
      <c r="AU307" s="229" t="s">
        <v>85</v>
      </c>
      <c r="AV307" s="13" t="s">
        <v>83</v>
      </c>
      <c r="AW307" s="13" t="s">
        <v>37</v>
      </c>
      <c r="AX307" s="13" t="s">
        <v>75</v>
      </c>
      <c r="AY307" s="229" t="s">
        <v>128</v>
      </c>
    </row>
    <row r="308" s="14" customFormat="1">
      <c r="A308" s="14"/>
      <c r="B308" s="230"/>
      <c r="C308" s="231"/>
      <c r="D308" s="221" t="s">
        <v>140</v>
      </c>
      <c r="E308" s="232" t="s">
        <v>19</v>
      </c>
      <c r="F308" s="233" t="s">
        <v>477</v>
      </c>
      <c r="G308" s="231"/>
      <c r="H308" s="234">
        <v>17.5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0" t="s">
        <v>140</v>
      </c>
      <c r="AU308" s="240" t="s">
        <v>85</v>
      </c>
      <c r="AV308" s="14" t="s">
        <v>85</v>
      </c>
      <c r="AW308" s="14" t="s">
        <v>37</v>
      </c>
      <c r="AX308" s="14" t="s">
        <v>75</v>
      </c>
      <c r="AY308" s="240" t="s">
        <v>128</v>
      </c>
    </row>
    <row r="309" s="14" customFormat="1">
      <c r="A309" s="14"/>
      <c r="B309" s="230"/>
      <c r="C309" s="231"/>
      <c r="D309" s="221" t="s">
        <v>140</v>
      </c>
      <c r="E309" s="232" t="s">
        <v>19</v>
      </c>
      <c r="F309" s="233" t="s">
        <v>478</v>
      </c>
      <c r="G309" s="231"/>
      <c r="H309" s="234">
        <v>3.9500000000000002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0" t="s">
        <v>140</v>
      </c>
      <c r="AU309" s="240" t="s">
        <v>85</v>
      </c>
      <c r="AV309" s="14" t="s">
        <v>85</v>
      </c>
      <c r="AW309" s="14" t="s">
        <v>37</v>
      </c>
      <c r="AX309" s="14" t="s">
        <v>75</v>
      </c>
      <c r="AY309" s="240" t="s">
        <v>128</v>
      </c>
    </row>
    <row r="310" s="14" customFormat="1">
      <c r="A310" s="14"/>
      <c r="B310" s="230"/>
      <c r="C310" s="231"/>
      <c r="D310" s="221" t="s">
        <v>140</v>
      </c>
      <c r="E310" s="232" t="s">
        <v>19</v>
      </c>
      <c r="F310" s="233" t="s">
        <v>479</v>
      </c>
      <c r="G310" s="231"/>
      <c r="H310" s="234">
        <v>1.6000000000000001</v>
      </c>
      <c r="I310" s="235"/>
      <c r="J310" s="231"/>
      <c r="K310" s="231"/>
      <c r="L310" s="236"/>
      <c r="M310" s="237"/>
      <c r="N310" s="238"/>
      <c r="O310" s="238"/>
      <c r="P310" s="238"/>
      <c r="Q310" s="238"/>
      <c r="R310" s="238"/>
      <c r="S310" s="238"/>
      <c r="T310" s="23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0" t="s">
        <v>140</v>
      </c>
      <c r="AU310" s="240" t="s">
        <v>85</v>
      </c>
      <c r="AV310" s="14" t="s">
        <v>85</v>
      </c>
      <c r="AW310" s="14" t="s">
        <v>37</v>
      </c>
      <c r="AX310" s="14" t="s">
        <v>75</v>
      </c>
      <c r="AY310" s="240" t="s">
        <v>128</v>
      </c>
    </row>
    <row r="311" s="15" customFormat="1">
      <c r="A311" s="15"/>
      <c r="B311" s="252"/>
      <c r="C311" s="253"/>
      <c r="D311" s="221" t="s">
        <v>140</v>
      </c>
      <c r="E311" s="254" t="s">
        <v>19</v>
      </c>
      <c r="F311" s="255" t="s">
        <v>257</v>
      </c>
      <c r="G311" s="253"/>
      <c r="H311" s="256">
        <v>23.050000000000001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2" t="s">
        <v>140</v>
      </c>
      <c r="AU311" s="262" t="s">
        <v>85</v>
      </c>
      <c r="AV311" s="15" t="s">
        <v>136</v>
      </c>
      <c r="AW311" s="15" t="s">
        <v>37</v>
      </c>
      <c r="AX311" s="15" t="s">
        <v>83</v>
      </c>
      <c r="AY311" s="262" t="s">
        <v>128</v>
      </c>
    </row>
    <row r="312" s="2" customFormat="1" ht="16.5" customHeight="1">
      <c r="A312" s="39"/>
      <c r="B312" s="40"/>
      <c r="C312" s="242" t="s">
        <v>480</v>
      </c>
      <c r="D312" s="242" t="s">
        <v>227</v>
      </c>
      <c r="E312" s="243" t="s">
        <v>481</v>
      </c>
      <c r="F312" s="244" t="s">
        <v>482</v>
      </c>
      <c r="G312" s="245" t="s">
        <v>431</v>
      </c>
      <c r="H312" s="246">
        <v>0.55800000000000005</v>
      </c>
      <c r="I312" s="247"/>
      <c r="J312" s="248">
        <f>ROUND(I312*H312,2)</f>
        <v>0</v>
      </c>
      <c r="K312" s="244" t="s">
        <v>135</v>
      </c>
      <c r="L312" s="249"/>
      <c r="M312" s="250" t="s">
        <v>19</v>
      </c>
      <c r="N312" s="251" t="s">
        <v>46</v>
      </c>
      <c r="O312" s="85"/>
      <c r="P312" s="210">
        <f>O312*H312</f>
        <v>0</v>
      </c>
      <c r="Q312" s="210">
        <v>0.55000000000000004</v>
      </c>
      <c r="R312" s="210">
        <f>Q312*H312</f>
        <v>0.30690000000000006</v>
      </c>
      <c r="S312" s="210">
        <v>0</v>
      </c>
      <c r="T312" s="21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2" t="s">
        <v>230</v>
      </c>
      <c r="AT312" s="212" t="s">
        <v>227</v>
      </c>
      <c r="AU312" s="212" t="s">
        <v>85</v>
      </c>
      <c r="AY312" s="18" t="s">
        <v>128</v>
      </c>
      <c r="BE312" s="213">
        <f>IF(N312="základní",J312,0)</f>
        <v>0</v>
      </c>
      <c r="BF312" s="213">
        <f>IF(N312="snížená",J312,0)</f>
        <v>0</v>
      </c>
      <c r="BG312" s="213">
        <f>IF(N312="zákl. přenesená",J312,0)</f>
        <v>0</v>
      </c>
      <c r="BH312" s="213">
        <f>IF(N312="sníž. přenesená",J312,0)</f>
        <v>0</v>
      </c>
      <c r="BI312" s="213">
        <f>IF(N312="nulová",J312,0)</f>
        <v>0</v>
      </c>
      <c r="BJ312" s="18" t="s">
        <v>83</v>
      </c>
      <c r="BK312" s="213">
        <f>ROUND(I312*H312,2)</f>
        <v>0</v>
      </c>
      <c r="BL312" s="18" t="s">
        <v>221</v>
      </c>
      <c r="BM312" s="212" t="s">
        <v>483</v>
      </c>
    </row>
    <row r="313" s="14" customFormat="1">
      <c r="A313" s="14"/>
      <c r="B313" s="230"/>
      <c r="C313" s="231"/>
      <c r="D313" s="221" t="s">
        <v>140</v>
      </c>
      <c r="E313" s="232" t="s">
        <v>19</v>
      </c>
      <c r="F313" s="233" t="s">
        <v>484</v>
      </c>
      <c r="G313" s="231"/>
      <c r="H313" s="234">
        <v>0.50700000000000001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0" t="s">
        <v>140</v>
      </c>
      <c r="AU313" s="240" t="s">
        <v>85</v>
      </c>
      <c r="AV313" s="14" t="s">
        <v>85</v>
      </c>
      <c r="AW313" s="14" t="s">
        <v>37</v>
      </c>
      <c r="AX313" s="14" t="s">
        <v>83</v>
      </c>
      <c r="AY313" s="240" t="s">
        <v>128</v>
      </c>
    </row>
    <row r="314" s="14" customFormat="1">
      <c r="A314" s="14"/>
      <c r="B314" s="230"/>
      <c r="C314" s="231"/>
      <c r="D314" s="221" t="s">
        <v>140</v>
      </c>
      <c r="E314" s="231"/>
      <c r="F314" s="233" t="s">
        <v>485</v>
      </c>
      <c r="G314" s="231"/>
      <c r="H314" s="234">
        <v>0.55800000000000005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0" t="s">
        <v>140</v>
      </c>
      <c r="AU314" s="240" t="s">
        <v>85</v>
      </c>
      <c r="AV314" s="14" t="s">
        <v>85</v>
      </c>
      <c r="AW314" s="14" t="s">
        <v>4</v>
      </c>
      <c r="AX314" s="14" t="s">
        <v>83</v>
      </c>
      <c r="AY314" s="240" t="s">
        <v>128</v>
      </c>
    </row>
    <row r="315" s="2" customFormat="1" ht="16.5" customHeight="1">
      <c r="A315" s="39"/>
      <c r="B315" s="40"/>
      <c r="C315" s="201" t="s">
        <v>486</v>
      </c>
      <c r="D315" s="201" t="s">
        <v>131</v>
      </c>
      <c r="E315" s="202" t="s">
        <v>487</v>
      </c>
      <c r="F315" s="203" t="s">
        <v>488</v>
      </c>
      <c r="G315" s="204" t="s">
        <v>134</v>
      </c>
      <c r="H315" s="205">
        <v>23.050000000000001</v>
      </c>
      <c r="I315" s="206"/>
      <c r="J315" s="207">
        <f>ROUND(I315*H315,2)</f>
        <v>0</v>
      </c>
      <c r="K315" s="203" t="s">
        <v>135</v>
      </c>
      <c r="L315" s="45"/>
      <c r="M315" s="208" t="s">
        <v>19</v>
      </c>
      <c r="N315" s="209" t="s">
        <v>46</v>
      </c>
      <c r="O315" s="85"/>
      <c r="P315" s="210">
        <f>O315*H315</f>
        <v>0</v>
      </c>
      <c r="Q315" s="210">
        <v>0.00018000000000000001</v>
      </c>
      <c r="R315" s="210">
        <f>Q315*H315</f>
        <v>0.0041490000000000008</v>
      </c>
      <c r="S315" s="210">
        <v>0</v>
      </c>
      <c r="T315" s="21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2" t="s">
        <v>221</v>
      </c>
      <c r="AT315" s="212" t="s">
        <v>131</v>
      </c>
      <c r="AU315" s="212" t="s">
        <v>85</v>
      </c>
      <c r="AY315" s="18" t="s">
        <v>128</v>
      </c>
      <c r="BE315" s="213">
        <f>IF(N315="základní",J315,0)</f>
        <v>0</v>
      </c>
      <c r="BF315" s="213">
        <f>IF(N315="snížená",J315,0)</f>
        <v>0</v>
      </c>
      <c r="BG315" s="213">
        <f>IF(N315="zákl. přenesená",J315,0)</f>
        <v>0</v>
      </c>
      <c r="BH315" s="213">
        <f>IF(N315="sníž. přenesená",J315,0)</f>
        <v>0</v>
      </c>
      <c r="BI315" s="213">
        <f>IF(N315="nulová",J315,0)</f>
        <v>0</v>
      </c>
      <c r="BJ315" s="18" t="s">
        <v>83</v>
      </c>
      <c r="BK315" s="213">
        <f>ROUND(I315*H315,2)</f>
        <v>0</v>
      </c>
      <c r="BL315" s="18" t="s">
        <v>221</v>
      </c>
      <c r="BM315" s="212" t="s">
        <v>489</v>
      </c>
    </row>
    <row r="316" s="2" customFormat="1">
      <c r="A316" s="39"/>
      <c r="B316" s="40"/>
      <c r="C316" s="41"/>
      <c r="D316" s="214" t="s">
        <v>138</v>
      </c>
      <c r="E316" s="41"/>
      <c r="F316" s="215" t="s">
        <v>490</v>
      </c>
      <c r="G316" s="41"/>
      <c r="H316" s="41"/>
      <c r="I316" s="216"/>
      <c r="J316" s="41"/>
      <c r="K316" s="41"/>
      <c r="L316" s="45"/>
      <c r="M316" s="217"/>
      <c r="N316" s="218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138</v>
      </c>
      <c r="AU316" s="18" t="s">
        <v>85</v>
      </c>
    </row>
    <row r="317" s="2" customFormat="1" ht="16.5" customHeight="1">
      <c r="A317" s="39"/>
      <c r="B317" s="40"/>
      <c r="C317" s="201" t="s">
        <v>491</v>
      </c>
      <c r="D317" s="201" t="s">
        <v>131</v>
      </c>
      <c r="E317" s="202" t="s">
        <v>492</v>
      </c>
      <c r="F317" s="203" t="s">
        <v>493</v>
      </c>
      <c r="G317" s="204" t="s">
        <v>147</v>
      </c>
      <c r="H317" s="205">
        <v>1</v>
      </c>
      <c r="I317" s="206"/>
      <c r="J317" s="207">
        <f>ROUND(I317*H317,2)</f>
        <v>0</v>
      </c>
      <c r="K317" s="203" t="s">
        <v>135</v>
      </c>
      <c r="L317" s="45"/>
      <c r="M317" s="208" t="s">
        <v>19</v>
      </c>
      <c r="N317" s="209" t="s">
        <v>46</v>
      </c>
      <c r="O317" s="85"/>
      <c r="P317" s="210">
        <f>O317*H317</f>
        <v>0</v>
      </c>
      <c r="Q317" s="210">
        <v>0</v>
      </c>
      <c r="R317" s="210">
        <f>Q317*H317</f>
        <v>0</v>
      </c>
      <c r="S317" s="210">
        <v>0</v>
      </c>
      <c r="T317" s="21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2" t="s">
        <v>221</v>
      </c>
      <c r="AT317" s="212" t="s">
        <v>131</v>
      </c>
      <c r="AU317" s="212" t="s">
        <v>85</v>
      </c>
      <c r="AY317" s="18" t="s">
        <v>128</v>
      </c>
      <c r="BE317" s="213">
        <f>IF(N317="základní",J317,0)</f>
        <v>0</v>
      </c>
      <c r="BF317" s="213">
        <f>IF(N317="snížená",J317,0)</f>
        <v>0</v>
      </c>
      <c r="BG317" s="213">
        <f>IF(N317="zákl. přenesená",J317,0)</f>
        <v>0</v>
      </c>
      <c r="BH317" s="213">
        <f>IF(N317="sníž. přenesená",J317,0)</f>
        <v>0</v>
      </c>
      <c r="BI317" s="213">
        <f>IF(N317="nulová",J317,0)</f>
        <v>0</v>
      </c>
      <c r="BJ317" s="18" t="s">
        <v>83</v>
      </c>
      <c r="BK317" s="213">
        <f>ROUND(I317*H317,2)</f>
        <v>0</v>
      </c>
      <c r="BL317" s="18" t="s">
        <v>221</v>
      </c>
      <c r="BM317" s="212" t="s">
        <v>494</v>
      </c>
    </row>
    <row r="318" s="2" customFormat="1">
      <c r="A318" s="39"/>
      <c r="B318" s="40"/>
      <c r="C318" s="41"/>
      <c r="D318" s="214" t="s">
        <v>138</v>
      </c>
      <c r="E318" s="41"/>
      <c r="F318" s="215" t="s">
        <v>495</v>
      </c>
      <c r="G318" s="41"/>
      <c r="H318" s="41"/>
      <c r="I318" s="216"/>
      <c r="J318" s="41"/>
      <c r="K318" s="41"/>
      <c r="L318" s="45"/>
      <c r="M318" s="217"/>
      <c r="N318" s="218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138</v>
      </c>
      <c r="AU318" s="18" t="s">
        <v>85</v>
      </c>
    </row>
    <row r="319" s="13" customFormat="1">
      <c r="A319" s="13"/>
      <c r="B319" s="219"/>
      <c r="C319" s="220"/>
      <c r="D319" s="221" t="s">
        <v>140</v>
      </c>
      <c r="E319" s="222" t="s">
        <v>19</v>
      </c>
      <c r="F319" s="223" t="s">
        <v>496</v>
      </c>
      <c r="G319" s="220"/>
      <c r="H319" s="222" t="s">
        <v>19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9" t="s">
        <v>140</v>
      </c>
      <c r="AU319" s="229" t="s">
        <v>85</v>
      </c>
      <c r="AV319" s="13" t="s">
        <v>83</v>
      </c>
      <c r="AW319" s="13" t="s">
        <v>37</v>
      </c>
      <c r="AX319" s="13" t="s">
        <v>75</v>
      </c>
      <c r="AY319" s="229" t="s">
        <v>128</v>
      </c>
    </row>
    <row r="320" s="14" customFormat="1">
      <c r="A320" s="14"/>
      <c r="B320" s="230"/>
      <c r="C320" s="231"/>
      <c r="D320" s="221" t="s">
        <v>140</v>
      </c>
      <c r="E320" s="232" t="s">
        <v>19</v>
      </c>
      <c r="F320" s="233" t="s">
        <v>83</v>
      </c>
      <c r="G320" s="231"/>
      <c r="H320" s="234">
        <v>1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0" t="s">
        <v>140</v>
      </c>
      <c r="AU320" s="240" t="s">
        <v>85</v>
      </c>
      <c r="AV320" s="14" t="s">
        <v>85</v>
      </c>
      <c r="AW320" s="14" t="s">
        <v>37</v>
      </c>
      <c r="AX320" s="14" t="s">
        <v>83</v>
      </c>
      <c r="AY320" s="240" t="s">
        <v>128</v>
      </c>
    </row>
    <row r="321" s="2" customFormat="1" ht="16.5" customHeight="1">
      <c r="A321" s="39"/>
      <c r="B321" s="40"/>
      <c r="C321" s="242" t="s">
        <v>497</v>
      </c>
      <c r="D321" s="242" t="s">
        <v>227</v>
      </c>
      <c r="E321" s="243" t="s">
        <v>498</v>
      </c>
      <c r="F321" s="244" t="s">
        <v>499</v>
      </c>
      <c r="G321" s="245" t="s">
        <v>134</v>
      </c>
      <c r="H321" s="246">
        <v>0.77000000000000002</v>
      </c>
      <c r="I321" s="247"/>
      <c r="J321" s="248">
        <f>ROUND(I321*H321,2)</f>
        <v>0</v>
      </c>
      <c r="K321" s="244" t="s">
        <v>135</v>
      </c>
      <c r="L321" s="249"/>
      <c r="M321" s="250" t="s">
        <v>19</v>
      </c>
      <c r="N321" s="251" t="s">
        <v>46</v>
      </c>
      <c r="O321" s="85"/>
      <c r="P321" s="210">
        <f>O321*H321</f>
        <v>0</v>
      </c>
      <c r="Q321" s="210">
        <v>0.017000000000000001</v>
      </c>
      <c r="R321" s="210">
        <f>Q321*H321</f>
        <v>0.013090000000000001</v>
      </c>
      <c r="S321" s="210">
        <v>0</v>
      </c>
      <c r="T321" s="21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2" t="s">
        <v>230</v>
      </c>
      <c r="AT321" s="212" t="s">
        <v>227</v>
      </c>
      <c r="AU321" s="212" t="s">
        <v>85</v>
      </c>
      <c r="AY321" s="18" t="s">
        <v>128</v>
      </c>
      <c r="BE321" s="213">
        <f>IF(N321="základní",J321,0)</f>
        <v>0</v>
      </c>
      <c r="BF321" s="213">
        <f>IF(N321="snížená",J321,0)</f>
        <v>0</v>
      </c>
      <c r="BG321" s="213">
        <f>IF(N321="zákl. přenesená",J321,0)</f>
        <v>0</v>
      </c>
      <c r="BH321" s="213">
        <f>IF(N321="sníž. přenesená",J321,0)</f>
        <v>0</v>
      </c>
      <c r="BI321" s="213">
        <f>IF(N321="nulová",J321,0)</f>
        <v>0</v>
      </c>
      <c r="BJ321" s="18" t="s">
        <v>83</v>
      </c>
      <c r="BK321" s="213">
        <f>ROUND(I321*H321,2)</f>
        <v>0</v>
      </c>
      <c r="BL321" s="18" t="s">
        <v>221</v>
      </c>
      <c r="BM321" s="212" t="s">
        <v>500</v>
      </c>
    </row>
    <row r="322" s="14" customFormat="1">
      <c r="A322" s="14"/>
      <c r="B322" s="230"/>
      <c r="C322" s="231"/>
      <c r="D322" s="221" t="s">
        <v>140</v>
      </c>
      <c r="E322" s="231"/>
      <c r="F322" s="233" t="s">
        <v>501</v>
      </c>
      <c r="G322" s="231"/>
      <c r="H322" s="234">
        <v>0.77000000000000002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0" t="s">
        <v>140</v>
      </c>
      <c r="AU322" s="240" t="s">
        <v>85</v>
      </c>
      <c r="AV322" s="14" t="s">
        <v>85</v>
      </c>
      <c r="AW322" s="14" t="s">
        <v>4</v>
      </c>
      <c r="AX322" s="14" t="s">
        <v>83</v>
      </c>
      <c r="AY322" s="240" t="s">
        <v>128</v>
      </c>
    </row>
    <row r="323" s="2" customFormat="1" ht="16.5" customHeight="1">
      <c r="A323" s="39"/>
      <c r="B323" s="40"/>
      <c r="C323" s="242" t="s">
        <v>502</v>
      </c>
      <c r="D323" s="242" t="s">
        <v>227</v>
      </c>
      <c r="E323" s="243" t="s">
        <v>429</v>
      </c>
      <c r="F323" s="244" t="s">
        <v>430</v>
      </c>
      <c r="G323" s="245" t="s">
        <v>431</v>
      </c>
      <c r="H323" s="246">
        <v>0.010999999999999999</v>
      </c>
      <c r="I323" s="247"/>
      <c r="J323" s="248">
        <f>ROUND(I323*H323,2)</f>
        <v>0</v>
      </c>
      <c r="K323" s="244" t="s">
        <v>135</v>
      </c>
      <c r="L323" s="249"/>
      <c r="M323" s="250" t="s">
        <v>19</v>
      </c>
      <c r="N323" s="251" t="s">
        <v>46</v>
      </c>
      <c r="O323" s="85"/>
      <c r="P323" s="210">
        <f>O323*H323</f>
        <v>0</v>
      </c>
      <c r="Q323" s="210">
        <v>0.55000000000000004</v>
      </c>
      <c r="R323" s="210">
        <f>Q323*H323</f>
        <v>0.0060499999999999998</v>
      </c>
      <c r="S323" s="210">
        <v>0</v>
      </c>
      <c r="T323" s="21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2" t="s">
        <v>230</v>
      </c>
      <c r="AT323" s="212" t="s">
        <v>227</v>
      </c>
      <c r="AU323" s="212" t="s">
        <v>85</v>
      </c>
      <c r="AY323" s="18" t="s">
        <v>128</v>
      </c>
      <c r="BE323" s="213">
        <f>IF(N323="základní",J323,0)</f>
        <v>0</v>
      </c>
      <c r="BF323" s="213">
        <f>IF(N323="snížená",J323,0)</f>
        <v>0</v>
      </c>
      <c r="BG323" s="213">
        <f>IF(N323="zákl. přenesená",J323,0)</f>
        <v>0</v>
      </c>
      <c r="BH323" s="213">
        <f>IF(N323="sníž. přenesená",J323,0)</f>
        <v>0</v>
      </c>
      <c r="BI323" s="213">
        <f>IF(N323="nulová",J323,0)</f>
        <v>0</v>
      </c>
      <c r="BJ323" s="18" t="s">
        <v>83</v>
      </c>
      <c r="BK323" s="213">
        <f>ROUND(I323*H323,2)</f>
        <v>0</v>
      </c>
      <c r="BL323" s="18" t="s">
        <v>221</v>
      </c>
      <c r="BM323" s="212" t="s">
        <v>503</v>
      </c>
    </row>
    <row r="324" s="13" customFormat="1">
      <c r="A324" s="13"/>
      <c r="B324" s="219"/>
      <c r="C324" s="220"/>
      <c r="D324" s="221" t="s">
        <v>140</v>
      </c>
      <c r="E324" s="222" t="s">
        <v>19</v>
      </c>
      <c r="F324" s="223" t="s">
        <v>504</v>
      </c>
      <c r="G324" s="220"/>
      <c r="H324" s="222" t="s">
        <v>19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9" t="s">
        <v>140</v>
      </c>
      <c r="AU324" s="229" t="s">
        <v>85</v>
      </c>
      <c r="AV324" s="13" t="s">
        <v>83</v>
      </c>
      <c r="AW324" s="13" t="s">
        <v>37</v>
      </c>
      <c r="AX324" s="13" t="s">
        <v>75</v>
      </c>
      <c r="AY324" s="229" t="s">
        <v>128</v>
      </c>
    </row>
    <row r="325" s="14" customFormat="1">
      <c r="A325" s="14"/>
      <c r="B325" s="230"/>
      <c r="C325" s="231"/>
      <c r="D325" s="221" t="s">
        <v>140</v>
      </c>
      <c r="E325" s="232" t="s">
        <v>19</v>
      </c>
      <c r="F325" s="233" t="s">
        <v>505</v>
      </c>
      <c r="G325" s="231"/>
      <c r="H325" s="234">
        <v>0.0050000000000000001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0" t="s">
        <v>140</v>
      </c>
      <c r="AU325" s="240" t="s">
        <v>85</v>
      </c>
      <c r="AV325" s="14" t="s">
        <v>85</v>
      </c>
      <c r="AW325" s="14" t="s">
        <v>37</v>
      </c>
      <c r="AX325" s="14" t="s">
        <v>75</v>
      </c>
      <c r="AY325" s="240" t="s">
        <v>128</v>
      </c>
    </row>
    <row r="326" s="13" customFormat="1">
      <c r="A326" s="13"/>
      <c r="B326" s="219"/>
      <c r="C326" s="220"/>
      <c r="D326" s="221" t="s">
        <v>140</v>
      </c>
      <c r="E326" s="222" t="s">
        <v>19</v>
      </c>
      <c r="F326" s="223" t="s">
        <v>506</v>
      </c>
      <c r="G326" s="220"/>
      <c r="H326" s="222" t="s">
        <v>19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29" t="s">
        <v>140</v>
      </c>
      <c r="AU326" s="229" t="s">
        <v>85</v>
      </c>
      <c r="AV326" s="13" t="s">
        <v>83</v>
      </c>
      <c r="AW326" s="13" t="s">
        <v>37</v>
      </c>
      <c r="AX326" s="13" t="s">
        <v>75</v>
      </c>
      <c r="AY326" s="229" t="s">
        <v>128</v>
      </c>
    </row>
    <row r="327" s="14" customFormat="1">
      <c r="A327" s="14"/>
      <c r="B327" s="230"/>
      <c r="C327" s="231"/>
      <c r="D327" s="221" t="s">
        <v>140</v>
      </c>
      <c r="E327" s="232" t="s">
        <v>19</v>
      </c>
      <c r="F327" s="233" t="s">
        <v>505</v>
      </c>
      <c r="G327" s="231"/>
      <c r="H327" s="234">
        <v>0.0050000000000000001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0" t="s">
        <v>140</v>
      </c>
      <c r="AU327" s="240" t="s">
        <v>85</v>
      </c>
      <c r="AV327" s="14" t="s">
        <v>85</v>
      </c>
      <c r="AW327" s="14" t="s">
        <v>37</v>
      </c>
      <c r="AX327" s="14" t="s">
        <v>75</v>
      </c>
      <c r="AY327" s="240" t="s">
        <v>128</v>
      </c>
    </row>
    <row r="328" s="15" customFormat="1">
      <c r="A328" s="15"/>
      <c r="B328" s="252"/>
      <c r="C328" s="253"/>
      <c r="D328" s="221" t="s">
        <v>140</v>
      </c>
      <c r="E328" s="254" t="s">
        <v>19</v>
      </c>
      <c r="F328" s="255" t="s">
        <v>257</v>
      </c>
      <c r="G328" s="253"/>
      <c r="H328" s="256">
        <v>0.01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2" t="s">
        <v>140</v>
      </c>
      <c r="AU328" s="262" t="s">
        <v>85</v>
      </c>
      <c r="AV328" s="15" t="s">
        <v>136</v>
      </c>
      <c r="AW328" s="15" t="s">
        <v>37</v>
      </c>
      <c r="AX328" s="15" t="s">
        <v>83</v>
      </c>
      <c r="AY328" s="262" t="s">
        <v>128</v>
      </c>
    </row>
    <row r="329" s="14" customFormat="1">
      <c r="A329" s="14"/>
      <c r="B329" s="230"/>
      <c r="C329" s="231"/>
      <c r="D329" s="221" t="s">
        <v>140</v>
      </c>
      <c r="E329" s="231"/>
      <c r="F329" s="233" t="s">
        <v>507</v>
      </c>
      <c r="G329" s="231"/>
      <c r="H329" s="234">
        <v>0.010999999999999999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0" t="s">
        <v>140</v>
      </c>
      <c r="AU329" s="240" t="s">
        <v>85</v>
      </c>
      <c r="AV329" s="14" t="s">
        <v>85</v>
      </c>
      <c r="AW329" s="14" t="s">
        <v>4</v>
      </c>
      <c r="AX329" s="14" t="s">
        <v>83</v>
      </c>
      <c r="AY329" s="240" t="s">
        <v>128</v>
      </c>
    </row>
    <row r="330" s="2" customFormat="1" ht="16.5" customHeight="1">
      <c r="A330" s="39"/>
      <c r="B330" s="40"/>
      <c r="C330" s="242" t="s">
        <v>508</v>
      </c>
      <c r="D330" s="242" t="s">
        <v>227</v>
      </c>
      <c r="E330" s="243" t="s">
        <v>509</v>
      </c>
      <c r="F330" s="244" t="s">
        <v>510</v>
      </c>
      <c r="G330" s="245" t="s">
        <v>147</v>
      </c>
      <c r="H330" s="246">
        <v>3</v>
      </c>
      <c r="I330" s="247"/>
      <c r="J330" s="248">
        <f>ROUND(I330*H330,2)</f>
        <v>0</v>
      </c>
      <c r="K330" s="244" t="s">
        <v>135</v>
      </c>
      <c r="L330" s="249"/>
      <c r="M330" s="250" t="s">
        <v>19</v>
      </c>
      <c r="N330" s="251" t="s">
        <v>46</v>
      </c>
      <c r="O330" s="85"/>
      <c r="P330" s="210">
        <f>O330*H330</f>
        <v>0</v>
      </c>
      <c r="Q330" s="210">
        <v>0.00080000000000000004</v>
      </c>
      <c r="R330" s="210">
        <f>Q330*H330</f>
        <v>0.0024000000000000002</v>
      </c>
      <c r="S330" s="210">
        <v>0</v>
      </c>
      <c r="T330" s="21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2" t="s">
        <v>230</v>
      </c>
      <c r="AT330" s="212" t="s">
        <v>227</v>
      </c>
      <c r="AU330" s="212" t="s">
        <v>85</v>
      </c>
      <c r="AY330" s="18" t="s">
        <v>128</v>
      </c>
      <c r="BE330" s="213">
        <f>IF(N330="základní",J330,0)</f>
        <v>0</v>
      </c>
      <c r="BF330" s="213">
        <f>IF(N330="snížená",J330,0)</f>
        <v>0</v>
      </c>
      <c r="BG330" s="213">
        <f>IF(N330="zákl. přenesená",J330,0)</f>
        <v>0</v>
      </c>
      <c r="BH330" s="213">
        <f>IF(N330="sníž. přenesená",J330,0)</f>
        <v>0</v>
      </c>
      <c r="BI330" s="213">
        <f>IF(N330="nulová",J330,0)</f>
        <v>0</v>
      </c>
      <c r="BJ330" s="18" t="s">
        <v>83</v>
      </c>
      <c r="BK330" s="213">
        <f>ROUND(I330*H330,2)</f>
        <v>0</v>
      </c>
      <c r="BL330" s="18" t="s">
        <v>221</v>
      </c>
      <c r="BM330" s="212" t="s">
        <v>511</v>
      </c>
    </row>
    <row r="331" s="2" customFormat="1" ht="24.15" customHeight="1">
      <c r="A331" s="39"/>
      <c r="B331" s="40"/>
      <c r="C331" s="242" t="s">
        <v>512</v>
      </c>
      <c r="D331" s="242" t="s">
        <v>227</v>
      </c>
      <c r="E331" s="243" t="s">
        <v>513</v>
      </c>
      <c r="F331" s="244" t="s">
        <v>514</v>
      </c>
      <c r="G331" s="245" t="s">
        <v>261</v>
      </c>
      <c r="H331" s="246">
        <v>1</v>
      </c>
      <c r="I331" s="247"/>
      <c r="J331" s="248">
        <f>ROUND(I331*H331,2)</f>
        <v>0</v>
      </c>
      <c r="K331" s="244" t="s">
        <v>135</v>
      </c>
      <c r="L331" s="249"/>
      <c r="M331" s="250" t="s">
        <v>19</v>
      </c>
      <c r="N331" s="251" t="s">
        <v>46</v>
      </c>
      <c r="O331" s="85"/>
      <c r="P331" s="210">
        <f>O331*H331</f>
        <v>0</v>
      </c>
      <c r="Q331" s="210">
        <v>0.0040000000000000001</v>
      </c>
      <c r="R331" s="210">
        <f>Q331*H331</f>
        <v>0.0040000000000000001</v>
      </c>
      <c r="S331" s="210">
        <v>0</v>
      </c>
      <c r="T331" s="21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2" t="s">
        <v>230</v>
      </c>
      <c r="AT331" s="212" t="s">
        <v>227</v>
      </c>
      <c r="AU331" s="212" t="s">
        <v>85</v>
      </c>
      <c r="AY331" s="18" t="s">
        <v>128</v>
      </c>
      <c r="BE331" s="213">
        <f>IF(N331="základní",J331,0)</f>
        <v>0</v>
      </c>
      <c r="BF331" s="213">
        <f>IF(N331="snížená",J331,0)</f>
        <v>0</v>
      </c>
      <c r="BG331" s="213">
        <f>IF(N331="zákl. přenesená",J331,0)</f>
        <v>0</v>
      </c>
      <c r="BH331" s="213">
        <f>IF(N331="sníž. přenesená",J331,0)</f>
        <v>0</v>
      </c>
      <c r="BI331" s="213">
        <f>IF(N331="nulová",J331,0)</f>
        <v>0</v>
      </c>
      <c r="BJ331" s="18" t="s">
        <v>83</v>
      </c>
      <c r="BK331" s="213">
        <f>ROUND(I331*H331,2)</f>
        <v>0</v>
      </c>
      <c r="BL331" s="18" t="s">
        <v>221</v>
      </c>
      <c r="BM331" s="212" t="s">
        <v>515</v>
      </c>
    </row>
    <row r="332" s="14" customFormat="1">
      <c r="A332" s="14"/>
      <c r="B332" s="230"/>
      <c r="C332" s="231"/>
      <c r="D332" s="221" t="s">
        <v>140</v>
      </c>
      <c r="E332" s="231"/>
      <c r="F332" s="233" t="s">
        <v>516</v>
      </c>
      <c r="G332" s="231"/>
      <c r="H332" s="234">
        <v>1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0" t="s">
        <v>140</v>
      </c>
      <c r="AU332" s="240" t="s">
        <v>85</v>
      </c>
      <c r="AV332" s="14" t="s">
        <v>85</v>
      </c>
      <c r="AW332" s="14" t="s">
        <v>4</v>
      </c>
      <c r="AX332" s="14" t="s">
        <v>83</v>
      </c>
      <c r="AY332" s="240" t="s">
        <v>128</v>
      </c>
    </row>
    <row r="333" s="2" customFormat="1" ht="16.5" customHeight="1">
      <c r="A333" s="39"/>
      <c r="B333" s="40"/>
      <c r="C333" s="201" t="s">
        <v>517</v>
      </c>
      <c r="D333" s="201" t="s">
        <v>131</v>
      </c>
      <c r="E333" s="202" t="s">
        <v>518</v>
      </c>
      <c r="F333" s="203" t="s">
        <v>519</v>
      </c>
      <c r="G333" s="204" t="s">
        <v>287</v>
      </c>
      <c r="H333" s="205">
        <v>41.060000000000002</v>
      </c>
      <c r="I333" s="206"/>
      <c r="J333" s="207">
        <f>ROUND(I333*H333,2)</f>
        <v>0</v>
      </c>
      <c r="K333" s="203" t="s">
        <v>135</v>
      </c>
      <c r="L333" s="45"/>
      <c r="M333" s="208" t="s">
        <v>19</v>
      </c>
      <c r="N333" s="209" t="s">
        <v>46</v>
      </c>
      <c r="O333" s="85"/>
      <c r="P333" s="210">
        <f>O333*H333</f>
        <v>0</v>
      </c>
      <c r="Q333" s="210">
        <v>0.0048300000000000001</v>
      </c>
      <c r="R333" s="210">
        <f>Q333*H333</f>
        <v>0.19831980000000002</v>
      </c>
      <c r="S333" s="210">
        <v>0</v>
      </c>
      <c r="T333" s="21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2" t="s">
        <v>221</v>
      </c>
      <c r="AT333" s="212" t="s">
        <v>131</v>
      </c>
      <c r="AU333" s="212" t="s">
        <v>85</v>
      </c>
      <c r="AY333" s="18" t="s">
        <v>128</v>
      </c>
      <c r="BE333" s="213">
        <f>IF(N333="základní",J333,0)</f>
        <v>0</v>
      </c>
      <c r="BF333" s="213">
        <f>IF(N333="snížená",J333,0)</f>
        <v>0</v>
      </c>
      <c r="BG333" s="213">
        <f>IF(N333="zákl. přenesená",J333,0)</f>
        <v>0</v>
      </c>
      <c r="BH333" s="213">
        <f>IF(N333="sníž. přenesená",J333,0)</f>
        <v>0</v>
      </c>
      <c r="BI333" s="213">
        <f>IF(N333="nulová",J333,0)</f>
        <v>0</v>
      </c>
      <c r="BJ333" s="18" t="s">
        <v>83</v>
      </c>
      <c r="BK333" s="213">
        <f>ROUND(I333*H333,2)</f>
        <v>0</v>
      </c>
      <c r="BL333" s="18" t="s">
        <v>221</v>
      </c>
      <c r="BM333" s="212" t="s">
        <v>520</v>
      </c>
    </row>
    <row r="334" s="2" customFormat="1">
      <c r="A334" s="39"/>
      <c r="B334" s="40"/>
      <c r="C334" s="41"/>
      <c r="D334" s="214" t="s">
        <v>138</v>
      </c>
      <c r="E334" s="41"/>
      <c r="F334" s="215" t="s">
        <v>521</v>
      </c>
      <c r="G334" s="41"/>
      <c r="H334" s="41"/>
      <c r="I334" s="216"/>
      <c r="J334" s="41"/>
      <c r="K334" s="41"/>
      <c r="L334" s="45"/>
      <c r="M334" s="217"/>
      <c r="N334" s="218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138</v>
      </c>
      <c r="AU334" s="18" t="s">
        <v>85</v>
      </c>
    </row>
    <row r="335" s="13" customFormat="1">
      <c r="A335" s="13"/>
      <c r="B335" s="219"/>
      <c r="C335" s="220"/>
      <c r="D335" s="221" t="s">
        <v>140</v>
      </c>
      <c r="E335" s="222" t="s">
        <v>19</v>
      </c>
      <c r="F335" s="223" t="s">
        <v>522</v>
      </c>
      <c r="G335" s="220"/>
      <c r="H335" s="222" t="s">
        <v>19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29" t="s">
        <v>140</v>
      </c>
      <c r="AU335" s="229" t="s">
        <v>85</v>
      </c>
      <c r="AV335" s="13" t="s">
        <v>83</v>
      </c>
      <c r="AW335" s="13" t="s">
        <v>37</v>
      </c>
      <c r="AX335" s="13" t="s">
        <v>75</v>
      </c>
      <c r="AY335" s="229" t="s">
        <v>128</v>
      </c>
    </row>
    <row r="336" s="14" customFormat="1">
      <c r="A336" s="14"/>
      <c r="B336" s="230"/>
      <c r="C336" s="231"/>
      <c r="D336" s="221" t="s">
        <v>140</v>
      </c>
      <c r="E336" s="232" t="s">
        <v>19</v>
      </c>
      <c r="F336" s="233" t="s">
        <v>523</v>
      </c>
      <c r="G336" s="231"/>
      <c r="H336" s="234">
        <v>14.380000000000001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0" t="s">
        <v>140</v>
      </c>
      <c r="AU336" s="240" t="s">
        <v>85</v>
      </c>
      <c r="AV336" s="14" t="s">
        <v>85</v>
      </c>
      <c r="AW336" s="14" t="s">
        <v>37</v>
      </c>
      <c r="AX336" s="14" t="s">
        <v>75</v>
      </c>
      <c r="AY336" s="240" t="s">
        <v>128</v>
      </c>
    </row>
    <row r="337" s="14" customFormat="1">
      <c r="A337" s="14"/>
      <c r="B337" s="230"/>
      <c r="C337" s="231"/>
      <c r="D337" s="221" t="s">
        <v>140</v>
      </c>
      <c r="E337" s="232" t="s">
        <v>19</v>
      </c>
      <c r="F337" s="233" t="s">
        <v>524</v>
      </c>
      <c r="G337" s="231"/>
      <c r="H337" s="234">
        <v>14.32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0" t="s">
        <v>140</v>
      </c>
      <c r="AU337" s="240" t="s">
        <v>85</v>
      </c>
      <c r="AV337" s="14" t="s">
        <v>85</v>
      </c>
      <c r="AW337" s="14" t="s">
        <v>37</v>
      </c>
      <c r="AX337" s="14" t="s">
        <v>75</v>
      </c>
      <c r="AY337" s="240" t="s">
        <v>128</v>
      </c>
    </row>
    <row r="338" s="14" customFormat="1">
      <c r="A338" s="14"/>
      <c r="B338" s="230"/>
      <c r="C338" s="231"/>
      <c r="D338" s="221" t="s">
        <v>140</v>
      </c>
      <c r="E338" s="232" t="s">
        <v>19</v>
      </c>
      <c r="F338" s="233" t="s">
        <v>525</v>
      </c>
      <c r="G338" s="231"/>
      <c r="H338" s="234">
        <v>12.359999999999999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0" t="s">
        <v>140</v>
      </c>
      <c r="AU338" s="240" t="s">
        <v>85</v>
      </c>
      <c r="AV338" s="14" t="s">
        <v>85</v>
      </c>
      <c r="AW338" s="14" t="s">
        <v>37</v>
      </c>
      <c r="AX338" s="14" t="s">
        <v>75</v>
      </c>
      <c r="AY338" s="240" t="s">
        <v>128</v>
      </c>
    </row>
    <row r="339" s="15" customFormat="1">
      <c r="A339" s="15"/>
      <c r="B339" s="252"/>
      <c r="C339" s="253"/>
      <c r="D339" s="221" t="s">
        <v>140</v>
      </c>
      <c r="E339" s="254" t="s">
        <v>19</v>
      </c>
      <c r="F339" s="255" t="s">
        <v>257</v>
      </c>
      <c r="G339" s="253"/>
      <c r="H339" s="256">
        <v>41.060000000000002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2" t="s">
        <v>140</v>
      </c>
      <c r="AU339" s="262" t="s">
        <v>85</v>
      </c>
      <c r="AV339" s="15" t="s">
        <v>136</v>
      </c>
      <c r="AW339" s="15" t="s">
        <v>37</v>
      </c>
      <c r="AX339" s="15" t="s">
        <v>83</v>
      </c>
      <c r="AY339" s="262" t="s">
        <v>128</v>
      </c>
    </row>
    <row r="340" s="2" customFormat="1" ht="16.5" customHeight="1">
      <c r="A340" s="39"/>
      <c r="B340" s="40"/>
      <c r="C340" s="201" t="s">
        <v>526</v>
      </c>
      <c r="D340" s="201" t="s">
        <v>131</v>
      </c>
      <c r="E340" s="202" t="s">
        <v>518</v>
      </c>
      <c r="F340" s="203" t="s">
        <v>519</v>
      </c>
      <c r="G340" s="204" t="s">
        <v>287</v>
      </c>
      <c r="H340" s="205">
        <v>16.66</v>
      </c>
      <c r="I340" s="206"/>
      <c r="J340" s="207">
        <f>ROUND(I340*H340,2)</f>
        <v>0</v>
      </c>
      <c r="K340" s="203" t="s">
        <v>135</v>
      </c>
      <c r="L340" s="45"/>
      <c r="M340" s="208" t="s">
        <v>19</v>
      </c>
      <c r="N340" s="209" t="s">
        <v>46</v>
      </c>
      <c r="O340" s="85"/>
      <c r="P340" s="210">
        <f>O340*H340</f>
        <v>0</v>
      </c>
      <c r="Q340" s="210">
        <v>0.0048300000000000001</v>
      </c>
      <c r="R340" s="210">
        <f>Q340*H340</f>
        <v>0.080467800000000006</v>
      </c>
      <c r="S340" s="210">
        <v>0</v>
      </c>
      <c r="T340" s="21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2" t="s">
        <v>221</v>
      </c>
      <c r="AT340" s="212" t="s">
        <v>131</v>
      </c>
      <c r="AU340" s="212" t="s">
        <v>85</v>
      </c>
      <c r="AY340" s="18" t="s">
        <v>128</v>
      </c>
      <c r="BE340" s="213">
        <f>IF(N340="základní",J340,0)</f>
        <v>0</v>
      </c>
      <c r="BF340" s="213">
        <f>IF(N340="snížená",J340,0)</f>
        <v>0</v>
      </c>
      <c r="BG340" s="213">
        <f>IF(N340="zákl. přenesená",J340,0)</f>
        <v>0</v>
      </c>
      <c r="BH340" s="213">
        <f>IF(N340="sníž. přenesená",J340,0)</f>
        <v>0</v>
      </c>
      <c r="BI340" s="213">
        <f>IF(N340="nulová",J340,0)</f>
        <v>0</v>
      </c>
      <c r="BJ340" s="18" t="s">
        <v>83</v>
      </c>
      <c r="BK340" s="213">
        <f>ROUND(I340*H340,2)</f>
        <v>0</v>
      </c>
      <c r="BL340" s="18" t="s">
        <v>221</v>
      </c>
      <c r="BM340" s="212" t="s">
        <v>527</v>
      </c>
    </row>
    <row r="341" s="2" customFormat="1">
      <c r="A341" s="39"/>
      <c r="B341" s="40"/>
      <c r="C341" s="41"/>
      <c r="D341" s="214" t="s">
        <v>138</v>
      </c>
      <c r="E341" s="41"/>
      <c r="F341" s="215" t="s">
        <v>521</v>
      </c>
      <c r="G341" s="41"/>
      <c r="H341" s="41"/>
      <c r="I341" s="216"/>
      <c r="J341" s="41"/>
      <c r="K341" s="41"/>
      <c r="L341" s="45"/>
      <c r="M341" s="217"/>
      <c r="N341" s="218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138</v>
      </c>
      <c r="AU341" s="18" t="s">
        <v>85</v>
      </c>
    </row>
    <row r="342" s="13" customFormat="1">
      <c r="A342" s="13"/>
      <c r="B342" s="219"/>
      <c r="C342" s="220"/>
      <c r="D342" s="221" t="s">
        <v>140</v>
      </c>
      <c r="E342" s="222" t="s">
        <v>19</v>
      </c>
      <c r="F342" s="223" t="s">
        <v>528</v>
      </c>
      <c r="G342" s="220"/>
      <c r="H342" s="222" t="s">
        <v>19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9" t="s">
        <v>140</v>
      </c>
      <c r="AU342" s="229" t="s">
        <v>85</v>
      </c>
      <c r="AV342" s="13" t="s">
        <v>83</v>
      </c>
      <c r="AW342" s="13" t="s">
        <v>37</v>
      </c>
      <c r="AX342" s="13" t="s">
        <v>75</v>
      </c>
      <c r="AY342" s="229" t="s">
        <v>128</v>
      </c>
    </row>
    <row r="343" s="14" customFormat="1">
      <c r="A343" s="14"/>
      <c r="B343" s="230"/>
      <c r="C343" s="231"/>
      <c r="D343" s="221" t="s">
        <v>140</v>
      </c>
      <c r="E343" s="232" t="s">
        <v>19</v>
      </c>
      <c r="F343" s="233" t="s">
        <v>529</v>
      </c>
      <c r="G343" s="231"/>
      <c r="H343" s="234">
        <v>12.800000000000001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0" t="s">
        <v>140</v>
      </c>
      <c r="AU343" s="240" t="s">
        <v>85</v>
      </c>
      <c r="AV343" s="14" t="s">
        <v>85</v>
      </c>
      <c r="AW343" s="14" t="s">
        <v>37</v>
      </c>
      <c r="AX343" s="14" t="s">
        <v>75</v>
      </c>
      <c r="AY343" s="240" t="s">
        <v>128</v>
      </c>
    </row>
    <row r="344" s="14" customFormat="1">
      <c r="A344" s="14"/>
      <c r="B344" s="230"/>
      <c r="C344" s="231"/>
      <c r="D344" s="221" t="s">
        <v>140</v>
      </c>
      <c r="E344" s="232" t="s">
        <v>19</v>
      </c>
      <c r="F344" s="233" t="s">
        <v>530</v>
      </c>
      <c r="G344" s="231"/>
      <c r="H344" s="234">
        <v>3.8599999999999999</v>
      </c>
      <c r="I344" s="235"/>
      <c r="J344" s="231"/>
      <c r="K344" s="231"/>
      <c r="L344" s="236"/>
      <c r="M344" s="237"/>
      <c r="N344" s="238"/>
      <c r="O344" s="238"/>
      <c r="P344" s="238"/>
      <c r="Q344" s="238"/>
      <c r="R344" s="238"/>
      <c r="S344" s="238"/>
      <c r="T344" s="23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0" t="s">
        <v>140</v>
      </c>
      <c r="AU344" s="240" t="s">
        <v>85</v>
      </c>
      <c r="AV344" s="14" t="s">
        <v>85</v>
      </c>
      <c r="AW344" s="14" t="s">
        <v>37</v>
      </c>
      <c r="AX344" s="14" t="s">
        <v>75</v>
      </c>
      <c r="AY344" s="240" t="s">
        <v>128</v>
      </c>
    </row>
    <row r="345" s="15" customFormat="1">
      <c r="A345" s="15"/>
      <c r="B345" s="252"/>
      <c r="C345" s="253"/>
      <c r="D345" s="221" t="s">
        <v>140</v>
      </c>
      <c r="E345" s="254" t="s">
        <v>19</v>
      </c>
      <c r="F345" s="255" t="s">
        <v>257</v>
      </c>
      <c r="G345" s="253"/>
      <c r="H345" s="256">
        <v>16.66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2" t="s">
        <v>140</v>
      </c>
      <c r="AU345" s="262" t="s">
        <v>85</v>
      </c>
      <c r="AV345" s="15" t="s">
        <v>136</v>
      </c>
      <c r="AW345" s="15" t="s">
        <v>37</v>
      </c>
      <c r="AX345" s="15" t="s">
        <v>83</v>
      </c>
      <c r="AY345" s="262" t="s">
        <v>128</v>
      </c>
    </row>
    <row r="346" s="2" customFormat="1" ht="16.5" customHeight="1">
      <c r="A346" s="39"/>
      <c r="B346" s="40"/>
      <c r="C346" s="201" t="s">
        <v>531</v>
      </c>
      <c r="D346" s="201" t="s">
        <v>131</v>
      </c>
      <c r="E346" s="202" t="s">
        <v>532</v>
      </c>
      <c r="F346" s="203" t="s">
        <v>533</v>
      </c>
      <c r="G346" s="204" t="s">
        <v>287</v>
      </c>
      <c r="H346" s="205">
        <v>558.51999999999998</v>
      </c>
      <c r="I346" s="206"/>
      <c r="J346" s="207">
        <f>ROUND(I346*H346,2)</f>
        <v>0</v>
      </c>
      <c r="K346" s="203" t="s">
        <v>135</v>
      </c>
      <c r="L346" s="45"/>
      <c r="M346" s="208" t="s">
        <v>19</v>
      </c>
      <c r="N346" s="209" t="s">
        <v>46</v>
      </c>
      <c r="O346" s="85"/>
      <c r="P346" s="210">
        <f>O346*H346</f>
        <v>0</v>
      </c>
      <c r="Q346" s="210">
        <v>0.0026900000000000001</v>
      </c>
      <c r="R346" s="210">
        <f>Q346*H346</f>
        <v>1.5024188000000001</v>
      </c>
      <c r="S346" s="210">
        <v>0</v>
      </c>
      <c r="T346" s="21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2" t="s">
        <v>221</v>
      </c>
      <c r="AT346" s="212" t="s">
        <v>131</v>
      </c>
      <c r="AU346" s="212" t="s">
        <v>85</v>
      </c>
      <c r="AY346" s="18" t="s">
        <v>128</v>
      </c>
      <c r="BE346" s="213">
        <f>IF(N346="základní",J346,0)</f>
        <v>0</v>
      </c>
      <c r="BF346" s="213">
        <f>IF(N346="snížená",J346,0)</f>
        <v>0</v>
      </c>
      <c r="BG346" s="213">
        <f>IF(N346="zákl. přenesená",J346,0)</f>
        <v>0</v>
      </c>
      <c r="BH346" s="213">
        <f>IF(N346="sníž. přenesená",J346,0)</f>
        <v>0</v>
      </c>
      <c r="BI346" s="213">
        <f>IF(N346="nulová",J346,0)</f>
        <v>0</v>
      </c>
      <c r="BJ346" s="18" t="s">
        <v>83</v>
      </c>
      <c r="BK346" s="213">
        <f>ROUND(I346*H346,2)</f>
        <v>0</v>
      </c>
      <c r="BL346" s="18" t="s">
        <v>221</v>
      </c>
      <c r="BM346" s="212" t="s">
        <v>534</v>
      </c>
    </row>
    <row r="347" s="2" customFormat="1">
      <c r="A347" s="39"/>
      <c r="B347" s="40"/>
      <c r="C347" s="41"/>
      <c r="D347" s="214" t="s">
        <v>138</v>
      </c>
      <c r="E347" s="41"/>
      <c r="F347" s="215" t="s">
        <v>535</v>
      </c>
      <c r="G347" s="41"/>
      <c r="H347" s="41"/>
      <c r="I347" s="216"/>
      <c r="J347" s="41"/>
      <c r="K347" s="41"/>
      <c r="L347" s="45"/>
      <c r="M347" s="217"/>
      <c r="N347" s="218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138</v>
      </c>
      <c r="AU347" s="18" t="s">
        <v>85</v>
      </c>
    </row>
    <row r="348" s="13" customFormat="1">
      <c r="A348" s="13"/>
      <c r="B348" s="219"/>
      <c r="C348" s="220"/>
      <c r="D348" s="221" t="s">
        <v>140</v>
      </c>
      <c r="E348" s="222" t="s">
        <v>19</v>
      </c>
      <c r="F348" s="223" t="s">
        <v>536</v>
      </c>
      <c r="G348" s="220"/>
      <c r="H348" s="222" t="s">
        <v>19</v>
      </c>
      <c r="I348" s="224"/>
      <c r="J348" s="220"/>
      <c r="K348" s="220"/>
      <c r="L348" s="225"/>
      <c r="M348" s="226"/>
      <c r="N348" s="227"/>
      <c r="O348" s="227"/>
      <c r="P348" s="227"/>
      <c r="Q348" s="227"/>
      <c r="R348" s="227"/>
      <c r="S348" s="227"/>
      <c r="T348" s="22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9" t="s">
        <v>140</v>
      </c>
      <c r="AU348" s="229" t="s">
        <v>85</v>
      </c>
      <c r="AV348" s="13" t="s">
        <v>83</v>
      </c>
      <c r="AW348" s="13" t="s">
        <v>37</v>
      </c>
      <c r="AX348" s="13" t="s">
        <v>75</v>
      </c>
      <c r="AY348" s="229" t="s">
        <v>128</v>
      </c>
    </row>
    <row r="349" s="13" customFormat="1">
      <c r="A349" s="13"/>
      <c r="B349" s="219"/>
      <c r="C349" s="220"/>
      <c r="D349" s="221" t="s">
        <v>140</v>
      </c>
      <c r="E349" s="222" t="s">
        <v>19</v>
      </c>
      <c r="F349" s="223" t="s">
        <v>537</v>
      </c>
      <c r="G349" s="220"/>
      <c r="H349" s="222" t="s">
        <v>19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9" t="s">
        <v>140</v>
      </c>
      <c r="AU349" s="229" t="s">
        <v>85</v>
      </c>
      <c r="AV349" s="13" t="s">
        <v>83</v>
      </c>
      <c r="AW349" s="13" t="s">
        <v>37</v>
      </c>
      <c r="AX349" s="13" t="s">
        <v>75</v>
      </c>
      <c r="AY349" s="229" t="s">
        <v>128</v>
      </c>
    </row>
    <row r="350" s="14" customFormat="1">
      <c r="A350" s="14"/>
      <c r="B350" s="230"/>
      <c r="C350" s="231"/>
      <c r="D350" s="221" t="s">
        <v>140</v>
      </c>
      <c r="E350" s="232" t="s">
        <v>19</v>
      </c>
      <c r="F350" s="233" t="s">
        <v>538</v>
      </c>
      <c r="G350" s="231"/>
      <c r="H350" s="234">
        <v>37.200000000000003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0" t="s">
        <v>140</v>
      </c>
      <c r="AU350" s="240" t="s">
        <v>85</v>
      </c>
      <c r="AV350" s="14" t="s">
        <v>85</v>
      </c>
      <c r="AW350" s="14" t="s">
        <v>37</v>
      </c>
      <c r="AX350" s="14" t="s">
        <v>75</v>
      </c>
      <c r="AY350" s="240" t="s">
        <v>128</v>
      </c>
    </row>
    <row r="351" s="13" customFormat="1">
      <c r="A351" s="13"/>
      <c r="B351" s="219"/>
      <c r="C351" s="220"/>
      <c r="D351" s="221" t="s">
        <v>140</v>
      </c>
      <c r="E351" s="222" t="s">
        <v>19</v>
      </c>
      <c r="F351" s="223" t="s">
        <v>539</v>
      </c>
      <c r="G351" s="220"/>
      <c r="H351" s="222" t="s">
        <v>19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9" t="s">
        <v>140</v>
      </c>
      <c r="AU351" s="229" t="s">
        <v>85</v>
      </c>
      <c r="AV351" s="13" t="s">
        <v>83</v>
      </c>
      <c r="AW351" s="13" t="s">
        <v>37</v>
      </c>
      <c r="AX351" s="13" t="s">
        <v>75</v>
      </c>
      <c r="AY351" s="229" t="s">
        <v>128</v>
      </c>
    </row>
    <row r="352" s="14" customFormat="1">
      <c r="A352" s="14"/>
      <c r="B352" s="230"/>
      <c r="C352" s="231"/>
      <c r="D352" s="221" t="s">
        <v>140</v>
      </c>
      <c r="E352" s="232" t="s">
        <v>19</v>
      </c>
      <c r="F352" s="233" t="s">
        <v>540</v>
      </c>
      <c r="G352" s="231"/>
      <c r="H352" s="234">
        <v>54.759999999999998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0" t="s">
        <v>140</v>
      </c>
      <c r="AU352" s="240" t="s">
        <v>85</v>
      </c>
      <c r="AV352" s="14" t="s">
        <v>85</v>
      </c>
      <c r="AW352" s="14" t="s">
        <v>37</v>
      </c>
      <c r="AX352" s="14" t="s">
        <v>75</v>
      </c>
      <c r="AY352" s="240" t="s">
        <v>128</v>
      </c>
    </row>
    <row r="353" s="13" customFormat="1">
      <c r="A353" s="13"/>
      <c r="B353" s="219"/>
      <c r="C353" s="220"/>
      <c r="D353" s="221" t="s">
        <v>140</v>
      </c>
      <c r="E353" s="222" t="s">
        <v>19</v>
      </c>
      <c r="F353" s="223" t="s">
        <v>541</v>
      </c>
      <c r="G353" s="220"/>
      <c r="H353" s="222" t="s">
        <v>19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9" t="s">
        <v>140</v>
      </c>
      <c r="AU353" s="229" t="s">
        <v>85</v>
      </c>
      <c r="AV353" s="13" t="s">
        <v>83</v>
      </c>
      <c r="AW353" s="13" t="s">
        <v>37</v>
      </c>
      <c r="AX353" s="13" t="s">
        <v>75</v>
      </c>
      <c r="AY353" s="229" t="s">
        <v>128</v>
      </c>
    </row>
    <row r="354" s="13" customFormat="1">
      <c r="A354" s="13"/>
      <c r="B354" s="219"/>
      <c r="C354" s="220"/>
      <c r="D354" s="221" t="s">
        <v>140</v>
      </c>
      <c r="E354" s="222" t="s">
        <v>19</v>
      </c>
      <c r="F354" s="223" t="s">
        <v>537</v>
      </c>
      <c r="G354" s="220"/>
      <c r="H354" s="222" t="s">
        <v>19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9" t="s">
        <v>140</v>
      </c>
      <c r="AU354" s="229" t="s">
        <v>85</v>
      </c>
      <c r="AV354" s="13" t="s">
        <v>83</v>
      </c>
      <c r="AW354" s="13" t="s">
        <v>37</v>
      </c>
      <c r="AX354" s="13" t="s">
        <v>75</v>
      </c>
      <c r="AY354" s="229" t="s">
        <v>128</v>
      </c>
    </row>
    <row r="355" s="14" customFormat="1">
      <c r="A355" s="14"/>
      <c r="B355" s="230"/>
      <c r="C355" s="231"/>
      <c r="D355" s="221" t="s">
        <v>140</v>
      </c>
      <c r="E355" s="232" t="s">
        <v>19</v>
      </c>
      <c r="F355" s="233" t="s">
        <v>542</v>
      </c>
      <c r="G355" s="231"/>
      <c r="H355" s="234">
        <v>6.5199999999999996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0" t="s">
        <v>140</v>
      </c>
      <c r="AU355" s="240" t="s">
        <v>85</v>
      </c>
      <c r="AV355" s="14" t="s">
        <v>85</v>
      </c>
      <c r="AW355" s="14" t="s">
        <v>37</v>
      </c>
      <c r="AX355" s="14" t="s">
        <v>75</v>
      </c>
      <c r="AY355" s="240" t="s">
        <v>128</v>
      </c>
    </row>
    <row r="356" s="13" customFormat="1">
      <c r="A356" s="13"/>
      <c r="B356" s="219"/>
      <c r="C356" s="220"/>
      <c r="D356" s="221" t="s">
        <v>140</v>
      </c>
      <c r="E356" s="222" t="s">
        <v>19</v>
      </c>
      <c r="F356" s="223" t="s">
        <v>539</v>
      </c>
      <c r="G356" s="220"/>
      <c r="H356" s="222" t="s">
        <v>19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29" t="s">
        <v>140</v>
      </c>
      <c r="AU356" s="229" t="s">
        <v>85</v>
      </c>
      <c r="AV356" s="13" t="s">
        <v>83</v>
      </c>
      <c r="AW356" s="13" t="s">
        <v>37</v>
      </c>
      <c r="AX356" s="13" t="s">
        <v>75</v>
      </c>
      <c r="AY356" s="229" t="s">
        <v>128</v>
      </c>
    </row>
    <row r="357" s="14" customFormat="1">
      <c r="A357" s="14"/>
      <c r="B357" s="230"/>
      <c r="C357" s="231"/>
      <c r="D357" s="221" t="s">
        <v>140</v>
      </c>
      <c r="E357" s="232" t="s">
        <v>19</v>
      </c>
      <c r="F357" s="233" t="s">
        <v>543</v>
      </c>
      <c r="G357" s="231"/>
      <c r="H357" s="234">
        <v>33.119999999999997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0" t="s">
        <v>140</v>
      </c>
      <c r="AU357" s="240" t="s">
        <v>85</v>
      </c>
      <c r="AV357" s="14" t="s">
        <v>85</v>
      </c>
      <c r="AW357" s="14" t="s">
        <v>37</v>
      </c>
      <c r="AX357" s="14" t="s">
        <v>75</v>
      </c>
      <c r="AY357" s="240" t="s">
        <v>128</v>
      </c>
    </row>
    <row r="358" s="13" customFormat="1">
      <c r="A358" s="13"/>
      <c r="B358" s="219"/>
      <c r="C358" s="220"/>
      <c r="D358" s="221" t="s">
        <v>140</v>
      </c>
      <c r="E358" s="222" t="s">
        <v>19</v>
      </c>
      <c r="F358" s="223" t="s">
        <v>544</v>
      </c>
      <c r="G358" s="220"/>
      <c r="H358" s="222" t="s">
        <v>19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29" t="s">
        <v>140</v>
      </c>
      <c r="AU358" s="229" t="s">
        <v>85</v>
      </c>
      <c r="AV358" s="13" t="s">
        <v>83</v>
      </c>
      <c r="AW358" s="13" t="s">
        <v>37</v>
      </c>
      <c r="AX358" s="13" t="s">
        <v>75</v>
      </c>
      <c r="AY358" s="229" t="s">
        <v>128</v>
      </c>
    </row>
    <row r="359" s="13" customFormat="1">
      <c r="A359" s="13"/>
      <c r="B359" s="219"/>
      <c r="C359" s="220"/>
      <c r="D359" s="221" t="s">
        <v>140</v>
      </c>
      <c r="E359" s="222" t="s">
        <v>19</v>
      </c>
      <c r="F359" s="223" t="s">
        <v>537</v>
      </c>
      <c r="G359" s="220"/>
      <c r="H359" s="222" t="s">
        <v>19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9" t="s">
        <v>140</v>
      </c>
      <c r="AU359" s="229" t="s">
        <v>85</v>
      </c>
      <c r="AV359" s="13" t="s">
        <v>83</v>
      </c>
      <c r="AW359" s="13" t="s">
        <v>37</v>
      </c>
      <c r="AX359" s="13" t="s">
        <v>75</v>
      </c>
      <c r="AY359" s="229" t="s">
        <v>128</v>
      </c>
    </row>
    <row r="360" s="14" customFormat="1">
      <c r="A360" s="14"/>
      <c r="B360" s="230"/>
      <c r="C360" s="231"/>
      <c r="D360" s="221" t="s">
        <v>140</v>
      </c>
      <c r="E360" s="232" t="s">
        <v>19</v>
      </c>
      <c r="F360" s="233" t="s">
        <v>545</v>
      </c>
      <c r="G360" s="231"/>
      <c r="H360" s="234">
        <v>186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0" t="s">
        <v>140</v>
      </c>
      <c r="AU360" s="240" t="s">
        <v>85</v>
      </c>
      <c r="AV360" s="14" t="s">
        <v>85</v>
      </c>
      <c r="AW360" s="14" t="s">
        <v>37</v>
      </c>
      <c r="AX360" s="14" t="s">
        <v>75</v>
      </c>
      <c r="AY360" s="240" t="s">
        <v>128</v>
      </c>
    </row>
    <row r="361" s="13" customFormat="1">
      <c r="A361" s="13"/>
      <c r="B361" s="219"/>
      <c r="C361" s="220"/>
      <c r="D361" s="221" t="s">
        <v>140</v>
      </c>
      <c r="E361" s="222" t="s">
        <v>19</v>
      </c>
      <c r="F361" s="223" t="s">
        <v>539</v>
      </c>
      <c r="G361" s="220"/>
      <c r="H361" s="222" t="s">
        <v>19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9" t="s">
        <v>140</v>
      </c>
      <c r="AU361" s="229" t="s">
        <v>85</v>
      </c>
      <c r="AV361" s="13" t="s">
        <v>83</v>
      </c>
      <c r="AW361" s="13" t="s">
        <v>37</v>
      </c>
      <c r="AX361" s="13" t="s">
        <v>75</v>
      </c>
      <c r="AY361" s="229" t="s">
        <v>128</v>
      </c>
    </row>
    <row r="362" s="14" customFormat="1">
      <c r="A362" s="14"/>
      <c r="B362" s="230"/>
      <c r="C362" s="231"/>
      <c r="D362" s="221" t="s">
        <v>140</v>
      </c>
      <c r="E362" s="232" t="s">
        <v>19</v>
      </c>
      <c r="F362" s="233" t="s">
        <v>546</v>
      </c>
      <c r="G362" s="231"/>
      <c r="H362" s="234">
        <v>187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0" t="s">
        <v>140</v>
      </c>
      <c r="AU362" s="240" t="s">
        <v>85</v>
      </c>
      <c r="AV362" s="14" t="s">
        <v>85</v>
      </c>
      <c r="AW362" s="14" t="s">
        <v>37</v>
      </c>
      <c r="AX362" s="14" t="s">
        <v>75</v>
      </c>
      <c r="AY362" s="240" t="s">
        <v>128</v>
      </c>
    </row>
    <row r="363" s="13" customFormat="1">
      <c r="A363" s="13"/>
      <c r="B363" s="219"/>
      <c r="C363" s="220"/>
      <c r="D363" s="221" t="s">
        <v>140</v>
      </c>
      <c r="E363" s="222" t="s">
        <v>19</v>
      </c>
      <c r="F363" s="223" t="s">
        <v>547</v>
      </c>
      <c r="G363" s="220"/>
      <c r="H363" s="222" t="s">
        <v>19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9" t="s">
        <v>140</v>
      </c>
      <c r="AU363" s="229" t="s">
        <v>85</v>
      </c>
      <c r="AV363" s="13" t="s">
        <v>83</v>
      </c>
      <c r="AW363" s="13" t="s">
        <v>37</v>
      </c>
      <c r="AX363" s="13" t="s">
        <v>75</v>
      </c>
      <c r="AY363" s="229" t="s">
        <v>128</v>
      </c>
    </row>
    <row r="364" s="13" customFormat="1">
      <c r="A364" s="13"/>
      <c r="B364" s="219"/>
      <c r="C364" s="220"/>
      <c r="D364" s="221" t="s">
        <v>140</v>
      </c>
      <c r="E364" s="222" t="s">
        <v>19</v>
      </c>
      <c r="F364" s="223" t="s">
        <v>537</v>
      </c>
      <c r="G364" s="220"/>
      <c r="H364" s="222" t="s">
        <v>19</v>
      </c>
      <c r="I364" s="224"/>
      <c r="J364" s="220"/>
      <c r="K364" s="220"/>
      <c r="L364" s="225"/>
      <c r="M364" s="226"/>
      <c r="N364" s="227"/>
      <c r="O364" s="227"/>
      <c r="P364" s="227"/>
      <c r="Q364" s="227"/>
      <c r="R364" s="227"/>
      <c r="S364" s="227"/>
      <c r="T364" s="22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9" t="s">
        <v>140</v>
      </c>
      <c r="AU364" s="229" t="s">
        <v>85</v>
      </c>
      <c r="AV364" s="13" t="s">
        <v>83</v>
      </c>
      <c r="AW364" s="13" t="s">
        <v>37</v>
      </c>
      <c r="AX364" s="13" t="s">
        <v>75</v>
      </c>
      <c r="AY364" s="229" t="s">
        <v>128</v>
      </c>
    </row>
    <row r="365" s="14" customFormat="1">
      <c r="A365" s="14"/>
      <c r="B365" s="230"/>
      <c r="C365" s="231"/>
      <c r="D365" s="221" t="s">
        <v>140</v>
      </c>
      <c r="E365" s="232" t="s">
        <v>19</v>
      </c>
      <c r="F365" s="233" t="s">
        <v>548</v>
      </c>
      <c r="G365" s="231"/>
      <c r="H365" s="234">
        <v>13.039999999999999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0" t="s">
        <v>140</v>
      </c>
      <c r="AU365" s="240" t="s">
        <v>85</v>
      </c>
      <c r="AV365" s="14" t="s">
        <v>85</v>
      </c>
      <c r="AW365" s="14" t="s">
        <v>37</v>
      </c>
      <c r="AX365" s="14" t="s">
        <v>75</v>
      </c>
      <c r="AY365" s="240" t="s">
        <v>128</v>
      </c>
    </row>
    <row r="366" s="13" customFormat="1">
      <c r="A366" s="13"/>
      <c r="B366" s="219"/>
      <c r="C366" s="220"/>
      <c r="D366" s="221" t="s">
        <v>140</v>
      </c>
      <c r="E366" s="222" t="s">
        <v>19</v>
      </c>
      <c r="F366" s="223" t="s">
        <v>539</v>
      </c>
      <c r="G366" s="220"/>
      <c r="H366" s="222" t="s">
        <v>19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9" t="s">
        <v>140</v>
      </c>
      <c r="AU366" s="229" t="s">
        <v>85</v>
      </c>
      <c r="AV366" s="13" t="s">
        <v>83</v>
      </c>
      <c r="AW366" s="13" t="s">
        <v>37</v>
      </c>
      <c r="AX366" s="13" t="s">
        <v>75</v>
      </c>
      <c r="AY366" s="229" t="s">
        <v>128</v>
      </c>
    </row>
    <row r="367" s="14" customFormat="1">
      <c r="A367" s="14"/>
      <c r="B367" s="230"/>
      <c r="C367" s="231"/>
      <c r="D367" s="221" t="s">
        <v>140</v>
      </c>
      <c r="E367" s="232" t="s">
        <v>19</v>
      </c>
      <c r="F367" s="233" t="s">
        <v>549</v>
      </c>
      <c r="G367" s="231"/>
      <c r="H367" s="234">
        <v>40.880000000000003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0" t="s">
        <v>140</v>
      </c>
      <c r="AU367" s="240" t="s">
        <v>85</v>
      </c>
      <c r="AV367" s="14" t="s">
        <v>85</v>
      </c>
      <c r="AW367" s="14" t="s">
        <v>37</v>
      </c>
      <c r="AX367" s="14" t="s">
        <v>75</v>
      </c>
      <c r="AY367" s="240" t="s">
        <v>128</v>
      </c>
    </row>
    <row r="368" s="15" customFormat="1">
      <c r="A368" s="15"/>
      <c r="B368" s="252"/>
      <c r="C368" s="253"/>
      <c r="D368" s="221" t="s">
        <v>140</v>
      </c>
      <c r="E368" s="254" t="s">
        <v>19</v>
      </c>
      <c r="F368" s="255" t="s">
        <v>257</v>
      </c>
      <c r="G368" s="253"/>
      <c r="H368" s="256">
        <v>558.51999999999998</v>
      </c>
      <c r="I368" s="257"/>
      <c r="J368" s="253"/>
      <c r="K368" s="253"/>
      <c r="L368" s="258"/>
      <c r="M368" s="259"/>
      <c r="N368" s="260"/>
      <c r="O368" s="260"/>
      <c r="P368" s="260"/>
      <c r="Q368" s="260"/>
      <c r="R368" s="260"/>
      <c r="S368" s="260"/>
      <c r="T368" s="26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2" t="s">
        <v>140</v>
      </c>
      <c r="AU368" s="262" t="s">
        <v>85</v>
      </c>
      <c r="AV368" s="15" t="s">
        <v>136</v>
      </c>
      <c r="AW368" s="15" t="s">
        <v>37</v>
      </c>
      <c r="AX368" s="15" t="s">
        <v>83</v>
      </c>
      <c r="AY368" s="262" t="s">
        <v>128</v>
      </c>
    </row>
    <row r="369" s="2" customFormat="1" ht="16.5" customHeight="1">
      <c r="A369" s="39"/>
      <c r="B369" s="40"/>
      <c r="C369" s="201" t="s">
        <v>550</v>
      </c>
      <c r="D369" s="201" t="s">
        <v>131</v>
      </c>
      <c r="E369" s="202" t="s">
        <v>551</v>
      </c>
      <c r="F369" s="203" t="s">
        <v>552</v>
      </c>
      <c r="G369" s="204" t="s">
        <v>431</v>
      </c>
      <c r="H369" s="205">
        <v>3.2360000000000002</v>
      </c>
      <c r="I369" s="206"/>
      <c r="J369" s="207">
        <f>ROUND(I369*H369,2)</f>
        <v>0</v>
      </c>
      <c r="K369" s="203" t="s">
        <v>135</v>
      </c>
      <c r="L369" s="45"/>
      <c r="M369" s="208" t="s">
        <v>19</v>
      </c>
      <c r="N369" s="209" t="s">
        <v>46</v>
      </c>
      <c r="O369" s="85"/>
      <c r="P369" s="210">
        <f>O369*H369</f>
        <v>0</v>
      </c>
      <c r="Q369" s="210">
        <v>0.024469999999999999</v>
      </c>
      <c r="R369" s="210">
        <f>Q369*H369</f>
        <v>0.079184920000000006</v>
      </c>
      <c r="S369" s="210">
        <v>0</v>
      </c>
      <c r="T369" s="21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2" t="s">
        <v>221</v>
      </c>
      <c r="AT369" s="212" t="s">
        <v>131</v>
      </c>
      <c r="AU369" s="212" t="s">
        <v>85</v>
      </c>
      <c r="AY369" s="18" t="s">
        <v>128</v>
      </c>
      <c r="BE369" s="213">
        <f>IF(N369="základní",J369,0)</f>
        <v>0</v>
      </c>
      <c r="BF369" s="213">
        <f>IF(N369="snížená",J369,0)</f>
        <v>0</v>
      </c>
      <c r="BG369" s="213">
        <f>IF(N369="zákl. přenesená",J369,0)</f>
        <v>0</v>
      </c>
      <c r="BH369" s="213">
        <f>IF(N369="sníž. přenesená",J369,0)</f>
        <v>0</v>
      </c>
      <c r="BI369" s="213">
        <f>IF(N369="nulová",J369,0)</f>
        <v>0</v>
      </c>
      <c r="BJ369" s="18" t="s">
        <v>83</v>
      </c>
      <c r="BK369" s="213">
        <f>ROUND(I369*H369,2)</f>
        <v>0</v>
      </c>
      <c r="BL369" s="18" t="s">
        <v>221</v>
      </c>
      <c r="BM369" s="212" t="s">
        <v>553</v>
      </c>
    </row>
    <row r="370" s="2" customFormat="1">
      <c r="A370" s="39"/>
      <c r="B370" s="40"/>
      <c r="C370" s="41"/>
      <c r="D370" s="214" t="s">
        <v>138</v>
      </c>
      <c r="E370" s="41"/>
      <c r="F370" s="215" t="s">
        <v>554</v>
      </c>
      <c r="G370" s="41"/>
      <c r="H370" s="41"/>
      <c r="I370" s="216"/>
      <c r="J370" s="41"/>
      <c r="K370" s="41"/>
      <c r="L370" s="45"/>
      <c r="M370" s="217"/>
      <c r="N370" s="218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138</v>
      </c>
      <c r="AU370" s="18" t="s">
        <v>85</v>
      </c>
    </row>
    <row r="371" s="13" customFormat="1">
      <c r="A371" s="13"/>
      <c r="B371" s="219"/>
      <c r="C371" s="220"/>
      <c r="D371" s="221" t="s">
        <v>140</v>
      </c>
      <c r="E371" s="222" t="s">
        <v>19</v>
      </c>
      <c r="F371" s="223" t="s">
        <v>555</v>
      </c>
      <c r="G371" s="220"/>
      <c r="H371" s="222" t="s">
        <v>19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9" t="s">
        <v>140</v>
      </c>
      <c r="AU371" s="229" t="s">
        <v>85</v>
      </c>
      <c r="AV371" s="13" t="s">
        <v>83</v>
      </c>
      <c r="AW371" s="13" t="s">
        <v>37</v>
      </c>
      <c r="AX371" s="13" t="s">
        <v>75</v>
      </c>
      <c r="AY371" s="229" t="s">
        <v>128</v>
      </c>
    </row>
    <row r="372" s="14" customFormat="1">
      <c r="A372" s="14"/>
      <c r="B372" s="230"/>
      <c r="C372" s="231"/>
      <c r="D372" s="221" t="s">
        <v>140</v>
      </c>
      <c r="E372" s="232" t="s">
        <v>19</v>
      </c>
      <c r="F372" s="233" t="s">
        <v>556</v>
      </c>
      <c r="G372" s="231"/>
      <c r="H372" s="234">
        <v>3.2360000000000002</v>
      </c>
      <c r="I372" s="235"/>
      <c r="J372" s="231"/>
      <c r="K372" s="231"/>
      <c r="L372" s="236"/>
      <c r="M372" s="237"/>
      <c r="N372" s="238"/>
      <c r="O372" s="238"/>
      <c r="P372" s="238"/>
      <c r="Q372" s="238"/>
      <c r="R372" s="238"/>
      <c r="S372" s="238"/>
      <c r="T372" s="23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0" t="s">
        <v>140</v>
      </c>
      <c r="AU372" s="240" t="s">
        <v>85</v>
      </c>
      <c r="AV372" s="14" t="s">
        <v>85</v>
      </c>
      <c r="AW372" s="14" t="s">
        <v>37</v>
      </c>
      <c r="AX372" s="14" t="s">
        <v>83</v>
      </c>
      <c r="AY372" s="240" t="s">
        <v>128</v>
      </c>
    </row>
    <row r="373" s="2" customFormat="1" ht="24.15" customHeight="1">
      <c r="A373" s="39"/>
      <c r="B373" s="40"/>
      <c r="C373" s="201" t="s">
        <v>557</v>
      </c>
      <c r="D373" s="201" t="s">
        <v>131</v>
      </c>
      <c r="E373" s="202" t="s">
        <v>558</v>
      </c>
      <c r="F373" s="203" t="s">
        <v>559</v>
      </c>
      <c r="G373" s="204" t="s">
        <v>431</v>
      </c>
      <c r="H373" s="205">
        <v>3.794</v>
      </c>
      <c r="I373" s="206"/>
      <c r="J373" s="207">
        <f>ROUND(I373*H373,2)</f>
        <v>0</v>
      </c>
      <c r="K373" s="203" t="s">
        <v>135</v>
      </c>
      <c r="L373" s="45"/>
      <c r="M373" s="208" t="s">
        <v>19</v>
      </c>
      <c r="N373" s="209" t="s">
        <v>46</v>
      </c>
      <c r="O373" s="85"/>
      <c r="P373" s="210">
        <f>O373*H373</f>
        <v>0</v>
      </c>
      <c r="Q373" s="210">
        <v>0.00108</v>
      </c>
      <c r="R373" s="210">
        <f>Q373*H373</f>
        <v>0.0040975200000000003</v>
      </c>
      <c r="S373" s="210">
        <v>0</v>
      </c>
      <c r="T373" s="21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2" t="s">
        <v>221</v>
      </c>
      <c r="AT373" s="212" t="s">
        <v>131</v>
      </c>
      <c r="AU373" s="212" t="s">
        <v>85</v>
      </c>
      <c r="AY373" s="18" t="s">
        <v>128</v>
      </c>
      <c r="BE373" s="213">
        <f>IF(N373="základní",J373,0)</f>
        <v>0</v>
      </c>
      <c r="BF373" s="213">
        <f>IF(N373="snížená",J373,0)</f>
        <v>0</v>
      </c>
      <c r="BG373" s="213">
        <f>IF(N373="zákl. přenesená",J373,0)</f>
        <v>0</v>
      </c>
      <c r="BH373" s="213">
        <f>IF(N373="sníž. přenesená",J373,0)</f>
        <v>0</v>
      </c>
      <c r="BI373" s="213">
        <f>IF(N373="nulová",J373,0)</f>
        <v>0</v>
      </c>
      <c r="BJ373" s="18" t="s">
        <v>83</v>
      </c>
      <c r="BK373" s="213">
        <f>ROUND(I373*H373,2)</f>
        <v>0</v>
      </c>
      <c r="BL373" s="18" t="s">
        <v>221</v>
      </c>
      <c r="BM373" s="212" t="s">
        <v>560</v>
      </c>
    </row>
    <row r="374" s="2" customFormat="1">
      <c r="A374" s="39"/>
      <c r="B374" s="40"/>
      <c r="C374" s="41"/>
      <c r="D374" s="214" t="s">
        <v>138</v>
      </c>
      <c r="E374" s="41"/>
      <c r="F374" s="215" t="s">
        <v>561</v>
      </c>
      <c r="G374" s="41"/>
      <c r="H374" s="41"/>
      <c r="I374" s="216"/>
      <c r="J374" s="41"/>
      <c r="K374" s="41"/>
      <c r="L374" s="45"/>
      <c r="M374" s="217"/>
      <c r="N374" s="218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138</v>
      </c>
      <c r="AU374" s="18" t="s">
        <v>85</v>
      </c>
    </row>
    <row r="375" s="13" customFormat="1">
      <c r="A375" s="13"/>
      <c r="B375" s="219"/>
      <c r="C375" s="220"/>
      <c r="D375" s="221" t="s">
        <v>140</v>
      </c>
      <c r="E375" s="222" t="s">
        <v>19</v>
      </c>
      <c r="F375" s="223" t="s">
        <v>562</v>
      </c>
      <c r="G375" s="220"/>
      <c r="H375" s="222" t="s">
        <v>19</v>
      </c>
      <c r="I375" s="224"/>
      <c r="J375" s="220"/>
      <c r="K375" s="220"/>
      <c r="L375" s="225"/>
      <c r="M375" s="226"/>
      <c r="N375" s="227"/>
      <c r="O375" s="227"/>
      <c r="P375" s="227"/>
      <c r="Q375" s="227"/>
      <c r="R375" s="227"/>
      <c r="S375" s="227"/>
      <c r="T375" s="22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29" t="s">
        <v>140</v>
      </c>
      <c r="AU375" s="229" t="s">
        <v>85</v>
      </c>
      <c r="AV375" s="13" t="s">
        <v>83</v>
      </c>
      <c r="AW375" s="13" t="s">
        <v>37</v>
      </c>
      <c r="AX375" s="13" t="s">
        <v>75</v>
      </c>
      <c r="AY375" s="229" t="s">
        <v>128</v>
      </c>
    </row>
    <row r="376" s="14" customFormat="1">
      <c r="A376" s="14"/>
      <c r="B376" s="230"/>
      <c r="C376" s="231"/>
      <c r="D376" s="221" t="s">
        <v>140</v>
      </c>
      <c r="E376" s="232" t="s">
        <v>19</v>
      </c>
      <c r="F376" s="233" t="s">
        <v>563</v>
      </c>
      <c r="G376" s="231"/>
      <c r="H376" s="234">
        <v>0.55800000000000005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0" t="s">
        <v>140</v>
      </c>
      <c r="AU376" s="240" t="s">
        <v>85</v>
      </c>
      <c r="AV376" s="14" t="s">
        <v>85</v>
      </c>
      <c r="AW376" s="14" t="s">
        <v>37</v>
      </c>
      <c r="AX376" s="14" t="s">
        <v>75</v>
      </c>
      <c r="AY376" s="240" t="s">
        <v>128</v>
      </c>
    </row>
    <row r="377" s="13" customFormat="1">
      <c r="A377" s="13"/>
      <c r="B377" s="219"/>
      <c r="C377" s="220"/>
      <c r="D377" s="221" t="s">
        <v>140</v>
      </c>
      <c r="E377" s="222" t="s">
        <v>19</v>
      </c>
      <c r="F377" s="223" t="s">
        <v>555</v>
      </c>
      <c r="G377" s="220"/>
      <c r="H377" s="222" t="s">
        <v>19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29" t="s">
        <v>140</v>
      </c>
      <c r="AU377" s="229" t="s">
        <v>85</v>
      </c>
      <c r="AV377" s="13" t="s">
        <v>83</v>
      </c>
      <c r="AW377" s="13" t="s">
        <v>37</v>
      </c>
      <c r="AX377" s="13" t="s">
        <v>75</v>
      </c>
      <c r="AY377" s="229" t="s">
        <v>128</v>
      </c>
    </row>
    <row r="378" s="14" customFormat="1">
      <c r="A378" s="14"/>
      <c r="B378" s="230"/>
      <c r="C378" s="231"/>
      <c r="D378" s="221" t="s">
        <v>140</v>
      </c>
      <c r="E378" s="232" t="s">
        <v>19</v>
      </c>
      <c r="F378" s="233" t="s">
        <v>556</v>
      </c>
      <c r="G378" s="231"/>
      <c r="H378" s="234">
        <v>3.2360000000000002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0" t="s">
        <v>140</v>
      </c>
      <c r="AU378" s="240" t="s">
        <v>85</v>
      </c>
      <c r="AV378" s="14" t="s">
        <v>85</v>
      </c>
      <c r="AW378" s="14" t="s">
        <v>37</v>
      </c>
      <c r="AX378" s="14" t="s">
        <v>75</v>
      </c>
      <c r="AY378" s="240" t="s">
        <v>128</v>
      </c>
    </row>
    <row r="379" s="15" customFormat="1">
      <c r="A379" s="15"/>
      <c r="B379" s="252"/>
      <c r="C379" s="253"/>
      <c r="D379" s="221" t="s">
        <v>140</v>
      </c>
      <c r="E379" s="254" t="s">
        <v>19</v>
      </c>
      <c r="F379" s="255" t="s">
        <v>257</v>
      </c>
      <c r="G379" s="253"/>
      <c r="H379" s="256">
        <v>3.7940000000000005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2" t="s">
        <v>140</v>
      </c>
      <c r="AU379" s="262" t="s">
        <v>85</v>
      </c>
      <c r="AV379" s="15" t="s">
        <v>136</v>
      </c>
      <c r="AW379" s="15" t="s">
        <v>37</v>
      </c>
      <c r="AX379" s="15" t="s">
        <v>83</v>
      </c>
      <c r="AY379" s="262" t="s">
        <v>128</v>
      </c>
    </row>
    <row r="380" s="2" customFormat="1" ht="24.15" customHeight="1">
      <c r="A380" s="39"/>
      <c r="B380" s="40"/>
      <c r="C380" s="201" t="s">
        <v>564</v>
      </c>
      <c r="D380" s="201" t="s">
        <v>131</v>
      </c>
      <c r="E380" s="202" t="s">
        <v>565</v>
      </c>
      <c r="F380" s="203" t="s">
        <v>566</v>
      </c>
      <c r="G380" s="204" t="s">
        <v>171</v>
      </c>
      <c r="H380" s="205">
        <v>13.701000000000001</v>
      </c>
      <c r="I380" s="206"/>
      <c r="J380" s="207">
        <f>ROUND(I380*H380,2)</f>
        <v>0</v>
      </c>
      <c r="K380" s="203" t="s">
        <v>135</v>
      </c>
      <c r="L380" s="45"/>
      <c r="M380" s="208" t="s">
        <v>19</v>
      </c>
      <c r="N380" s="209" t="s">
        <v>46</v>
      </c>
      <c r="O380" s="85"/>
      <c r="P380" s="210">
        <f>O380*H380</f>
        <v>0</v>
      </c>
      <c r="Q380" s="210">
        <v>0</v>
      </c>
      <c r="R380" s="210">
        <f>Q380*H380</f>
        <v>0</v>
      </c>
      <c r="S380" s="210">
        <v>0</v>
      </c>
      <c r="T380" s="21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2" t="s">
        <v>221</v>
      </c>
      <c r="AT380" s="212" t="s">
        <v>131</v>
      </c>
      <c r="AU380" s="212" t="s">
        <v>85</v>
      </c>
      <c r="AY380" s="18" t="s">
        <v>128</v>
      </c>
      <c r="BE380" s="213">
        <f>IF(N380="základní",J380,0)</f>
        <v>0</v>
      </c>
      <c r="BF380" s="213">
        <f>IF(N380="snížená",J380,0)</f>
        <v>0</v>
      </c>
      <c r="BG380" s="213">
        <f>IF(N380="zákl. přenesená",J380,0)</f>
        <v>0</v>
      </c>
      <c r="BH380" s="213">
        <f>IF(N380="sníž. přenesená",J380,0)</f>
        <v>0</v>
      </c>
      <c r="BI380" s="213">
        <f>IF(N380="nulová",J380,0)</f>
        <v>0</v>
      </c>
      <c r="BJ380" s="18" t="s">
        <v>83</v>
      </c>
      <c r="BK380" s="213">
        <f>ROUND(I380*H380,2)</f>
        <v>0</v>
      </c>
      <c r="BL380" s="18" t="s">
        <v>221</v>
      </c>
      <c r="BM380" s="212" t="s">
        <v>567</v>
      </c>
    </row>
    <row r="381" s="2" customFormat="1">
      <c r="A381" s="39"/>
      <c r="B381" s="40"/>
      <c r="C381" s="41"/>
      <c r="D381" s="214" t="s">
        <v>138</v>
      </c>
      <c r="E381" s="41"/>
      <c r="F381" s="215" t="s">
        <v>568</v>
      </c>
      <c r="G381" s="41"/>
      <c r="H381" s="41"/>
      <c r="I381" s="216"/>
      <c r="J381" s="41"/>
      <c r="K381" s="41"/>
      <c r="L381" s="45"/>
      <c r="M381" s="217"/>
      <c r="N381" s="218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138</v>
      </c>
      <c r="AU381" s="18" t="s">
        <v>85</v>
      </c>
    </row>
    <row r="382" s="12" customFormat="1" ht="22.8" customHeight="1">
      <c r="A382" s="12"/>
      <c r="B382" s="185"/>
      <c r="C382" s="186"/>
      <c r="D382" s="187" t="s">
        <v>74</v>
      </c>
      <c r="E382" s="199" t="s">
        <v>569</v>
      </c>
      <c r="F382" s="199" t="s">
        <v>570</v>
      </c>
      <c r="G382" s="186"/>
      <c r="H382" s="186"/>
      <c r="I382" s="189"/>
      <c r="J382" s="200">
        <f>BK382</f>
        <v>0</v>
      </c>
      <c r="K382" s="186"/>
      <c r="L382" s="191"/>
      <c r="M382" s="192"/>
      <c r="N382" s="193"/>
      <c r="O382" s="193"/>
      <c r="P382" s="194">
        <f>SUM(P383:P386)</f>
        <v>0</v>
      </c>
      <c r="Q382" s="193"/>
      <c r="R382" s="194">
        <f>SUM(R383:R386)</f>
        <v>0</v>
      </c>
      <c r="S382" s="193"/>
      <c r="T382" s="195">
        <f>SUM(T383:T386)</f>
        <v>1.1122125000000001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196" t="s">
        <v>85</v>
      </c>
      <c r="AT382" s="197" t="s">
        <v>74</v>
      </c>
      <c r="AU382" s="197" t="s">
        <v>83</v>
      </c>
      <c r="AY382" s="196" t="s">
        <v>128</v>
      </c>
      <c r="BK382" s="198">
        <f>SUM(BK383:BK386)</f>
        <v>0</v>
      </c>
    </row>
    <row r="383" s="2" customFormat="1" ht="24.15" customHeight="1">
      <c r="A383" s="39"/>
      <c r="B383" s="40"/>
      <c r="C383" s="201" t="s">
        <v>571</v>
      </c>
      <c r="D383" s="201" t="s">
        <v>131</v>
      </c>
      <c r="E383" s="202" t="s">
        <v>572</v>
      </c>
      <c r="F383" s="203" t="s">
        <v>573</v>
      </c>
      <c r="G383" s="204" t="s">
        <v>134</v>
      </c>
      <c r="H383" s="205">
        <v>49.875</v>
      </c>
      <c r="I383" s="206"/>
      <c r="J383" s="207">
        <f>ROUND(I383*H383,2)</f>
        <v>0</v>
      </c>
      <c r="K383" s="203" t="s">
        <v>135</v>
      </c>
      <c r="L383" s="45"/>
      <c r="M383" s="208" t="s">
        <v>19</v>
      </c>
      <c r="N383" s="209" t="s">
        <v>46</v>
      </c>
      <c r="O383" s="85"/>
      <c r="P383" s="210">
        <f>O383*H383</f>
        <v>0</v>
      </c>
      <c r="Q383" s="210">
        <v>0</v>
      </c>
      <c r="R383" s="210">
        <f>Q383*H383</f>
        <v>0</v>
      </c>
      <c r="S383" s="210">
        <v>0.0223</v>
      </c>
      <c r="T383" s="211">
        <f>S383*H383</f>
        <v>1.1122125000000001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2" t="s">
        <v>221</v>
      </c>
      <c r="AT383" s="212" t="s">
        <v>131</v>
      </c>
      <c r="AU383" s="212" t="s">
        <v>85</v>
      </c>
      <c r="AY383" s="18" t="s">
        <v>128</v>
      </c>
      <c r="BE383" s="213">
        <f>IF(N383="základní",J383,0)</f>
        <v>0</v>
      </c>
      <c r="BF383" s="213">
        <f>IF(N383="snížená",J383,0)</f>
        <v>0</v>
      </c>
      <c r="BG383" s="213">
        <f>IF(N383="zákl. přenesená",J383,0)</f>
        <v>0</v>
      </c>
      <c r="BH383" s="213">
        <f>IF(N383="sníž. přenesená",J383,0)</f>
        <v>0</v>
      </c>
      <c r="BI383" s="213">
        <f>IF(N383="nulová",J383,0)</f>
        <v>0</v>
      </c>
      <c r="BJ383" s="18" t="s">
        <v>83</v>
      </c>
      <c r="BK383" s="213">
        <f>ROUND(I383*H383,2)</f>
        <v>0</v>
      </c>
      <c r="BL383" s="18" t="s">
        <v>221</v>
      </c>
      <c r="BM383" s="212" t="s">
        <v>574</v>
      </c>
    </row>
    <row r="384" s="2" customFormat="1">
      <c r="A384" s="39"/>
      <c r="B384" s="40"/>
      <c r="C384" s="41"/>
      <c r="D384" s="214" t="s">
        <v>138</v>
      </c>
      <c r="E384" s="41"/>
      <c r="F384" s="215" t="s">
        <v>575</v>
      </c>
      <c r="G384" s="41"/>
      <c r="H384" s="41"/>
      <c r="I384" s="216"/>
      <c r="J384" s="41"/>
      <c r="K384" s="41"/>
      <c r="L384" s="45"/>
      <c r="M384" s="217"/>
      <c r="N384" s="218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138</v>
      </c>
      <c r="AU384" s="18" t="s">
        <v>85</v>
      </c>
    </row>
    <row r="385" s="13" customFormat="1">
      <c r="A385" s="13"/>
      <c r="B385" s="219"/>
      <c r="C385" s="220"/>
      <c r="D385" s="221" t="s">
        <v>140</v>
      </c>
      <c r="E385" s="222" t="s">
        <v>19</v>
      </c>
      <c r="F385" s="223" t="s">
        <v>576</v>
      </c>
      <c r="G385" s="220"/>
      <c r="H385" s="222" t="s">
        <v>19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9" t="s">
        <v>140</v>
      </c>
      <c r="AU385" s="229" t="s">
        <v>85</v>
      </c>
      <c r="AV385" s="13" t="s">
        <v>83</v>
      </c>
      <c r="AW385" s="13" t="s">
        <v>37</v>
      </c>
      <c r="AX385" s="13" t="s">
        <v>75</v>
      </c>
      <c r="AY385" s="229" t="s">
        <v>128</v>
      </c>
    </row>
    <row r="386" s="14" customFormat="1">
      <c r="A386" s="14"/>
      <c r="B386" s="230"/>
      <c r="C386" s="231"/>
      <c r="D386" s="221" t="s">
        <v>140</v>
      </c>
      <c r="E386" s="232" t="s">
        <v>19</v>
      </c>
      <c r="F386" s="233" t="s">
        <v>442</v>
      </c>
      <c r="G386" s="231"/>
      <c r="H386" s="234">
        <v>49.875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0" t="s">
        <v>140</v>
      </c>
      <c r="AU386" s="240" t="s">
        <v>85</v>
      </c>
      <c r="AV386" s="14" t="s">
        <v>85</v>
      </c>
      <c r="AW386" s="14" t="s">
        <v>37</v>
      </c>
      <c r="AX386" s="14" t="s">
        <v>83</v>
      </c>
      <c r="AY386" s="240" t="s">
        <v>128</v>
      </c>
    </row>
    <row r="387" s="12" customFormat="1" ht="22.8" customHeight="1">
      <c r="A387" s="12"/>
      <c r="B387" s="185"/>
      <c r="C387" s="186"/>
      <c r="D387" s="187" t="s">
        <v>74</v>
      </c>
      <c r="E387" s="199" t="s">
        <v>577</v>
      </c>
      <c r="F387" s="199" t="s">
        <v>578</v>
      </c>
      <c r="G387" s="186"/>
      <c r="H387" s="186"/>
      <c r="I387" s="189"/>
      <c r="J387" s="200">
        <f>BK387</f>
        <v>0</v>
      </c>
      <c r="K387" s="186"/>
      <c r="L387" s="191"/>
      <c r="M387" s="192"/>
      <c r="N387" s="193"/>
      <c r="O387" s="193"/>
      <c r="P387" s="194">
        <f>SUM(P388:P426)</f>
        <v>0</v>
      </c>
      <c r="Q387" s="193"/>
      <c r="R387" s="194">
        <f>SUM(R388:R426)</f>
        <v>0.40732699999999999</v>
      </c>
      <c r="S387" s="193"/>
      <c r="T387" s="195">
        <f>SUM(T388:T426)</f>
        <v>0.3927002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196" t="s">
        <v>85</v>
      </c>
      <c r="AT387" s="197" t="s">
        <v>74</v>
      </c>
      <c r="AU387" s="197" t="s">
        <v>83</v>
      </c>
      <c r="AY387" s="196" t="s">
        <v>128</v>
      </c>
      <c r="BK387" s="198">
        <f>SUM(BK388:BK426)</f>
        <v>0</v>
      </c>
    </row>
    <row r="388" s="2" customFormat="1" ht="21.75" customHeight="1">
      <c r="A388" s="39"/>
      <c r="B388" s="40"/>
      <c r="C388" s="201" t="s">
        <v>579</v>
      </c>
      <c r="D388" s="201" t="s">
        <v>131</v>
      </c>
      <c r="E388" s="202" t="s">
        <v>580</v>
      </c>
      <c r="F388" s="203" t="s">
        <v>581</v>
      </c>
      <c r="G388" s="204" t="s">
        <v>287</v>
      </c>
      <c r="H388" s="205">
        <v>37.219999999999999</v>
      </c>
      <c r="I388" s="206"/>
      <c r="J388" s="207">
        <f>ROUND(I388*H388,2)</f>
        <v>0</v>
      </c>
      <c r="K388" s="203" t="s">
        <v>135</v>
      </c>
      <c r="L388" s="45"/>
      <c r="M388" s="208" t="s">
        <v>19</v>
      </c>
      <c r="N388" s="209" t="s">
        <v>46</v>
      </c>
      <c r="O388" s="85"/>
      <c r="P388" s="210">
        <f>O388*H388</f>
        <v>0</v>
      </c>
      <c r="Q388" s="210">
        <v>0.00106</v>
      </c>
      <c r="R388" s="210">
        <f>Q388*H388</f>
        <v>0.039453200000000001</v>
      </c>
      <c r="S388" s="210">
        <v>0</v>
      </c>
      <c r="T388" s="21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2" t="s">
        <v>221</v>
      </c>
      <c r="AT388" s="212" t="s">
        <v>131</v>
      </c>
      <c r="AU388" s="212" t="s">
        <v>85</v>
      </c>
      <c r="AY388" s="18" t="s">
        <v>128</v>
      </c>
      <c r="BE388" s="213">
        <f>IF(N388="základní",J388,0)</f>
        <v>0</v>
      </c>
      <c r="BF388" s="213">
        <f>IF(N388="snížená",J388,0)</f>
        <v>0</v>
      </c>
      <c r="BG388" s="213">
        <f>IF(N388="zákl. přenesená",J388,0)</f>
        <v>0</v>
      </c>
      <c r="BH388" s="213">
        <f>IF(N388="sníž. přenesená",J388,0)</f>
        <v>0</v>
      </c>
      <c r="BI388" s="213">
        <f>IF(N388="nulová",J388,0)</f>
        <v>0</v>
      </c>
      <c r="BJ388" s="18" t="s">
        <v>83</v>
      </c>
      <c r="BK388" s="213">
        <f>ROUND(I388*H388,2)</f>
        <v>0</v>
      </c>
      <c r="BL388" s="18" t="s">
        <v>221</v>
      </c>
      <c r="BM388" s="212" t="s">
        <v>582</v>
      </c>
    </row>
    <row r="389" s="2" customFormat="1">
      <c r="A389" s="39"/>
      <c r="B389" s="40"/>
      <c r="C389" s="41"/>
      <c r="D389" s="214" t="s">
        <v>138</v>
      </c>
      <c r="E389" s="41"/>
      <c r="F389" s="215" t="s">
        <v>583</v>
      </c>
      <c r="G389" s="41"/>
      <c r="H389" s="41"/>
      <c r="I389" s="216"/>
      <c r="J389" s="41"/>
      <c r="K389" s="41"/>
      <c r="L389" s="45"/>
      <c r="M389" s="217"/>
      <c r="N389" s="218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138</v>
      </c>
      <c r="AU389" s="18" t="s">
        <v>85</v>
      </c>
    </row>
    <row r="390" s="13" customFormat="1">
      <c r="A390" s="13"/>
      <c r="B390" s="219"/>
      <c r="C390" s="220"/>
      <c r="D390" s="221" t="s">
        <v>140</v>
      </c>
      <c r="E390" s="222" t="s">
        <v>19</v>
      </c>
      <c r="F390" s="223" t="s">
        <v>584</v>
      </c>
      <c r="G390" s="220"/>
      <c r="H390" s="222" t="s">
        <v>19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29" t="s">
        <v>140</v>
      </c>
      <c r="AU390" s="229" t="s">
        <v>85</v>
      </c>
      <c r="AV390" s="13" t="s">
        <v>83</v>
      </c>
      <c r="AW390" s="13" t="s">
        <v>37</v>
      </c>
      <c r="AX390" s="13" t="s">
        <v>75</v>
      </c>
      <c r="AY390" s="229" t="s">
        <v>128</v>
      </c>
    </row>
    <row r="391" s="14" customFormat="1">
      <c r="A391" s="14"/>
      <c r="B391" s="230"/>
      <c r="C391" s="231"/>
      <c r="D391" s="221" t="s">
        <v>140</v>
      </c>
      <c r="E391" s="232" t="s">
        <v>19</v>
      </c>
      <c r="F391" s="233" t="s">
        <v>354</v>
      </c>
      <c r="G391" s="231"/>
      <c r="H391" s="234">
        <v>37.219999999999999</v>
      </c>
      <c r="I391" s="235"/>
      <c r="J391" s="231"/>
      <c r="K391" s="231"/>
      <c r="L391" s="236"/>
      <c r="M391" s="237"/>
      <c r="N391" s="238"/>
      <c r="O391" s="238"/>
      <c r="P391" s="238"/>
      <c r="Q391" s="238"/>
      <c r="R391" s="238"/>
      <c r="S391" s="238"/>
      <c r="T391" s="23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0" t="s">
        <v>140</v>
      </c>
      <c r="AU391" s="240" t="s">
        <v>85</v>
      </c>
      <c r="AV391" s="14" t="s">
        <v>85</v>
      </c>
      <c r="AW391" s="14" t="s">
        <v>37</v>
      </c>
      <c r="AX391" s="14" t="s">
        <v>83</v>
      </c>
      <c r="AY391" s="240" t="s">
        <v>128</v>
      </c>
    </row>
    <row r="392" s="2" customFormat="1" ht="21.75" customHeight="1">
      <c r="A392" s="39"/>
      <c r="B392" s="40"/>
      <c r="C392" s="201" t="s">
        <v>585</v>
      </c>
      <c r="D392" s="201" t="s">
        <v>131</v>
      </c>
      <c r="E392" s="202" t="s">
        <v>586</v>
      </c>
      <c r="F392" s="203" t="s">
        <v>587</v>
      </c>
      <c r="G392" s="204" t="s">
        <v>287</v>
      </c>
      <c r="H392" s="205">
        <v>37.219999999999999</v>
      </c>
      <c r="I392" s="206"/>
      <c r="J392" s="207">
        <f>ROUND(I392*H392,2)</f>
        <v>0</v>
      </c>
      <c r="K392" s="203" t="s">
        <v>19</v>
      </c>
      <c r="L392" s="45"/>
      <c r="M392" s="208" t="s">
        <v>19</v>
      </c>
      <c r="N392" s="209" t="s">
        <v>46</v>
      </c>
      <c r="O392" s="85"/>
      <c r="P392" s="210">
        <f>O392*H392</f>
        <v>0</v>
      </c>
      <c r="Q392" s="210">
        <v>0.0016199999999999999</v>
      </c>
      <c r="R392" s="210">
        <f>Q392*H392</f>
        <v>0.060296399999999993</v>
      </c>
      <c r="S392" s="210">
        <v>0</v>
      </c>
      <c r="T392" s="21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2" t="s">
        <v>221</v>
      </c>
      <c r="AT392" s="212" t="s">
        <v>131</v>
      </c>
      <c r="AU392" s="212" t="s">
        <v>85</v>
      </c>
      <c r="AY392" s="18" t="s">
        <v>128</v>
      </c>
      <c r="BE392" s="213">
        <f>IF(N392="základní",J392,0)</f>
        <v>0</v>
      </c>
      <c r="BF392" s="213">
        <f>IF(N392="snížená",J392,0)</f>
        <v>0</v>
      </c>
      <c r="BG392" s="213">
        <f>IF(N392="zákl. přenesená",J392,0)</f>
        <v>0</v>
      </c>
      <c r="BH392" s="213">
        <f>IF(N392="sníž. přenesená",J392,0)</f>
        <v>0</v>
      </c>
      <c r="BI392" s="213">
        <f>IF(N392="nulová",J392,0)</f>
        <v>0</v>
      </c>
      <c r="BJ392" s="18" t="s">
        <v>83</v>
      </c>
      <c r="BK392" s="213">
        <f>ROUND(I392*H392,2)</f>
        <v>0</v>
      </c>
      <c r="BL392" s="18" t="s">
        <v>221</v>
      </c>
      <c r="BM392" s="212" t="s">
        <v>588</v>
      </c>
    </row>
    <row r="393" s="13" customFormat="1">
      <c r="A393" s="13"/>
      <c r="B393" s="219"/>
      <c r="C393" s="220"/>
      <c r="D393" s="221" t="s">
        <v>140</v>
      </c>
      <c r="E393" s="222" t="s">
        <v>19</v>
      </c>
      <c r="F393" s="223" t="s">
        <v>589</v>
      </c>
      <c r="G393" s="220"/>
      <c r="H393" s="222" t="s">
        <v>19</v>
      </c>
      <c r="I393" s="224"/>
      <c r="J393" s="220"/>
      <c r="K393" s="220"/>
      <c r="L393" s="225"/>
      <c r="M393" s="226"/>
      <c r="N393" s="227"/>
      <c r="O393" s="227"/>
      <c r="P393" s="227"/>
      <c r="Q393" s="227"/>
      <c r="R393" s="227"/>
      <c r="S393" s="227"/>
      <c r="T393" s="22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29" t="s">
        <v>140</v>
      </c>
      <c r="AU393" s="229" t="s">
        <v>85</v>
      </c>
      <c r="AV393" s="13" t="s">
        <v>83</v>
      </c>
      <c r="AW393" s="13" t="s">
        <v>37</v>
      </c>
      <c r="AX393" s="13" t="s">
        <v>75</v>
      </c>
      <c r="AY393" s="229" t="s">
        <v>128</v>
      </c>
    </row>
    <row r="394" s="14" customFormat="1">
      <c r="A394" s="14"/>
      <c r="B394" s="230"/>
      <c r="C394" s="231"/>
      <c r="D394" s="221" t="s">
        <v>140</v>
      </c>
      <c r="E394" s="232" t="s">
        <v>19</v>
      </c>
      <c r="F394" s="233" t="s">
        <v>354</v>
      </c>
      <c r="G394" s="231"/>
      <c r="H394" s="234">
        <v>37.219999999999999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0" t="s">
        <v>140</v>
      </c>
      <c r="AU394" s="240" t="s">
        <v>85</v>
      </c>
      <c r="AV394" s="14" t="s">
        <v>85</v>
      </c>
      <c r="AW394" s="14" t="s">
        <v>37</v>
      </c>
      <c r="AX394" s="14" t="s">
        <v>83</v>
      </c>
      <c r="AY394" s="240" t="s">
        <v>128</v>
      </c>
    </row>
    <row r="395" s="2" customFormat="1" ht="24.15" customHeight="1">
      <c r="A395" s="39"/>
      <c r="B395" s="40"/>
      <c r="C395" s="201" t="s">
        <v>590</v>
      </c>
      <c r="D395" s="201" t="s">
        <v>131</v>
      </c>
      <c r="E395" s="202" t="s">
        <v>591</v>
      </c>
      <c r="F395" s="203" t="s">
        <v>592</v>
      </c>
      <c r="G395" s="204" t="s">
        <v>147</v>
      </c>
      <c r="H395" s="205">
        <v>3</v>
      </c>
      <c r="I395" s="206"/>
      <c r="J395" s="207">
        <f>ROUND(I395*H395,2)</f>
        <v>0</v>
      </c>
      <c r="K395" s="203" t="s">
        <v>19</v>
      </c>
      <c r="L395" s="45"/>
      <c r="M395" s="208" t="s">
        <v>19</v>
      </c>
      <c r="N395" s="209" t="s">
        <v>46</v>
      </c>
      <c r="O395" s="85"/>
      <c r="P395" s="210">
        <f>O395*H395</f>
        <v>0</v>
      </c>
      <c r="Q395" s="210">
        <v>0.00025000000000000001</v>
      </c>
      <c r="R395" s="210">
        <f>Q395*H395</f>
        <v>0.00075000000000000002</v>
      </c>
      <c r="S395" s="210">
        <v>0</v>
      </c>
      <c r="T395" s="21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2" t="s">
        <v>221</v>
      </c>
      <c r="AT395" s="212" t="s">
        <v>131</v>
      </c>
      <c r="AU395" s="212" t="s">
        <v>85</v>
      </c>
      <c r="AY395" s="18" t="s">
        <v>128</v>
      </c>
      <c r="BE395" s="213">
        <f>IF(N395="základní",J395,0)</f>
        <v>0</v>
      </c>
      <c r="BF395" s="213">
        <f>IF(N395="snížená",J395,0)</f>
        <v>0</v>
      </c>
      <c r="BG395" s="213">
        <f>IF(N395="zákl. přenesená",J395,0)</f>
        <v>0</v>
      </c>
      <c r="BH395" s="213">
        <f>IF(N395="sníž. přenesená",J395,0)</f>
        <v>0</v>
      </c>
      <c r="BI395" s="213">
        <f>IF(N395="nulová",J395,0)</f>
        <v>0</v>
      </c>
      <c r="BJ395" s="18" t="s">
        <v>83</v>
      </c>
      <c r="BK395" s="213">
        <f>ROUND(I395*H395,2)</f>
        <v>0</v>
      </c>
      <c r="BL395" s="18" t="s">
        <v>221</v>
      </c>
      <c r="BM395" s="212" t="s">
        <v>593</v>
      </c>
    </row>
    <row r="396" s="2" customFormat="1" ht="24.15" customHeight="1">
      <c r="A396" s="39"/>
      <c r="B396" s="40"/>
      <c r="C396" s="201" t="s">
        <v>594</v>
      </c>
      <c r="D396" s="201" t="s">
        <v>131</v>
      </c>
      <c r="E396" s="202" t="s">
        <v>595</v>
      </c>
      <c r="F396" s="203" t="s">
        <v>596</v>
      </c>
      <c r="G396" s="204" t="s">
        <v>287</v>
      </c>
      <c r="H396" s="205">
        <v>17.5</v>
      </c>
      <c r="I396" s="206"/>
      <c r="J396" s="207">
        <f>ROUND(I396*H396,2)</f>
        <v>0</v>
      </c>
      <c r="K396" s="203" t="s">
        <v>19</v>
      </c>
      <c r="L396" s="45"/>
      <c r="M396" s="208" t="s">
        <v>19</v>
      </c>
      <c r="N396" s="209" t="s">
        <v>46</v>
      </c>
      <c r="O396" s="85"/>
      <c r="P396" s="210">
        <f>O396*H396</f>
        <v>0</v>
      </c>
      <c r="Q396" s="210">
        <v>0.0020999999999999999</v>
      </c>
      <c r="R396" s="210">
        <f>Q396*H396</f>
        <v>0.036749999999999998</v>
      </c>
      <c r="S396" s="210">
        <v>0</v>
      </c>
      <c r="T396" s="21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2" t="s">
        <v>221</v>
      </c>
      <c r="AT396" s="212" t="s">
        <v>131</v>
      </c>
      <c r="AU396" s="212" t="s">
        <v>85</v>
      </c>
      <c r="AY396" s="18" t="s">
        <v>128</v>
      </c>
      <c r="BE396" s="213">
        <f>IF(N396="základní",J396,0)</f>
        <v>0</v>
      </c>
      <c r="BF396" s="213">
        <f>IF(N396="snížená",J396,0)</f>
        <v>0</v>
      </c>
      <c r="BG396" s="213">
        <f>IF(N396="zákl. přenesená",J396,0)</f>
        <v>0</v>
      </c>
      <c r="BH396" s="213">
        <f>IF(N396="sníž. přenesená",J396,0)</f>
        <v>0</v>
      </c>
      <c r="BI396" s="213">
        <f>IF(N396="nulová",J396,0)</f>
        <v>0</v>
      </c>
      <c r="BJ396" s="18" t="s">
        <v>83</v>
      </c>
      <c r="BK396" s="213">
        <f>ROUND(I396*H396,2)</f>
        <v>0</v>
      </c>
      <c r="BL396" s="18" t="s">
        <v>221</v>
      </c>
      <c r="BM396" s="212" t="s">
        <v>597</v>
      </c>
    </row>
    <row r="397" s="13" customFormat="1">
      <c r="A397" s="13"/>
      <c r="B397" s="219"/>
      <c r="C397" s="220"/>
      <c r="D397" s="221" t="s">
        <v>140</v>
      </c>
      <c r="E397" s="222" t="s">
        <v>19</v>
      </c>
      <c r="F397" s="223" t="s">
        <v>598</v>
      </c>
      <c r="G397" s="220"/>
      <c r="H397" s="222" t="s">
        <v>19</v>
      </c>
      <c r="I397" s="224"/>
      <c r="J397" s="220"/>
      <c r="K397" s="220"/>
      <c r="L397" s="225"/>
      <c r="M397" s="226"/>
      <c r="N397" s="227"/>
      <c r="O397" s="227"/>
      <c r="P397" s="227"/>
      <c r="Q397" s="227"/>
      <c r="R397" s="227"/>
      <c r="S397" s="227"/>
      <c r="T397" s="22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29" t="s">
        <v>140</v>
      </c>
      <c r="AU397" s="229" t="s">
        <v>85</v>
      </c>
      <c r="AV397" s="13" t="s">
        <v>83</v>
      </c>
      <c r="AW397" s="13" t="s">
        <v>37</v>
      </c>
      <c r="AX397" s="13" t="s">
        <v>75</v>
      </c>
      <c r="AY397" s="229" t="s">
        <v>128</v>
      </c>
    </row>
    <row r="398" s="14" customFormat="1">
      <c r="A398" s="14"/>
      <c r="B398" s="230"/>
      <c r="C398" s="231"/>
      <c r="D398" s="221" t="s">
        <v>140</v>
      </c>
      <c r="E398" s="232" t="s">
        <v>19</v>
      </c>
      <c r="F398" s="233" t="s">
        <v>599</v>
      </c>
      <c r="G398" s="231"/>
      <c r="H398" s="234">
        <v>11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0" t="s">
        <v>140</v>
      </c>
      <c r="AU398" s="240" t="s">
        <v>85</v>
      </c>
      <c r="AV398" s="14" t="s">
        <v>85</v>
      </c>
      <c r="AW398" s="14" t="s">
        <v>37</v>
      </c>
      <c r="AX398" s="14" t="s">
        <v>75</v>
      </c>
      <c r="AY398" s="240" t="s">
        <v>128</v>
      </c>
    </row>
    <row r="399" s="14" customFormat="1">
      <c r="A399" s="14"/>
      <c r="B399" s="230"/>
      <c r="C399" s="231"/>
      <c r="D399" s="221" t="s">
        <v>140</v>
      </c>
      <c r="E399" s="232" t="s">
        <v>19</v>
      </c>
      <c r="F399" s="233" t="s">
        <v>600</v>
      </c>
      <c r="G399" s="231"/>
      <c r="H399" s="234">
        <v>6.5</v>
      </c>
      <c r="I399" s="235"/>
      <c r="J399" s="231"/>
      <c r="K399" s="231"/>
      <c r="L399" s="236"/>
      <c r="M399" s="237"/>
      <c r="N399" s="238"/>
      <c r="O399" s="238"/>
      <c r="P399" s="238"/>
      <c r="Q399" s="238"/>
      <c r="R399" s="238"/>
      <c r="S399" s="238"/>
      <c r="T399" s="23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0" t="s">
        <v>140</v>
      </c>
      <c r="AU399" s="240" t="s">
        <v>85</v>
      </c>
      <c r="AV399" s="14" t="s">
        <v>85</v>
      </c>
      <c r="AW399" s="14" t="s">
        <v>37</v>
      </c>
      <c r="AX399" s="14" t="s">
        <v>75</v>
      </c>
      <c r="AY399" s="240" t="s">
        <v>128</v>
      </c>
    </row>
    <row r="400" s="15" customFormat="1">
      <c r="A400" s="15"/>
      <c r="B400" s="252"/>
      <c r="C400" s="253"/>
      <c r="D400" s="221" t="s">
        <v>140</v>
      </c>
      <c r="E400" s="254" t="s">
        <v>19</v>
      </c>
      <c r="F400" s="255" t="s">
        <v>257</v>
      </c>
      <c r="G400" s="253"/>
      <c r="H400" s="256">
        <v>17.5</v>
      </c>
      <c r="I400" s="257"/>
      <c r="J400" s="253"/>
      <c r="K400" s="253"/>
      <c r="L400" s="258"/>
      <c r="M400" s="259"/>
      <c r="N400" s="260"/>
      <c r="O400" s="260"/>
      <c r="P400" s="260"/>
      <c r="Q400" s="260"/>
      <c r="R400" s="260"/>
      <c r="S400" s="260"/>
      <c r="T400" s="26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2" t="s">
        <v>140</v>
      </c>
      <c r="AU400" s="262" t="s">
        <v>85</v>
      </c>
      <c r="AV400" s="15" t="s">
        <v>136</v>
      </c>
      <c r="AW400" s="15" t="s">
        <v>37</v>
      </c>
      <c r="AX400" s="15" t="s">
        <v>83</v>
      </c>
      <c r="AY400" s="262" t="s">
        <v>128</v>
      </c>
    </row>
    <row r="401" s="2" customFormat="1" ht="16.5" customHeight="1">
      <c r="A401" s="39"/>
      <c r="B401" s="40"/>
      <c r="C401" s="201" t="s">
        <v>601</v>
      </c>
      <c r="D401" s="201" t="s">
        <v>131</v>
      </c>
      <c r="E401" s="202" t="s">
        <v>602</v>
      </c>
      <c r="F401" s="203" t="s">
        <v>603</v>
      </c>
      <c r="G401" s="204" t="s">
        <v>287</v>
      </c>
      <c r="H401" s="205">
        <v>94.763999999999996</v>
      </c>
      <c r="I401" s="206"/>
      <c r="J401" s="207">
        <f>ROUND(I401*H401,2)</f>
        <v>0</v>
      </c>
      <c r="K401" s="203" t="s">
        <v>19</v>
      </c>
      <c r="L401" s="45"/>
      <c r="M401" s="208" t="s">
        <v>19</v>
      </c>
      <c r="N401" s="209" t="s">
        <v>46</v>
      </c>
      <c r="O401" s="85"/>
      <c r="P401" s="210">
        <f>O401*H401</f>
        <v>0</v>
      </c>
      <c r="Q401" s="210">
        <v>0.0012700000000000001</v>
      </c>
      <c r="R401" s="210">
        <f>Q401*H401</f>
        <v>0.12035028</v>
      </c>
      <c r="S401" s="210">
        <v>0</v>
      </c>
      <c r="T401" s="211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12" t="s">
        <v>221</v>
      </c>
      <c r="AT401" s="212" t="s">
        <v>131</v>
      </c>
      <c r="AU401" s="212" t="s">
        <v>85</v>
      </c>
      <c r="AY401" s="18" t="s">
        <v>128</v>
      </c>
      <c r="BE401" s="213">
        <f>IF(N401="základní",J401,0)</f>
        <v>0</v>
      </c>
      <c r="BF401" s="213">
        <f>IF(N401="snížená",J401,0)</f>
        <v>0</v>
      </c>
      <c r="BG401" s="213">
        <f>IF(N401="zákl. přenesená",J401,0)</f>
        <v>0</v>
      </c>
      <c r="BH401" s="213">
        <f>IF(N401="sníž. přenesená",J401,0)</f>
        <v>0</v>
      </c>
      <c r="BI401" s="213">
        <f>IF(N401="nulová",J401,0)</f>
        <v>0</v>
      </c>
      <c r="BJ401" s="18" t="s">
        <v>83</v>
      </c>
      <c r="BK401" s="213">
        <f>ROUND(I401*H401,2)</f>
        <v>0</v>
      </c>
      <c r="BL401" s="18" t="s">
        <v>221</v>
      </c>
      <c r="BM401" s="212" t="s">
        <v>604</v>
      </c>
    </row>
    <row r="402" s="13" customFormat="1">
      <c r="A402" s="13"/>
      <c r="B402" s="219"/>
      <c r="C402" s="220"/>
      <c r="D402" s="221" t="s">
        <v>140</v>
      </c>
      <c r="E402" s="222" t="s">
        <v>19</v>
      </c>
      <c r="F402" s="223" t="s">
        <v>605</v>
      </c>
      <c r="G402" s="220"/>
      <c r="H402" s="222" t="s">
        <v>19</v>
      </c>
      <c r="I402" s="224"/>
      <c r="J402" s="220"/>
      <c r="K402" s="220"/>
      <c r="L402" s="225"/>
      <c r="M402" s="226"/>
      <c r="N402" s="227"/>
      <c r="O402" s="227"/>
      <c r="P402" s="227"/>
      <c r="Q402" s="227"/>
      <c r="R402" s="227"/>
      <c r="S402" s="227"/>
      <c r="T402" s="22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29" t="s">
        <v>140</v>
      </c>
      <c r="AU402" s="229" t="s">
        <v>85</v>
      </c>
      <c r="AV402" s="13" t="s">
        <v>83</v>
      </c>
      <c r="AW402" s="13" t="s">
        <v>37</v>
      </c>
      <c r="AX402" s="13" t="s">
        <v>75</v>
      </c>
      <c r="AY402" s="229" t="s">
        <v>128</v>
      </c>
    </row>
    <row r="403" s="13" customFormat="1">
      <c r="A403" s="13"/>
      <c r="B403" s="219"/>
      <c r="C403" s="220"/>
      <c r="D403" s="221" t="s">
        <v>140</v>
      </c>
      <c r="E403" s="222" t="s">
        <v>19</v>
      </c>
      <c r="F403" s="223" t="s">
        <v>606</v>
      </c>
      <c r="G403" s="220"/>
      <c r="H403" s="222" t="s">
        <v>19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29" t="s">
        <v>140</v>
      </c>
      <c r="AU403" s="229" t="s">
        <v>85</v>
      </c>
      <c r="AV403" s="13" t="s">
        <v>83</v>
      </c>
      <c r="AW403" s="13" t="s">
        <v>37</v>
      </c>
      <c r="AX403" s="13" t="s">
        <v>75</v>
      </c>
      <c r="AY403" s="229" t="s">
        <v>128</v>
      </c>
    </row>
    <row r="404" s="14" customFormat="1">
      <c r="A404" s="14"/>
      <c r="B404" s="230"/>
      <c r="C404" s="231"/>
      <c r="D404" s="221" t="s">
        <v>140</v>
      </c>
      <c r="E404" s="232" t="s">
        <v>19</v>
      </c>
      <c r="F404" s="233" t="s">
        <v>607</v>
      </c>
      <c r="G404" s="231"/>
      <c r="H404" s="234">
        <v>94.763999999999996</v>
      </c>
      <c r="I404" s="235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0" t="s">
        <v>140</v>
      </c>
      <c r="AU404" s="240" t="s">
        <v>85</v>
      </c>
      <c r="AV404" s="14" t="s">
        <v>85</v>
      </c>
      <c r="AW404" s="14" t="s">
        <v>37</v>
      </c>
      <c r="AX404" s="14" t="s">
        <v>83</v>
      </c>
      <c r="AY404" s="240" t="s">
        <v>128</v>
      </c>
    </row>
    <row r="405" s="2" customFormat="1" ht="21.75" customHeight="1">
      <c r="A405" s="39"/>
      <c r="B405" s="40"/>
      <c r="C405" s="201" t="s">
        <v>608</v>
      </c>
      <c r="D405" s="201" t="s">
        <v>131</v>
      </c>
      <c r="E405" s="202" t="s">
        <v>609</v>
      </c>
      <c r="F405" s="203" t="s">
        <v>610</v>
      </c>
      <c r="G405" s="204" t="s">
        <v>287</v>
      </c>
      <c r="H405" s="205">
        <v>94.763999999999996</v>
      </c>
      <c r="I405" s="206"/>
      <c r="J405" s="207">
        <f>ROUND(I405*H405,2)</f>
        <v>0</v>
      </c>
      <c r="K405" s="203" t="s">
        <v>19</v>
      </c>
      <c r="L405" s="45"/>
      <c r="M405" s="208" t="s">
        <v>19</v>
      </c>
      <c r="N405" s="209" t="s">
        <v>46</v>
      </c>
      <c r="O405" s="85"/>
      <c r="P405" s="210">
        <f>O405*H405</f>
        <v>0</v>
      </c>
      <c r="Q405" s="210">
        <v>0.00158</v>
      </c>
      <c r="R405" s="210">
        <f>Q405*H405</f>
        <v>0.14972711999999999</v>
      </c>
      <c r="S405" s="210">
        <v>0</v>
      </c>
      <c r="T405" s="21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2" t="s">
        <v>221</v>
      </c>
      <c r="AT405" s="212" t="s">
        <v>131</v>
      </c>
      <c r="AU405" s="212" t="s">
        <v>85</v>
      </c>
      <c r="AY405" s="18" t="s">
        <v>128</v>
      </c>
      <c r="BE405" s="213">
        <f>IF(N405="základní",J405,0)</f>
        <v>0</v>
      </c>
      <c r="BF405" s="213">
        <f>IF(N405="snížená",J405,0)</f>
        <v>0</v>
      </c>
      <c r="BG405" s="213">
        <f>IF(N405="zákl. přenesená",J405,0)</f>
        <v>0</v>
      </c>
      <c r="BH405" s="213">
        <f>IF(N405="sníž. přenesená",J405,0)</f>
        <v>0</v>
      </c>
      <c r="BI405" s="213">
        <f>IF(N405="nulová",J405,0)</f>
        <v>0</v>
      </c>
      <c r="BJ405" s="18" t="s">
        <v>83</v>
      </c>
      <c r="BK405" s="213">
        <f>ROUND(I405*H405,2)</f>
        <v>0</v>
      </c>
      <c r="BL405" s="18" t="s">
        <v>221</v>
      </c>
      <c r="BM405" s="212" t="s">
        <v>611</v>
      </c>
    </row>
    <row r="406" s="13" customFormat="1">
      <c r="A406" s="13"/>
      <c r="B406" s="219"/>
      <c r="C406" s="220"/>
      <c r="D406" s="221" t="s">
        <v>140</v>
      </c>
      <c r="E406" s="222" t="s">
        <v>19</v>
      </c>
      <c r="F406" s="223" t="s">
        <v>605</v>
      </c>
      <c r="G406" s="220"/>
      <c r="H406" s="222" t="s">
        <v>19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9" t="s">
        <v>140</v>
      </c>
      <c r="AU406" s="229" t="s">
        <v>85</v>
      </c>
      <c r="AV406" s="13" t="s">
        <v>83</v>
      </c>
      <c r="AW406" s="13" t="s">
        <v>37</v>
      </c>
      <c r="AX406" s="13" t="s">
        <v>75</v>
      </c>
      <c r="AY406" s="229" t="s">
        <v>128</v>
      </c>
    </row>
    <row r="407" s="13" customFormat="1">
      <c r="A407" s="13"/>
      <c r="B407" s="219"/>
      <c r="C407" s="220"/>
      <c r="D407" s="221" t="s">
        <v>140</v>
      </c>
      <c r="E407" s="222" t="s">
        <v>19</v>
      </c>
      <c r="F407" s="223" t="s">
        <v>606</v>
      </c>
      <c r="G407" s="220"/>
      <c r="H407" s="222" t="s">
        <v>19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29" t="s">
        <v>140</v>
      </c>
      <c r="AU407" s="229" t="s">
        <v>85</v>
      </c>
      <c r="AV407" s="13" t="s">
        <v>83</v>
      </c>
      <c r="AW407" s="13" t="s">
        <v>37</v>
      </c>
      <c r="AX407" s="13" t="s">
        <v>75</v>
      </c>
      <c r="AY407" s="229" t="s">
        <v>128</v>
      </c>
    </row>
    <row r="408" s="14" customFormat="1">
      <c r="A408" s="14"/>
      <c r="B408" s="230"/>
      <c r="C408" s="231"/>
      <c r="D408" s="221" t="s">
        <v>140</v>
      </c>
      <c r="E408" s="232" t="s">
        <v>19</v>
      </c>
      <c r="F408" s="233" t="s">
        <v>607</v>
      </c>
      <c r="G408" s="231"/>
      <c r="H408" s="234">
        <v>94.763999999999996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0" t="s">
        <v>140</v>
      </c>
      <c r="AU408" s="240" t="s">
        <v>85</v>
      </c>
      <c r="AV408" s="14" t="s">
        <v>85</v>
      </c>
      <c r="AW408" s="14" t="s">
        <v>37</v>
      </c>
      <c r="AX408" s="14" t="s">
        <v>83</v>
      </c>
      <c r="AY408" s="240" t="s">
        <v>128</v>
      </c>
    </row>
    <row r="409" s="2" customFormat="1" ht="16.5" customHeight="1">
      <c r="A409" s="39"/>
      <c r="B409" s="40"/>
      <c r="C409" s="201" t="s">
        <v>612</v>
      </c>
      <c r="D409" s="201" t="s">
        <v>131</v>
      </c>
      <c r="E409" s="202" t="s">
        <v>613</v>
      </c>
      <c r="F409" s="203" t="s">
        <v>614</v>
      </c>
      <c r="G409" s="204" t="s">
        <v>287</v>
      </c>
      <c r="H409" s="205">
        <v>37.219999999999999</v>
      </c>
      <c r="I409" s="206"/>
      <c r="J409" s="207">
        <f>ROUND(I409*H409,2)</f>
        <v>0</v>
      </c>
      <c r="K409" s="203" t="s">
        <v>135</v>
      </c>
      <c r="L409" s="45"/>
      <c r="M409" s="208" t="s">
        <v>19</v>
      </c>
      <c r="N409" s="209" t="s">
        <v>46</v>
      </c>
      <c r="O409" s="85"/>
      <c r="P409" s="210">
        <f>O409*H409</f>
        <v>0</v>
      </c>
      <c r="Q409" s="210">
        <v>0</v>
      </c>
      <c r="R409" s="210">
        <f>Q409*H409</f>
        <v>0</v>
      </c>
      <c r="S409" s="210">
        <v>0.0017700000000000001</v>
      </c>
      <c r="T409" s="211">
        <f>S409*H409</f>
        <v>0.065879400000000005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2" t="s">
        <v>221</v>
      </c>
      <c r="AT409" s="212" t="s">
        <v>131</v>
      </c>
      <c r="AU409" s="212" t="s">
        <v>85</v>
      </c>
      <c r="AY409" s="18" t="s">
        <v>128</v>
      </c>
      <c r="BE409" s="213">
        <f>IF(N409="základní",J409,0)</f>
        <v>0</v>
      </c>
      <c r="BF409" s="213">
        <f>IF(N409="snížená",J409,0)</f>
        <v>0</v>
      </c>
      <c r="BG409" s="213">
        <f>IF(N409="zákl. přenesená",J409,0)</f>
        <v>0</v>
      </c>
      <c r="BH409" s="213">
        <f>IF(N409="sníž. přenesená",J409,0)</f>
        <v>0</v>
      </c>
      <c r="BI409" s="213">
        <f>IF(N409="nulová",J409,0)</f>
        <v>0</v>
      </c>
      <c r="BJ409" s="18" t="s">
        <v>83</v>
      </c>
      <c r="BK409" s="213">
        <f>ROUND(I409*H409,2)</f>
        <v>0</v>
      </c>
      <c r="BL409" s="18" t="s">
        <v>221</v>
      </c>
      <c r="BM409" s="212" t="s">
        <v>615</v>
      </c>
    </row>
    <row r="410" s="2" customFormat="1">
      <c r="A410" s="39"/>
      <c r="B410" s="40"/>
      <c r="C410" s="41"/>
      <c r="D410" s="214" t="s">
        <v>138</v>
      </c>
      <c r="E410" s="41"/>
      <c r="F410" s="215" t="s">
        <v>616</v>
      </c>
      <c r="G410" s="41"/>
      <c r="H410" s="41"/>
      <c r="I410" s="216"/>
      <c r="J410" s="41"/>
      <c r="K410" s="41"/>
      <c r="L410" s="45"/>
      <c r="M410" s="217"/>
      <c r="N410" s="218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138</v>
      </c>
      <c r="AU410" s="18" t="s">
        <v>85</v>
      </c>
    </row>
    <row r="411" s="2" customFormat="1" ht="16.5" customHeight="1">
      <c r="A411" s="39"/>
      <c r="B411" s="40"/>
      <c r="C411" s="201" t="s">
        <v>617</v>
      </c>
      <c r="D411" s="201" t="s">
        <v>131</v>
      </c>
      <c r="E411" s="202" t="s">
        <v>618</v>
      </c>
      <c r="F411" s="203" t="s">
        <v>619</v>
      </c>
      <c r="G411" s="204" t="s">
        <v>287</v>
      </c>
      <c r="H411" s="205">
        <v>37.219999999999999</v>
      </c>
      <c r="I411" s="206"/>
      <c r="J411" s="207">
        <f>ROUND(I411*H411,2)</f>
        <v>0</v>
      </c>
      <c r="K411" s="203" t="s">
        <v>135</v>
      </c>
      <c r="L411" s="45"/>
      <c r="M411" s="208" t="s">
        <v>19</v>
      </c>
      <c r="N411" s="209" t="s">
        <v>46</v>
      </c>
      <c r="O411" s="85"/>
      <c r="P411" s="210">
        <f>O411*H411</f>
        <v>0</v>
      </c>
      <c r="Q411" s="210">
        <v>0</v>
      </c>
      <c r="R411" s="210">
        <f>Q411*H411</f>
        <v>0</v>
      </c>
      <c r="S411" s="210">
        <v>0.0025999999999999999</v>
      </c>
      <c r="T411" s="211">
        <f>S411*H411</f>
        <v>0.096771999999999997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2" t="s">
        <v>221</v>
      </c>
      <c r="AT411" s="212" t="s">
        <v>131</v>
      </c>
      <c r="AU411" s="212" t="s">
        <v>85</v>
      </c>
      <c r="AY411" s="18" t="s">
        <v>128</v>
      </c>
      <c r="BE411" s="213">
        <f>IF(N411="základní",J411,0)</f>
        <v>0</v>
      </c>
      <c r="BF411" s="213">
        <f>IF(N411="snížená",J411,0)</f>
        <v>0</v>
      </c>
      <c r="BG411" s="213">
        <f>IF(N411="zákl. přenesená",J411,0)</f>
        <v>0</v>
      </c>
      <c r="BH411" s="213">
        <f>IF(N411="sníž. přenesená",J411,0)</f>
        <v>0</v>
      </c>
      <c r="BI411" s="213">
        <f>IF(N411="nulová",J411,0)</f>
        <v>0</v>
      </c>
      <c r="BJ411" s="18" t="s">
        <v>83</v>
      </c>
      <c r="BK411" s="213">
        <f>ROUND(I411*H411,2)</f>
        <v>0</v>
      </c>
      <c r="BL411" s="18" t="s">
        <v>221</v>
      </c>
      <c r="BM411" s="212" t="s">
        <v>620</v>
      </c>
    </row>
    <row r="412" s="2" customFormat="1">
      <c r="A412" s="39"/>
      <c r="B412" s="40"/>
      <c r="C412" s="41"/>
      <c r="D412" s="214" t="s">
        <v>138</v>
      </c>
      <c r="E412" s="41"/>
      <c r="F412" s="215" t="s">
        <v>621</v>
      </c>
      <c r="G412" s="41"/>
      <c r="H412" s="41"/>
      <c r="I412" s="216"/>
      <c r="J412" s="41"/>
      <c r="K412" s="41"/>
      <c r="L412" s="45"/>
      <c r="M412" s="217"/>
      <c r="N412" s="218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138</v>
      </c>
      <c r="AU412" s="18" t="s">
        <v>85</v>
      </c>
    </row>
    <row r="413" s="13" customFormat="1">
      <c r="A413" s="13"/>
      <c r="B413" s="219"/>
      <c r="C413" s="220"/>
      <c r="D413" s="221" t="s">
        <v>140</v>
      </c>
      <c r="E413" s="222" t="s">
        <v>19</v>
      </c>
      <c r="F413" s="223" t="s">
        <v>589</v>
      </c>
      <c r="G413" s="220"/>
      <c r="H413" s="222" t="s">
        <v>19</v>
      </c>
      <c r="I413" s="224"/>
      <c r="J413" s="220"/>
      <c r="K413" s="220"/>
      <c r="L413" s="225"/>
      <c r="M413" s="226"/>
      <c r="N413" s="227"/>
      <c r="O413" s="227"/>
      <c r="P413" s="227"/>
      <c r="Q413" s="227"/>
      <c r="R413" s="227"/>
      <c r="S413" s="227"/>
      <c r="T413" s="22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29" t="s">
        <v>140</v>
      </c>
      <c r="AU413" s="229" t="s">
        <v>85</v>
      </c>
      <c r="AV413" s="13" t="s">
        <v>83</v>
      </c>
      <c r="AW413" s="13" t="s">
        <v>37</v>
      </c>
      <c r="AX413" s="13" t="s">
        <v>75</v>
      </c>
      <c r="AY413" s="229" t="s">
        <v>128</v>
      </c>
    </row>
    <row r="414" s="14" customFormat="1">
      <c r="A414" s="14"/>
      <c r="B414" s="230"/>
      <c r="C414" s="231"/>
      <c r="D414" s="221" t="s">
        <v>140</v>
      </c>
      <c r="E414" s="232" t="s">
        <v>19</v>
      </c>
      <c r="F414" s="233" t="s">
        <v>354</v>
      </c>
      <c r="G414" s="231"/>
      <c r="H414" s="234">
        <v>37.219999999999999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0" t="s">
        <v>140</v>
      </c>
      <c r="AU414" s="240" t="s">
        <v>85</v>
      </c>
      <c r="AV414" s="14" t="s">
        <v>85</v>
      </c>
      <c r="AW414" s="14" t="s">
        <v>37</v>
      </c>
      <c r="AX414" s="14" t="s">
        <v>83</v>
      </c>
      <c r="AY414" s="240" t="s">
        <v>128</v>
      </c>
    </row>
    <row r="415" s="2" customFormat="1" ht="16.5" customHeight="1">
      <c r="A415" s="39"/>
      <c r="B415" s="40"/>
      <c r="C415" s="201" t="s">
        <v>622</v>
      </c>
      <c r="D415" s="201" t="s">
        <v>131</v>
      </c>
      <c r="E415" s="202" t="s">
        <v>623</v>
      </c>
      <c r="F415" s="203" t="s">
        <v>624</v>
      </c>
      <c r="G415" s="204" t="s">
        <v>287</v>
      </c>
      <c r="H415" s="205">
        <v>17.5</v>
      </c>
      <c r="I415" s="206"/>
      <c r="J415" s="207">
        <f>ROUND(I415*H415,2)</f>
        <v>0</v>
      </c>
      <c r="K415" s="203" t="s">
        <v>135</v>
      </c>
      <c r="L415" s="45"/>
      <c r="M415" s="208" t="s">
        <v>19</v>
      </c>
      <c r="N415" s="209" t="s">
        <v>46</v>
      </c>
      <c r="O415" s="85"/>
      <c r="P415" s="210">
        <f>O415*H415</f>
        <v>0</v>
      </c>
      <c r="Q415" s="210">
        <v>0</v>
      </c>
      <c r="R415" s="210">
        <f>Q415*H415</f>
        <v>0</v>
      </c>
      <c r="S415" s="210">
        <v>0.0039399999999999999</v>
      </c>
      <c r="T415" s="211">
        <f>S415*H415</f>
        <v>0.068949999999999997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2" t="s">
        <v>221</v>
      </c>
      <c r="AT415" s="212" t="s">
        <v>131</v>
      </c>
      <c r="AU415" s="212" t="s">
        <v>85</v>
      </c>
      <c r="AY415" s="18" t="s">
        <v>128</v>
      </c>
      <c r="BE415" s="213">
        <f>IF(N415="základní",J415,0)</f>
        <v>0</v>
      </c>
      <c r="BF415" s="213">
        <f>IF(N415="snížená",J415,0)</f>
        <v>0</v>
      </c>
      <c r="BG415" s="213">
        <f>IF(N415="zákl. přenesená",J415,0)</f>
        <v>0</v>
      </c>
      <c r="BH415" s="213">
        <f>IF(N415="sníž. přenesená",J415,0)</f>
        <v>0</v>
      </c>
      <c r="BI415" s="213">
        <f>IF(N415="nulová",J415,0)</f>
        <v>0</v>
      </c>
      <c r="BJ415" s="18" t="s">
        <v>83</v>
      </c>
      <c r="BK415" s="213">
        <f>ROUND(I415*H415,2)</f>
        <v>0</v>
      </c>
      <c r="BL415" s="18" t="s">
        <v>221</v>
      </c>
      <c r="BM415" s="212" t="s">
        <v>625</v>
      </c>
    </row>
    <row r="416" s="2" customFormat="1">
      <c r="A416" s="39"/>
      <c r="B416" s="40"/>
      <c r="C416" s="41"/>
      <c r="D416" s="214" t="s">
        <v>138</v>
      </c>
      <c r="E416" s="41"/>
      <c r="F416" s="215" t="s">
        <v>626</v>
      </c>
      <c r="G416" s="41"/>
      <c r="H416" s="41"/>
      <c r="I416" s="216"/>
      <c r="J416" s="41"/>
      <c r="K416" s="41"/>
      <c r="L416" s="45"/>
      <c r="M416" s="217"/>
      <c r="N416" s="218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138</v>
      </c>
      <c r="AU416" s="18" t="s">
        <v>85</v>
      </c>
    </row>
    <row r="417" s="13" customFormat="1">
      <c r="A417" s="13"/>
      <c r="B417" s="219"/>
      <c r="C417" s="220"/>
      <c r="D417" s="221" t="s">
        <v>140</v>
      </c>
      <c r="E417" s="222" t="s">
        <v>19</v>
      </c>
      <c r="F417" s="223" t="s">
        <v>598</v>
      </c>
      <c r="G417" s="220"/>
      <c r="H417" s="222" t="s">
        <v>19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29" t="s">
        <v>140</v>
      </c>
      <c r="AU417" s="229" t="s">
        <v>85</v>
      </c>
      <c r="AV417" s="13" t="s">
        <v>83</v>
      </c>
      <c r="AW417" s="13" t="s">
        <v>37</v>
      </c>
      <c r="AX417" s="13" t="s">
        <v>75</v>
      </c>
      <c r="AY417" s="229" t="s">
        <v>128</v>
      </c>
    </row>
    <row r="418" s="14" customFormat="1">
      <c r="A418" s="14"/>
      <c r="B418" s="230"/>
      <c r="C418" s="231"/>
      <c r="D418" s="221" t="s">
        <v>140</v>
      </c>
      <c r="E418" s="232" t="s">
        <v>19</v>
      </c>
      <c r="F418" s="233" t="s">
        <v>599</v>
      </c>
      <c r="G418" s="231"/>
      <c r="H418" s="234">
        <v>11</v>
      </c>
      <c r="I418" s="235"/>
      <c r="J418" s="231"/>
      <c r="K418" s="231"/>
      <c r="L418" s="236"/>
      <c r="M418" s="237"/>
      <c r="N418" s="238"/>
      <c r="O418" s="238"/>
      <c r="P418" s="238"/>
      <c r="Q418" s="238"/>
      <c r="R418" s="238"/>
      <c r="S418" s="238"/>
      <c r="T418" s="23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0" t="s">
        <v>140</v>
      </c>
      <c r="AU418" s="240" t="s">
        <v>85</v>
      </c>
      <c r="AV418" s="14" t="s">
        <v>85</v>
      </c>
      <c r="AW418" s="14" t="s">
        <v>37</v>
      </c>
      <c r="AX418" s="14" t="s">
        <v>75</v>
      </c>
      <c r="AY418" s="240" t="s">
        <v>128</v>
      </c>
    </row>
    <row r="419" s="14" customFormat="1">
      <c r="A419" s="14"/>
      <c r="B419" s="230"/>
      <c r="C419" s="231"/>
      <c r="D419" s="221" t="s">
        <v>140</v>
      </c>
      <c r="E419" s="232" t="s">
        <v>19</v>
      </c>
      <c r="F419" s="233" t="s">
        <v>600</v>
      </c>
      <c r="G419" s="231"/>
      <c r="H419" s="234">
        <v>6.5</v>
      </c>
      <c r="I419" s="235"/>
      <c r="J419" s="231"/>
      <c r="K419" s="231"/>
      <c r="L419" s="236"/>
      <c r="M419" s="237"/>
      <c r="N419" s="238"/>
      <c r="O419" s="238"/>
      <c r="P419" s="238"/>
      <c r="Q419" s="238"/>
      <c r="R419" s="238"/>
      <c r="S419" s="238"/>
      <c r="T419" s="23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0" t="s">
        <v>140</v>
      </c>
      <c r="AU419" s="240" t="s">
        <v>85</v>
      </c>
      <c r="AV419" s="14" t="s">
        <v>85</v>
      </c>
      <c r="AW419" s="14" t="s">
        <v>37</v>
      </c>
      <c r="AX419" s="14" t="s">
        <v>75</v>
      </c>
      <c r="AY419" s="240" t="s">
        <v>128</v>
      </c>
    </row>
    <row r="420" s="15" customFormat="1">
      <c r="A420" s="15"/>
      <c r="B420" s="252"/>
      <c r="C420" s="253"/>
      <c r="D420" s="221" t="s">
        <v>140</v>
      </c>
      <c r="E420" s="254" t="s">
        <v>19</v>
      </c>
      <c r="F420" s="255" t="s">
        <v>257</v>
      </c>
      <c r="G420" s="253"/>
      <c r="H420" s="256">
        <v>17.5</v>
      </c>
      <c r="I420" s="257"/>
      <c r="J420" s="253"/>
      <c r="K420" s="253"/>
      <c r="L420" s="258"/>
      <c r="M420" s="259"/>
      <c r="N420" s="260"/>
      <c r="O420" s="260"/>
      <c r="P420" s="260"/>
      <c r="Q420" s="260"/>
      <c r="R420" s="260"/>
      <c r="S420" s="260"/>
      <c r="T420" s="26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2" t="s">
        <v>140</v>
      </c>
      <c r="AU420" s="262" t="s">
        <v>85</v>
      </c>
      <c r="AV420" s="15" t="s">
        <v>136</v>
      </c>
      <c r="AW420" s="15" t="s">
        <v>37</v>
      </c>
      <c r="AX420" s="15" t="s">
        <v>83</v>
      </c>
      <c r="AY420" s="262" t="s">
        <v>128</v>
      </c>
    </row>
    <row r="421" s="2" customFormat="1" ht="16.5" customHeight="1">
      <c r="A421" s="39"/>
      <c r="B421" s="40"/>
      <c r="C421" s="201" t="s">
        <v>627</v>
      </c>
      <c r="D421" s="201" t="s">
        <v>131</v>
      </c>
      <c r="E421" s="202" t="s">
        <v>628</v>
      </c>
      <c r="F421" s="203" t="s">
        <v>629</v>
      </c>
      <c r="G421" s="204" t="s">
        <v>287</v>
      </c>
      <c r="H421" s="205">
        <v>94.763999999999996</v>
      </c>
      <c r="I421" s="206"/>
      <c r="J421" s="207">
        <f>ROUND(I421*H421,2)</f>
        <v>0</v>
      </c>
      <c r="K421" s="203" t="s">
        <v>135</v>
      </c>
      <c r="L421" s="45"/>
      <c r="M421" s="208" t="s">
        <v>19</v>
      </c>
      <c r="N421" s="209" t="s">
        <v>46</v>
      </c>
      <c r="O421" s="85"/>
      <c r="P421" s="210">
        <f>O421*H421</f>
        <v>0</v>
      </c>
      <c r="Q421" s="210">
        <v>0</v>
      </c>
      <c r="R421" s="210">
        <f>Q421*H421</f>
        <v>0</v>
      </c>
      <c r="S421" s="210">
        <v>0.0016999999999999999</v>
      </c>
      <c r="T421" s="211">
        <f>S421*H421</f>
        <v>0.16109879999999999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2" t="s">
        <v>221</v>
      </c>
      <c r="AT421" s="212" t="s">
        <v>131</v>
      </c>
      <c r="AU421" s="212" t="s">
        <v>85</v>
      </c>
      <c r="AY421" s="18" t="s">
        <v>128</v>
      </c>
      <c r="BE421" s="213">
        <f>IF(N421="základní",J421,0)</f>
        <v>0</v>
      </c>
      <c r="BF421" s="213">
        <f>IF(N421="snížená",J421,0)</f>
        <v>0</v>
      </c>
      <c r="BG421" s="213">
        <f>IF(N421="zákl. přenesená",J421,0)</f>
        <v>0</v>
      </c>
      <c r="BH421" s="213">
        <f>IF(N421="sníž. přenesená",J421,0)</f>
        <v>0</v>
      </c>
      <c r="BI421" s="213">
        <f>IF(N421="nulová",J421,0)</f>
        <v>0</v>
      </c>
      <c r="BJ421" s="18" t="s">
        <v>83</v>
      </c>
      <c r="BK421" s="213">
        <f>ROUND(I421*H421,2)</f>
        <v>0</v>
      </c>
      <c r="BL421" s="18" t="s">
        <v>221</v>
      </c>
      <c r="BM421" s="212" t="s">
        <v>630</v>
      </c>
    </row>
    <row r="422" s="2" customFormat="1">
      <c r="A422" s="39"/>
      <c r="B422" s="40"/>
      <c r="C422" s="41"/>
      <c r="D422" s="214" t="s">
        <v>138</v>
      </c>
      <c r="E422" s="41"/>
      <c r="F422" s="215" t="s">
        <v>631</v>
      </c>
      <c r="G422" s="41"/>
      <c r="H422" s="41"/>
      <c r="I422" s="216"/>
      <c r="J422" s="41"/>
      <c r="K422" s="41"/>
      <c r="L422" s="45"/>
      <c r="M422" s="217"/>
      <c r="N422" s="218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138</v>
      </c>
      <c r="AU422" s="18" t="s">
        <v>85</v>
      </c>
    </row>
    <row r="423" s="13" customFormat="1">
      <c r="A423" s="13"/>
      <c r="B423" s="219"/>
      <c r="C423" s="220"/>
      <c r="D423" s="221" t="s">
        <v>140</v>
      </c>
      <c r="E423" s="222" t="s">
        <v>19</v>
      </c>
      <c r="F423" s="223" t="s">
        <v>632</v>
      </c>
      <c r="G423" s="220"/>
      <c r="H423" s="222" t="s">
        <v>19</v>
      </c>
      <c r="I423" s="224"/>
      <c r="J423" s="220"/>
      <c r="K423" s="220"/>
      <c r="L423" s="225"/>
      <c r="M423" s="226"/>
      <c r="N423" s="227"/>
      <c r="O423" s="227"/>
      <c r="P423" s="227"/>
      <c r="Q423" s="227"/>
      <c r="R423" s="227"/>
      <c r="S423" s="227"/>
      <c r="T423" s="22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29" t="s">
        <v>140</v>
      </c>
      <c r="AU423" s="229" t="s">
        <v>85</v>
      </c>
      <c r="AV423" s="13" t="s">
        <v>83</v>
      </c>
      <c r="AW423" s="13" t="s">
        <v>37</v>
      </c>
      <c r="AX423" s="13" t="s">
        <v>75</v>
      </c>
      <c r="AY423" s="229" t="s">
        <v>128</v>
      </c>
    </row>
    <row r="424" s="14" customFormat="1">
      <c r="A424" s="14"/>
      <c r="B424" s="230"/>
      <c r="C424" s="231"/>
      <c r="D424" s="221" t="s">
        <v>140</v>
      </c>
      <c r="E424" s="232" t="s">
        <v>19</v>
      </c>
      <c r="F424" s="233" t="s">
        <v>607</v>
      </c>
      <c r="G424" s="231"/>
      <c r="H424" s="234">
        <v>94.763999999999996</v>
      </c>
      <c r="I424" s="235"/>
      <c r="J424" s="231"/>
      <c r="K424" s="231"/>
      <c r="L424" s="236"/>
      <c r="M424" s="237"/>
      <c r="N424" s="238"/>
      <c r="O424" s="238"/>
      <c r="P424" s="238"/>
      <c r="Q424" s="238"/>
      <c r="R424" s="238"/>
      <c r="S424" s="238"/>
      <c r="T424" s="23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0" t="s">
        <v>140</v>
      </c>
      <c r="AU424" s="240" t="s">
        <v>85</v>
      </c>
      <c r="AV424" s="14" t="s">
        <v>85</v>
      </c>
      <c r="AW424" s="14" t="s">
        <v>37</v>
      </c>
      <c r="AX424" s="14" t="s">
        <v>83</v>
      </c>
      <c r="AY424" s="240" t="s">
        <v>128</v>
      </c>
    </row>
    <row r="425" s="2" customFormat="1" ht="24.15" customHeight="1">
      <c r="A425" s="39"/>
      <c r="B425" s="40"/>
      <c r="C425" s="201" t="s">
        <v>633</v>
      </c>
      <c r="D425" s="201" t="s">
        <v>131</v>
      </c>
      <c r="E425" s="202" t="s">
        <v>634</v>
      </c>
      <c r="F425" s="203" t="s">
        <v>635</v>
      </c>
      <c r="G425" s="204" t="s">
        <v>397</v>
      </c>
      <c r="H425" s="263"/>
      <c r="I425" s="206"/>
      <c r="J425" s="207">
        <f>ROUND(I425*H425,2)</f>
        <v>0</v>
      </c>
      <c r="K425" s="203" t="s">
        <v>135</v>
      </c>
      <c r="L425" s="45"/>
      <c r="M425" s="208" t="s">
        <v>19</v>
      </c>
      <c r="N425" s="209" t="s">
        <v>46</v>
      </c>
      <c r="O425" s="85"/>
      <c r="P425" s="210">
        <f>O425*H425</f>
        <v>0</v>
      </c>
      <c r="Q425" s="210">
        <v>0</v>
      </c>
      <c r="R425" s="210">
        <f>Q425*H425</f>
        <v>0</v>
      </c>
      <c r="S425" s="210">
        <v>0</v>
      </c>
      <c r="T425" s="211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12" t="s">
        <v>221</v>
      </c>
      <c r="AT425" s="212" t="s">
        <v>131</v>
      </c>
      <c r="AU425" s="212" t="s">
        <v>85</v>
      </c>
      <c r="AY425" s="18" t="s">
        <v>128</v>
      </c>
      <c r="BE425" s="213">
        <f>IF(N425="základní",J425,0)</f>
        <v>0</v>
      </c>
      <c r="BF425" s="213">
        <f>IF(N425="snížená",J425,0)</f>
        <v>0</v>
      </c>
      <c r="BG425" s="213">
        <f>IF(N425="zákl. přenesená",J425,0)</f>
        <v>0</v>
      </c>
      <c r="BH425" s="213">
        <f>IF(N425="sníž. přenesená",J425,0)</f>
        <v>0</v>
      </c>
      <c r="BI425" s="213">
        <f>IF(N425="nulová",J425,0)</f>
        <v>0</v>
      </c>
      <c r="BJ425" s="18" t="s">
        <v>83</v>
      </c>
      <c r="BK425" s="213">
        <f>ROUND(I425*H425,2)</f>
        <v>0</v>
      </c>
      <c r="BL425" s="18" t="s">
        <v>221</v>
      </c>
      <c r="BM425" s="212" t="s">
        <v>636</v>
      </c>
    </row>
    <row r="426" s="2" customFormat="1">
      <c r="A426" s="39"/>
      <c r="B426" s="40"/>
      <c r="C426" s="41"/>
      <c r="D426" s="214" t="s">
        <v>138</v>
      </c>
      <c r="E426" s="41"/>
      <c r="F426" s="215" t="s">
        <v>637</v>
      </c>
      <c r="G426" s="41"/>
      <c r="H426" s="41"/>
      <c r="I426" s="216"/>
      <c r="J426" s="41"/>
      <c r="K426" s="41"/>
      <c r="L426" s="45"/>
      <c r="M426" s="217"/>
      <c r="N426" s="218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138</v>
      </c>
      <c r="AU426" s="18" t="s">
        <v>85</v>
      </c>
    </row>
    <row r="427" s="12" customFormat="1" ht="22.8" customHeight="1">
      <c r="A427" s="12"/>
      <c r="B427" s="185"/>
      <c r="C427" s="186"/>
      <c r="D427" s="187" t="s">
        <v>74</v>
      </c>
      <c r="E427" s="199" t="s">
        <v>638</v>
      </c>
      <c r="F427" s="199" t="s">
        <v>639</v>
      </c>
      <c r="G427" s="186"/>
      <c r="H427" s="186"/>
      <c r="I427" s="189"/>
      <c r="J427" s="200">
        <f>BK427</f>
        <v>0</v>
      </c>
      <c r="K427" s="186"/>
      <c r="L427" s="191"/>
      <c r="M427" s="192"/>
      <c r="N427" s="193"/>
      <c r="O427" s="193"/>
      <c r="P427" s="194">
        <f>SUM(P428:P431)</f>
        <v>0</v>
      </c>
      <c r="Q427" s="193"/>
      <c r="R427" s="194">
        <f>SUM(R428:R431)</f>
        <v>0</v>
      </c>
      <c r="S427" s="193"/>
      <c r="T427" s="195">
        <f>SUM(T428:T431)</f>
        <v>2.6319300000000001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196" t="s">
        <v>85</v>
      </c>
      <c r="AT427" s="197" t="s">
        <v>74</v>
      </c>
      <c r="AU427" s="197" t="s">
        <v>83</v>
      </c>
      <c r="AY427" s="196" t="s">
        <v>128</v>
      </c>
      <c r="BK427" s="198">
        <f>SUM(BK428:BK431)</f>
        <v>0</v>
      </c>
    </row>
    <row r="428" s="2" customFormat="1" ht="16.5" customHeight="1">
      <c r="A428" s="39"/>
      <c r="B428" s="40"/>
      <c r="C428" s="201" t="s">
        <v>640</v>
      </c>
      <c r="D428" s="201" t="s">
        <v>131</v>
      </c>
      <c r="E428" s="202" t="s">
        <v>641</v>
      </c>
      <c r="F428" s="203" t="s">
        <v>642</v>
      </c>
      <c r="G428" s="204" t="s">
        <v>134</v>
      </c>
      <c r="H428" s="205">
        <v>634.20000000000005</v>
      </c>
      <c r="I428" s="206"/>
      <c r="J428" s="207">
        <f>ROUND(I428*H428,2)</f>
        <v>0</v>
      </c>
      <c r="K428" s="203" t="s">
        <v>135</v>
      </c>
      <c r="L428" s="45"/>
      <c r="M428" s="208" t="s">
        <v>19</v>
      </c>
      <c r="N428" s="209" t="s">
        <v>46</v>
      </c>
      <c r="O428" s="85"/>
      <c r="P428" s="210">
        <f>O428*H428</f>
        <v>0</v>
      </c>
      <c r="Q428" s="210">
        <v>0</v>
      </c>
      <c r="R428" s="210">
        <f>Q428*H428</f>
        <v>0</v>
      </c>
      <c r="S428" s="210">
        <v>0.00415</v>
      </c>
      <c r="T428" s="211">
        <f>S428*H428</f>
        <v>2.6319300000000001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2" t="s">
        <v>221</v>
      </c>
      <c r="AT428" s="212" t="s">
        <v>131</v>
      </c>
      <c r="AU428" s="212" t="s">
        <v>85</v>
      </c>
      <c r="AY428" s="18" t="s">
        <v>128</v>
      </c>
      <c r="BE428" s="213">
        <f>IF(N428="základní",J428,0)</f>
        <v>0</v>
      </c>
      <c r="BF428" s="213">
        <f>IF(N428="snížená",J428,0)</f>
        <v>0</v>
      </c>
      <c r="BG428" s="213">
        <f>IF(N428="zákl. přenesená",J428,0)</f>
        <v>0</v>
      </c>
      <c r="BH428" s="213">
        <f>IF(N428="sníž. přenesená",J428,0)</f>
        <v>0</v>
      </c>
      <c r="BI428" s="213">
        <f>IF(N428="nulová",J428,0)</f>
        <v>0</v>
      </c>
      <c r="BJ428" s="18" t="s">
        <v>83</v>
      </c>
      <c r="BK428" s="213">
        <f>ROUND(I428*H428,2)</f>
        <v>0</v>
      </c>
      <c r="BL428" s="18" t="s">
        <v>221</v>
      </c>
      <c r="BM428" s="212" t="s">
        <v>643</v>
      </c>
    </row>
    <row r="429" s="2" customFormat="1">
      <c r="A429" s="39"/>
      <c r="B429" s="40"/>
      <c r="C429" s="41"/>
      <c r="D429" s="214" t="s">
        <v>138</v>
      </c>
      <c r="E429" s="41"/>
      <c r="F429" s="215" t="s">
        <v>644</v>
      </c>
      <c r="G429" s="41"/>
      <c r="H429" s="41"/>
      <c r="I429" s="216"/>
      <c r="J429" s="41"/>
      <c r="K429" s="41"/>
      <c r="L429" s="45"/>
      <c r="M429" s="217"/>
      <c r="N429" s="218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138</v>
      </c>
      <c r="AU429" s="18" t="s">
        <v>85</v>
      </c>
    </row>
    <row r="430" s="13" customFormat="1">
      <c r="A430" s="13"/>
      <c r="B430" s="219"/>
      <c r="C430" s="220"/>
      <c r="D430" s="221" t="s">
        <v>140</v>
      </c>
      <c r="E430" s="222" t="s">
        <v>19</v>
      </c>
      <c r="F430" s="223" t="s">
        <v>645</v>
      </c>
      <c r="G430" s="220"/>
      <c r="H430" s="222" t="s">
        <v>19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29" t="s">
        <v>140</v>
      </c>
      <c r="AU430" s="229" t="s">
        <v>85</v>
      </c>
      <c r="AV430" s="13" t="s">
        <v>83</v>
      </c>
      <c r="AW430" s="13" t="s">
        <v>37</v>
      </c>
      <c r="AX430" s="13" t="s">
        <v>75</v>
      </c>
      <c r="AY430" s="229" t="s">
        <v>128</v>
      </c>
    </row>
    <row r="431" s="14" customFormat="1">
      <c r="A431" s="14"/>
      <c r="B431" s="230"/>
      <c r="C431" s="231"/>
      <c r="D431" s="221" t="s">
        <v>140</v>
      </c>
      <c r="E431" s="232" t="s">
        <v>19</v>
      </c>
      <c r="F431" s="233" t="s">
        <v>225</v>
      </c>
      <c r="G431" s="231"/>
      <c r="H431" s="234">
        <v>634.20000000000005</v>
      </c>
      <c r="I431" s="235"/>
      <c r="J431" s="231"/>
      <c r="K431" s="231"/>
      <c r="L431" s="236"/>
      <c r="M431" s="237"/>
      <c r="N431" s="238"/>
      <c r="O431" s="238"/>
      <c r="P431" s="238"/>
      <c r="Q431" s="238"/>
      <c r="R431" s="238"/>
      <c r="S431" s="238"/>
      <c r="T431" s="23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0" t="s">
        <v>140</v>
      </c>
      <c r="AU431" s="240" t="s">
        <v>85</v>
      </c>
      <c r="AV431" s="14" t="s">
        <v>85</v>
      </c>
      <c r="AW431" s="14" t="s">
        <v>37</v>
      </c>
      <c r="AX431" s="14" t="s">
        <v>83</v>
      </c>
      <c r="AY431" s="240" t="s">
        <v>128</v>
      </c>
    </row>
    <row r="432" s="12" customFormat="1" ht="22.8" customHeight="1">
      <c r="A432" s="12"/>
      <c r="B432" s="185"/>
      <c r="C432" s="186"/>
      <c r="D432" s="187" t="s">
        <v>74</v>
      </c>
      <c r="E432" s="199" t="s">
        <v>646</v>
      </c>
      <c r="F432" s="199" t="s">
        <v>647</v>
      </c>
      <c r="G432" s="186"/>
      <c r="H432" s="186"/>
      <c r="I432" s="189"/>
      <c r="J432" s="200">
        <f>BK432</f>
        <v>0</v>
      </c>
      <c r="K432" s="186"/>
      <c r="L432" s="191"/>
      <c r="M432" s="192"/>
      <c r="N432" s="193"/>
      <c r="O432" s="193"/>
      <c r="P432" s="194">
        <f>SUM(P433:P454)</f>
        <v>0</v>
      </c>
      <c r="Q432" s="193"/>
      <c r="R432" s="194">
        <f>SUM(R433:R454)</f>
        <v>0</v>
      </c>
      <c r="S432" s="193"/>
      <c r="T432" s="195">
        <f>SUM(T433:T454)</f>
        <v>1.9686700799999999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196" t="s">
        <v>85</v>
      </c>
      <c r="AT432" s="197" t="s">
        <v>74</v>
      </c>
      <c r="AU432" s="197" t="s">
        <v>83</v>
      </c>
      <c r="AY432" s="196" t="s">
        <v>128</v>
      </c>
      <c r="BK432" s="198">
        <f>SUM(BK433:BK454)</f>
        <v>0</v>
      </c>
    </row>
    <row r="433" s="2" customFormat="1" ht="16.5" customHeight="1">
      <c r="A433" s="39"/>
      <c r="B433" s="40"/>
      <c r="C433" s="201" t="s">
        <v>648</v>
      </c>
      <c r="D433" s="201" t="s">
        <v>131</v>
      </c>
      <c r="E433" s="202" t="s">
        <v>649</v>
      </c>
      <c r="F433" s="203" t="s">
        <v>650</v>
      </c>
      <c r="G433" s="204" t="s">
        <v>134</v>
      </c>
      <c r="H433" s="205">
        <v>179.29599999999999</v>
      </c>
      <c r="I433" s="206"/>
      <c r="J433" s="207">
        <f>ROUND(I433*H433,2)</f>
        <v>0</v>
      </c>
      <c r="K433" s="203" t="s">
        <v>135</v>
      </c>
      <c r="L433" s="45"/>
      <c r="M433" s="208" t="s">
        <v>19</v>
      </c>
      <c r="N433" s="209" t="s">
        <v>46</v>
      </c>
      <c r="O433" s="85"/>
      <c r="P433" s="210">
        <f>O433*H433</f>
        <v>0</v>
      </c>
      <c r="Q433" s="210">
        <v>0</v>
      </c>
      <c r="R433" s="210">
        <f>Q433*H433</f>
        <v>0</v>
      </c>
      <c r="S433" s="210">
        <v>0.01098</v>
      </c>
      <c r="T433" s="211">
        <f>S433*H433</f>
        <v>1.9686700799999999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2" t="s">
        <v>221</v>
      </c>
      <c r="AT433" s="212" t="s">
        <v>131</v>
      </c>
      <c r="AU433" s="212" t="s">
        <v>85</v>
      </c>
      <c r="AY433" s="18" t="s">
        <v>128</v>
      </c>
      <c r="BE433" s="213">
        <f>IF(N433="základní",J433,0)</f>
        <v>0</v>
      </c>
      <c r="BF433" s="213">
        <f>IF(N433="snížená",J433,0)</f>
        <v>0</v>
      </c>
      <c r="BG433" s="213">
        <f>IF(N433="zákl. přenesená",J433,0)</f>
        <v>0</v>
      </c>
      <c r="BH433" s="213">
        <f>IF(N433="sníž. přenesená",J433,0)</f>
        <v>0</v>
      </c>
      <c r="BI433" s="213">
        <f>IF(N433="nulová",J433,0)</f>
        <v>0</v>
      </c>
      <c r="BJ433" s="18" t="s">
        <v>83</v>
      </c>
      <c r="BK433" s="213">
        <f>ROUND(I433*H433,2)</f>
        <v>0</v>
      </c>
      <c r="BL433" s="18" t="s">
        <v>221</v>
      </c>
      <c r="BM433" s="212" t="s">
        <v>651</v>
      </c>
    </row>
    <row r="434" s="2" customFormat="1">
      <c r="A434" s="39"/>
      <c r="B434" s="40"/>
      <c r="C434" s="41"/>
      <c r="D434" s="214" t="s">
        <v>138</v>
      </c>
      <c r="E434" s="41"/>
      <c r="F434" s="215" t="s">
        <v>652</v>
      </c>
      <c r="G434" s="41"/>
      <c r="H434" s="41"/>
      <c r="I434" s="216"/>
      <c r="J434" s="41"/>
      <c r="K434" s="41"/>
      <c r="L434" s="45"/>
      <c r="M434" s="217"/>
      <c r="N434" s="218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138</v>
      </c>
      <c r="AU434" s="18" t="s">
        <v>85</v>
      </c>
    </row>
    <row r="435" s="13" customFormat="1">
      <c r="A435" s="13"/>
      <c r="B435" s="219"/>
      <c r="C435" s="220"/>
      <c r="D435" s="221" t="s">
        <v>140</v>
      </c>
      <c r="E435" s="222" t="s">
        <v>19</v>
      </c>
      <c r="F435" s="223" t="s">
        <v>448</v>
      </c>
      <c r="G435" s="220"/>
      <c r="H435" s="222" t="s">
        <v>19</v>
      </c>
      <c r="I435" s="224"/>
      <c r="J435" s="220"/>
      <c r="K435" s="220"/>
      <c r="L435" s="225"/>
      <c r="M435" s="226"/>
      <c r="N435" s="227"/>
      <c r="O435" s="227"/>
      <c r="P435" s="227"/>
      <c r="Q435" s="227"/>
      <c r="R435" s="227"/>
      <c r="S435" s="227"/>
      <c r="T435" s="22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29" t="s">
        <v>140</v>
      </c>
      <c r="AU435" s="229" t="s">
        <v>85</v>
      </c>
      <c r="AV435" s="13" t="s">
        <v>83</v>
      </c>
      <c r="AW435" s="13" t="s">
        <v>37</v>
      </c>
      <c r="AX435" s="13" t="s">
        <v>75</v>
      </c>
      <c r="AY435" s="229" t="s">
        <v>128</v>
      </c>
    </row>
    <row r="436" s="13" customFormat="1">
      <c r="A436" s="13"/>
      <c r="B436" s="219"/>
      <c r="C436" s="220"/>
      <c r="D436" s="221" t="s">
        <v>140</v>
      </c>
      <c r="E436" s="222" t="s">
        <v>19</v>
      </c>
      <c r="F436" s="223" t="s">
        <v>449</v>
      </c>
      <c r="G436" s="220"/>
      <c r="H436" s="222" t="s">
        <v>19</v>
      </c>
      <c r="I436" s="224"/>
      <c r="J436" s="220"/>
      <c r="K436" s="220"/>
      <c r="L436" s="225"/>
      <c r="M436" s="226"/>
      <c r="N436" s="227"/>
      <c r="O436" s="227"/>
      <c r="P436" s="227"/>
      <c r="Q436" s="227"/>
      <c r="R436" s="227"/>
      <c r="S436" s="227"/>
      <c r="T436" s="22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29" t="s">
        <v>140</v>
      </c>
      <c r="AU436" s="229" t="s">
        <v>85</v>
      </c>
      <c r="AV436" s="13" t="s">
        <v>83</v>
      </c>
      <c r="AW436" s="13" t="s">
        <v>37</v>
      </c>
      <c r="AX436" s="13" t="s">
        <v>75</v>
      </c>
      <c r="AY436" s="229" t="s">
        <v>128</v>
      </c>
    </row>
    <row r="437" s="14" customFormat="1">
      <c r="A437" s="14"/>
      <c r="B437" s="230"/>
      <c r="C437" s="231"/>
      <c r="D437" s="221" t="s">
        <v>140</v>
      </c>
      <c r="E437" s="232" t="s">
        <v>19</v>
      </c>
      <c r="F437" s="233" t="s">
        <v>450</v>
      </c>
      <c r="G437" s="231"/>
      <c r="H437" s="234">
        <v>9.3989999999999991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0" t="s">
        <v>140</v>
      </c>
      <c r="AU437" s="240" t="s">
        <v>85</v>
      </c>
      <c r="AV437" s="14" t="s">
        <v>85</v>
      </c>
      <c r="AW437" s="14" t="s">
        <v>37</v>
      </c>
      <c r="AX437" s="14" t="s">
        <v>75</v>
      </c>
      <c r="AY437" s="240" t="s">
        <v>128</v>
      </c>
    </row>
    <row r="438" s="14" customFormat="1">
      <c r="A438" s="14"/>
      <c r="B438" s="230"/>
      <c r="C438" s="231"/>
      <c r="D438" s="221" t="s">
        <v>140</v>
      </c>
      <c r="E438" s="232" t="s">
        <v>19</v>
      </c>
      <c r="F438" s="233" t="s">
        <v>451</v>
      </c>
      <c r="G438" s="231"/>
      <c r="H438" s="234">
        <v>3.101</v>
      </c>
      <c r="I438" s="235"/>
      <c r="J438" s="231"/>
      <c r="K438" s="231"/>
      <c r="L438" s="236"/>
      <c r="M438" s="237"/>
      <c r="N438" s="238"/>
      <c r="O438" s="238"/>
      <c r="P438" s="238"/>
      <c r="Q438" s="238"/>
      <c r="R438" s="238"/>
      <c r="S438" s="238"/>
      <c r="T438" s="239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0" t="s">
        <v>140</v>
      </c>
      <c r="AU438" s="240" t="s">
        <v>85</v>
      </c>
      <c r="AV438" s="14" t="s">
        <v>85</v>
      </c>
      <c r="AW438" s="14" t="s">
        <v>37</v>
      </c>
      <c r="AX438" s="14" t="s">
        <v>75</v>
      </c>
      <c r="AY438" s="240" t="s">
        <v>128</v>
      </c>
    </row>
    <row r="439" s="14" customFormat="1">
      <c r="A439" s="14"/>
      <c r="B439" s="230"/>
      <c r="C439" s="231"/>
      <c r="D439" s="221" t="s">
        <v>140</v>
      </c>
      <c r="E439" s="232" t="s">
        <v>19</v>
      </c>
      <c r="F439" s="233" t="s">
        <v>452</v>
      </c>
      <c r="G439" s="231"/>
      <c r="H439" s="234">
        <v>9.5549999999999997</v>
      </c>
      <c r="I439" s="235"/>
      <c r="J439" s="231"/>
      <c r="K439" s="231"/>
      <c r="L439" s="236"/>
      <c r="M439" s="237"/>
      <c r="N439" s="238"/>
      <c r="O439" s="238"/>
      <c r="P439" s="238"/>
      <c r="Q439" s="238"/>
      <c r="R439" s="238"/>
      <c r="S439" s="238"/>
      <c r="T439" s="23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0" t="s">
        <v>140</v>
      </c>
      <c r="AU439" s="240" t="s">
        <v>85</v>
      </c>
      <c r="AV439" s="14" t="s">
        <v>85</v>
      </c>
      <c r="AW439" s="14" t="s">
        <v>37</v>
      </c>
      <c r="AX439" s="14" t="s">
        <v>75</v>
      </c>
      <c r="AY439" s="240" t="s">
        <v>128</v>
      </c>
    </row>
    <row r="440" s="13" customFormat="1">
      <c r="A440" s="13"/>
      <c r="B440" s="219"/>
      <c r="C440" s="220"/>
      <c r="D440" s="221" t="s">
        <v>140</v>
      </c>
      <c r="E440" s="222" t="s">
        <v>19</v>
      </c>
      <c r="F440" s="223" t="s">
        <v>453</v>
      </c>
      <c r="G440" s="220"/>
      <c r="H440" s="222" t="s">
        <v>19</v>
      </c>
      <c r="I440" s="224"/>
      <c r="J440" s="220"/>
      <c r="K440" s="220"/>
      <c r="L440" s="225"/>
      <c r="M440" s="226"/>
      <c r="N440" s="227"/>
      <c r="O440" s="227"/>
      <c r="P440" s="227"/>
      <c r="Q440" s="227"/>
      <c r="R440" s="227"/>
      <c r="S440" s="227"/>
      <c r="T440" s="22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29" t="s">
        <v>140</v>
      </c>
      <c r="AU440" s="229" t="s">
        <v>85</v>
      </c>
      <c r="AV440" s="13" t="s">
        <v>83</v>
      </c>
      <c r="AW440" s="13" t="s">
        <v>37</v>
      </c>
      <c r="AX440" s="13" t="s">
        <v>75</v>
      </c>
      <c r="AY440" s="229" t="s">
        <v>128</v>
      </c>
    </row>
    <row r="441" s="14" customFormat="1">
      <c r="A441" s="14"/>
      <c r="B441" s="230"/>
      <c r="C441" s="231"/>
      <c r="D441" s="221" t="s">
        <v>140</v>
      </c>
      <c r="E441" s="232" t="s">
        <v>19</v>
      </c>
      <c r="F441" s="233" t="s">
        <v>454</v>
      </c>
      <c r="G441" s="231"/>
      <c r="H441" s="234">
        <v>24.527999999999999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0" t="s">
        <v>140</v>
      </c>
      <c r="AU441" s="240" t="s">
        <v>85</v>
      </c>
      <c r="AV441" s="14" t="s">
        <v>85</v>
      </c>
      <c r="AW441" s="14" t="s">
        <v>37</v>
      </c>
      <c r="AX441" s="14" t="s">
        <v>75</v>
      </c>
      <c r="AY441" s="240" t="s">
        <v>128</v>
      </c>
    </row>
    <row r="442" s="14" customFormat="1">
      <c r="A442" s="14"/>
      <c r="B442" s="230"/>
      <c r="C442" s="231"/>
      <c r="D442" s="221" t="s">
        <v>140</v>
      </c>
      <c r="E442" s="232" t="s">
        <v>19</v>
      </c>
      <c r="F442" s="233" t="s">
        <v>455</v>
      </c>
      <c r="G442" s="231"/>
      <c r="H442" s="234">
        <v>2.895</v>
      </c>
      <c r="I442" s="235"/>
      <c r="J442" s="231"/>
      <c r="K442" s="231"/>
      <c r="L442" s="236"/>
      <c r="M442" s="237"/>
      <c r="N442" s="238"/>
      <c r="O442" s="238"/>
      <c r="P442" s="238"/>
      <c r="Q442" s="238"/>
      <c r="R442" s="238"/>
      <c r="S442" s="238"/>
      <c r="T442" s="23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0" t="s">
        <v>140</v>
      </c>
      <c r="AU442" s="240" t="s">
        <v>85</v>
      </c>
      <c r="AV442" s="14" t="s">
        <v>85</v>
      </c>
      <c r="AW442" s="14" t="s">
        <v>37</v>
      </c>
      <c r="AX442" s="14" t="s">
        <v>75</v>
      </c>
      <c r="AY442" s="240" t="s">
        <v>128</v>
      </c>
    </row>
    <row r="443" s="13" customFormat="1">
      <c r="A443" s="13"/>
      <c r="B443" s="219"/>
      <c r="C443" s="220"/>
      <c r="D443" s="221" t="s">
        <v>140</v>
      </c>
      <c r="E443" s="222" t="s">
        <v>19</v>
      </c>
      <c r="F443" s="223" t="s">
        <v>456</v>
      </c>
      <c r="G443" s="220"/>
      <c r="H443" s="222" t="s">
        <v>19</v>
      </c>
      <c r="I443" s="224"/>
      <c r="J443" s="220"/>
      <c r="K443" s="220"/>
      <c r="L443" s="225"/>
      <c r="M443" s="226"/>
      <c r="N443" s="227"/>
      <c r="O443" s="227"/>
      <c r="P443" s="227"/>
      <c r="Q443" s="227"/>
      <c r="R443" s="227"/>
      <c r="S443" s="227"/>
      <c r="T443" s="22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29" t="s">
        <v>140</v>
      </c>
      <c r="AU443" s="229" t="s">
        <v>85</v>
      </c>
      <c r="AV443" s="13" t="s">
        <v>83</v>
      </c>
      <c r="AW443" s="13" t="s">
        <v>37</v>
      </c>
      <c r="AX443" s="13" t="s">
        <v>75</v>
      </c>
      <c r="AY443" s="229" t="s">
        <v>128</v>
      </c>
    </row>
    <row r="444" s="14" customFormat="1">
      <c r="A444" s="14"/>
      <c r="B444" s="230"/>
      <c r="C444" s="231"/>
      <c r="D444" s="221" t="s">
        <v>140</v>
      </c>
      <c r="E444" s="232" t="s">
        <v>19</v>
      </c>
      <c r="F444" s="233" t="s">
        <v>457</v>
      </c>
      <c r="G444" s="231"/>
      <c r="H444" s="234">
        <v>29.565000000000001</v>
      </c>
      <c r="I444" s="235"/>
      <c r="J444" s="231"/>
      <c r="K444" s="231"/>
      <c r="L444" s="236"/>
      <c r="M444" s="237"/>
      <c r="N444" s="238"/>
      <c r="O444" s="238"/>
      <c r="P444" s="238"/>
      <c r="Q444" s="238"/>
      <c r="R444" s="238"/>
      <c r="S444" s="238"/>
      <c r="T444" s="239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0" t="s">
        <v>140</v>
      </c>
      <c r="AU444" s="240" t="s">
        <v>85</v>
      </c>
      <c r="AV444" s="14" t="s">
        <v>85</v>
      </c>
      <c r="AW444" s="14" t="s">
        <v>37</v>
      </c>
      <c r="AX444" s="14" t="s">
        <v>75</v>
      </c>
      <c r="AY444" s="240" t="s">
        <v>128</v>
      </c>
    </row>
    <row r="445" s="14" customFormat="1">
      <c r="A445" s="14"/>
      <c r="B445" s="230"/>
      <c r="C445" s="231"/>
      <c r="D445" s="221" t="s">
        <v>140</v>
      </c>
      <c r="E445" s="232" t="s">
        <v>19</v>
      </c>
      <c r="F445" s="233" t="s">
        <v>458</v>
      </c>
      <c r="G445" s="231"/>
      <c r="H445" s="234">
        <v>17.815999999999999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0" t="s">
        <v>140</v>
      </c>
      <c r="AU445" s="240" t="s">
        <v>85</v>
      </c>
      <c r="AV445" s="14" t="s">
        <v>85</v>
      </c>
      <c r="AW445" s="14" t="s">
        <v>37</v>
      </c>
      <c r="AX445" s="14" t="s">
        <v>75</v>
      </c>
      <c r="AY445" s="240" t="s">
        <v>128</v>
      </c>
    </row>
    <row r="446" s="14" customFormat="1">
      <c r="A446" s="14"/>
      <c r="B446" s="230"/>
      <c r="C446" s="231"/>
      <c r="D446" s="221" t="s">
        <v>140</v>
      </c>
      <c r="E446" s="232" t="s">
        <v>19</v>
      </c>
      <c r="F446" s="233" t="s">
        <v>459</v>
      </c>
      <c r="G446" s="231"/>
      <c r="H446" s="234">
        <v>29.588000000000001</v>
      </c>
      <c r="I446" s="235"/>
      <c r="J446" s="231"/>
      <c r="K446" s="231"/>
      <c r="L446" s="236"/>
      <c r="M446" s="237"/>
      <c r="N446" s="238"/>
      <c r="O446" s="238"/>
      <c r="P446" s="238"/>
      <c r="Q446" s="238"/>
      <c r="R446" s="238"/>
      <c r="S446" s="238"/>
      <c r="T446" s="23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0" t="s">
        <v>140</v>
      </c>
      <c r="AU446" s="240" t="s">
        <v>85</v>
      </c>
      <c r="AV446" s="14" t="s">
        <v>85</v>
      </c>
      <c r="AW446" s="14" t="s">
        <v>37</v>
      </c>
      <c r="AX446" s="14" t="s">
        <v>75</v>
      </c>
      <c r="AY446" s="240" t="s">
        <v>128</v>
      </c>
    </row>
    <row r="447" s="13" customFormat="1">
      <c r="A447" s="13"/>
      <c r="B447" s="219"/>
      <c r="C447" s="220"/>
      <c r="D447" s="221" t="s">
        <v>140</v>
      </c>
      <c r="E447" s="222" t="s">
        <v>19</v>
      </c>
      <c r="F447" s="223" t="s">
        <v>460</v>
      </c>
      <c r="G447" s="220"/>
      <c r="H447" s="222" t="s">
        <v>19</v>
      </c>
      <c r="I447" s="224"/>
      <c r="J447" s="220"/>
      <c r="K447" s="220"/>
      <c r="L447" s="225"/>
      <c r="M447" s="226"/>
      <c r="N447" s="227"/>
      <c r="O447" s="227"/>
      <c r="P447" s="227"/>
      <c r="Q447" s="227"/>
      <c r="R447" s="227"/>
      <c r="S447" s="227"/>
      <c r="T447" s="22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29" t="s">
        <v>140</v>
      </c>
      <c r="AU447" s="229" t="s">
        <v>85</v>
      </c>
      <c r="AV447" s="13" t="s">
        <v>83</v>
      </c>
      <c r="AW447" s="13" t="s">
        <v>37</v>
      </c>
      <c r="AX447" s="13" t="s">
        <v>75</v>
      </c>
      <c r="AY447" s="229" t="s">
        <v>128</v>
      </c>
    </row>
    <row r="448" s="14" customFormat="1">
      <c r="A448" s="14"/>
      <c r="B448" s="230"/>
      <c r="C448" s="231"/>
      <c r="D448" s="221" t="s">
        <v>140</v>
      </c>
      <c r="E448" s="232" t="s">
        <v>19</v>
      </c>
      <c r="F448" s="233" t="s">
        <v>461</v>
      </c>
      <c r="G448" s="231"/>
      <c r="H448" s="234">
        <v>12.712999999999999</v>
      </c>
      <c r="I448" s="235"/>
      <c r="J448" s="231"/>
      <c r="K448" s="231"/>
      <c r="L448" s="236"/>
      <c r="M448" s="237"/>
      <c r="N448" s="238"/>
      <c r="O448" s="238"/>
      <c r="P448" s="238"/>
      <c r="Q448" s="238"/>
      <c r="R448" s="238"/>
      <c r="S448" s="238"/>
      <c r="T448" s="23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0" t="s">
        <v>140</v>
      </c>
      <c r="AU448" s="240" t="s">
        <v>85</v>
      </c>
      <c r="AV448" s="14" t="s">
        <v>85</v>
      </c>
      <c r="AW448" s="14" t="s">
        <v>37</v>
      </c>
      <c r="AX448" s="14" t="s">
        <v>75</v>
      </c>
      <c r="AY448" s="240" t="s">
        <v>128</v>
      </c>
    </row>
    <row r="449" s="13" customFormat="1">
      <c r="A449" s="13"/>
      <c r="B449" s="219"/>
      <c r="C449" s="220"/>
      <c r="D449" s="221" t="s">
        <v>140</v>
      </c>
      <c r="E449" s="222" t="s">
        <v>19</v>
      </c>
      <c r="F449" s="223" t="s">
        <v>462</v>
      </c>
      <c r="G449" s="220"/>
      <c r="H449" s="222" t="s">
        <v>19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29" t="s">
        <v>140</v>
      </c>
      <c r="AU449" s="229" t="s">
        <v>85</v>
      </c>
      <c r="AV449" s="13" t="s">
        <v>83</v>
      </c>
      <c r="AW449" s="13" t="s">
        <v>37</v>
      </c>
      <c r="AX449" s="13" t="s">
        <v>75</v>
      </c>
      <c r="AY449" s="229" t="s">
        <v>128</v>
      </c>
    </row>
    <row r="450" s="14" customFormat="1">
      <c r="A450" s="14"/>
      <c r="B450" s="230"/>
      <c r="C450" s="231"/>
      <c r="D450" s="221" t="s">
        <v>140</v>
      </c>
      <c r="E450" s="232" t="s">
        <v>19</v>
      </c>
      <c r="F450" s="233" t="s">
        <v>461</v>
      </c>
      <c r="G450" s="231"/>
      <c r="H450" s="234">
        <v>12.712999999999999</v>
      </c>
      <c r="I450" s="235"/>
      <c r="J450" s="231"/>
      <c r="K450" s="231"/>
      <c r="L450" s="236"/>
      <c r="M450" s="237"/>
      <c r="N450" s="238"/>
      <c r="O450" s="238"/>
      <c r="P450" s="238"/>
      <c r="Q450" s="238"/>
      <c r="R450" s="238"/>
      <c r="S450" s="238"/>
      <c r="T450" s="23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0" t="s">
        <v>140</v>
      </c>
      <c r="AU450" s="240" t="s">
        <v>85</v>
      </c>
      <c r="AV450" s="14" t="s">
        <v>85</v>
      </c>
      <c r="AW450" s="14" t="s">
        <v>37</v>
      </c>
      <c r="AX450" s="14" t="s">
        <v>75</v>
      </c>
      <c r="AY450" s="240" t="s">
        <v>128</v>
      </c>
    </row>
    <row r="451" s="13" customFormat="1">
      <c r="A451" s="13"/>
      <c r="B451" s="219"/>
      <c r="C451" s="220"/>
      <c r="D451" s="221" t="s">
        <v>140</v>
      </c>
      <c r="E451" s="222" t="s">
        <v>19</v>
      </c>
      <c r="F451" s="223" t="s">
        <v>463</v>
      </c>
      <c r="G451" s="220"/>
      <c r="H451" s="222" t="s">
        <v>19</v>
      </c>
      <c r="I451" s="224"/>
      <c r="J451" s="220"/>
      <c r="K451" s="220"/>
      <c r="L451" s="225"/>
      <c r="M451" s="226"/>
      <c r="N451" s="227"/>
      <c r="O451" s="227"/>
      <c r="P451" s="227"/>
      <c r="Q451" s="227"/>
      <c r="R451" s="227"/>
      <c r="S451" s="227"/>
      <c r="T451" s="22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29" t="s">
        <v>140</v>
      </c>
      <c r="AU451" s="229" t="s">
        <v>85</v>
      </c>
      <c r="AV451" s="13" t="s">
        <v>83</v>
      </c>
      <c r="AW451" s="13" t="s">
        <v>37</v>
      </c>
      <c r="AX451" s="13" t="s">
        <v>75</v>
      </c>
      <c r="AY451" s="229" t="s">
        <v>128</v>
      </c>
    </row>
    <row r="452" s="14" customFormat="1">
      <c r="A452" s="14"/>
      <c r="B452" s="230"/>
      <c r="C452" s="231"/>
      <c r="D452" s="221" t="s">
        <v>140</v>
      </c>
      <c r="E452" s="232" t="s">
        <v>19</v>
      </c>
      <c r="F452" s="233" t="s">
        <v>454</v>
      </c>
      <c r="G452" s="231"/>
      <c r="H452" s="234">
        <v>24.527999999999999</v>
      </c>
      <c r="I452" s="235"/>
      <c r="J452" s="231"/>
      <c r="K452" s="231"/>
      <c r="L452" s="236"/>
      <c r="M452" s="237"/>
      <c r="N452" s="238"/>
      <c r="O452" s="238"/>
      <c r="P452" s="238"/>
      <c r="Q452" s="238"/>
      <c r="R452" s="238"/>
      <c r="S452" s="238"/>
      <c r="T452" s="23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0" t="s">
        <v>140</v>
      </c>
      <c r="AU452" s="240" t="s">
        <v>85</v>
      </c>
      <c r="AV452" s="14" t="s">
        <v>85</v>
      </c>
      <c r="AW452" s="14" t="s">
        <v>37</v>
      </c>
      <c r="AX452" s="14" t="s">
        <v>75</v>
      </c>
      <c r="AY452" s="240" t="s">
        <v>128</v>
      </c>
    </row>
    <row r="453" s="14" customFormat="1">
      <c r="A453" s="14"/>
      <c r="B453" s="230"/>
      <c r="C453" s="231"/>
      <c r="D453" s="221" t="s">
        <v>140</v>
      </c>
      <c r="E453" s="232" t="s">
        <v>19</v>
      </c>
      <c r="F453" s="233" t="s">
        <v>455</v>
      </c>
      <c r="G453" s="231"/>
      <c r="H453" s="234">
        <v>2.895</v>
      </c>
      <c r="I453" s="235"/>
      <c r="J453" s="231"/>
      <c r="K453" s="231"/>
      <c r="L453" s="236"/>
      <c r="M453" s="237"/>
      <c r="N453" s="238"/>
      <c r="O453" s="238"/>
      <c r="P453" s="238"/>
      <c r="Q453" s="238"/>
      <c r="R453" s="238"/>
      <c r="S453" s="238"/>
      <c r="T453" s="239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0" t="s">
        <v>140</v>
      </c>
      <c r="AU453" s="240" t="s">
        <v>85</v>
      </c>
      <c r="AV453" s="14" t="s">
        <v>85</v>
      </c>
      <c r="AW453" s="14" t="s">
        <v>37</v>
      </c>
      <c r="AX453" s="14" t="s">
        <v>75</v>
      </c>
      <c r="AY453" s="240" t="s">
        <v>128</v>
      </c>
    </row>
    <row r="454" s="15" customFormat="1">
      <c r="A454" s="15"/>
      <c r="B454" s="252"/>
      <c r="C454" s="253"/>
      <c r="D454" s="221" t="s">
        <v>140</v>
      </c>
      <c r="E454" s="254" t="s">
        <v>19</v>
      </c>
      <c r="F454" s="255" t="s">
        <v>257</v>
      </c>
      <c r="G454" s="253"/>
      <c r="H454" s="256">
        <v>179.29599999999999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2" t="s">
        <v>140</v>
      </c>
      <c r="AU454" s="262" t="s">
        <v>85</v>
      </c>
      <c r="AV454" s="15" t="s">
        <v>136</v>
      </c>
      <c r="AW454" s="15" t="s">
        <v>37</v>
      </c>
      <c r="AX454" s="15" t="s">
        <v>83</v>
      </c>
      <c r="AY454" s="262" t="s">
        <v>128</v>
      </c>
    </row>
    <row r="455" s="12" customFormat="1" ht="22.8" customHeight="1">
      <c r="A455" s="12"/>
      <c r="B455" s="185"/>
      <c r="C455" s="186"/>
      <c r="D455" s="187" t="s">
        <v>74</v>
      </c>
      <c r="E455" s="199" t="s">
        <v>653</v>
      </c>
      <c r="F455" s="199" t="s">
        <v>654</v>
      </c>
      <c r="G455" s="186"/>
      <c r="H455" s="186"/>
      <c r="I455" s="189"/>
      <c r="J455" s="200">
        <f>BK455</f>
        <v>0</v>
      </c>
      <c r="K455" s="186"/>
      <c r="L455" s="191"/>
      <c r="M455" s="192"/>
      <c r="N455" s="193"/>
      <c r="O455" s="193"/>
      <c r="P455" s="194">
        <f>SUM(P456:P480)</f>
        <v>0</v>
      </c>
      <c r="Q455" s="193"/>
      <c r="R455" s="194">
        <f>SUM(R456:R480)</f>
        <v>0.26415</v>
      </c>
      <c r="S455" s="193"/>
      <c r="T455" s="195">
        <f>SUM(T456:T480)</f>
        <v>0.12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196" t="s">
        <v>85</v>
      </c>
      <c r="AT455" s="197" t="s">
        <v>74</v>
      </c>
      <c r="AU455" s="197" t="s">
        <v>83</v>
      </c>
      <c r="AY455" s="196" t="s">
        <v>128</v>
      </c>
      <c r="BK455" s="198">
        <f>SUM(BK456:BK480)</f>
        <v>0</v>
      </c>
    </row>
    <row r="456" s="2" customFormat="1" ht="16.5" customHeight="1">
      <c r="A456" s="39"/>
      <c r="B456" s="40"/>
      <c r="C456" s="201" t="s">
        <v>655</v>
      </c>
      <c r="D456" s="201" t="s">
        <v>131</v>
      </c>
      <c r="E456" s="202" t="s">
        <v>656</v>
      </c>
      <c r="F456" s="203" t="s">
        <v>657</v>
      </c>
      <c r="G456" s="204" t="s">
        <v>147</v>
      </c>
      <c r="H456" s="205">
        <v>68</v>
      </c>
      <c r="I456" s="206"/>
      <c r="J456" s="207">
        <f>ROUND(I456*H456,2)</f>
        <v>0</v>
      </c>
      <c r="K456" s="203" t="s">
        <v>135</v>
      </c>
      <c r="L456" s="45"/>
      <c r="M456" s="208" t="s">
        <v>19</v>
      </c>
      <c r="N456" s="209" t="s">
        <v>46</v>
      </c>
      <c r="O456" s="85"/>
      <c r="P456" s="210">
        <f>O456*H456</f>
        <v>0</v>
      </c>
      <c r="Q456" s="210">
        <v>0</v>
      </c>
      <c r="R456" s="210">
        <f>Q456*H456</f>
        <v>0</v>
      </c>
      <c r="S456" s="210">
        <v>0</v>
      </c>
      <c r="T456" s="211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2" t="s">
        <v>221</v>
      </c>
      <c r="AT456" s="212" t="s">
        <v>131</v>
      </c>
      <c r="AU456" s="212" t="s">
        <v>85</v>
      </c>
      <c r="AY456" s="18" t="s">
        <v>128</v>
      </c>
      <c r="BE456" s="213">
        <f>IF(N456="základní",J456,0)</f>
        <v>0</v>
      </c>
      <c r="BF456" s="213">
        <f>IF(N456="snížená",J456,0)</f>
        <v>0</v>
      </c>
      <c r="BG456" s="213">
        <f>IF(N456="zákl. přenesená",J456,0)</f>
        <v>0</v>
      </c>
      <c r="BH456" s="213">
        <f>IF(N456="sníž. přenesená",J456,0)</f>
        <v>0</v>
      </c>
      <c r="BI456" s="213">
        <f>IF(N456="nulová",J456,0)</f>
        <v>0</v>
      </c>
      <c r="BJ456" s="18" t="s">
        <v>83</v>
      </c>
      <c r="BK456" s="213">
        <f>ROUND(I456*H456,2)</f>
        <v>0</v>
      </c>
      <c r="BL456" s="18" t="s">
        <v>221</v>
      </c>
      <c r="BM456" s="212" t="s">
        <v>658</v>
      </c>
    </row>
    <row r="457" s="2" customFormat="1">
      <c r="A457" s="39"/>
      <c r="B457" s="40"/>
      <c r="C457" s="41"/>
      <c r="D457" s="214" t="s">
        <v>138</v>
      </c>
      <c r="E457" s="41"/>
      <c r="F457" s="215" t="s">
        <v>659</v>
      </c>
      <c r="G457" s="41"/>
      <c r="H457" s="41"/>
      <c r="I457" s="216"/>
      <c r="J457" s="41"/>
      <c r="K457" s="41"/>
      <c r="L457" s="45"/>
      <c r="M457" s="217"/>
      <c r="N457" s="218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138</v>
      </c>
      <c r="AU457" s="18" t="s">
        <v>85</v>
      </c>
    </row>
    <row r="458" s="13" customFormat="1">
      <c r="A458" s="13"/>
      <c r="B458" s="219"/>
      <c r="C458" s="220"/>
      <c r="D458" s="221" t="s">
        <v>140</v>
      </c>
      <c r="E458" s="222" t="s">
        <v>19</v>
      </c>
      <c r="F458" s="223" t="s">
        <v>660</v>
      </c>
      <c r="G458" s="220"/>
      <c r="H458" s="222" t="s">
        <v>19</v>
      </c>
      <c r="I458" s="224"/>
      <c r="J458" s="220"/>
      <c r="K458" s="220"/>
      <c r="L458" s="225"/>
      <c r="M458" s="226"/>
      <c r="N458" s="227"/>
      <c r="O458" s="227"/>
      <c r="P458" s="227"/>
      <c r="Q458" s="227"/>
      <c r="R458" s="227"/>
      <c r="S458" s="227"/>
      <c r="T458" s="22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29" t="s">
        <v>140</v>
      </c>
      <c r="AU458" s="229" t="s">
        <v>85</v>
      </c>
      <c r="AV458" s="13" t="s">
        <v>83</v>
      </c>
      <c r="AW458" s="13" t="s">
        <v>37</v>
      </c>
      <c r="AX458" s="13" t="s">
        <v>75</v>
      </c>
      <c r="AY458" s="229" t="s">
        <v>128</v>
      </c>
    </row>
    <row r="459" s="14" customFormat="1">
      <c r="A459" s="14"/>
      <c r="B459" s="230"/>
      <c r="C459" s="231"/>
      <c r="D459" s="221" t="s">
        <v>140</v>
      </c>
      <c r="E459" s="232" t="s">
        <v>19</v>
      </c>
      <c r="F459" s="233" t="s">
        <v>585</v>
      </c>
      <c r="G459" s="231"/>
      <c r="H459" s="234">
        <v>68</v>
      </c>
      <c r="I459" s="235"/>
      <c r="J459" s="231"/>
      <c r="K459" s="231"/>
      <c r="L459" s="236"/>
      <c r="M459" s="237"/>
      <c r="N459" s="238"/>
      <c r="O459" s="238"/>
      <c r="P459" s="238"/>
      <c r="Q459" s="238"/>
      <c r="R459" s="238"/>
      <c r="S459" s="238"/>
      <c r="T459" s="23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0" t="s">
        <v>140</v>
      </c>
      <c r="AU459" s="240" t="s">
        <v>85</v>
      </c>
      <c r="AV459" s="14" t="s">
        <v>85</v>
      </c>
      <c r="AW459" s="14" t="s">
        <v>37</v>
      </c>
      <c r="AX459" s="14" t="s">
        <v>83</v>
      </c>
      <c r="AY459" s="240" t="s">
        <v>128</v>
      </c>
    </row>
    <row r="460" s="2" customFormat="1" ht="16.5" customHeight="1">
      <c r="A460" s="39"/>
      <c r="B460" s="40"/>
      <c r="C460" s="242" t="s">
        <v>661</v>
      </c>
      <c r="D460" s="242" t="s">
        <v>227</v>
      </c>
      <c r="E460" s="243" t="s">
        <v>662</v>
      </c>
      <c r="F460" s="244" t="s">
        <v>663</v>
      </c>
      <c r="G460" s="245" t="s">
        <v>147</v>
      </c>
      <c r="H460" s="246">
        <v>68</v>
      </c>
      <c r="I460" s="247"/>
      <c r="J460" s="248">
        <f>ROUND(I460*H460,2)</f>
        <v>0</v>
      </c>
      <c r="K460" s="244" t="s">
        <v>19</v>
      </c>
      <c r="L460" s="249"/>
      <c r="M460" s="250" t="s">
        <v>19</v>
      </c>
      <c r="N460" s="251" t="s">
        <v>46</v>
      </c>
      <c r="O460" s="85"/>
      <c r="P460" s="210">
        <f>O460*H460</f>
        <v>0</v>
      </c>
      <c r="Q460" s="210">
        <v>0.00029999999999999997</v>
      </c>
      <c r="R460" s="210">
        <f>Q460*H460</f>
        <v>0.020399999999999998</v>
      </c>
      <c r="S460" s="210">
        <v>0</v>
      </c>
      <c r="T460" s="211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2" t="s">
        <v>230</v>
      </c>
      <c r="AT460" s="212" t="s">
        <v>227</v>
      </c>
      <c r="AU460" s="212" t="s">
        <v>85</v>
      </c>
      <c r="AY460" s="18" t="s">
        <v>128</v>
      </c>
      <c r="BE460" s="213">
        <f>IF(N460="základní",J460,0)</f>
        <v>0</v>
      </c>
      <c r="BF460" s="213">
        <f>IF(N460="snížená",J460,0)</f>
        <v>0</v>
      </c>
      <c r="BG460" s="213">
        <f>IF(N460="zákl. přenesená",J460,0)</f>
        <v>0</v>
      </c>
      <c r="BH460" s="213">
        <f>IF(N460="sníž. přenesená",J460,0)</f>
        <v>0</v>
      </c>
      <c r="BI460" s="213">
        <f>IF(N460="nulová",J460,0)</f>
        <v>0</v>
      </c>
      <c r="BJ460" s="18" t="s">
        <v>83</v>
      </c>
      <c r="BK460" s="213">
        <f>ROUND(I460*H460,2)</f>
        <v>0</v>
      </c>
      <c r="BL460" s="18" t="s">
        <v>221</v>
      </c>
      <c r="BM460" s="212" t="s">
        <v>664</v>
      </c>
    </row>
    <row r="461" s="2" customFormat="1" ht="16.5" customHeight="1">
      <c r="A461" s="39"/>
      <c r="B461" s="40"/>
      <c r="C461" s="201" t="s">
        <v>665</v>
      </c>
      <c r="D461" s="201" t="s">
        <v>131</v>
      </c>
      <c r="E461" s="202" t="s">
        <v>666</v>
      </c>
      <c r="F461" s="203" t="s">
        <v>667</v>
      </c>
      <c r="G461" s="204" t="s">
        <v>287</v>
      </c>
      <c r="H461" s="205">
        <v>4</v>
      </c>
      <c r="I461" s="206"/>
      <c r="J461" s="207">
        <f>ROUND(I461*H461,2)</f>
        <v>0</v>
      </c>
      <c r="K461" s="203" t="s">
        <v>135</v>
      </c>
      <c r="L461" s="45"/>
      <c r="M461" s="208" t="s">
        <v>19</v>
      </c>
      <c r="N461" s="209" t="s">
        <v>46</v>
      </c>
      <c r="O461" s="85"/>
      <c r="P461" s="210">
        <f>O461*H461</f>
        <v>0</v>
      </c>
      <c r="Q461" s="210">
        <v>0</v>
      </c>
      <c r="R461" s="210">
        <f>Q461*H461</f>
        <v>0</v>
      </c>
      <c r="S461" s="210">
        <v>0.029999999999999999</v>
      </c>
      <c r="T461" s="211">
        <f>S461*H461</f>
        <v>0.12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12" t="s">
        <v>221</v>
      </c>
      <c r="AT461" s="212" t="s">
        <v>131</v>
      </c>
      <c r="AU461" s="212" t="s">
        <v>85</v>
      </c>
      <c r="AY461" s="18" t="s">
        <v>128</v>
      </c>
      <c r="BE461" s="213">
        <f>IF(N461="základní",J461,0)</f>
        <v>0</v>
      </c>
      <c r="BF461" s="213">
        <f>IF(N461="snížená",J461,0)</f>
        <v>0</v>
      </c>
      <c r="BG461" s="213">
        <f>IF(N461="zákl. přenesená",J461,0)</f>
        <v>0</v>
      </c>
      <c r="BH461" s="213">
        <f>IF(N461="sníž. přenesená",J461,0)</f>
        <v>0</v>
      </c>
      <c r="BI461" s="213">
        <f>IF(N461="nulová",J461,0)</f>
        <v>0</v>
      </c>
      <c r="BJ461" s="18" t="s">
        <v>83</v>
      </c>
      <c r="BK461" s="213">
        <f>ROUND(I461*H461,2)</f>
        <v>0</v>
      </c>
      <c r="BL461" s="18" t="s">
        <v>221</v>
      </c>
      <c r="BM461" s="212" t="s">
        <v>668</v>
      </c>
    </row>
    <row r="462" s="2" customFormat="1">
      <c r="A462" s="39"/>
      <c r="B462" s="40"/>
      <c r="C462" s="41"/>
      <c r="D462" s="214" t="s">
        <v>138</v>
      </c>
      <c r="E462" s="41"/>
      <c r="F462" s="215" t="s">
        <v>669</v>
      </c>
      <c r="G462" s="41"/>
      <c r="H462" s="41"/>
      <c r="I462" s="216"/>
      <c r="J462" s="41"/>
      <c r="K462" s="41"/>
      <c r="L462" s="45"/>
      <c r="M462" s="217"/>
      <c r="N462" s="218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138</v>
      </c>
      <c r="AU462" s="18" t="s">
        <v>85</v>
      </c>
    </row>
    <row r="463" s="13" customFormat="1">
      <c r="A463" s="13"/>
      <c r="B463" s="219"/>
      <c r="C463" s="220"/>
      <c r="D463" s="221" t="s">
        <v>140</v>
      </c>
      <c r="E463" s="222" t="s">
        <v>19</v>
      </c>
      <c r="F463" s="223" t="s">
        <v>670</v>
      </c>
      <c r="G463" s="220"/>
      <c r="H463" s="222" t="s">
        <v>19</v>
      </c>
      <c r="I463" s="224"/>
      <c r="J463" s="220"/>
      <c r="K463" s="220"/>
      <c r="L463" s="225"/>
      <c r="M463" s="226"/>
      <c r="N463" s="227"/>
      <c r="O463" s="227"/>
      <c r="P463" s="227"/>
      <c r="Q463" s="227"/>
      <c r="R463" s="227"/>
      <c r="S463" s="227"/>
      <c r="T463" s="22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29" t="s">
        <v>140</v>
      </c>
      <c r="AU463" s="229" t="s">
        <v>85</v>
      </c>
      <c r="AV463" s="13" t="s">
        <v>83</v>
      </c>
      <c r="AW463" s="13" t="s">
        <v>37</v>
      </c>
      <c r="AX463" s="13" t="s">
        <v>75</v>
      </c>
      <c r="AY463" s="229" t="s">
        <v>128</v>
      </c>
    </row>
    <row r="464" s="14" customFormat="1">
      <c r="A464" s="14"/>
      <c r="B464" s="230"/>
      <c r="C464" s="231"/>
      <c r="D464" s="221" t="s">
        <v>140</v>
      </c>
      <c r="E464" s="232" t="s">
        <v>19</v>
      </c>
      <c r="F464" s="233" t="s">
        <v>136</v>
      </c>
      <c r="G464" s="231"/>
      <c r="H464" s="234">
        <v>4</v>
      </c>
      <c r="I464" s="235"/>
      <c r="J464" s="231"/>
      <c r="K464" s="231"/>
      <c r="L464" s="236"/>
      <c r="M464" s="237"/>
      <c r="N464" s="238"/>
      <c r="O464" s="238"/>
      <c r="P464" s="238"/>
      <c r="Q464" s="238"/>
      <c r="R464" s="238"/>
      <c r="S464" s="238"/>
      <c r="T464" s="23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0" t="s">
        <v>140</v>
      </c>
      <c r="AU464" s="240" t="s">
        <v>85</v>
      </c>
      <c r="AV464" s="14" t="s">
        <v>85</v>
      </c>
      <c r="AW464" s="14" t="s">
        <v>37</v>
      </c>
      <c r="AX464" s="14" t="s">
        <v>83</v>
      </c>
      <c r="AY464" s="240" t="s">
        <v>128</v>
      </c>
    </row>
    <row r="465" s="2" customFormat="1" ht="16.5" customHeight="1">
      <c r="A465" s="39"/>
      <c r="B465" s="40"/>
      <c r="C465" s="201" t="s">
        <v>671</v>
      </c>
      <c r="D465" s="201" t="s">
        <v>131</v>
      </c>
      <c r="E465" s="202" t="s">
        <v>672</v>
      </c>
      <c r="F465" s="203" t="s">
        <v>673</v>
      </c>
      <c r="G465" s="204" t="s">
        <v>287</v>
      </c>
      <c r="H465" s="205">
        <v>4</v>
      </c>
      <c r="I465" s="206"/>
      <c r="J465" s="207">
        <f>ROUND(I465*H465,2)</f>
        <v>0</v>
      </c>
      <c r="K465" s="203" t="s">
        <v>135</v>
      </c>
      <c r="L465" s="45"/>
      <c r="M465" s="208" t="s">
        <v>19</v>
      </c>
      <c r="N465" s="209" t="s">
        <v>46</v>
      </c>
      <c r="O465" s="85"/>
      <c r="P465" s="210">
        <f>O465*H465</f>
        <v>0</v>
      </c>
      <c r="Q465" s="210">
        <v>0</v>
      </c>
      <c r="R465" s="210">
        <f>Q465*H465</f>
        <v>0</v>
      </c>
      <c r="S465" s="210">
        <v>0</v>
      </c>
      <c r="T465" s="211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12" t="s">
        <v>221</v>
      </c>
      <c r="AT465" s="212" t="s">
        <v>131</v>
      </c>
      <c r="AU465" s="212" t="s">
        <v>85</v>
      </c>
      <c r="AY465" s="18" t="s">
        <v>128</v>
      </c>
      <c r="BE465" s="213">
        <f>IF(N465="základní",J465,0)</f>
        <v>0</v>
      </c>
      <c r="BF465" s="213">
        <f>IF(N465="snížená",J465,0)</f>
        <v>0</v>
      </c>
      <c r="BG465" s="213">
        <f>IF(N465="zákl. přenesená",J465,0)</f>
        <v>0</v>
      </c>
      <c r="BH465" s="213">
        <f>IF(N465="sníž. přenesená",J465,0)</f>
        <v>0</v>
      </c>
      <c r="BI465" s="213">
        <f>IF(N465="nulová",J465,0)</f>
        <v>0</v>
      </c>
      <c r="BJ465" s="18" t="s">
        <v>83</v>
      </c>
      <c r="BK465" s="213">
        <f>ROUND(I465*H465,2)</f>
        <v>0</v>
      </c>
      <c r="BL465" s="18" t="s">
        <v>221</v>
      </c>
      <c r="BM465" s="212" t="s">
        <v>674</v>
      </c>
    </row>
    <row r="466" s="2" customFormat="1">
      <c r="A466" s="39"/>
      <c r="B466" s="40"/>
      <c r="C466" s="41"/>
      <c r="D466" s="214" t="s">
        <v>138</v>
      </c>
      <c r="E466" s="41"/>
      <c r="F466" s="215" t="s">
        <v>675</v>
      </c>
      <c r="G466" s="41"/>
      <c r="H466" s="41"/>
      <c r="I466" s="216"/>
      <c r="J466" s="41"/>
      <c r="K466" s="41"/>
      <c r="L466" s="45"/>
      <c r="M466" s="217"/>
      <c r="N466" s="218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138</v>
      </c>
      <c r="AU466" s="18" t="s">
        <v>85</v>
      </c>
    </row>
    <row r="467" s="13" customFormat="1">
      <c r="A467" s="13"/>
      <c r="B467" s="219"/>
      <c r="C467" s="220"/>
      <c r="D467" s="221" t="s">
        <v>140</v>
      </c>
      <c r="E467" s="222" t="s">
        <v>19</v>
      </c>
      <c r="F467" s="223" t="s">
        <v>670</v>
      </c>
      <c r="G467" s="220"/>
      <c r="H467" s="222" t="s">
        <v>19</v>
      </c>
      <c r="I467" s="224"/>
      <c r="J467" s="220"/>
      <c r="K467" s="220"/>
      <c r="L467" s="225"/>
      <c r="M467" s="226"/>
      <c r="N467" s="227"/>
      <c r="O467" s="227"/>
      <c r="P467" s="227"/>
      <c r="Q467" s="227"/>
      <c r="R467" s="227"/>
      <c r="S467" s="227"/>
      <c r="T467" s="22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29" t="s">
        <v>140</v>
      </c>
      <c r="AU467" s="229" t="s">
        <v>85</v>
      </c>
      <c r="AV467" s="13" t="s">
        <v>83</v>
      </c>
      <c r="AW467" s="13" t="s">
        <v>37</v>
      </c>
      <c r="AX467" s="13" t="s">
        <v>75</v>
      </c>
      <c r="AY467" s="229" t="s">
        <v>128</v>
      </c>
    </row>
    <row r="468" s="14" customFormat="1">
      <c r="A468" s="14"/>
      <c r="B468" s="230"/>
      <c r="C468" s="231"/>
      <c r="D468" s="221" t="s">
        <v>140</v>
      </c>
      <c r="E468" s="232" t="s">
        <v>19</v>
      </c>
      <c r="F468" s="233" t="s">
        <v>136</v>
      </c>
      <c r="G468" s="231"/>
      <c r="H468" s="234">
        <v>4</v>
      </c>
      <c r="I468" s="235"/>
      <c r="J468" s="231"/>
      <c r="K468" s="231"/>
      <c r="L468" s="236"/>
      <c r="M468" s="237"/>
      <c r="N468" s="238"/>
      <c r="O468" s="238"/>
      <c r="P468" s="238"/>
      <c r="Q468" s="238"/>
      <c r="R468" s="238"/>
      <c r="S468" s="238"/>
      <c r="T468" s="23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0" t="s">
        <v>140</v>
      </c>
      <c r="AU468" s="240" t="s">
        <v>85</v>
      </c>
      <c r="AV468" s="14" t="s">
        <v>85</v>
      </c>
      <c r="AW468" s="14" t="s">
        <v>37</v>
      </c>
      <c r="AX468" s="14" t="s">
        <v>83</v>
      </c>
      <c r="AY468" s="240" t="s">
        <v>128</v>
      </c>
    </row>
    <row r="469" s="2" customFormat="1" ht="21.75" customHeight="1">
      <c r="A469" s="39"/>
      <c r="B469" s="40"/>
      <c r="C469" s="242" t="s">
        <v>676</v>
      </c>
      <c r="D469" s="242" t="s">
        <v>227</v>
      </c>
      <c r="E469" s="243" t="s">
        <v>677</v>
      </c>
      <c r="F469" s="244" t="s">
        <v>678</v>
      </c>
      <c r="G469" s="245" t="s">
        <v>287</v>
      </c>
      <c r="H469" s="246">
        <v>4</v>
      </c>
      <c r="I469" s="247"/>
      <c r="J469" s="248">
        <f>ROUND(I469*H469,2)</f>
        <v>0</v>
      </c>
      <c r="K469" s="244" t="s">
        <v>135</v>
      </c>
      <c r="L469" s="249"/>
      <c r="M469" s="250" t="s">
        <v>19</v>
      </c>
      <c r="N469" s="251" t="s">
        <v>46</v>
      </c>
      <c r="O469" s="85"/>
      <c r="P469" s="210">
        <f>O469*H469</f>
        <v>0</v>
      </c>
      <c r="Q469" s="210">
        <v>0.053100000000000001</v>
      </c>
      <c r="R469" s="210">
        <f>Q469*H469</f>
        <v>0.21240000000000001</v>
      </c>
      <c r="S469" s="210">
        <v>0</v>
      </c>
      <c r="T469" s="211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12" t="s">
        <v>230</v>
      </c>
      <c r="AT469" s="212" t="s">
        <v>227</v>
      </c>
      <c r="AU469" s="212" t="s">
        <v>85</v>
      </c>
      <c r="AY469" s="18" t="s">
        <v>128</v>
      </c>
      <c r="BE469" s="213">
        <f>IF(N469="základní",J469,0)</f>
        <v>0</v>
      </c>
      <c r="BF469" s="213">
        <f>IF(N469="snížená",J469,0)</f>
        <v>0</v>
      </c>
      <c r="BG469" s="213">
        <f>IF(N469="zákl. přenesená",J469,0)</f>
        <v>0</v>
      </c>
      <c r="BH469" s="213">
        <f>IF(N469="sníž. přenesená",J469,0)</f>
        <v>0</v>
      </c>
      <c r="BI469" s="213">
        <f>IF(N469="nulová",J469,0)</f>
        <v>0</v>
      </c>
      <c r="BJ469" s="18" t="s">
        <v>83</v>
      </c>
      <c r="BK469" s="213">
        <f>ROUND(I469*H469,2)</f>
        <v>0</v>
      </c>
      <c r="BL469" s="18" t="s">
        <v>221</v>
      </c>
      <c r="BM469" s="212" t="s">
        <v>679</v>
      </c>
    </row>
    <row r="470" s="2" customFormat="1">
      <c r="A470" s="39"/>
      <c r="B470" s="40"/>
      <c r="C470" s="41"/>
      <c r="D470" s="221" t="s">
        <v>184</v>
      </c>
      <c r="E470" s="41"/>
      <c r="F470" s="241" t="s">
        <v>680</v>
      </c>
      <c r="G470" s="41"/>
      <c r="H470" s="41"/>
      <c r="I470" s="216"/>
      <c r="J470" s="41"/>
      <c r="K470" s="41"/>
      <c r="L470" s="45"/>
      <c r="M470" s="217"/>
      <c r="N470" s="218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184</v>
      </c>
      <c r="AU470" s="18" t="s">
        <v>85</v>
      </c>
    </row>
    <row r="471" s="2" customFormat="1" ht="24.15" customHeight="1">
      <c r="A471" s="39"/>
      <c r="B471" s="40"/>
      <c r="C471" s="201" t="s">
        <v>681</v>
      </c>
      <c r="D471" s="201" t="s">
        <v>131</v>
      </c>
      <c r="E471" s="202" t="s">
        <v>682</v>
      </c>
      <c r="F471" s="203" t="s">
        <v>683</v>
      </c>
      <c r="G471" s="204" t="s">
        <v>287</v>
      </c>
      <c r="H471" s="205">
        <v>4</v>
      </c>
      <c r="I471" s="206"/>
      <c r="J471" s="207">
        <f>ROUND(I471*H471,2)</f>
        <v>0</v>
      </c>
      <c r="K471" s="203" t="s">
        <v>135</v>
      </c>
      <c r="L471" s="45"/>
      <c r="M471" s="208" t="s">
        <v>19</v>
      </c>
      <c r="N471" s="209" t="s">
        <v>46</v>
      </c>
      <c r="O471" s="85"/>
      <c r="P471" s="210">
        <f>O471*H471</f>
        <v>0</v>
      </c>
      <c r="Q471" s="210">
        <v>0</v>
      </c>
      <c r="R471" s="210">
        <f>Q471*H471</f>
        <v>0</v>
      </c>
      <c r="S471" s="210">
        <v>0</v>
      </c>
      <c r="T471" s="211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12" t="s">
        <v>221</v>
      </c>
      <c r="AT471" s="212" t="s">
        <v>131</v>
      </c>
      <c r="AU471" s="212" t="s">
        <v>85</v>
      </c>
      <c r="AY471" s="18" t="s">
        <v>128</v>
      </c>
      <c r="BE471" s="213">
        <f>IF(N471="základní",J471,0)</f>
        <v>0</v>
      </c>
      <c r="BF471" s="213">
        <f>IF(N471="snížená",J471,0)</f>
        <v>0</v>
      </c>
      <c r="BG471" s="213">
        <f>IF(N471="zákl. přenesená",J471,0)</f>
        <v>0</v>
      </c>
      <c r="BH471" s="213">
        <f>IF(N471="sníž. přenesená",J471,0)</f>
        <v>0</v>
      </c>
      <c r="BI471" s="213">
        <f>IF(N471="nulová",J471,0)</f>
        <v>0</v>
      </c>
      <c r="BJ471" s="18" t="s">
        <v>83</v>
      </c>
      <c r="BK471" s="213">
        <f>ROUND(I471*H471,2)</f>
        <v>0</v>
      </c>
      <c r="BL471" s="18" t="s">
        <v>221</v>
      </c>
      <c r="BM471" s="212" t="s">
        <v>684</v>
      </c>
    </row>
    <row r="472" s="2" customFormat="1">
      <c r="A472" s="39"/>
      <c r="B472" s="40"/>
      <c r="C472" s="41"/>
      <c r="D472" s="214" t="s">
        <v>138</v>
      </c>
      <c r="E472" s="41"/>
      <c r="F472" s="215" t="s">
        <v>685</v>
      </c>
      <c r="G472" s="41"/>
      <c r="H472" s="41"/>
      <c r="I472" s="216"/>
      <c r="J472" s="41"/>
      <c r="K472" s="41"/>
      <c r="L472" s="45"/>
      <c r="M472" s="217"/>
      <c r="N472" s="218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138</v>
      </c>
      <c r="AU472" s="18" t="s">
        <v>85</v>
      </c>
    </row>
    <row r="473" s="2" customFormat="1" ht="24.15" customHeight="1">
      <c r="A473" s="39"/>
      <c r="B473" s="40"/>
      <c r="C473" s="201" t="s">
        <v>686</v>
      </c>
      <c r="D473" s="201" t="s">
        <v>131</v>
      </c>
      <c r="E473" s="202" t="s">
        <v>687</v>
      </c>
      <c r="F473" s="203" t="s">
        <v>688</v>
      </c>
      <c r="G473" s="204" t="s">
        <v>147</v>
      </c>
      <c r="H473" s="205">
        <v>15</v>
      </c>
      <c r="I473" s="206"/>
      <c r="J473" s="207">
        <f>ROUND(I473*H473,2)</f>
        <v>0</v>
      </c>
      <c r="K473" s="203" t="s">
        <v>135</v>
      </c>
      <c r="L473" s="45"/>
      <c r="M473" s="208" t="s">
        <v>19</v>
      </c>
      <c r="N473" s="209" t="s">
        <v>46</v>
      </c>
      <c r="O473" s="85"/>
      <c r="P473" s="210">
        <f>O473*H473</f>
        <v>0</v>
      </c>
      <c r="Q473" s="210">
        <v>0</v>
      </c>
      <c r="R473" s="210">
        <f>Q473*H473</f>
        <v>0</v>
      </c>
      <c r="S473" s="210">
        <v>0</v>
      </c>
      <c r="T473" s="211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12" t="s">
        <v>221</v>
      </c>
      <c r="AT473" s="212" t="s">
        <v>131</v>
      </c>
      <c r="AU473" s="212" t="s">
        <v>85</v>
      </c>
      <c r="AY473" s="18" t="s">
        <v>128</v>
      </c>
      <c r="BE473" s="213">
        <f>IF(N473="základní",J473,0)</f>
        <v>0</v>
      </c>
      <c r="BF473" s="213">
        <f>IF(N473="snížená",J473,0)</f>
        <v>0</v>
      </c>
      <c r="BG473" s="213">
        <f>IF(N473="zákl. přenesená",J473,0)</f>
        <v>0</v>
      </c>
      <c r="BH473" s="213">
        <f>IF(N473="sníž. přenesená",J473,0)</f>
        <v>0</v>
      </c>
      <c r="BI473" s="213">
        <f>IF(N473="nulová",J473,0)</f>
        <v>0</v>
      </c>
      <c r="BJ473" s="18" t="s">
        <v>83</v>
      </c>
      <c r="BK473" s="213">
        <f>ROUND(I473*H473,2)</f>
        <v>0</v>
      </c>
      <c r="BL473" s="18" t="s">
        <v>221</v>
      </c>
      <c r="BM473" s="212" t="s">
        <v>689</v>
      </c>
    </row>
    <row r="474" s="2" customFormat="1">
      <c r="A474" s="39"/>
      <c r="B474" s="40"/>
      <c r="C474" s="41"/>
      <c r="D474" s="214" t="s">
        <v>138</v>
      </c>
      <c r="E474" s="41"/>
      <c r="F474" s="215" t="s">
        <v>690</v>
      </c>
      <c r="G474" s="41"/>
      <c r="H474" s="41"/>
      <c r="I474" s="216"/>
      <c r="J474" s="41"/>
      <c r="K474" s="41"/>
      <c r="L474" s="45"/>
      <c r="M474" s="217"/>
      <c r="N474" s="218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138</v>
      </c>
      <c r="AU474" s="18" t="s">
        <v>85</v>
      </c>
    </row>
    <row r="475" s="2" customFormat="1">
      <c r="A475" s="39"/>
      <c r="B475" s="40"/>
      <c r="C475" s="41"/>
      <c r="D475" s="221" t="s">
        <v>184</v>
      </c>
      <c r="E475" s="41"/>
      <c r="F475" s="241" t="s">
        <v>691</v>
      </c>
      <c r="G475" s="41"/>
      <c r="H475" s="41"/>
      <c r="I475" s="216"/>
      <c r="J475" s="41"/>
      <c r="K475" s="41"/>
      <c r="L475" s="45"/>
      <c r="M475" s="217"/>
      <c r="N475" s="218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184</v>
      </c>
      <c r="AU475" s="18" t="s">
        <v>85</v>
      </c>
    </row>
    <row r="476" s="13" customFormat="1">
      <c r="A476" s="13"/>
      <c r="B476" s="219"/>
      <c r="C476" s="220"/>
      <c r="D476" s="221" t="s">
        <v>140</v>
      </c>
      <c r="E476" s="222" t="s">
        <v>19</v>
      </c>
      <c r="F476" s="223" t="s">
        <v>692</v>
      </c>
      <c r="G476" s="220"/>
      <c r="H476" s="222" t="s">
        <v>19</v>
      </c>
      <c r="I476" s="224"/>
      <c r="J476" s="220"/>
      <c r="K476" s="220"/>
      <c r="L476" s="225"/>
      <c r="M476" s="226"/>
      <c r="N476" s="227"/>
      <c r="O476" s="227"/>
      <c r="P476" s="227"/>
      <c r="Q476" s="227"/>
      <c r="R476" s="227"/>
      <c r="S476" s="227"/>
      <c r="T476" s="22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29" t="s">
        <v>140</v>
      </c>
      <c r="AU476" s="229" t="s">
        <v>85</v>
      </c>
      <c r="AV476" s="13" t="s">
        <v>83</v>
      </c>
      <c r="AW476" s="13" t="s">
        <v>37</v>
      </c>
      <c r="AX476" s="13" t="s">
        <v>75</v>
      </c>
      <c r="AY476" s="229" t="s">
        <v>128</v>
      </c>
    </row>
    <row r="477" s="14" customFormat="1">
      <c r="A477" s="14"/>
      <c r="B477" s="230"/>
      <c r="C477" s="231"/>
      <c r="D477" s="221" t="s">
        <v>140</v>
      </c>
      <c r="E477" s="232" t="s">
        <v>19</v>
      </c>
      <c r="F477" s="233" t="s">
        <v>8</v>
      </c>
      <c r="G477" s="231"/>
      <c r="H477" s="234">
        <v>15</v>
      </c>
      <c r="I477" s="235"/>
      <c r="J477" s="231"/>
      <c r="K477" s="231"/>
      <c r="L477" s="236"/>
      <c r="M477" s="237"/>
      <c r="N477" s="238"/>
      <c r="O477" s="238"/>
      <c r="P477" s="238"/>
      <c r="Q477" s="238"/>
      <c r="R477" s="238"/>
      <c r="S477" s="238"/>
      <c r="T477" s="23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0" t="s">
        <v>140</v>
      </c>
      <c r="AU477" s="240" t="s">
        <v>85</v>
      </c>
      <c r="AV477" s="14" t="s">
        <v>85</v>
      </c>
      <c r="AW477" s="14" t="s">
        <v>37</v>
      </c>
      <c r="AX477" s="14" t="s">
        <v>83</v>
      </c>
      <c r="AY477" s="240" t="s">
        <v>128</v>
      </c>
    </row>
    <row r="478" s="2" customFormat="1" ht="16.5" customHeight="1">
      <c r="A478" s="39"/>
      <c r="B478" s="40"/>
      <c r="C478" s="242" t="s">
        <v>693</v>
      </c>
      <c r="D478" s="242" t="s">
        <v>227</v>
      </c>
      <c r="E478" s="243" t="s">
        <v>694</v>
      </c>
      <c r="F478" s="244" t="s">
        <v>695</v>
      </c>
      <c r="G478" s="245" t="s">
        <v>147</v>
      </c>
      <c r="H478" s="246">
        <v>15</v>
      </c>
      <c r="I478" s="247"/>
      <c r="J478" s="248">
        <f>ROUND(I478*H478,2)</f>
        <v>0</v>
      </c>
      <c r="K478" s="244" t="s">
        <v>135</v>
      </c>
      <c r="L478" s="249"/>
      <c r="M478" s="250" t="s">
        <v>19</v>
      </c>
      <c r="N478" s="251" t="s">
        <v>46</v>
      </c>
      <c r="O478" s="85"/>
      <c r="P478" s="210">
        <f>O478*H478</f>
        <v>0</v>
      </c>
      <c r="Q478" s="210">
        <v>0.0020899999999999998</v>
      </c>
      <c r="R478" s="210">
        <f>Q478*H478</f>
        <v>0.031349999999999996</v>
      </c>
      <c r="S478" s="210">
        <v>0</v>
      </c>
      <c r="T478" s="211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2" t="s">
        <v>230</v>
      </c>
      <c r="AT478" s="212" t="s">
        <v>227</v>
      </c>
      <c r="AU478" s="212" t="s">
        <v>85</v>
      </c>
      <c r="AY478" s="18" t="s">
        <v>128</v>
      </c>
      <c r="BE478" s="213">
        <f>IF(N478="základní",J478,0)</f>
        <v>0</v>
      </c>
      <c r="BF478" s="213">
        <f>IF(N478="snížená",J478,0)</f>
        <v>0</v>
      </c>
      <c r="BG478" s="213">
        <f>IF(N478="zákl. přenesená",J478,0)</f>
        <v>0</v>
      </c>
      <c r="BH478" s="213">
        <f>IF(N478="sníž. přenesená",J478,0)</f>
        <v>0</v>
      </c>
      <c r="BI478" s="213">
        <f>IF(N478="nulová",J478,0)</f>
        <v>0</v>
      </c>
      <c r="BJ478" s="18" t="s">
        <v>83</v>
      </c>
      <c r="BK478" s="213">
        <f>ROUND(I478*H478,2)</f>
        <v>0</v>
      </c>
      <c r="BL478" s="18" t="s">
        <v>221</v>
      </c>
      <c r="BM478" s="212" t="s">
        <v>696</v>
      </c>
    </row>
    <row r="479" s="2" customFormat="1" ht="24.15" customHeight="1">
      <c r="A479" s="39"/>
      <c r="B479" s="40"/>
      <c r="C479" s="201" t="s">
        <v>697</v>
      </c>
      <c r="D479" s="201" t="s">
        <v>131</v>
      </c>
      <c r="E479" s="202" t="s">
        <v>698</v>
      </c>
      <c r="F479" s="203" t="s">
        <v>699</v>
      </c>
      <c r="G479" s="204" t="s">
        <v>171</v>
      </c>
      <c r="H479" s="205">
        <v>0.26400000000000001</v>
      </c>
      <c r="I479" s="206"/>
      <c r="J479" s="207">
        <f>ROUND(I479*H479,2)</f>
        <v>0</v>
      </c>
      <c r="K479" s="203" t="s">
        <v>135</v>
      </c>
      <c r="L479" s="45"/>
      <c r="M479" s="208" t="s">
        <v>19</v>
      </c>
      <c r="N479" s="209" t="s">
        <v>46</v>
      </c>
      <c r="O479" s="85"/>
      <c r="P479" s="210">
        <f>O479*H479</f>
        <v>0</v>
      </c>
      <c r="Q479" s="210">
        <v>0</v>
      </c>
      <c r="R479" s="210">
        <f>Q479*H479</f>
        <v>0</v>
      </c>
      <c r="S479" s="210">
        <v>0</v>
      </c>
      <c r="T479" s="211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12" t="s">
        <v>221</v>
      </c>
      <c r="AT479" s="212" t="s">
        <v>131</v>
      </c>
      <c r="AU479" s="212" t="s">
        <v>85</v>
      </c>
      <c r="AY479" s="18" t="s">
        <v>128</v>
      </c>
      <c r="BE479" s="213">
        <f>IF(N479="základní",J479,0)</f>
        <v>0</v>
      </c>
      <c r="BF479" s="213">
        <f>IF(N479="snížená",J479,0)</f>
        <v>0</v>
      </c>
      <c r="BG479" s="213">
        <f>IF(N479="zákl. přenesená",J479,0)</f>
        <v>0</v>
      </c>
      <c r="BH479" s="213">
        <f>IF(N479="sníž. přenesená",J479,0)</f>
        <v>0</v>
      </c>
      <c r="BI479" s="213">
        <f>IF(N479="nulová",J479,0)</f>
        <v>0</v>
      </c>
      <c r="BJ479" s="18" t="s">
        <v>83</v>
      </c>
      <c r="BK479" s="213">
        <f>ROUND(I479*H479,2)</f>
        <v>0</v>
      </c>
      <c r="BL479" s="18" t="s">
        <v>221</v>
      </c>
      <c r="BM479" s="212" t="s">
        <v>700</v>
      </c>
    </row>
    <row r="480" s="2" customFormat="1">
      <c r="A480" s="39"/>
      <c r="B480" s="40"/>
      <c r="C480" s="41"/>
      <c r="D480" s="214" t="s">
        <v>138</v>
      </c>
      <c r="E480" s="41"/>
      <c r="F480" s="215" t="s">
        <v>701</v>
      </c>
      <c r="G480" s="41"/>
      <c r="H480" s="41"/>
      <c r="I480" s="216"/>
      <c r="J480" s="41"/>
      <c r="K480" s="41"/>
      <c r="L480" s="45"/>
      <c r="M480" s="217"/>
      <c r="N480" s="218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138</v>
      </c>
      <c r="AU480" s="18" t="s">
        <v>85</v>
      </c>
    </row>
    <row r="481" s="12" customFormat="1" ht="22.8" customHeight="1">
      <c r="A481" s="12"/>
      <c r="B481" s="185"/>
      <c r="C481" s="186"/>
      <c r="D481" s="187" t="s">
        <v>74</v>
      </c>
      <c r="E481" s="199" t="s">
        <v>702</v>
      </c>
      <c r="F481" s="199" t="s">
        <v>703</v>
      </c>
      <c r="G481" s="186"/>
      <c r="H481" s="186"/>
      <c r="I481" s="189"/>
      <c r="J481" s="200">
        <f>BK481</f>
        <v>0</v>
      </c>
      <c r="K481" s="186"/>
      <c r="L481" s="191"/>
      <c r="M481" s="192"/>
      <c r="N481" s="193"/>
      <c r="O481" s="193"/>
      <c r="P481" s="194">
        <f>SUM(P482:P485)</f>
        <v>0</v>
      </c>
      <c r="Q481" s="193"/>
      <c r="R481" s="194">
        <f>SUM(R482:R485)</f>
        <v>0.00026053999999999997</v>
      </c>
      <c r="S481" s="193"/>
      <c r="T481" s="195">
        <f>SUM(T482:T485)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196" t="s">
        <v>85</v>
      </c>
      <c r="AT481" s="197" t="s">
        <v>74</v>
      </c>
      <c r="AU481" s="197" t="s">
        <v>83</v>
      </c>
      <c r="AY481" s="196" t="s">
        <v>128</v>
      </c>
      <c r="BK481" s="198">
        <f>SUM(BK482:BK485)</f>
        <v>0</v>
      </c>
    </row>
    <row r="482" s="2" customFormat="1" ht="16.5" customHeight="1">
      <c r="A482" s="39"/>
      <c r="B482" s="40"/>
      <c r="C482" s="201" t="s">
        <v>704</v>
      </c>
      <c r="D482" s="201" t="s">
        <v>131</v>
      </c>
      <c r="E482" s="202" t="s">
        <v>705</v>
      </c>
      <c r="F482" s="203" t="s">
        <v>706</v>
      </c>
      <c r="G482" s="204" t="s">
        <v>134</v>
      </c>
      <c r="H482" s="205">
        <v>1.861</v>
      </c>
      <c r="I482" s="206"/>
      <c r="J482" s="207">
        <f>ROUND(I482*H482,2)</f>
        <v>0</v>
      </c>
      <c r="K482" s="203" t="s">
        <v>135</v>
      </c>
      <c r="L482" s="45"/>
      <c r="M482" s="208" t="s">
        <v>19</v>
      </c>
      <c r="N482" s="209" t="s">
        <v>46</v>
      </c>
      <c r="O482" s="85"/>
      <c r="P482" s="210">
        <f>O482*H482</f>
        <v>0</v>
      </c>
      <c r="Q482" s="210">
        <v>0.00013999999999999999</v>
      </c>
      <c r="R482" s="210">
        <f>Q482*H482</f>
        <v>0.00026053999999999997</v>
      </c>
      <c r="S482" s="210">
        <v>0</v>
      </c>
      <c r="T482" s="211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12" t="s">
        <v>221</v>
      </c>
      <c r="AT482" s="212" t="s">
        <v>131</v>
      </c>
      <c r="AU482" s="212" t="s">
        <v>85</v>
      </c>
      <c r="AY482" s="18" t="s">
        <v>128</v>
      </c>
      <c r="BE482" s="213">
        <f>IF(N482="základní",J482,0)</f>
        <v>0</v>
      </c>
      <c r="BF482" s="213">
        <f>IF(N482="snížená",J482,0)</f>
        <v>0</v>
      </c>
      <c r="BG482" s="213">
        <f>IF(N482="zákl. přenesená",J482,0)</f>
        <v>0</v>
      </c>
      <c r="BH482" s="213">
        <f>IF(N482="sníž. přenesená",J482,0)</f>
        <v>0</v>
      </c>
      <c r="BI482" s="213">
        <f>IF(N482="nulová",J482,0)</f>
        <v>0</v>
      </c>
      <c r="BJ482" s="18" t="s">
        <v>83</v>
      </c>
      <c r="BK482" s="213">
        <f>ROUND(I482*H482,2)</f>
        <v>0</v>
      </c>
      <c r="BL482" s="18" t="s">
        <v>221</v>
      </c>
      <c r="BM482" s="212" t="s">
        <v>707</v>
      </c>
    </row>
    <row r="483" s="2" customFormat="1">
      <c r="A483" s="39"/>
      <c r="B483" s="40"/>
      <c r="C483" s="41"/>
      <c r="D483" s="214" t="s">
        <v>138</v>
      </c>
      <c r="E483" s="41"/>
      <c r="F483" s="215" t="s">
        <v>708</v>
      </c>
      <c r="G483" s="41"/>
      <c r="H483" s="41"/>
      <c r="I483" s="216"/>
      <c r="J483" s="41"/>
      <c r="K483" s="41"/>
      <c r="L483" s="45"/>
      <c r="M483" s="217"/>
      <c r="N483" s="218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138</v>
      </c>
      <c r="AU483" s="18" t="s">
        <v>85</v>
      </c>
    </row>
    <row r="484" s="13" customFormat="1">
      <c r="A484" s="13"/>
      <c r="B484" s="219"/>
      <c r="C484" s="220"/>
      <c r="D484" s="221" t="s">
        <v>140</v>
      </c>
      <c r="E484" s="222" t="s">
        <v>19</v>
      </c>
      <c r="F484" s="223" t="s">
        <v>709</v>
      </c>
      <c r="G484" s="220"/>
      <c r="H484" s="222" t="s">
        <v>19</v>
      </c>
      <c r="I484" s="224"/>
      <c r="J484" s="220"/>
      <c r="K484" s="220"/>
      <c r="L484" s="225"/>
      <c r="M484" s="226"/>
      <c r="N484" s="227"/>
      <c r="O484" s="227"/>
      <c r="P484" s="227"/>
      <c r="Q484" s="227"/>
      <c r="R484" s="227"/>
      <c r="S484" s="227"/>
      <c r="T484" s="22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29" t="s">
        <v>140</v>
      </c>
      <c r="AU484" s="229" t="s">
        <v>85</v>
      </c>
      <c r="AV484" s="13" t="s">
        <v>83</v>
      </c>
      <c r="AW484" s="13" t="s">
        <v>37</v>
      </c>
      <c r="AX484" s="13" t="s">
        <v>75</v>
      </c>
      <c r="AY484" s="229" t="s">
        <v>128</v>
      </c>
    </row>
    <row r="485" s="14" customFormat="1">
      <c r="A485" s="14"/>
      <c r="B485" s="230"/>
      <c r="C485" s="231"/>
      <c r="D485" s="221" t="s">
        <v>140</v>
      </c>
      <c r="E485" s="232" t="s">
        <v>19</v>
      </c>
      <c r="F485" s="233" t="s">
        <v>710</v>
      </c>
      <c r="G485" s="231"/>
      <c r="H485" s="234">
        <v>1.861</v>
      </c>
      <c r="I485" s="235"/>
      <c r="J485" s="231"/>
      <c r="K485" s="231"/>
      <c r="L485" s="236"/>
      <c r="M485" s="237"/>
      <c r="N485" s="238"/>
      <c r="O485" s="238"/>
      <c r="P485" s="238"/>
      <c r="Q485" s="238"/>
      <c r="R485" s="238"/>
      <c r="S485" s="238"/>
      <c r="T485" s="239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0" t="s">
        <v>140</v>
      </c>
      <c r="AU485" s="240" t="s">
        <v>85</v>
      </c>
      <c r="AV485" s="14" t="s">
        <v>85</v>
      </c>
      <c r="AW485" s="14" t="s">
        <v>37</v>
      </c>
      <c r="AX485" s="14" t="s">
        <v>83</v>
      </c>
      <c r="AY485" s="240" t="s">
        <v>128</v>
      </c>
    </row>
    <row r="486" s="12" customFormat="1" ht="25.92" customHeight="1">
      <c r="A486" s="12"/>
      <c r="B486" s="185"/>
      <c r="C486" s="186"/>
      <c r="D486" s="187" t="s">
        <v>74</v>
      </c>
      <c r="E486" s="188" t="s">
        <v>711</v>
      </c>
      <c r="F486" s="188" t="s">
        <v>712</v>
      </c>
      <c r="G486" s="186"/>
      <c r="H486" s="186"/>
      <c r="I486" s="189"/>
      <c r="J486" s="190">
        <f>BK486</f>
        <v>0</v>
      </c>
      <c r="K486" s="186"/>
      <c r="L486" s="191"/>
      <c r="M486" s="192"/>
      <c r="N486" s="193"/>
      <c r="O486" s="193"/>
      <c r="P486" s="194">
        <f>P487+P490+P493</f>
        <v>0</v>
      </c>
      <c r="Q486" s="193"/>
      <c r="R486" s="194">
        <f>R487+R490+R493</f>
        <v>0</v>
      </c>
      <c r="S486" s="193"/>
      <c r="T486" s="195">
        <f>T487+T490+T493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196" t="s">
        <v>160</v>
      </c>
      <c r="AT486" s="197" t="s">
        <v>74</v>
      </c>
      <c r="AU486" s="197" t="s">
        <v>75</v>
      </c>
      <c r="AY486" s="196" t="s">
        <v>128</v>
      </c>
      <c r="BK486" s="198">
        <f>BK487+BK490+BK493</f>
        <v>0</v>
      </c>
    </row>
    <row r="487" s="12" customFormat="1" ht="22.8" customHeight="1">
      <c r="A487" s="12"/>
      <c r="B487" s="185"/>
      <c r="C487" s="186"/>
      <c r="D487" s="187" t="s">
        <v>74</v>
      </c>
      <c r="E487" s="199" t="s">
        <v>713</v>
      </c>
      <c r="F487" s="199" t="s">
        <v>714</v>
      </c>
      <c r="G487" s="186"/>
      <c r="H487" s="186"/>
      <c r="I487" s="189"/>
      <c r="J487" s="200">
        <f>BK487</f>
        <v>0</v>
      </c>
      <c r="K487" s="186"/>
      <c r="L487" s="191"/>
      <c r="M487" s="192"/>
      <c r="N487" s="193"/>
      <c r="O487" s="193"/>
      <c r="P487" s="194">
        <f>SUM(P488:P489)</f>
        <v>0</v>
      </c>
      <c r="Q487" s="193"/>
      <c r="R487" s="194">
        <f>SUM(R488:R489)</f>
        <v>0</v>
      </c>
      <c r="S487" s="193"/>
      <c r="T487" s="195">
        <f>SUM(T488:T489)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196" t="s">
        <v>160</v>
      </c>
      <c r="AT487" s="197" t="s">
        <v>74</v>
      </c>
      <c r="AU487" s="197" t="s">
        <v>83</v>
      </c>
      <c r="AY487" s="196" t="s">
        <v>128</v>
      </c>
      <c r="BK487" s="198">
        <f>SUM(BK488:BK489)</f>
        <v>0</v>
      </c>
    </row>
    <row r="488" s="2" customFormat="1" ht="16.5" customHeight="1">
      <c r="A488" s="39"/>
      <c r="B488" s="40"/>
      <c r="C488" s="201" t="s">
        <v>715</v>
      </c>
      <c r="D488" s="201" t="s">
        <v>131</v>
      </c>
      <c r="E488" s="202" t="s">
        <v>716</v>
      </c>
      <c r="F488" s="203" t="s">
        <v>714</v>
      </c>
      <c r="G488" s="204" t="s">
        <v>717</v>
      </c>
      <c r="H488" s="205">
        <v>1</v>
      </c>
      <c r="I488" s="206"/>
      <c r="J488" s="207">
        <f>ROUND(I488*H488,2)</f>
        <v>0</v>
      </c>
      <c r="K488" s="203" t="s">
        <v>135</v>
      </c>
      <c r="L488" s="45"/>
      <c r="M488" s="208" t="s">
        <v>19</v>
      </c>
      <c r="N488" s="209" t="s">
        <v>46</v>
      </c>
      <c r="O488" s="85"/>
      <c r="P488" s="210">
        <f>O488*H488</f>
        <v>0</v>
      </c>
      <c r="Q488" s="210">
        <v>0</v>
      </c>
      <c r="R488" s="210">
        <f>Q488*H488</f>
        <v>0</v>
      </c>
      <c r="S488" s="210">
        <v>0</v>
      </c>
      <c r="T488" s="211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12" t="s">
        <v>718</v>
      </c>
      <c r="AT488" s="212" t="s">
        <v>131</v>
      </c>
      <c r="AU488" s="212" t="s">
        <v>85</v>
      </c>
      <c r="AY488" s="18" t="s">
        <v>128</v>
      </c>
      <c r="BE488" s="213">
        <f>IF(N488="základní",J488,0)</f>
        <v>0</v>
      </c>
      <c r="BF488" s="213">
        <f>IF(N488="snížená",J488,0)</f>
        <v>0</v>
      </c>
      <c r="BG488" s="213">
        <f>IF(N488="zákl. přenesená",J488,0)</f>
        <v>0</v>
      </c>
      <c r="BH488" s="213">
        <f>IF(N488="sníž. přenesená",J488,0)</f>
        <v>0</v>
      </c>
      <c r="BI488" s="213">
        <f>IF(N488="nulová",J488,0)</f>
        <v>0</v>
      </c>
      <c r="BJ488" s="18" t="s">
        <v>83</v>
      </c>
      <c r="BK488" s="213">
        <f>ROUND(I488*H488,2)</f>
        <v>0</v>
      </c>
      <c r="BL488" s="18" t="s">
        <v>718</v>
      </c>
      <c r="BM488" s="212" t="s">
        <v>719</v>
      </c>
    </row>
    <row r="489" s="2" customFormat="1">
      <c r="A489" s="39"/>
      <c r="B489" s="40"/>
      <c r="C489" s="41"/>
      <c r="D489" s="214" t="s">
        <v>138</v>
      </c>
      <c r="E489" s="41"/>
      <c r="F489" s="215" t="s">
        <v>720</v>
      </c>
      <c r="G489" s="41"/>
      <c r="H489" s="41"/>
      <c r="I489" s="216"/>
      <c r="J489" s="41"/>
      <c r="K489" s="41"/>
      <c r="L489" s="45"/>
      <c r="M489" s="217"/>
      <c r="N489" s="218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138</v>
      </c>
      <c r="AU489" s="18" t="s">
        <v>85</v>
      </c>
    </row>
    <row r="490" s="12" customFormat="1" ht="22.8" customHeight="1">
      <c r="A490" s="12"/>
      <c r="B490" s="185"/>
      <c r="C490" s="186"/>
      <c r="D490" s="187" t="s">
        <v>74</v>
      </c>
      <c r="E490" s="199" t="s">
        <v>721</v>
      </c>
      <c r="F490" s="199" t="s">
        <v>722</v>
      </c>
      <c r="G490" s="186"/>
      <c r="H490" s="186"/>
      <c r="I490" s="189"/>
      <c r="J490" s="200">
        <f>BK490</f>
        <v>0</v>
      </c>
      <c r="K490" s="186"/>
      <c r="L490" s="191"/>
      <c r="M490" s="192"/>
      <c r="N490" s="193"/>
      <c r="O490" s="193"/>
      <c r="P490" s="194">
        <f>SUM(P491:P492)</f>
        <v>0</v>
      </c>
      <c r="Q490" s="193"/>
      <c r="R490" s="194">
        <f>SUM(R491:R492)</f>
        <v>0</v>
      </c>
      <c r="S490" s="193"/>
      <c r="T490" s="195">
        <f>SUM(T491:T492)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196" t="s">
        <v>160</v>
      </c>
      <c r="AT490" s="197" t="s">
        <v>74</v>
      </c>
      <c r="AU490" s="197" t="s">
        <v>83</v>
      </c>
      <c r="AY490" s="196" t="s">
        <v>128</v>
      </c>
      <c r="BK490" s="198">
        <f>SUM(BK491:BK492)</f>
        <v>0</v>
      </c>
    </row>
    <row r="491" s="2" customFormat="1" ht="16.5" customHeight="1">
      <c r="A491" s="39"/>
      <c r="B491" s="40"/>
      <c r="C491" s="201" t="s">
        <v>723</v>
      </c>
      <c r="D491" s="201" t="s">
        <v>131</v>
      </c>
      <c r="E491" s="202" t="s">
        <v>724</v>
      </c>
      <c r="F491" s="203" t="s">
        <v>725</v>
      </c>
      <c r="G491" s="204" t="s">
        <v>717</v>
      </c>
      <c r="H491" s="205">
        <v>1</v>
      </c>
      <c r="I491" s="206"/>
      <c r="J491" s="207">
        <f>ROUND(I491*H491,2)</f>
        <v>0</v>
      </c>
      <c r="K491" s="203" t="s">
        <v>135</v>
      </c>
      <c r="L491" s="45"/>
      <c r="M491" s="208" t="s">
        <v>19</v>
      </c>
      <c r="N491" s="209" t="s">
        <v>46</v>
      </c>
      <c r="O491" s="85"/>
      <c r="P491" s="210">
        <f>O491*H491</f>
        <v>0</v>
      </c>
      <c r="Q491" s="210">
        <v>0</v>
      </c>
      <c r="R491" s="210">
        <f>Q491*H491</f>
        <v>0</v>
      </c>
      <c r="S491" s="210">
        <v>0</v>
      </c>
      <c r="T491" s="211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12" t="s">
        <v>718</v>
      </c>
      <c r="AT491" s="212" t="s">
        <v>131</v>
      </c>
      <c r="AU491" s="212" t="s">
        <v>85</v>
      </c>
      <c r="AY491" s="18" t="s">
        <v>128</v>
      </c>
      <c r="BE491" s="213">
        <f>IF(N491="základní",J491,0)</f>
        <v>0</v>
      </c>
      <c r="BF491" s="213">
        <f>IF(N491="snížená",J491,0)</f>
        <v>0</v>
      </c>
      <c r="BG491" s="213">
        <f>IF(N491="zákl. přenesená",J491,0)</f>
        <v>0</v>
      </c>
      <c r="BH491" s="213">
        <f>IF(N491="sníž. přenesená",J491,0)</f>
        <v>0</v>
      </c>
      <c r="BI491" s="213">
        <f>IF(N491="nulová",J491,0)</f>
        <v>0</v>
      </c>
      <c r="BJ491" s="18" t="s">
        <v>83</v>
      </c>
      <c r="BK491" s="213">
        <f>ROUND(I491*H491,2)</f>
        <v>0</v>
      </c>
      <c r="BL491" s="18" t="s">
        <v>718</v>
      </c>
      <c r="BM491" s="212" t="s">
        <v>726</v>
      </c>
    </row>
    <row r="492" s="2" customFormat="1">
      <c r="A492" s="39"/>
      <c r="B492" s="40"/>
      <c r="C492" s="41"/>
      <c r="D492" s="214" t="s">
        <v>138</v>
      </c>
      <c r="E492" s="41"/>
      <c r="F492" s="215" t="s">
        <v>727</v>
      </c>
      <c r="G492" s="41"/>
      <c r="H492" s="41"/>
      <c r="I492" s="216"/>
      <c r="J492" s="41"/>
      <c r="K492" s="41"/>
      <c r="L492" s="45"/>
      <c r="M492" s="217"/>
      <c r="N492" s="218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138</v>
      </c>
      <c r="AU492" s="18" t="s">
        <v>85</v>
      </c>
    </row>
    <row r="493" s="12" customFormat="1" ht="22.8" customHeight="1">
      <c r="A493" s="12"/>
      <c r="B493" s="185"/>
      <c r="C493" s="186"/>
      <c r="D493" s="187" t="s">
        <v>74</v>
      </c>
      <c r="E493" s="199" t="s">
        <v>728</v>
      </c>
      <c r="F493" s="199" t="s">
        <v>729</v>
      </c>
      <c r="G493" s="186"/>
      <c r="H493" s="186"/>
      <c r="I493" s="189"/>
      <c r="J493" s="200">
        <f>BK493</f>
        <v>0</v>
      </c>
      <c r="K493" s="186"/>
      <c r="L493" s="191"/>
      <c r="M493" s="192"/>
      <c r="N493" s="193"/>
      <c r="O493" s="193"/>
      <c r="P493" s="194">
        <f>SUM(P494:P498)</f>
        <v>0</v>
      </c>
      <c r="Q493" s="193"/>
      <c r="R493" s="194">
        <f>SUM(R494:R498)</f>
        <v>0</v>
      </c>
      <c r="S493" s="193"/>
      <c r="T493" s="195">
        <f>SUM(T494:T498)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196" t="s">
        <v>160</v>
      </c>
      <c r="AT493" s="197" t="s">
        <v>74</v>
      </c>
      <c r="AU493" s="197" t="s">
        <v>83</v>
      </c>
      <c r="AY493" s="196" t="s">
        <v>128</v>
      </c>
      <c r="BK493" s="198">
        <f>SUM(BK494:BK498)</f>
        <v>0</v>
      </c>
    </row>
    <row r="494" s="2" customFormat="1" ht="16.5" customHeight="1">
      <c r="A494" s="39"/>
      <c r="B494" s="40"/>
      <c r="C494" s="201" t="s">
        <v>730</v>
      </c>
      <c r="D494" s="201" t="s">
        <v>131</v>
      </c>
      <c r="E494" s="202" t="s">
        <v>731</v>
      </c>
      <c r="F494" s="203" t="s">
        <v>732</v>
      </c>
      <c r="G494" s="204" t="s">
        <v>717</v>
      </c>
      <c r="H494" s="205">
        <v>1</v>
      </c>
      <c r="I494" s="206"/>
      <c r="J494" s="207">
        <f>ROUND(I494*H494,2)</f>
        <v>0</v>
      </c>
      <c r="K494" s="203" t="s">
        <v>135</v>
      </c>
      <c r="L494" s="45"/>
      <c r="M494" s="208" t="s">
        <v>19</v>
      </c>
      <c r="N494" s="209" t="s">
        <v>46</v>
      </c>
      <c r="O494" s="85"/>
      <c r="P494" s="210">
        <f>O494*H494</f>
        <v>0</v>
      </c>
      <c r="Q494" s="210">
        <v>0</v>
      </c>
      <c r="R494" s="210">
        <f>Q494*H494</f>
        <v>0</v>
      </c>
      <c r="S494" s="210">
        <v>0</v>
      </c>
      <c r="T494" s="211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2" t="s">
        <v>718</v>
      </c>
      <c r="AT494" s="212" t="s">
        <v>131</v>
      </c>
      <c r="AU494" s="212" t="s">
        <v>85</v>
      </c>
      <c r="AY494" s="18" t="s">
        <v>128</v>
      </c>
      <c r="BE494" s="213">
        <f>IF(N494="základní",J494,0)</f>
        <v>0</v>
      </c>
      <c r="BF494" s="213">
        <f>IF(N494="snížená",J494,0)</f>
        <v>0</v>
      </c>
      <c r="BG494" s="213">
        <f>IF(N494="zákl. přenesená",J494,0)</f>
        <v>0</v>
      </c>
      <c r="BH494" s="213">
        <f>IF(N494="sníž. přenesená",J494,0)</f>
        <v>0</v>
      </c>
      <c r="BI494" s="213">
        <f>IF(N494="nulová",J494,0)</f>
        <v>0</v>
      </c>
      <c r="BJ494" s="18" t="s">
        <v>83</v>
      </c>
      <c r="BK494" s="213">
        <f>ROUND(I494*H494,2)</f>
        <v>0</v>
      </c>
      <c r="BL494" s="18" t="s">
        <v>718</v>
      </c>
      <c r="BM494" s="212" t="s">
        <v>733</v>
      </c>
    </row>
    <row r="495" s="2" customFormat="1">
      <c r="A495" s="39"/>
      <c r="B495" s="40"/>
      <c r="C495" s="41"/>
      <c r="D495" s="214" t="s">
        <v>138</v>
      </c>
      <c r="E495" s="41"/>
      <c r="F495" s="215" t="s">
        <v>734</v>
      </c>
      <c r="G495" s="41"/>
      <c r="H495" s="41"/>
      <c r="I495" s="216"/>
      <c r="J495" s="41"/>
      <c r="K495" s="41"/>
      <c r="L495" s="45"/>
      <c r="M495" s="217"/>
      <c r="N495" s="218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138</v>
      </c>
      <c r="AU495" s="18" t="s">
        <v>85</v>
      </c>
    </row>
    <row r="496" s="2" customFormat="1">
      <c r="A496" s="39"/>
      <c r="B496" s="40"/>
      <c r="C496" s="41"/>
      <c r="D496" s="221" t="s">
        <v>184</v>
      </c>
      <c r="E496" s="41"/>
      <c r="F496" s="241" t="s">
        <v>735</v>
      </c>
      <c r="G496" s="41"/>
      <c r="H496" s="41"/>
      <c r="I496" s="216"/>
      <c r="J496" s="41"/>
      <c r="K496" s="41"/>
      <c r="L496" s="45"/>
      <c r="M496" s="217"/>
      <c r="N496" s="218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184</v>
      </c>
      <c r="AU496" s="18" t="s">
        <v>85</v>
      </c>
    </row>
    <row r="497" s="2" customFormat="1" ht="16.5" customHeight="1">
      <c r="A497" s="39"/>
      <c r="B497" s="40"/>
      <c r="C497" s="201" t="s">
        <v>736</v>
      </c>
      <c r="D497" s="201" t="s">
        <v>131</v>
      </c>
      <c r="E497" s="202" t="s">
        <v>737</v>
      </c>
      <c r="F497" s="203" t="s">
        <v>738</v>
      </c>
      <c r="G497" s="204" t="s">
        <v>717</v>
      </c>
      <c r="H497" s="205">
        <v>1</v>
      </c>
      <c r="I497" s="206"/>
      <c r="J497" s="207">
        <f>ROUND(I497*H497,2)</f>
        <v>0</v>
      </c>
      <c r="K497" s="203" t="s">
        <v>135</v>
      </c>
      <c r="L497" s="45"/>
      <c r="M497" s="208" t="s">
        <v>19</v>
      </c>
      <c r="N497" s="209" t="s">
        <v>46</v>
      </c>
      <c r="O497" s="85"/>
      <c r="P497" s="210">
        <f>O497*H497</f>
        <v>0</v>
      </c>
      <c r="Q497" s="210">
        <v>0</v>
      </c>
      <c r="R497" s="210">
        <f>Q497*H497</f>
        <v>0</v>
      </c>
      <c r="S497" s="210">
        <v>0</v>
      </c>
      <c r="T497" s="211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12" t="s">
        <v>718</v>
      </c>
      <c r="AT497" s="212" t="s">
        <v>131</v>
      </c>
      <c r="AU497" s="212" t="s">
        <v>85</v>
      </c>
      <c r="AY497" s="18" t="s">
        <v>128</v>
      </c>
      <c r="BE497" s="213">
        <f>IF(N497="základní",J497,0)</f>
        <v>0</v>
      </c>
      <c r="BF497" s="213">
        <f>IF(N497="snížená",J497,0)</f>
        <v>0</v>
      </c>
      <c r="BG497" s="213">
        <f>IF(N497="zákl. přenesená",J497,0)</f>
        <v>0</v>
      </c>
      <c r="BH497" s="213">
        <f>IF(N497="sníž. přenesená",J497,0)</f>
        <v>0</v>
      </c>
      <c r="BI497" s="213">
        <f>IF(N497="nulová",J497,0)</f>
        <v>0</v>
      </c>
      <c r="BJ497" s="18" t="s">
        <v>83</v>
      </c>
      <c r="BK497" s="213">
        <f>ROUND(I497*H497,2)</f>
        <v>0</v>
      </c>
      <c r="BL497" s="18" t="s">
        <v>718</v>
      </c>
      <c r="BM497" s="212" t="s">
        <v>739</v>
      </c>
    </row>
    <row r="498" s="2" customFormat="1">
      <c r="A498" s="39"/>
      <c r="B498" s="40"/>
      <c r="C498" s="41"/>
      <c r="D498" s="214" t="s">
        <v>138</v>
      </c>
      <c r="E498" s="41"/>
      <c r="F498" s="215" t="s">
        <v>740</v>
      </c>
      <c r="G498" s="41"/>
      <c r="H498" s="41"/>
      <c r="I498" s="216"/>
      <c r="J498" s="41"/>
      <c r="K498" s="41"/>
      <c r="L498" s="45"/>
      <c r="M498" s="264"/>
      <c r="N498" s="265"/>
      <c r="O498" s="266"/>
      <c r="P498" s="266"/>
      <c r="Q498" s="266"/>
      <c r="R498" s="266"/>
      <c r="S498" s="266"/>
      <c r="T498" s="267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138</v>
      </c>
      <c r="AU498" s="18" t="s">
        <v>85</v>
      </c>
    </row>
    <row r="499" s="2" customFormat="1" ht="6.96" customHeight="1">
      <c r="A499" s="39"/>
      <c r="B499" s="60"/>
      <c r="C499" s="61"/>
      <c r="D499" s="61"/>
      <c r="E499" s="61"/>
      <c r="F499" s="61"/>
      <c r="G499" s="61"/>
      <c r="H499" s="61"/>
      <c r="I499" s="61"/>
      <c r="J499" s="61"/>
      <c r="K499" s="61"/>
      <c r="L499" s="45"/>
      <c r="M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</sheetData>
  <sheetProtection sheet="1" autoFilter="0" formatColumns="0" formatRows="0" objects="1" scenarios="1" spinCount="100000" saltValue="BEg8MNnokHOnlfRR0+RWA93tENMble2mN+VYlKWPBVI1ILJWjH/pJ2GCyhky2ILtifPHlTySW5ykcCQ00W66Fw==" hashValue="V9t5k+/uxYZVfC+OYk+dsJwceV69OY9qU14DH7QUuNSB7h3pZaXAqZAFCoLTHGBvfFjplq+jLc1FrjDcwE7m9g==" algorithmName="SHA-512" password="CC35"/>
  <autoFilter ref="C98:K498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2_01/622142001"/>
    <hyperlink ref="F108" r:id="rId2" display="https://podminky.urs.cz/item/CS_URS_2022_01/946113117"/>
    <hyperlink ref="F110" r:id="rId3" display="https://podminky.urs.cz/item/CS_URS_2022_01/946113217"/>
    <hyperlink ref="F113" r:id="rId4" display="https://podminky.urs.cz/item/CS_URS_2022_01/946113817"/>
    <hyperlink ref="F115" r:id="rId5" display="https://podminky.urs.cz/item/CS_URS_2022_01/952902501"/>
    <hyperlink ref="F120" r:id="rId6" display="https://podminky.urs.cz/item/CS_URS_2022_01/997013152"/>
    <hyperlink ref="F122" r:id="rId7" display="https://podminky.urs.cz/item/CS_URS_2022_01/997013501"/>
    <hyperlink ref="F124" r:id="rId8" display="https://podminky.urs.cz/item/CS_URS_2022_01/997013509"/>
    <hyperlink ref="F128" r:id="rId9" display="https://podminky.urs.cz/item/CS_URS_2022_01/997013631"/>
    <hyperlink ref="F132" r:id="rId10" display="https://podminky.urs.cz/item/CS_URS_2022_01/997013645"/>
    <hyperlink ref="F136" r:id="rId11" display="https://podminky.urs.cz/item/CS_URS_2022_01/997013811"/>
    <hyperlink ref="F140" r:id="rId12" display="https://podminky.urs.cz/item/CS_URS_2022_01/997013812"/>
    <hyperlink ref="F146" r:id="rId13" display="https://podminky.urs.cz/item/CS_URS_2022_01/712331111"/>
    <hyperlink ref="F152" r:id="rId14" display="https://podminky.urs.cz/item/CS_URS_2022_01/712341559"/>
    <hyperlink ref="F158" r:id="rId15" display="https://podminky.urs.cz/item/CS_URS_2022_01/712391176"/>
    <hyperlink ref="F176" r:id="rId16" display="https://podminky.urs.cz/item/CS_URS_2022_01/712300921"/>
    <hyperlink ref="F180" r:id="rId17" display="https://podminky.urs.cz/item/CS_URS_2022_01/712341715"/>
    <hyperlink ref="F186" r:id="rId18" display="https://podminky.urs.cz/item/CS_URS_2022_01/712341716"/>
    <hyperlink ref="F192" r:id="rId19" display="https://podminky.urs.cz/item/CS_URS_2022_01/998712102"/>
    <hyperlink ref="F195" r:id="rId20" display="https://podminky.urs.cz/item/CS_URS_2022_01/713111111"/>
    <hyperlink ref="F201" r:id="rId21" display="https://podminky.urs.cz/item/CS_URS_2022_01/713131155"/>
    <hyperlink ref="F208" r:id="rId22" display="https://podminky.urs.cz/item/CS_URS_2022_01/713191133"/>
    <hyperlink ref="F212" r:id="rId23" display="https://podminky.urs.cz/item/CS_URS_2022_01/998713102"/>
    <hyperlink ref="F215" r:id="rId24" display="https://podminky.urs.cz/item/CS_URS_2022_01/741420001"/>
    <hyperlink ref="F224" r:id="rId25" display="https://podminky.urs.cz/item/CS_URS_2022_01/741420023"/>
    <hyperlink ref="F227" r:id="rId26" display="https://podminky.urs.cz/item/CS_URS_2022_01/741421823"/>
    <hyperlink ref="F235" r:id="rId27" display="https://podminky.urs.cz/item/CS_URS_2022_01/741421855"/>
    <hyperlink ref="F242" r:id="rId28" display="https://podminky.urs.cz/item/CS_URS_2022_01/741421843"/>
    <hyperlink ref="F249" r:id="rId29" display="https://podminky.urs.cz/item/CS_URS_2022_01/741810001"/>
    <hyperlink ref="F252" r:id="rId30" display="https://podminky.urs.cz/item/CS_URS_2022_01/998741202"/>
    <hyperlink ref="F255" r:id="rId31" display="https://podminky.urs.cz/item/CS_URS_2022_01/751398821"/>
    <hyperlink ref="F260" r:id="rId32" display="https://podminky.urs.cz/item/CS_URS_2022_01/762341024"/>
    <hyperlink ref="F264" r:id="rId33" display="https://podminky.urs.cz/item/CS_URS_2022_01/762342812"/>
    <hyperlink ref="F268" r:id="rId34" display="https://podminky.urs.cz/item/CS_URS_2022_01/762342214"/>
    <hyperlink ref="F276" r:id="rId35" display="https://podminky.urs.cz/item/CS_URS_2022_01/762420011"/>
    <hyperlink ref="F280" r:id="rId36" display="https://podminky.urs.cz/item/CS_URS_2022_01/762430012"/>
    <hyperlink ref="F302" r:id="rId37" display="https://podminky.urs.cz/item/CS_URS_2022_01/762101961"/>
    <hyperlink ref="F306" r:id="rId38" display="https://podminky.urs.cz/item/CS_URS_2022_01/762521108"/>
    <hyperlink ref="F316" r:id="rId39" display="https://podminky.urs.cz/item/CS_URS_2022_01/762595001"/>
    <hyperlink ref="F318" r:id="rId40" display="https://podminky.urs.cz/item/CS_URS_2022_01/763761201"/>
    <hyperlink ref="F334" r:id="rId41" display="https://podminky.urs.cz/item/CS_URS_2022_01/762322911"/>
    <hyperlink ref="F341" r:id="rId42" display="https://podminky.urs.cz/item/CS_URS_2022_01/762322911"/>
    <hyperlink ref="F347" r:id="rId43" display="https://podminky.urs.cz/item/CS_URS_2022_01/762321911"/>
    <hyperlink ref="F370" r:id="rId44" display="https://podminky.urs.cz/item/CS_URS_2022_01/762795000"/>
    <hyperlink ref="F374" r:id="rId45" display="https://podminky.urs.cz/item/CS_URS_2022_01/762083121"/>
    <hyperlink ref="F381" r:id="rId46" display="https://podminky.urs.cz/item/CS_URS_2022_01/998762102"/>
    <hyperlink ref="F384" r:id="rId47" display="https://podminky.urs.cz/item/CS_URS_2022_01/763132812"/>
    <hyperlink ref="F389" r:id="rId48" display="https://podminky.urs.cz/item/CS_URS_2022_01/764212432"/>
    <hyperlink ref="F410" r:id="rId49" display="https://podminky.urs.cz/item/CS_URS_2022_01/764002812"/>
    <hyperlink ref="F412" r:id="rId50" display="https://podminky.urs.cz/item/CS_URS_2022_01/764004801"/>
    <hyperlink ref="F416" r:id="rId51" display="https://podminky.urs.cz/item/CS_URS_2022_01/764004861"/>
    <hyperlink ref="F422" r:id="rId52" display="https://podminky.urs.cz/item/CS_URS_2022_01/764002801"/>
    <hyperlink ref="F426" r:id="rId53" display="https://podminky.urs.cz/item/CS_URS_2022_01/998764202"/>
    <hyperlink ref="F429" r:id="rId54" display="https://podminky.urs.cz/item/CS_URS_2022_01/765152801"/>
    <hyperlink ref="F434" r:id="rId55" display="https://podminky.urs.cz/item/CS_URS_2022_01/766411821"/>
    <hyperlink ref="F457" r:id="rId56" display="https://podminky.urs.cz/item/CS_URS_2022_01/767810111"/>
    <hyperlink ref="F462" r:id="rId57" display="https://podminky.urs.cz/item/CS_URS_2022_01/767832802"/>
    <hyperlink ref="F466" r:id="rId58" display="https://podminky.urs.cz/item/CS_URS_2022_01/767832102"/>
    <hyperlink ref="F472" r:id="rId59" display="https://podminky.urs.cz/item/CS_URS_2022_01/767834111"/>
    <hyperlink ref="F474" r:id="rId60" display="https://podminky.urs.cz/item/CS_URS_2022_01/767881121"/>
    <hyperlink ref="F480" r:id="rId61" display="https://podminky.urs.cz/item/CS_URS_2022_01/998767102"/>
    <hyperlink ref="F483" r:id="rId62" display="https://podminky.urs.cz/item/CS_URS_2022_01/783417103"/>
    <hyperlink ref="F489" r:id="rId63" display="https://podminky.urs.cz/item/CS_URS_2022_01/030001000"/>
    <hyperlink ref="F492" r:id="rId64" display="https://podminky.urs.cz/item/CS_URS_2022_01/041103000"/>
    <hyperlink ref="F495" r:id="rId65" display="https://podminky.urs.cz/item/CS_URS_2022_01/061002000"/>
    <hyperlink ref="F498" r:id="rId66" display="https://podminky.urs.cz/item/CS_URS_2022_01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6" customFormat="1" ht="45" customHeight="1">
      <c r="B3" s="272"/>
      <c r="C3" s="273" t="s">
        <v>741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742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743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744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745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746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747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748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749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750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751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82</v>
      </c>
      <c r="F18" s="279" t="s">
        <v>752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753</v>
      </c>
      <c r="F19" s="279" t="s">
        <v>754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755</v>
      </c>
      <c r="F20" s="279" t="s">
        <v>756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757</v>
      </c>
      <c r="F21" s="279" t="s">
        <v>758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759</v>
      </c>
      <c r="F22" s="279" t="s">
        <v>760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761</v>
      </c>
      <c r="F23" s="279" t="s">
        <v>762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763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764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765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766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767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768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769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770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771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114</v>
      </c>
      <c r="F36" s="279"/>
      <c r="G36" s="279" t="s">
        <v>772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773</v>
      </c>
      <c r="F37" s="279"/>
      <c r="G37" s="279" t="s">
        <v>774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56</v>
      </c>
      <c r="F38" s="279"/>
      <c r="G38" s="279" t="s">
        <v>775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57</v>
      </c>
      <c r="F39" s="279"/>
      <c r="G39" s="279" t="s">
        <v>776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115</v>
      </c>
      <c r="F40" s="279"/>
      <c r="G40" s="279" t="s">
        <v>777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116</v>
      </c>
      <c r="F41" s="279"/>
      <c r="G41" s="279" t="s">
        <v>778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779</v>
      </c>
      <c r="F42" s="279"/>
      <c r="G42" s="279" t="s">
        <v>780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781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782</v>
      </c>
      <c r="F44" s="279"/>
      <c r="G44" s="279" t="s">
        <v>783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118</v>
      </c>
      <c r="F45" s="279"/>
      <c r="G45" s="279" t="s">
        <v>784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785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786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787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788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789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790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791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792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793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794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795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796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797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798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799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800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801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802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803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804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805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806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807</v>
      </c>
      <c r="D76" s="297"/>
      <c r="E76" s="297"/>
      <c r="F76" s="297" t="s">
        <v>808</v>
      </c>
      <c r="G76" s="298"/>
      <c r="H76" s="297" t="s">
        <v>57</v>
      </c>
      <c r="I76" s="297" t="s">
        <v>60</v>
      </c>
      <c r="J76" s="297" t="s">
        <v>809</v>
      </c>
      <c r="K76" s="296"/>
    </row>
    <row r="77" s="1" customFormat="1" ht="17.25" customHeight="1">
      <c r="B77" s="294"/>
      <c r="C77" s="299" t="s">
        <v>810</v>
      </c>
      <c r="D77" s="299"/>
      <c r="E77" s="299"/>
      <c r="F77" s="300" t="s">
        <v>811</v>
      </c>
      <c r="G77" s="301"/>
      <c r="H77" s="299"/>
      <c r="I77" s="299"/>
      <c r="J77" s="299" t="s">
        <v>812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56</v>
      </c>
      <c r="D79" s="304"/>
      <c r="E79" s="304"/>
      <c r="F79" s="305" t="s">
        <v>813</v>
      </c>
      <c r="G79" s="306"/>
      <c r="H79" s="282" t="s">
        <v>814</v>
      </c>
      <c r="I79" s="282" t="s">
        <v>815</v>
      </c>
      <c r="J79" s="282">
        <v>20</v>
      </c>
      <c r="K79" s="296"/>
    </row>
    <row r="80" s="1" customFormat="1" ht="15" customHeight="1">
      <c r="B80" s="294"/>
      <c r="C80" s="282" t="s">
        <v>816</v>
      </c>
      <c r="D80" s="282"/>
      <c r="E80" s="282"/>
      <c r="F80" s="305" t="s">
        <v>813</v>
      </c>
      <c r="G80" s="306"/>
      <c r="H80" s="282" t="s">
        <v>817</v>
      </c>
      <c r="I80" s="282" t="s">
        <v>815</v>
      </c>
      <c r="J80" s="282">
        <v>120</v>
      </c>
      <c r="K80" s="296"/>
    </row>
    <row r="81" s="1" customFormat="1" ht="15" customHeight="1">
      <c r="B81" s="307"/>
      <c r="C81" s="282" t="s">
        <v>818</v>
      </c>
      <c r="D81" s="282"/>
      <c r="E81" s="282"/>
      <c r="F81" s="305" t="s">
        <v>819</v>
      </c>
      <c r="G81" s="306"/>
      <c r="H81" s="282" t="s">
        <v>820</v>
      </c>
      <c r="I81" s="282" t="s">
        <v>815</v>
      </c>
      <c r="J81" s="282">
        <v>50</v>
      </c>
      <c r="K81" s="296"/>
    </row>
    <row r="82" s="1" customFormat="1" ht="15" customHeight="1">
      <c r="B82" s="307"/>
      <c r="C82" s="282" t="s">
        <v>821</v>
      </c>
      <c r="D82" s="282"/>
      <c r="E82" s="282"/>
      <c r="F82" s="305" t="s">
        <v>813</v>
      </c>
      <c r="G82" s="306"/>
      <c r="H82" s="282" t="s">
        <v>822</v>
      </c>
      <c r="I82" s="282" t="s">
        <v>823</v>
      </c>
      <c r="J82" s="282"/>
      <c r="K82" s="296"/>
    </row>
    <row r="83" s="1" customFormat="1" ht="15" customHeight="1">
      <c r="B83" s="307"/>
      <c r="C83" s="308" t="s">
        <v>824</v>
      </c>
      <c r="D83" s="308"/>
      <c r="E83" s="308"/>
      <c r="F83" s="309" t="s">
        <v>819</v>
      </c>
      <c r="G83" s="308"/>
      <c r="H83" s="308" t="s">
        <v>825</v>
      </c>
      <c r="I83" s="308" t="s">
        <v>815</v>
      </c>
      <c r="J83" s="308">
        <v>15</v>
      </c>
      <c r="K83" s="296"/>
    </row>
    <row r="84" s="1" customFormat="1" ht="15" customHeight="1">
      <c r="B84" s="307"/>
      <c r="C84" s="308" t="s">
        <v>826</v>
      </c>
      <c r="D84" s="308"/>
      <c r="E84" s="308"/>
      <c r="F84" s="309" t="s">
        <v>819</v>
      </c>
      <c r="G84" s="308"/>
      <c r="H84" s="308" t="s">
        <v>827</v>
      </c>
      <c r="I84" s="308" t="s">
        <v>815</v>
      </c>
      <c r="J84" s="308">
        <v>15</v>
      </c>
      <c r="K84" s="296"/>
    </row>
    <row r="85" s="1" customFormat="1" ht="15" customHeight="1">
      <c r="B85" s="307"/>
      <c r="C85" s="308" t="s">
        <v>828</v>
      </c>
      <c r="D85" s="308"/>
      <c r="E85" s="308"/>
      <c r="F85" s="309" t="s">
        <v>819</v>
      </c>
      <c r="G85" s="308"/>
      <c r="H85" s="308" t="s">
        <v>829</v>
      </c>
      <c r="I85" s="308" t="s">
        <v>815</v>
      </c>
      <c r="J85" s="308">
        <v>20</v>
      </c>
      <c r="K85" s="296"/>
    </row>
    <row r="86" s="1" customFormat="1" ht="15" customHeight="1">
      <c r="B86" s="307"/>
      <c r="C86" s="308" t="s">
        <v>830</v>
      </c>
      <c r="D86" s="308"/>
      <c r="E86" s="308"/>
      <c r="F86" s="309" t="s">
        <v>819</v>
      </c>
      <c r="G86" s="308"/>
      <c r="H86" s="308" t="s">
        <v>831</v>
      </c>
      <c r="I86" s="308" t="s">
        <v>815</v>
      </c>
      <c r="J86" s="308">
        <v>20</v>
      </c>
      <c r="K86" s="296"/>
    </row>
    <row r="87" s="1" customFormat="1" ht="15" customHeight="1">
      <c r="B87" s="307"/>
      <c r="C87" s="282" t="s">
        <v>832</v>
      </c>
      <c r="D87" s="282"/>
      <c r="E87" s="282"/>
      <c r="F87" s="305" t="s">
        <v>819</v>
      </c>
      <c r="G87" s="306"/>
      <c r="H87" s="282" t="s">
        <v>833</v>
      </c>
      <c r="I87" s="282" t="s">
        <v>815</v>
      </c>
      <c r="J87" s="282">
        <v>50</v>
      </c>
      <c r="K87" s="296"/>
    </row>
    <row r="88" s="1" customFormat="1" ht="15" customHeight="1">
      <c r="B88" s="307"/>
      <c r="C88" s="282" t="s">
        <v>834</v>
      </c>
      <c r="D88" s="282"/>
      <c r="E88" s="282"/>
      <c r="F88" s="305" t="s">
        <v>819</v>
      </c>
      <c r="G88" s="306"/>
      <c r="H88" s="282" t="s">
        <v>835</v>
      </c>
      <c r="I88" s="282" t="s">
        <v>815</v>
      </c>
      <c r="J88" s="282">
        <v>20</v>
      </c>
      <c r="K88" s="296"/>
    </row>
    <row r="89" s="1" customFormat="1" ht="15" customHeight="1">
      <c r="B89" s="307"/>
      <c r="C89" s="282" t="s">
        <v>836</v>
      </c>
      <c r="D89" s="282"/>
      <c r="E89" s="282"/>
      <c r="F89" s="305" t="s">
        <v>819</v>
      </c>
      <c r="G89" s="306"/>
      <c r="H89" s="282" t="s">
        <v>837</v>
      </c>
      <c r="I89" s="282" t="s">
        <v>815</v>
      </c>
      <c r="J89" s="282">
        <v>20</v>
      </c>
      <c r="K89" s="296"/>
    </row>
    <row r="90" s="1" customFormat="1" ht="15" customHeight="1">
      <c r="B90" s="307"/>
      <c r="C90" s="282" t="s">
        <v>838</v>
      </c>
      <c r="D90" s="282"/>
      <c r="E90" s="282"/>
      <c r="F90" s="305" t="s">
        <v>819</v>
      </c>
      <c r="G90" s="306"/>
      <c r="H90" s="282" t="s">
        <v>839</v>
      </c>
      <c r="I90" s="282" t="s">
        <v>815</v>
      </c>
      <c r="J90" s="282">
        <v>50</v>
      </c>
      <c r="K90" s="296"/>
    </row>
    <row r="91" s="1" customFormat="1" ht="15" customHeight="1">
      <c r="B91" s="307"/>
      <c r="C91" s="282" t="s">
        <v>840</v>
      </c>
      <c r="D91" s="282"/>
      <c r="E91" s="282"/>
      <c r="F91" s="305" t="s">
        <v>819</v>
      </c>
      <c r="G91" s="306"/>
      <c r="H91" s="282" t="s">
        <v>840</v>
      </c>
      <c r="I91" s="282" t="s">
        <v>815</v>
      </c>
      <c r="J91" s="282">
        <v>50</v>
      </c>
      <c r="K91" s="296"/>
    </row>
    <row r="92" s="1" customFormat="1" ht="15" customHeight="1">
      <c r="B92" s="307"/>
      <c r="C92" s="282" t="s">
        <v>841</v>
      </c>
      <c r="D92" s="282"/>
      <c r="E92" s="282"/>
      <c r="F92" s="305" t="s">
        <v>819</v>
      </c>
      <c r="G92" s="306"/>
      <c r="H92" s="282" t="s">
        <v>842</v>
      </c>
      <c r="I92" s="282" t="s">
        <v>815</v>
      </c>
      <c r="J92" s="282">
        <v>255</v>
      </c>
      <c r="K92" s="296"/>
    </row>
    <row r="93" s="1" customFormat="1" ht="15" customHeight="1">
      <c r="B93" s="307"/>
      <c r="C93" s="282" t="s">
        <v>843</v>
      </c>
      <c r="D93" s="282"/>
      <c r="E93" s="282"/>
      <c r="F93" s="305" t="s">
        <v>813</v>
      </c>
      <c r="G93" s="306"/>
      <c r="H93" s="282" t="s">
        <v>844</v>
      </c>
      <c r="I93" s="282" t="s">
        <v>845</v>
      </c>
      <c r="J93" s="282"/>
      <c r="K93" s="296"/>
    </row>
    <row r="94" s="1" customFormat="1" ht="15" customHeight="1">
      <c r="B94" s="307"/>
      <c r="C94" s="282" t="s">
        <v>846</v>
      </c>
      <c r="D94" s="282"/>
      <c r="E94" s="282"/>
      <c r="F94" s="305" t="s">
        <v>813</v>
      </c>
      <c r="G94" s="306"/>
      <c r="H94" s="282" t="s">
        <v>847</v>
      </c>
      <c r="I94" s="282" t="s">
        <v>848</v>
      </c>
      <c r="J94" s="282"/>
      <c r="K94" s="296"/>
    </row>
    <row r="95" s="1" customFormat="1" ht="15" customHeight="1">
      <c r="B95" s="307"/>
      <c r="C95" s="282" t="s">
        <v>849</v>
      </c>
      <c r="D95" s="282"/>
      <c r="E95" s="282"/>
      <c r="F95" s="305" t="s">
        <v>813</v>
      </c>
      <c r="G95" s="306"/>
      <c r="H95" s="282" t="s">
        <v>849</v>
      </c>
      <c r="I95" s="282" t="s">
        <v>848</v>
      </c>
      <c r="J95" s="282"/>
      <c r="K95" s="296"/>
    </row>
    <row r="96" s="1" customFormat="1" ht="15" customHeight="1">
      <c r="B96" s="307"/>
      <c r="C96" s="282" t="s">
        <v>41</v>
      </c>
      <c r="D96" s="282"/>
      <c r="E96" s="282"/>
      <c r="F96" s="305" t="s">
        <v>813</v>
      </c>
      <c r="G96" s="306"/>
      <c r="H96" s="282" t="s">
        <v>850</v>
      </c>
      <c r="I96" s="282" t="s">
        <v>848</v>
      </c>
      <c r="J96" s="282"/>
      <c r="K96" s="296"/>
    </row>
    <row r="97" s="1" customFormat="1" ht="15" customHeight="1">
      <c r="B97" s="307"/>
      <c r="C97" s="282" t="s">
        <v>51</v>
      </c>
      <c r="D97" s="282"/>
      <c r="E97" s="282"/>
      <c r="F97" s="305" t="s">
        <v>813</v>
      </c>
      <c r="G97" s="306"/>
      <c r="H97" s="282" t="s">
        <v>851</v>
      </c>
      <c r="I97" s="282" t="s">
        <v>848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852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807</v>
      </c>
      <c r="D103" s="297"/>
      <c r="E103" s="297"/>
      <c r="F103" s="297" t="s">
        <v>808</v>
      </c>
      <c r="G103" s="298"/>
      <c r="H103" s="297" t="s">
        <v>57</v>
      </c>
      <c r="I103" s="297" t="s">
        <v>60</v>
      </c>
      <c r="J103" s="297" t="s">
        <v>809</v>
      </c>
      <c r="K103" s="296"/>
    </row>
    <row r="104" s="1" customFormat="1" ht="17.25" customHeight="1">
      <c r="B104" s="294"/>
      <c r="C104" s="299" t="s">
        <v>810</v>
      </c>
      <c r="D104" s="299"/>
      <c r="E104" s="299"/>
      <c r="F104" s="300" t="s">
        <v>811</v>
      </c>
      <c r="G104" s="301"/>
      <c r="H104" s="299"/>
      <c r="I104" s="299"/>
      <c r="J104" s="299" t="s">
        <v>812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56</v>
      </c>
      <c r="D106" s="304"/>
      <c r="E106" s="304"/>
      <c r="F106" s="305" t="s">
        <v>813</v>
      </c>
      <c r="G106" s="282"/>
      <c r="H106" s="282" t="s">
        <v>853</v>
      </c>
      <c r="I106" s="282" t="s">
        <v>815</v>
      </c>
      <c r="J106" s="282">
        <v>20</v>
      </c>
      <c r="K106" s="296"/>
    </row>
    <row r="107" s="1" customFormat="1" ht="15" customHeight="1">
      <c r="B107" s="294"/>
      <c r="C107" s="282" t="s">
        <v>816</v>
      </c>
      <c r="D107" s="282"/>
      <c r="E107" s="282"/>
      <c r="F107" s="305" t="s">
        <v>813</v>
      </c>
      <c r="G107" s="282"/>
      <c r="H107" s="282" t="s">
        <v>853</v>
      </c>
      <c r="I107" s="282" t="s">
        <v>815</v>
      </c>
      <c r="J107" s="282">
        <v>120</v>
      </c>
      <c r="K107" s="296"/>
    </row>
    <row r="108" s="1" customFormat="1" ht="15" customHeight="1">
      <c r="B108" s="307"/>
      <c r="C108" s="282" t="s">
        <v>818</v>
      </c>
      <c r="D108" s="282"/>
      <c r="E108" s="282"/>
      <c r="F108" s="305" t="s">
        <v>819</v>
      </c>
      <c r="G108" s="282"/>
      <c r="H108" s="282" t="s">
        <v>853</v>
      </c>
      <c r="I108" s="282" t="s">
        <v>815</v>
      </c>
      <c r="J108" s="282">
        <v>50</v>
      </c>
      <c r="K108" s="296"/>
    </row>
    <row r="109" s="1" customFormat="1" ht="15" customHeight="1">
      <c r="B109" s="307"/>
      <c r="C109" s="282" t="s">
        <v>821</v>
      </c>
      <c r="D109" s="282"/>
      <c r="E109" s="282"/>
      <c r="F109" s="305" t="s">
        <v>813</v>
      </c>
      <c r="G109" s="282"/>
      <c r="H109" s="282" t="s">
        <v>853</v>
      </c>
      <c r="I109" s="282" t="s">
        <v>823</v>
      </c>
      <c r="J109" s="282"/>
      <c r="K109" s="296"/>
    </row>
    <row r="110" s="1" customFormat="1" ht="15" customHeight="1">
      <c r="B110" s="307"/>
      <c r="C110" s="282" t="s">
        <v>832</v>
      </c>
      <c r="D110" s="282"/>
      <c r="E110" s="282"/>
      <c r="F110" s="305" t="s">
        <v>819</v>
      </c>
      <c r="G110" s="282"/>
      <c r="H110" s="282" t="s">
        <v>853</v>
      </c>
      <c r="I110" s="282" t="s">
        <v>815</v>
      </c>
      <c r="J110" s="282">
        <v>50</v>
      </c>
      <c r="K110" s="296"/>
    </row>
    <row r="111" s="1" customFormat="1" ht="15" customHeight="1">
      <c r="B111" s="307"/>
      <c r="C111" s="282" t="s">
        <v>840</v>
      </c>
      <c r="D111" s="282"/>
      <c r="E111" s="282"/>
      <c r="F111" s="305" t="s">
        <v>819</v>
      </c>
      <c r="G111" s="282"/>
      <c r="H111" s="282" t="s">
        <v>853</v>
      </c>
      <c r="I111" s="282" t="s">
        <v>815</v>
      </c>
      <c r="J111" s="282">
        <v>50</v>
      </c>
      <c r="K111" s="296"/>
    </row>
    <row r="112" s="1" customFormat="1" ht="15" customHeight="1">
      <c r="B112" s="307"/>
      <c r="C112" s="282" t="s">
        <v>838</v>
      </c>
      <c r="D112" s="282"/>
      <c r="E112" s="282"/>
      <c r="F112" s="305" t="s">
        <v>819</v>
      </c>
      <c r="G112" s="282"/>
      <c r="H112" s="282" t="s">
        <v>853</v>
      </c>
      <c r="I112" s="282" t="s">
        <v>815</v>
      </c>
      <c r="J112" s="282">
        <v>50</v>
      </c>
      <c r="K112" s="296"/>
    </row>
    <row r="113" s="1" customFormat="1" ht="15" customHeight="1">
      <c r="B113" s="307"/>
      <c r="C113" s="282" t="s">
        <v>56</v>
      </c>
      <c r="D113" s="282"/>
      <c r="E113" s="282"/>
      <c r="F113" s="305" t="s">
        <v>813</v>
      </c>
      <c r="G113" s="282"/>
      <c r="H113" s="282" t="s">
        <v>854</v>
      </c>
      <c r="I113" s="282" t="s">
        <v>815</v>
      </c>
      <c r="J113" s="282">
        <v>20</v>
      </c>
      <c r="K113" s="296"/>
    </row>
    <row r="114" s="1" customFormat="1" ht="15" customHeight="1">
      <c r="B114" s="307"/>
      <c r="C114" s="282" t="s">
        <v>855</v>
      </c>
      <c r="D114" s="282"/>
      <c r="E114" s="282"/>
      <c r="F114" s="305" t="s">
        <v>813</v>
      </c>
      <c r="G114" s="282"/>
      <c r="H114" s="282" t="s">
        <v>856</v>
      </c>
      <c r="I114" s="282" t="s">
        <v>815</v>
      </c>
      <c r="J114" s="282">
        <v>120</v>
      </c>
      <c r="K114" s="296"/>
    </row>
    <row r="115" s="1" customFormat="1" ht="15" customHeight="1">
      <c r="B115" s="307"/>
      <c r="C115" s="282" t="s">
        <v>41</v>
      </c>
      <c r="D115" s="282"/>
      <c r="E115" s="282"/>
      <c r="F115" s="305" t="s">
        <v>813</v>
      </c>
      <c r="G115" s="282"/>
      <c r="H115" s="282" t="s">
        <v>857</v>
      </c>
      <c r="I115" s="282" t="s">
        <v>848</v>
      </c>
      <c r="J115" s="282"/>
      <c r="K115" s="296"/>
    </row>
    <row r="116" s="1" customFormat="1" ht="15" customHeight="1">
      <c r="B116" s="307"/>
      <c r="C116" s="282" t="s">
        <v>51</v>
      </c>
      <c r="D116" s="282"/>
      <c r="E116" s="282"/>
      <c r="F116" s="305" t="s">
        <v>813</v>
      </c>
      <c r="G116" s="282"/>
      <c r="H116" s="282" t="s">
        <v>858</v>
      </c>
      <c r="I116" s="282" t="s">
        <v>848</v>
      </c>
      <c r="J116" s="282"/>
      <c r="K116" s="296"/>
    </row>
    <row r="117" s="1" customFormat="1" ht="15" customHeight="1">
      <c r="B117" s="307"/>
      <c r="C117" s="282" t="s">
        <v>60</v>
      </c>
      <c r="D117" s="282"/>
      <c r="E117" s="282"/>
      <c r="F117" s="305" t="s">
        <v>813</v>
      </c>
      <c r="G117" s="282"/>
      <c r="H117" s="282" t="s">
        <v>859</v>
      </c>
      <c r="I117" s="282" t="s">
        <v>860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861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807</v>
      </c>
      <c r="D123" s="297"/>
      <c r="E123" s="297"/>
      <c r="F123" s="297" t="s">
        <v>808</v>
      </c>
      <c r="G123" s="298"/>
      <c r="H123" s="297" t="s">
        <v>57</v>
      </c>
      <c r="I123" s="297" t="s">
        <v>60</v>
      </c>
      <c r="J123" s="297" t="s">
        <v>809</v>
      </c>
      <c r="K123" s="326"/>
    </row>
    <row r="124" s="1" customFormat="1" ht="17.25" customHeight="1">
      <c r="B124" s="325"/>
      <c r="C124" s="299" t="s">
        <v>810</v>
      </c>
      <c r="D124" s="299"/>
      <c r="E124" s="299"/>
      <c r="F124" s="300" t="s">
        <v>811</v>
      </c>
      <c r="G124" s="301"/>
      <c r="H124" s="299"/>
      <c r="I124" s="299"/>
      <c r="J124" s="299" t="s">
        <v>812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816</v>
      </c>
      <c r="D126" s="304"/>
      <c r="E126" s="304"/>
      <c r="F126" s="305" t="s">
        <v>813</v>
      </c>
      <c r="G126" s="282"/>
      <c r="H126" s="282" t="s">
        <v>853</v>
      </c>
      <c r="I126" s="282" t="s">
        <v>815</v>
      </c>
      <c r="J126" s="282">
        <v>120</v>
      </c>
      <c r="K126" s="330"/>
    </row>
    <row r="127" s="1" customFormat="1" ht="15" customHeight="1">
      <c r="B127" s="327"/>
      <c r="C127" s="282" t="s">
        <v>862</v>
      </c>
      <c r="D127" s="282"/>
      <c r="E127" s="282"/>
      <c r="F127" s="305" t="s">
        <v>813</v>
      </c>
      <c r="G127" s="282"/>
      <c r="H127" s="282" t="s">
        <v>863</v>
      </c>
      <c r="I127" s="282" t="s">
        <v>815</v>
      </c>
      <c r="J127" s="282" t="s">
        <v>864</v>
      </c>
      <c r="K127" s="330"/>
    </row>
    <row r="128" s="1" customFormat="1" ht="15" customHeight="1">
      <c r="B128" s="327"/>
      <c r="C128" s="282" t="s">
        <v>761</v>
      </c>
      <c r="D128" s="282"/>
      <c r="E128" s="282"/>
      <c r="F128" s="305" t="s">
        <v>813</v>
      </c>
      <c r="G128" s="282"/>
      <c r="H128" s="282" t="s">
        <v>865</v>
      </c>
      <c r="I128" s="282" t="s">
        <v>815</v>
      </c>
      <c r="J128" s="282" t="s">
        <v>864</v>
      </c>
      <c r="K128" s="330"/>
    </row>
    <row r="129" s="1" customFormat="1" ht="15" customHeight="1">
      <c r="B129" s="327"/>
      <c r="C129" s="282" t="s">
        <v>824</v>
      </c>
      <c r="D129" s="282"/>
      <c r="E129" s="282"/>
      <c r="F129" s="305" t="s">
        <v>819</v>
      </c>
      <c r="G129" s="282"/>
      <c r="H129" s="282" t="s">
        <v>825</v>
      </c>
      <c r="I129" s="282" t="s">
        <v>815</v>
      </c>
      <c r="J129" s="282">
        <v>15</v>
      </c>
      <c r="K129" s="330"/>
    </row>
    <row r="130" s="1" customFormat="1" ht="15" customHeight="1">
      <c r="B130" s="327"/>
      <c r="C130" s="308" t="s">
        <v>826</v>
      </c>
      <c r="D130" s="308"/>
      <c r="E130" s="308"/>
      <c r="F130" s="309" t="s">
        <v>819</v>
      </c>
      <c r="G130" s="308"/>
      <c r="H130" s="308" t="s">
        <v>827</v>
      </c>
      <c r="I130" s="308" t="s">
        <v>815</v>
      </c>
      <c r="J130" s="308">
        <v>15</v>
      </c>
      <c r="K130" s="330"/>
    </row>
    <row r="131" s="1" customFormat="1" ht="15" customHeight="1">
      <c r="B131" s="327"/>
      <c r="C131" s="308" t="s">
        <v>828</v>
      </c>
      <c r="D131" s="308"/>
      <c r="E131" s="308"/>
      <c r="F131" s="309" t="s">
        <v>819</v>
      </c>
      <c r="G131" s="308"/>
      <c r="H131" s="308" t="s">
        <v>829</v>
      </c>
      <c r="I131" s="308" t="s">
        <v>815</v>
      </c>
      <c r="J131" s="308">
        <v>20</v>
      </c>
      <c r="K131" s="330"/>
    </row>
    <row r="132" s="1" customFormat="1" ht="15" customHeight="1">
      <c r="B132" s="327"/>
      <c r="C132" s="308" t="s">
        <v>830</v>
      </c>
      <c r="D132" s="308"/>
      <c r="E132" s="308"/>
      <c r="F132" s="309" t="s">
        <v>819</v>
      </c>
      <c r="G132" s="308"/>
      <c r="H132" s="308" t="s">
        <v>831</v>
      </c>
      <c r="I132" s="308" t="s">
        <v>815</v>
      </c>
      <c r="J132" s="308">
        <v>20</v>
      </c>
      <c r="K132" s="330"/>
    </row>
    <row r="133" s="1" customFormat="1" ht="15" customHeight="1">
      <c r="B133" s="327"/>
      <c r="C133" s="282" t="s">
        <v>818</v>
      </c>
      <c r="D133" s="282"/>
      <c r="E133" s="282"/>
      <c r="F133" s="305" t="s">
        <v>819</v>
      </c>
      <c r="G133" s="282"/>
      <c r="H133" s="282" t="s">
        <v>853</v>
      </c>
      <c r="I133" s="282" t="s">
        <v>815</v>
      </c>
      <c r="J133" s="282">
        <v>50</v>
      </c>
      <c r="K133" s="330"/>
    </row>
    <row r="134" s="1" customFormat="1" ht="15" customHeight="1">
      <c r="B134" s="327"/>
      <c r="C134" s="282" t="s">
        <v>832</v>
      </c>
      <c r="D134" s="282"/>
      <c r="E134" s="282"/>
      <c r="F134" s="305" t="s">
        <v>819</v>
      </c>
      <c r="G134" s="282"/>
      <c r="H134" s="282" t="s">
        <v>853</v>
      </c>
      <c r="I134" s="282" t="s">
        <v>815</v>
      </c>
      <c r="J134" s="282">
        <v>50</v>
      </c>
      <c r="K134" s="330"/>
    </row>
    <row r="135" s="1" customFormat="1" ht="15" customHeight="1">
      <c r="B135" s="327"/>
      <c r="C135" s="282" t="s">
        <v>838</v>
      </c>
      <c r="D135" s="282"/>
      <c r="E135" s="282"/>
      <c r="F135" s="305" t="s">
        <v>819</v>
      </c>
      <c r="G135" s="282"/>
      <c r="H135" s="282" t="s">
        <v>853</v>
      </c>
      <c r="I135" s="282" t="s">
        <v>815</v>
      </c>
      <c r="J135" s="282">
        <v>50</v>
      </c>
      <c r="K135" s="330"/>
    </row>
    <row r="136" s="1" customFormat="1" ht="15" customHeight="1">
      <c r="B136" s="327"/>
      <c r="C136" s="282" t="s">
        <v>840</v>
      </c>
      <c r="D136" s="282"/>
      <c r="E136" s="282"/>
      <c r="F136" s="305" t="s">
        <v>819</v>
      </c>
      <c r="G136" s="282"/>
      <c r="H136" s="282" t="s">
        <v>853</v>
      </c>
      <c r="I136" s="282" t="s">
        <v>815</v>
      </c>
      <c r="J136" s="282">
        <v>50</v>
      </c>
      <c r="K136" s="330"/>
    </row>
    <row r="137" s="1" customFormat="1" ht="15" customHeight="1">
      <c r="B137" s="327"/>
      <c r="C137" s="282" t="s">
        <v>841</v>
      </c>
      <c r="D137" s="282"/>
      <c r="E137" s="282"/>
      <c r="F137" s="305" t="s">
        <v>819</v>
      </c>
      <c r="G137" s="282"/>
      <c r="H137" s="282" t="s">
        <v>866</v>
      </c>
      <c r="I137" s="282" t="s">
        <v>815</v>
      </c>
      <c r="J137" s="282">
        <v>255</v>
      </c>
      <c r="K137" s="330"/>
    </row>
    <row r="138" s="1" customFormat="1" ht="15" customHeight="1">
      <c r="B138" s="327"/>
      <c r="C138" s="282" t="s">
        <v>843</v>
      </c>
      <c r="D138" s="282"/>
      <c r="E138" s="282"/>
      <c r="F138" s="305" t="s">
        <v>813</v>
      </c>
      <c r="G138" s="282"/>
      <c r="H138" s="282" t="s">
        <v>867</v>
      </c>
      <c r="I138" s="282" t="s">
        <v>845</v>
      </c>
      <c r="J138" s="282"/>
      <c r="K138" s="330"/>
    </row>
    <row r="139" s="1" customFormat="1" ht="15" customHeight="1">
      <c r="B139" s="327"/>
      <c r="C139" s="282" t="s">
        <v>846</v>
      </c>
      <c r="D139" s="282"/>
      <c r="E139" s="282"/>
      <c r="F139" s="305" t="s">
        <v>813</v>
      </c>
      <c r="G139" s="282"/>
      <c r="H139" s="282" t="s">
        <v>868</v>
      </c>
      <c r="I139" s="282" t="s">
        <v>848</v>
      </c>
      <c r="J139" s="282"/>
      <c r="K139" s="330"/>
    </row>
    <row r="140" s="1" customFormat="1" ht="15" customHeight="1">
      <c r="B140" s="327"/>
      <c r="C140" s="282" t="s">
        <v>849</v>
      </c>
      <c r="D140" s="282"/>
      <c r="E140" s="282"/>
      <c r="F140" s="305" t="s">
        <v>813</v>
      </c>
      <c r="G140" s="282"/>
      <c r="H140" s="282" t="s">
        <v>849</v>
      </c>
      <c r="I140" s="282" t="s">
        <v>848</v>
      </c>
      <c r="J140" s="282"/>
      <c r="K140" s="330"/>
    </row>
    <row r="141" s="1" customFormat="1" ht="15" customHeight="1">
      <c r="B141" s="327"/>
      <c r="C141" s="282" t="s">
        <v>41</v>
      </c>
      <c r="D141" s="282"/>
      <c r="E141" s="282"/>
      <c r="F141" s="305" t="s">
        <v>813</v>
      </c>
      <c r="G141" s="282"/>
      <c r="H141" s="282" t="s">
        <v>869</v>
      </c>
      <c r="I141" s="282" t="s">
        <v>848</v>
      </c>
      <c r="J141" s="282"/>
      <c r="K141" s="330"/>
    </row>
    <row r="142" s="1" customFormat="1" ht="15" customHeight="1">
      <c r="B142" s="327"/>
      <c r="C142" s="282" t="s">
        <v>870</v>
      </c>
      <c r="D142" s="282"/>
      <c r="E142" s="282"/>
      <c r="F142" s="305" t="s">
        <v>813</v>
      </c>
      <c r="G142" s="282"/>
      <c r="H142" s="282" t="s">
        <v>871</v>
      </c>
      <c r="I142" s="282" t="s">
        <v>848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872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807</v>
      </c>
      <c r="D148" s="297"/>
      <c r="E148" s="297"/>
      <c r="F148" s="297" t="s">
        <v>808</v>
      </c>
      <c r="G148" s="298"/>
      <c r="H148" s="297" t="s">
        <v>57</v>
      </c>
      <c r="I148" s="297" t="s">
        <v>60</v>
      </c>
      <c r="J148" s="297" t="s">
        <v>809</v>
      </c>
      <c r="K148" s="296"/>
    </row>
    <row r="149" s="1" customFormat="1" ht="17.25" customHeight="1">
      <c r="B149" s="294"/>
      <c r="C149" s="299" t="s">
        <v>810</v>
      </c>
      <c r="D149" s="299"/>
      <c r="E149" s="299"/>
      <c r="F149" s="300" t="s">
        <v>811</v>
      </c>
      <c r="G149" s="301"/>
      <c r="H149" s="299"/>
      <c r="I149" s="299"/>
      <c r="J149" s="299" t="s">
        <v>812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816</v>
      </c>
      <c r="D151" s="282"/>
      <c r="E151" s="282"/>
      <c r="F151" s="335" t="s">
        <v>813</v>
      </c>
      <c r="G151" s="282"/>
      <c r="H151" s="334" t="s">
        <v>853</v>
      </c>
      <c r="I151" s="334" t="s">
        <v>815</v>
      </c>
      <c r="J151" s="334">
        <v>120</v>
      </c>
      <c r="K151" s="330"/>
    </row>
    <row r="152" s="1" customFormat="1" ht="15" customHeight="1">
      <c r="B152" s="307"/>
      <c r="C152" s="334" t="s">
        <v>862</v>
      </c>
      <c r="D152" s="282"/>
      <c r="E152" s="282"/>
      <c r="F152" s="335" t="s">
        <v>813</v>
      </c>
      <c r="G152" s="282"/>
      <c r="H152" s="334" t="s">
        <v>873</v>
      </c>
      <c r="I152" s="334" t="s">
        <v>815</v>
      </c>
      <c r="J152" s="334" t="s">
        <v>864</v>
      </c>
      <c r="K152" s="330"/>
    </row>
    <row r="153" s="1" customFormat="1" ht="15" customHeight="1">
      <c r="B153" s="307"/>
      <c r="C153" s="334" t="s">
        <v>761</v>
      </c>
      <c r="D153" s="282"/>
      <c r="E153" s="282"/>
      <c r="F153" s="335" t="s">
        <v>813</v>
      </c>
      <c r="G153" s="282"/>
      <c r="H153" s="334" t="s">
        <v>874</v>
      </c>
      <c r="I153" s="334" t="s">
        <v>815</v>
      </c>
      <c r="J153" s="334" t="s">
        <v>864</v>
      </c>
      <c r="K153" s="330"/>
    </row>
    <row r="154" s="1" customFormat="1" ht="15" customHeight="1">
      <c r="B154" s="307"/>
      <c r="C154" s="334" t="s">
        <v>818</v>
      </c>
      <c r="D154" s="282"/>
      <c r="E154" s="282"/>
      <c r="F154" s="335" t="s">
        <v>819</v>
      </c>
      <c r="G154" s="282"/>
      <c r="H154" s="334" t="s">
        <v>853</v>
      </c>
      <c r="I154" s="334" t="s">
        <v>815</v>
      </c>
      <c r="J154" s="334">
        <v>50</v>
      </c>
      <c r="K154" s="330"/>
    </row>
    <row r="155" s="1" customFormat="1" ht="15" customHeight="1">
      <c r="B155" s="307"/>
      <c r="C155" s="334" t="s">
        <v>821</v>
      </c>
      <c r="D155" s="282"/>
      <c r="E155" s="282"/>
      <c r="F155" s="335" t="s">
        <v>813</v>
      </c>
      <c r="G155" s="282"/>
      <c r="H155" s="334" t="s">
        <v>853</v>
      </c>
      <c r="I155" s="334" t="s">
        <v>823</v>
      </c>
      <c r="J155" s="334"/>
      <c r="K155" s="330"/>
    </row>
    <row r="156" s="1" customFormat="1" ht="15" customHeight="1">
      <c r="B156" s="307"/>
      <c r="C156" s="334" t="s">
        <v>832</v>
      </c>
      <c r="D156" s="282"/>
      <c r="E156" s="282"/>
      <c r="F156" s="335" t="s">
        <v>819</v>
      </c>
      <c r="G156" s="282"/>
      <c r="H156" s="334" t="s">
        <v>853</v>
      </c>
      <c r="I156" s="334" t="s">
        <v>815</v>
      </c>
      <c r="J156" s="334">
        <v>50</v>
      </c>
      <c r="K156" s="330"/>
    </row>
    <row r="157" s="1" customFormat="1" ht="15" customHeight="1">
      <c r="B157" s="307"/>
      <c r="C157" s="334" t="s">
        <v>840</v>
      </c>
      <c r="D157" s="282"/>
      <c r="E157" s="282"/>
      <c r="F157" s="335" t="s">
        <v>819</v>
      </c>
      <c r="G157" s="282"/>
      <c r="H157" s="334" t="s">
        <v>853</v>
      </c>
      <c r="I157" s="334" t="s">
        <v>815</v>
      </c>
      <c r="J157" s="334">
        <v>50</v>
      </c>
      <c r="K157" s="330"/>
    </row>
    <row r="158" s="1" customFormat="1" ht="15" customHeight="1">
      <c r="B158" s="307"/>
      <c r="C158" s="334" t="s">
        <v>838</v>
      </c>
      <c r="D158" s="282"/>
      <c r="E158" s="282"/>
      <c r="F158" s="335" t="s">
        <v>819</v>
      </c>
      <c r="G158" s="282"/>
      <c r="H158" s="334" t="s">
        <v>853</v>
      </c>
      <c r="I158" s="334" t="s">
        <v>815</v>
      </c>
      <c r="J158" s="334">
        <v>50</v>
      </c>
      <c r="K158" s="330"/>
    </row>
    <row r="159" s="1" customFormat="1" ht="15" customHeight="1">
      <c r="B159" s="307"/>
      <c r="C159" s="334" t="s">
        <v>90</v>
      </c>
      <c r="D159" s="282"/>
      <c r="E159" s="282"/>
      <c r="F159" s="335" t="s">
        <v>813</v>
      </c>
      <c r="G159" s="282"/>
      <c r="H159" s="334" t="s">
        <v>875</v>
      </c>
      <c r="I159" s="334" t="s">
        <v>815</v>
      </c>
      <c r="J159" s="334" t="s">
        <v>876</v>
      </c>
      <c r="K159" s="330"/>
    </row>
    <row r="160" s="1" customFormat="1" ht="15" customHeight="1">
      <c r="B160" s="307"/>
      <c r="C160" s="334" t="s">
        <v>877</v>
      </c>
      <c r="D160" s="282"/>
      <c r="E160" s="282"/>
      <c r="F160" s="335" t="s">
        <v>813</v>
      </c>
      <c r="G160" s="282"/>
      <c r="H160" s="334" t="s">
        <v>878</v>
      </c>
      <c r="I160" s="334" t="s">
        <v>848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879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807</v>
      </c>
      <c r="D166" s="297"/>
      <c r="E166" s="297"/>
      <c r="F166" s="297" t="s">
        <v>808</v>
      </c>
      <c r="G166" s="339"/>
      <c r="H166" s="340" t="s">
        <v>57</v>
      </c>
      <c r="I166" s="340" t="s">
        <v>60</v>
      </c>
      <c r="J166" s="297" t="s">
        <v>809</v>
      </c>
      <c r="K166" s="274"/>
    </row>
    <row r="167" s="1" customFormat="1" ht="17.25" customHeight="1">
      <c r="B167" s="275"/>
      <c r="C167" s="299" t="s">
        <v>810</v>
      </c>
      <c r="D167" s="299"/>
      <c r="E167" s="299"/>
      <c r="F167" s="300" t="s">
        <v>811</v>
      </c>
      <c r="G167" s="341"/>
      <c r="H167" s="342"/>
      <c r="I167" s="342"/>
      <c r="J167" s="299" t="s">
        <v>812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816</v>
      </c>
      <c r="D169" s="282"/>
      <c r="E169" s="282"/>
      <c r="F169" s="305" t="s">
        <v>813</v>
      </c>
      <c r="G169" s="282"/>
      <c r="H169" s="282" t="s">
        <v>853</v>
      </c>
      <c r="I169" s="282" t="s">
        <v>815</v>
      </c>
      <c r="J169" s="282">
        <v>120</v>
      </c>
      <c r="K169" s="330"/>
    </row>
    <row r="170" s="1" customFormat="1" ht="15" customHeight="1">
      <c r="B170" s="307"/>
      <c r="C170" s="282" t="s">
        <v>862</v>
      </c>
      <c r="D170" s="282"/>
      <c r="E170" s="282"/>
      <c r="F170" s="305" t="s">
        <v>813</v>
      </c>
      <c r="G170" s="282"/>
      <c r="H170" s="282" t="s">
        <v>863</v>
      </c>
      <c r="I170" s="282" t="s">
        <v>815</v>
      </c>
      <c r="J170" s="282" t="s">
        <v>864</v>
      </c>
      <c r="K170" s="330"/>
    </row>
    <row r="171" s="1" customFormat="1" ht="15" customHeight="1">
      <c r="B171" s="307"/>
      <c r="C171" s="282" t="s">
        <v>761</v>
      </c>
      <c r="D171" s="282"/>
      <c r="E171" s="282"/>
      <c r="F171" s="305" t="s">
        <v>813</v>
      </c>
      <c r="G171" s="282"/>
      <c r="H171" s="282" t="s">
        <v>880</v>
      </c>
      <c r="I171" s="282" t="s">
        <v>815</v>
      </c>
      <c r="J171" s="282" t="s">
        <v>864</v>
      </c>
      <c r="K171" s="330"/>
    </row>
    <row r="172" s="1" customFormat="1" ht="15" customHeight="1">
      <c r="B172" s="307"/>
      <c r="C172" s="282" t="s">
        <v>818</v>
      </c>
      <c r="D172" s="282"/>
      <c r="E172" s="282"/>
      <c r="F172" s="305" t="s">
        <v>819</v>
      </c>
      <c r="G172" s="282"/>
      <c r="H172" s="282" t="s">
        <v>880</v>
      </c>
      <c r="I172" s="282" t="s">
        <v>815</v>
      </c>
      <c r="J172" s="282">
        <v>50</v>
      </c>
      <c r="K172" s="330"/>
    </row>
    <row r="173" s="1" customFormat="1" ht="15" customHeight="1">
      <c r="B173" s="307"/>
      <c r="C173" s="282" t="s">
        <v>821</v>
      </c>
      <c r="D173" s="282"/>
      <c r="E173" s="282"/>
      <c r="F173" s="305" t="s">
        <v>813</v>
      </c>
      <c r="G173" s="282"/>
      <c r="H173" s="282" t="s">
        <v>880</v>
      </c>
      <c r="I173" s="282" t="s">
        <v>823</v>
      </c>
      <c r="J173" s="282"/>
      <c r="K173" s="330"/>
    </row>
    <row r="174" s="1" customFormat="1" ht="15" customHeight="1">
      <c r="B174" s="307"/>
      <c r="C174" s="282" t="s">
        <v>832</v>
      </c>
      <c r="D174" s="282"/>
      <c r="E174" s="282"/>
      <c r="F174" s="305" t="s">
        <v>819</v>
      </c>
      <c r="G174" s="282"/>
      <c r="H174" s="282" t="s">
        <v>880</v>
      </c>
      <c r="I174" s="282" t="s">
        <v>815</v>
      </c>
      <c r="J174" s="282">
        <v>50</v>
      </c>
      <c r="K174" s="330"/>
    </row>
    <row r="175" s="1" customFormat="1" ht="15" customHeight="1">
      <c r="B175" s="307"/>
      <c r="C175" s="282" t="s">
        <v>840</v>
      </c>
      <c r="D175" s="282"/>
      <c r="E175" s="282"/>
      <c r="F175" s="305" t="s">
        <v>819</v>
      </c>
      <c r="G175" s="282"/>
      <c r="H175" s="282" t="s">
        <v>880</v>
      </c>
      <c r="I175" s="282" t="s">
        <v>815</v>
      </c>
      <c r="J175" s="282">
        <v>50</v>
      </c>
      <c r="K175" s="330"/>
    </row>
    <row r="176" s="1" customFormat="1" ht="15" customHeight="1">
      <c r="B176" s="307"/>
      <c r="C176" s="282" t="s">
        <v>838</v>
      </c>
      <c r="D176" s="282"/>
      <c r="E176" s="282"/>
      <c r="F176" s="305" t="s">
        <v>819</v>
      </c>
      <c r="G176" s="282"/>
      <c r="H176" s="282" t="s">
        <v>880</v>
      </c>
      <c r="I176" s="282" t="s">
        <v>815</v>
      </c>
      <c r="J176" s="282">
        <v>50</v>
      </c>
      <c r="K176" s="330"/>
    </row>
    <row r="177" s="1" customFormat="1" ht="15" customHeight="1">
      <c r="B177" s="307"/>
      <c r="C177" s="282" t="s">
        <v>114</v>
      </c>
      <c r="D177" s="282"/>
      <c r="E177" s="282"/>
      <c r="F177" s="305" t="s">
        <v>813</v>
      </c>
      <c r="G177" s="282"/>
      <c r="H177" s="282" t="s">
        <v>881</v>
      </c>
      <c r="I177" s="282" t="s">
        <v>882</v>
      </c>
      <c r="J177" s="282"/>
      <c r="K177" s="330"/>
    </row>
    <row r="178" s="1" customFormat="1" ht="15" customHeight="1">
      <c r="B178" s="307"/>
      <c r="C178" s="282" t="s">
        <v>60</v>
      </c>
      <c r="D178" s="282"/>
      <c r="E178" s="282"/>
      <c r="F178" s="305" t="s">
        <v>813</v>
      </c>
      <c r="G178" s="282"/>
      <c r="H178" s="282" t="s">
        <v>883</v>
      </c>
      <c r="I178" s="282" t="s">
        <v>884</v>
      </c>
      <c r="J178" s="282">
        <v>1</v>
      </c>
      <c r="K178" s="330"/>
    </row>
    <row r="179" s="1" customFormat="1" ht="15" customHeight="1">
      <c r="B179" s="307"/>
      <c r="C179" s="282" t="s">
        <v>56</v>
      </c>
      <c r="D179" s="282"/>
      <c r="E179" s="282"/>
      <c r="F179" s="305" t="s">
        <v>813</v>
      </c>
      <c r="G179" s="282"/>
      <c r="H179" s="282" t="s">
        <v>885</v>
      </c>
      <c r="I179" s="282" t="s">
        <v>815</v>
      </c>
      <c r="J179" s="282">
        <v>20</v>
      </c>
      <c r="K179" s="330"/>
    </row>
    <row r="180" s="1" customFormat="1" ht="15" customHeight="1">
      <c r="B180" s="307"/>
      <c r="C180" s="282" t="s">
        <v>57</v>
      </c>
      <c r="D180" s="282"/>
      <c r="E180" s="282"/>
      <c r="F180" s="305" t="s">
        <v>813</v>
      </c>
      <c r="G180" s="282"/>
      <c r="H180" s="282" t="s">
        <v>886</v>
      </c>
      <c r="I180" s="282" t="s">
        <v>815</v>
      </c>
      <c r="J180" s="282">
        <v>255</v>
      </c>
      <c r="K180" s="330"/>
    </row>
    <row r="181" s="1" customFormat="1" ht="15" customHeight="1">
      <c r="B181" s="307"/>
      <c r="C181" s="282" t="s">
        <v>115</v>
      </c>
      <c r="D181" s="282"/>
      <c r="E181" s="282"/>
      <c r="F181" s="305" t="s">
        <v>813</v>
      </c>
      <c r="G181" s="282"/>
      <c r="H181" s="282" t="s">
        <v>777</v>
      </c>
      <c r="I181" s="282" t="s">
        <v>815</v>
      </c>
      <c r="J181" s="282">
        <v>10</v>
      </c>
      <c r="K181" s="330"/>
    </row>
    <row r="182" s="1" customFormat="1" ht="15" customHeight="1">
      <c r="B182" s="307"/>
      <c r="C182" s="282" t="s">
        <v>116</v>
      </c>
      <c r="D182" s="282"/>
      <c r="E182" s="282"/>
      <c r="F182" s="305" t="s">
        <v>813</v>
      </c>
      <c r="G182" s="282"/>
      <c r="H182" s="282" t="s">
        <v>887</v>
      </c>
      <c r="I182" s="282" t="s">
        <v>848</v>
      </c>
      <c r="J182" s="282"/>
      <c r="K182" s="330"/>
    </row>
    <row r="183" s="1" customFormat="1" ht="15" customHeight="1">
      <c r="B183" s="307"/>
      <c r="C183" s="282" t="s">
        <v>888</v>
      </c>
      <c r="D183" s="282"/>
      <c r="E183" s="282"/>
      <c r="F183" s="305" t="s">
        <v>813</v>
      </c>
      <c r="G183" s="282"/>
      <c r="H183" s="282" t="s">
        <v>889</v>
      </c>
      <c r="I183" s="282" t="s">
        <v>848</v>
      </c>
      <c r="J183" s="282"/>
      <c r="K183" s="330"/>
    </row>
    <row r="184" s="1" customFormat="1" ht="15" customHeight="1">
      <c r="B184" s="307"/>
      <c r="C184" s="282" t="s">
        <v>877</v>
      </c>
      <c r="D184" s="282"/>
      <c r="E184" s="282"/>
      <c r="F184" s="305" t="s">
        <v>813</v>
      </c>
      <c r="G184" s="282"/>
      <c r="H184" s="282" t="s">
        <v>890</v>
      </c>
      <c r="I184" s="282" t="s">
        <v>848</v>
      </c>
      <c r="J184" s="282"/>
      <c r="K184" s="330"/>
    </row>
    <row r="185" s="1" customFormat="1" ht="15" customHeight="1">
      <c r="B185" s="307"/>
      <c r="C185" s="282" t="s">
        <v>118</v>
      </c>
      <c r="D185" s="282"/>
      <c r="E185" s="282"/>
      <c r="F185" s="305" t="s">
        <v>819</v>
      </c>
      <c r="G185" s="282"/>
      <c r="H185" s="282" t="s">
        <v>891</v>
      </c>
      <c r="I185" s="282" t="s">
        <v>815</v>
      </c>
      <c r="J185" s="282">
        <v>50</v>
      </c>
      <c r="K185" s="330"/>
    </row>
    <row r="186" s="1" customFormat="1" ht="15" customHeight="1">
      <c r="B186" s="307"/>
      <c r="C186" s="282" t="s">
        <v>892</v>
      </c>
      <c r="D186" s="282"/>
      <c r="E186" s="282"/>
      <c r="F186" s="305" t="s">
        <v>819</v>
      </c>
      <c r="G186" s="282"/>
      <c r="H186" s="282" t="s">
        <v>893</v>
      </c>
      <c r="I186" s="282" t="s">
        <v>894</v>
      </c>
      <c r="J186" s="282"/>
      <c r="K186" s="330"/>
    </row>
    <row r="187" s="1" customFormat="1" ht="15" customHeight="1">
      <c r="B187" s="307"/>
      <c r="C187" s="282" t="s">
        <v>895</v>
      </c>
      <c r="D187" s="282"/>
      <c r="E187" s="282"/>
      <c r="F187" s="305" t="s">
        <v>819</v>
      </c>
      <c r="G187" s="282"/>
      <c r="H187" s="282" t="s">
        <v>896</v>
      </c>
      <c r="I187" s="282" t="s">
        <v>894</v>
      </c>
      <c r="J187" s="282"/>
      <c r="K187" s="330"/>
    </row>
    <row r="188" s="1" customFormat="1" ht="15" customHeight="1">
      <c r="B188" s="307"/>
      <c r="C188" s="282" t="s">
        <v>897</v>
      </c>
      <c r="D188" s="282"/>
      <c r="E188" s="282"/>
      <c r="F188" s="305" t="s">
        <v>819</v>
      </c>
      <c r="G188" s="282"/>
      <c r="H188" s="282" t="s">
        <v>898</v>
      </c>
      <c r="I188" s="282" t="s">
        <v>894</v>
      </c>
      <c r="J188" s="282"/>
      <c r="K188" s="330"/>
    </row>
    <row r="189" s="1" customFormat="1" ht="15" customHeight="1">
      <c r="B189" s="307"/>
      <c r="C189" s="343" t="s">
        <v>899</v>
      </c>
      <c r="D189" s="282"/>
      <c r="E189" s="282"/>
      <c r="F189" s="305" t="s">
        <v>819</v>
      </c>
      <c r="G189" s="282"/>
      <c r="H189" s="282" t="s">
        <v>900</v>
      </c>
      <c r="I189" s="282" t="s">
        <v>901</v>
      </c>
      <c r="J189" s="344" t="s">
        <v>902</v>
      </c>
      <c r="K189" s="330"/>
    </row>
    <row r="190" s="1" customFormat="1" ht="15" customHeight="1">
      <c r="B190" s="307"/>
      <c r="C190" s="343" t="s">
        <v>45</v>
      </c>
      <c r="D190" s="282"/>
      <c r="E190" s="282"/>
      <c r="F190" s="305" t="s">
        <v>813</v>
      </c>
      <c r="G190" s="282"/>
      <c r="H190" s="279" t="s">
        <v>903</v>
      </c>
      <c r="I190" s="282" t="s">
        <v>904</v>
      </c>
      <c r="J190" s="282"/>
      <c r="K190" s="330"/>
    </row>
    <row r="191" s="1" customFormat="1" ht="15" customHeight="1">
      <c r="B191" s="307"/>
      <c r="C191" s="343" t="s">
        <v>905</v>
      </c>
      <c r="D191" s="282"/>
      <c r="E191" s="282"/>
      <c r="F191" s="305" t="s">
        <v>813</v>
      </c>
      <c r="G191" s="282"/>
      <c r="H191" s="282" t="s">
        <v>906</v>
      </c>
      <c r="I191" s="282" t="s">
        <v>848</v>
      </c>
      <c r="J191" s="282"/>
      <c r="K191" s="330"/>
    </row>
    <row r="192" s="1" customFormat="1" ht="15" customHeight="1">
      <c r="B192" s="307"/>
      <c r="C192" s="343" t="s">
        <v>907</v>
      </c>
      <c r="D192" s="282"/>
      <c r="E192" s="282"/>
      <c r="F192" s="305" t="s">
        <v>813</v>
      </c>
      <c r="G192" s="282"/>
      <c r="H192" s="282" t="s">
        <v>908</v>
      </c>
      <c r="I192" s="282" t="s">
        <v>848</v>
      </c>
      <c r="J192" s="282"/>
      <c r="K192" s="330"/>
    </row>
    <row r="193" s="1" customFormat="1" ht="15" customHeight="1">
      <c r="B193" s="307"/>
      <c r="C193" s="343" t="s">
        <v>909</v>
      </c>
      <c r="D193" s="282"/>
      <c r="E193" s="282"/>
      <c r="F193" s="305" t="s">
        <v>819</v>
      </c>
      <c r="G193" s="282"/>
      <c r="H193" s="282" t="s">
        <v>910</v>
      </c>
      <c r="I193" s="282" t="s">
        <v>848</v>
      </c>
      <c r="J193" s="282"/>
      <c r="K193" s="330"/>
    </row>
    <row r="194" s="1" customFormat="1" ht="15" customHeight="1">
      <c r="B194" s="336"/>
      <c r="C194" s="345"/>
      <c r="D194" s="316"/>
      <c r="E194" s="316"/>
      <c r="F194" s="316"/>
      <c r="G194" s="316"/>
      <c r="H194" s="316"/>
      <c r="I194" s="316"/>
      <c r="J194" s="316"/>
      <c r="K194" s="337"/>
    </row>
    <row r="195" s="1" customFormat="1" ht="18.75" customHeight="1">
      <c r="B195" s="318"/>
      <c r="C195" s="328"/>
      <c r="D195" s="328"/>
      <c r="E195" s="328"/>
      <c r="F195" s="338"/>
      <c r="G195" s="328"/>
      <c r="H195" s="328"/>
      <c r="I195" s="328"/>
      <c r="J195" s="328"/>
      <c r="K195" s="318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290"/>
      <c r="C197" s="290"/>
      <c r="D197" s="290"/>
      <c r="E197" s="290"/>
      <c r="F197" s="290"/>
      <c r="G197" s="290"/>
      <c r="H197" s="290"/>
      <c r="I197" s="290"/>
      <c r="J197" s="290"/>
      <c r="K197" s="290"/>
    </row>
    <row r="198" s="1" customFormat="1" ht="13.5">
      <c r="B198" s="269"/>
      <c r="C198" s="270"/>
      <c r="D198" s="270"/>
      <c r="E198" s="270"/>
      <c r="F198" s="270"/>
      <c r="G198" s="270"/>
      <c r="H198" s="270"/>
      <c r="I198" s="270"/>
      <c r="J198" s="270"/>
      <c r="K198" s="271"/>
    </row>
    <row r="199" s="1" customFormat="1" ht="21">
      <c r="B199" s="272"/>
      <c r="C199" s="273" t="s">
        <v>911</v>
      </c>
      <c r="D199" s="273"/>
      <c r="E199" s="273"/>
      <c r="F199" s="273"/>
      <c r="G199" s="273"/>
      <c r="H199" s="273"/>
      <c r="I199" s="273"/>
      <c r="J199" s="273"/>
      <c r="K199" s="274"/>
    </row>
    <row r="200" s="1" customFormat="1" ht="25.5" customHeight="1">
      <c r="B200" s="272"/>
      <c r="C200" s="346" t="s">
        <v>912</v>
      </c>
      <c r="D200" s="346"/>
      <c r="E200" s="346"/>
      <c r="F200" s="346" t="s">
        <v>913</v>
      </c>
      <c r="G200" s="347"/>
      <c r="H200" s="346" t="s">
        <v>914</v>
      </c>
      <c r="I200" s="346"/>
      <c r="J200" s="346"/>
      <c r="K200" s="274"/>
    </row>
    <row r="201" s="1" customFormat="1" ht="5.25" customHeight="1">
      <c r="B201" s="307"/>
      <c r="C201" s="302"/>
      <c r="D201" s="302"/>
      <c r="E201" s="302"/>
      <c r="F201" s="302"/>
      <c r="G201" s="328"/>
      <c r="H201" s="302"/>
      <c r="I201" s="302"/>
      <c r="J201" s="302"/>
      <c r="K201" s="330"/>
    </row>
    <row r="202" s="1" customFormat="1" ht="15" customHeight="1">
      <c r="B202" s="307"/>
      <c r="C202" s="282" t="s">
        <v>904</v>
      </c>
      <c r="D202" s="282"/>
      <c r="E202" s="282"/>
      <c r="F202" s="305" t="s">
        <v>46</v>
      </c>
      <c r="G202" s="282"/>
      <c r="H202" s="282" t="s">
        <v>915</v>
      </c>
      <c r="I202" s="282"/>
      <c r="J202" s="282"/>
      <c r="K202" s="330"/>
    </row>
    <row r="203" s="1" customFormat="1" ht="15" customHeight="1">
      <c r="B203" s="307"/>
      <c r="C203" s="282"/>
      <c r="D203" s="282"/>
      <c r="E203" s="282"/>
      <c r="F203" s="305" t="s">
        <v>47</v>
      </c>
      <c r="G203" s="282"/>
      <c r="H203" s="282" t="s">
        <v>916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50</v>
      </c>
      <c r="G204" s="282"/>
      <c r="H204" s="282" t="s">
        <v>917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48</v>
      </c>
      <c r="G205" s="282"/>
      <c r="H205" s="282" t="s">
        <v>918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49</v>
      </c>
      <c r="G206" s="282"/>
      <c r="H206" s="282" t="s">
        <v>919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/>
      <c r="G207" s="282"/>
      <c r="H207" s="282"/>
      <c r="I207" s="282"/>
      <c r="J207" s="282"/>
      <c r="K207" s="330"/>
    </row>
    <row r="208" s="1" customFormat="1" ht="15" customHeight="1">
      <c r="B208" s="307"/>
      <c r="C208" s="282" t="s">
        <v>860</v>
      </c>
      <c r="D208" s="282"/>
      <c r="E208" s="282"/>
      <c r="F208" s="305" t="s">
        <v>82</v>
      </c>
      <c r="G208" s="282"/>
      <c r="H208" s="282" t="s">
        <v>920</v>
      </c>
      <c r="I208" s="282"/>
      <c r="J208" s="282"/>
      <c r="K208" s="330"/>
    </row>
    <row r="209" s="1" customFormat="1" ht="15" customHeight="1">
      <c r="B209" s="307"/>
      <c r="C209" s="282"/>
      <c r="D209" s="282"/>
      <c r="E209" s="282"/>
      <c r="F209" s="305" t="s">
        <v>755</v>
      </c>
      <c r="G209" s="282"/>
      <c r="H209" s="282" t="s">
        <v>756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753</v>
      </c>
      <c r="G210" s="282"/>
      <c r="H210" s="282" t="s">
        <v>921</v>
      </c>
      <c r="I210" s="282"/>
      <c r="J210" s="282"/>
      <c r="K210" s="330"/>
    </row>
    <row r="211" s="1" customFormat="1" ht="15" customHeight="1">
      <c r="B211" s="348"/>
      <c r="C211" s="282"/>
      <c r="D211" s="282"/>
      <c r="E211" s="282"/>
      <c r="F211" s="305" t="s">
        <v>757</v>
      </c>
      <c r="G211" s="343"/>
      <c r="H211" s="334" t="s">
        <v>758</v>
      </c>
      <c r="I211" s="334"/>
      <c r="J211" s="334"/>
      <c r="K211" s="349"/>
    </row>
    <row r="212" s="1" customFormat="1" ht="15" customHeight="1">
      <c r="B212" s="348"/>
      <c r="C212" s="282"/>
      <c r="D212" s="282"/>
      <c r="E212" s="282"/>
      <c r="F212" s="305" t="s">
        <v>759</v>
      </c>
      <c r="G212" s="343"/>
      <c r="H212" s="334" t="s">
        <v>922</v>
      </c>
      <c r="I212" s="334"/>
      <c r="J212" s="334"/>
      <c r="K212" s="349"/>
    </row>
    <row r="213" s="1" customFormat="1" ht="15" customHeight="1">
      <c r="B213" s="348"/>
      <c r="C213" s="282"/>
      <c r="D213" s="282"/>
      <c r="E213" s="282"/>
      <c r="F213" s="305"/>
      <c r="G213" s="343"/>
      <c r="H213" s="334"/>
      <c r="I213" s="334"/>
      <c r="J213" s="334"/>
      <c r="K213" s="349"/>
    </row>
    <row r="214" s="1" customFormat="1" ht="15" customHeight="1">
      <c r="B214" s="348"/>
      <c r="C214" s="282" t="s">
        <v>884</v>
      </c>
      <c r="D214" s="282"/>
      <c r="E214" s="282"/>
      <c r="F214" s="305">
        <v>1</v>
      </c>
      <c r="G214" s="343"/>
      <c r="H214" s="334" t="s">
        <v>923</v>
      </c>
      <c r="I214" s="334"/>
      <c r="J214" s="334"/>
      <c r="K214" s="349"/>
    </row>
    <row r="215" s="1" customFormat="1" ht="15" customHeight="1">
      <c r="B215" s="348"/>
      <c r="C215" s="282"/>
      <c r="D215" s="282"/>
      <c r="E215" s="282"/>
      <c r="F215" s="305">
        <v>2</v>
      </c>
      <c r="G215" s="343"/>
      <c r="H215" s="334" t="s">
        <v>924</v>
      </c>
      <c r="I215" s="334"/>
      <c r="J215" s="334"/>
      <c r="K215" s="349"/>
    </row>
    <row r="216" s="1" customFormat="1" ht="15" customHeight="1">
      <c r="B216" s="348"/>
      <c r="C216" s="282"/>
      <c r="D216" s="282"/>
      <c r="E216" s="282"/>
      <c r="F216" s="305">
        <v>3</v>
      </c>
      <c r="G216" s="343"/>
      <c r="H216" s="334" t="s">
        <v>925</v>
      </c>
      <c r="I216" s="334"/>
      <c r="J216" s="334"/>
      <c r="K216" s="349"/>
    </row>
    <row r="217" s="1" customFormat="1" ht="15" customHeight="1">
      <c r="B217" s="348"/>
      <c r="C217" s="282"/>
      <c r="D217" s="282"/>
      <c r="E217" s="282"/>
      <c r="F217" s="305">
        <v>4</v>
      </c>
      <c r="G217" s="343"/>
      <c r="H217" s="334" t="s">
        <v>926</v>
      </c>
      <c r="I217" s="334"/>
      <c r="J217" s="334"/>
      <c r="K217" s="349"/>
    </row>
    <row r="218" s="1" customFormat="1" ht="12.75" customHeight="1">
      <c r="B218" s="350"/>
      <c r="C218" s="351"/>
      <c r="D218" s="351"/>
      <c r="E218" s="351"/>
      <c r="F218" s="351"/>
      <c r="G218" s="351"/>
      <c r="H218" s="351"/>
      <c r="I218" s="351"/>
      <c r="J218" s="351"/>
      <c r="K218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Procházka</dc:creator>
  <cp:lastModifiedBy>Jan Procházka</cp:lastModifiedBy>
  <dcterms:created xsi:type="dcterms:W3CDTF">2022-03-17T08:01:33Z</dcterms:created>
  <dcterms:modified xsi:type="dcterms:W3CDTF">2022-03-17T08:01:44Z</dcterms:modified>
</cp:coreProperties>
</file>