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-09-04 - PIKTOGRAMY V U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'20-09-04 - PIKTOGRAMY V U...'!$C$115:$K$136</definedName>
    <definedName name="_xlnm.Print_Area" localSheetId="1">'20-09-04 - PIKTOGRAMY V U...'!$C$4:$J$76,'20-09-04 - PIKTOGRAMY V U...'!$C$105:$K$136</definedName>
    <definedName name="_xlnm.Print_Titles" localSheetId="1">'20-09-04 - PIKTOGRAMY V U...'!$115:$115</definedName>
    <definedName name="_xlnm.Print_Area" localSheetId="2">'Seznam figur'!$C$4:$G$21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133"/>
  <c r="BH133"/>
  <c r="BG133"/>
  <c r="BF133"/>
  <c r="T133"/>
  <c r="T132"/>
  <c r="T131"/>
  <c r="R133"/>
  <c r="R132"/>
  <c r="R131"/>
  <c r="P133"/>
  <c r="P132"/>
  <c r="P131"/>
  <c r="BI129"/>
  <c r="BH129"/>
  <c r="BG129"/>
  <c r="BF129"/>
  <c r="T129"/>
  <c r="R129"/>
  <c r="P129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3"/>
  <c r="J112"/>
  <c r="F112"/>
  <c r="F110"/>
  <c r="E108"/>
  <c r="J90"/>
  <c r="J89"/>
  <c r="F89"/>
  <c r="F87"/>
  <c r="E85"/>
  <c r="J16"/>
  <c r="E16"/>
  <c r="F113"/>
  <c r="J15"/>
  <c r="J10"/>
  <c r="J110"/>
  <c i="1" r="L90"/>
  <c r="AM90"/>
  <c r="AM89"/>
  <c r="L89"/>
  <c r="AM87"/>
  <c r="L87"/>
  <c r="L85"/>
  <c r="L84"/>
  <c i="2" r="BK133"/>
  <c r="J122"/>
  <c r="J129"/>
  <c r="J119"/>
  <c r="J123"/>
  <c i="1" r="AS94"/>
  <c i="2" r="BK123"/>
  <c r="BK119"/>
  <c r="BK122"/>
  <c r="BK129"/>
  <c r="J120"/>
  <c r="J125"/>
  <c r="BK125"/>
  <c r="J133"/>
  <c r="BK120"/>
  <c r="BK124"/>
  <c r="J121"/>
  <c r="BK121"/>
  <c r="J124"/>
  <c l="1" r="BK118"/>
  <c r="J118"/>
  <c r="J96"/>
  <c r="T118"/>
  <c r="T117"/>
  <c r="T116"/>
  <c r="R118"/>
  <c r="R117"/>
  <c r="R116"/>
  <c r="P118"/>
  <c r="P117"/>
  <c r="P116"/>
  <c i="1" r="AU95"/>
  <c i="2" r="BK132"/>
  <c r="J132"/>
  <c r="J98"/>
  <c r="J87"/>
  <c r="BE122"/>
  <c r="BE123"/>
  <c r="BE124"/>
  <c r="BE119"/>
  <c r="BE125"/>
  <c r="BE129"/>
  <c r="BE133"/>
  <c r="F90"/>
  <c r="BE120"/>
  <c r="BE121"/>
  <c r="F35"/>
  <c i="1" r="BD95"/>
  <c r="BD94"/>
  <c r="W33"/>
  <c i="2" r="F33"/>
  <c i="1" r="BB95"/>
  <c r="BB94"/>
  <c r="W31"/>
  <c i="2" r="F34"/>
  <c i="1" r="BC95"/>
  <c r="BC94"/>
  <c r="W32"/>
  <c r="AU94"/>
  <c i="2" r="F32"/>
  <c i="1" r="BA95"/>
  <c r="BA94"/>
  <c r="AW94"/>
  <c r="AK30"/>
  <c i="2" r="J32"/>
  <c i="1" r="AW95"/>
  <c i="2" l="1" r="BK117"/>
  <c r="J117"/>
  <c r="J95"/>
  <c r="BK131"/>
  <c r="J131"/>
  <c r="J97"/>
  <c i="1" r="AY94"/>
  <c r="AX94"/>
  <c r="W30"/>
  <c i="2" r="F31"/>
  <c i="1" r="AZ95"/>
  <c r="AZ94"/>
  <c r="W29"/>
  <c i="2" r="J31"/>
  <c i="1" r="AV95"/>
  <c r="AT95"/>
  <c i="2" l="1" r="BK116"/>
  <c r="J116"/>
  <c r="J94"/>
  <c i="1" r="AV94"/>
  <c r="AK29"/>
  <c i="2" l="1" r="J28"/>
  <c i="1" r="AG95"/>
  <c r="AG94"/>
  <c r="AK26"/>
  <c r="AT94"/>
  <c i="2" l="1" r="J37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<sst xmlns="http://schemas.openxmlformats.org/spreadsheetml/2006/main">
  <si>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</si>
  <si>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</si>
  <si>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</si>
  <si>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</si>
  <si>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</si>
  <si>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{6d95cdc6-32c3-439d-a2f3-3ecc314596ce}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</si>
  <si>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</si>
  <si>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</si>
  <si>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</si>
  <si>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</si>
  <si>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</si>
  <si>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</si>
  <si>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</si>
  <si>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</si>
  <si>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20-09-04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</si>
  <si>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</si>
  <si>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</si>
  <si>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PIKTOGRAMY V UL.DŮLNÍ V BÍLINĚ</t>
  </si>
  <si>
    <t>KSO:</t>
  </si>
  <si>
    <t>CC-CZ:</t>
  </si>
  <si>
    <t>Místo:</t>
  </si>
  <si>
    <t>BÍLINA</t>
  </si>
  <si>
    <t>Datum:</t>
  </si>
  <si>
    <t>4. 9. 2020</t>
  </si>
  <si>
    <t>Zadavatel:</t>
  </si>
  <si>
    <t>IČ:</t>
  </si>
  <si>
    <t>MĚSTO BÍLINA</t>
  </si>
  <si>
    <t>DIČ:</t>
  </si>
  <si>
    <t>Uchazeč:</t>
  </si>
  <si>
    <t>Vyplň údaj</t>
  </si>
  <si>
    <t>Projektant:</t>
  </si>
  <si>
    <t>RAPID MOST SPOL. S R.O.</t>
  </si>
  <si>
    <t>True</t>
  </si>
  <si>
    <t>Zpracovatel:</t>
  </si>
  <si>
    <t>PLHÁK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</si>
  <si>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</si>
  <si>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</si>
  <si>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</si>
  <si>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</si>
  <si>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</si>
  <si>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</si>
  <si>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</si>
  <si>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</si>
  <si>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</si>
  <si>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</si>
  <si>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</si>
  <si>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</si>
  <si>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</si>
  <si>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</si>
  <si>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</si>
  <si>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</si>
  <si>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</si>
  <si>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</si>
  <si>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</si>
  <si>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</si>
  <si>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</si>
  <si>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</si>
  <si>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</si>
  <si>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</si>
  <si>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</si>
  <si>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</si>
  <si>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</si>
  <si>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</si>
  <si>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</si>
  <si>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</si>
  <si>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</si>
  <si>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</si>
  <si>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</si>
  <si>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</si>
  <si>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</si>
  <si>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</si>
  <si>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</si>
  <si>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</si>
  <si>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</si>
  <si>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</si>
  <si>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</si>
  <si>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</si>
  <si>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</si>
  <si>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</si>
  <si>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</si>
  <si>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</si>
  <si>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</si>
  <si>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</si>
  <si>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V20_1</t>
  </si>
  <si>
    <t>Piktogram cyklista</t>
  </si>
  <si>
    <t>m2</t>
  </si>
  <si>
    <t>140</t>
  </si>
  <si>
    <t>3</t>
  </si>
  <si>
    <t>2</t>
  </si>
  <si>
    <t>V20_2</t>
  </si>
  <si>
    <t>Piktogram šipky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</si>
  <si>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</si>
  <si>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</si>
  <si>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</si>
  <si>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</si>
  <si>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</si>
  <si>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</si>
  <si>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</si>
  <si>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práce-bourání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</si>
  <si>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</si>
  <si>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</si>
  <si>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</si>
  <si>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</si>
  <si>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</si>
  <si>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</si>
  <si>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</si>
  <si>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</si>
  <si>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</si>
  <si>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</si>
  <si>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</si>
  <si>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</si>
  <si>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</si>
  <si>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</si>
  <si>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</si>
  <si>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</si>
  <si>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</si>
  <si>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</si>
  <si>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</si>
  <si>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</si>
  <si>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</si>
  <si>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914111111</t>
  </si>
  <si>
    <t>Montáž svislé dopravní značky do velikosti 1 m2 objímkami na sloupek nebo konzolu</t>
  </si>
  <si>
    <t>kus</t>
  </si>
  <si>
    <t>CS ÚRS 2020 01</t>
  </si>
  <si>
    <t>4</t>
  </si>
  <si>
    <t>-206600319</t>
  </si>
  <si>
    <t>M</t>
  </si>
  <si>
    <t>40445619</t>
  </si>
  <si>
    <t>zákazové, příkazové dopravní značky B1-B34, C1-15 500mm</t>
  </si>
  <si>
    <t>8</t>
  </si>
  <si>
    <t>-888191226</t>
  </si>
  <si>
    <t>914511111</t>
  </si>
  <si>
    <t>Montáž sloupku dopravních značek délky do 3,5 m s betonovým základem</t>
  </si>
  <si>
    <t>-2130114310</t>
  </si>
  <si>
    <t>40445230</t>
  </si>
  <si>
    <t>sloupek pro dopravní značku Zn D 70mm v 3,5m</t>
  </si>
  <si>
    <t>163583135</t>
  </si>
  <si>
    <t>5</t>
  </si>
  <si>
    <t>40445254</t>
  </si>
  <si>
    <t>víčko plastové na sloupek D 70mm</t>
  </si>
  <si>
    <t>694045643</t>
  </si>
  <si>
    <t>6</t>
  </si>
  <si>
    <t>40445257</t>
  </si>
  <si>
    <t>svorka upínací na sloupek D 70mm</t>
  </si>
  <si>
    <t>-835114608</t>
  </si>
  <si>
    <t>7</t>
  </si>
  <si>
    <t>915351111</t>
  </si>
  <si>
    <t>Předformátované vodorovné dopravní značení číslice nebo písmeno délky do 1 m</t>
  </si>
  <si>
    <t>-943647811</t>
  </si>
  <si>
    <t>VV</t>
  </si>
  <si>
    <t>Součet</t>
  </si>
  <si>
    <t>915621111</t>
  </si>
  <si>
    <t>Předznačení vodorovného plošného značení</t>
  </si>
  <si>
    <t>-1780588</t>
  </si>
  <si>
    <t>V20_1+V20_2</t>
  </si>
  <si>
    <t>VRN</t>
  </si>
  <si>
    <t>Vedlejší rozpočtové náklady</t>
  </si>
  <si>
    <t>VRN3</t>
  </si>
  <si>
    <t>Zařízení staveniště</t>
  </si>
  <si>
    <t>034403000</t>
  </si>
  <si>
    <t>Dopravní značení na staveništi</t>
  </si>
  <si>
    <t>1024</t>
  </si>
  <si>
    <t>-1300180516</t>
  </si>
  <si>
    <t>přechodné DZ - ocenit zejména:</t>
  </si>
  <si>
    <t>přechodné DZ - pronájem, montáž a demontáž značek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</si>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</sst>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20-09-04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PIKTOGRAMY V UL.DŮLNÍ V BÍLINĚ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BÍLINA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4. 9. 2020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BÍLINA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RAPID MOST SPOL. S 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PLHÁK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'20-09-04 - PIKTOGRAMY V U...'!J28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'20-09-04 - PIKTOGRAMY V U...'!P116</f>
        <v>0</v>
      </c>
      <c r="AV95" s="127">
        <f>'20-09-04 - PIKTOGRAMY V U...'!J31</f>
        <v>0</v>
      </c>
      <c r="AW95" s="127">
        <f>'20-09-04 - PIKTOGRAMY V U...'!J32</f>
        <v>0</v>
      </c>
      <c r="AX95" s="127">
        <f>'20-09-04 - PIKTOGRAMY V U...'!J33</f>
        <v>0</v>
      </c>
      <c r="AY95" s="127">
        <f>'20-09-04 - PIKTOGRAMY V U...'!J34</f>
        <v>0</v>
      </c>
      <c r="AZ95" s="127">
        <f>'20-09-04 - PIKTOGRAMY V U...'!F31</f>
        <v>0</v>
      </c>
      <c r="BA95" s="127">
        <f>'20-09-04 - PIKTOGRAMY V U...'!F32</f>
        <v>0</v>
      </c>
      <c r="BB95" s="127">
        <f>'20-09-04 - PIKTOGRAMY V U...'!F33</f>
        <v>0</v>
      </c>
      <c r="BC95" s="127">
        <f>'20-09-04 - PIKTOGRAMY V U...'!F34</f>
        <v>0</v>
      </c>
      <c r="BD95" s="129">
        <f>'20-09-04 - PIKTOGRAMY V U...'!F35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wmJjbhnWSg1EilFYUbRCgsL5x66ClE+O3kQWxUDFzhk48o1N1GhZNg1zUAfTi13VypQEfa93/xxIsYHk4qh92w==" hashValue="5OUbDtZ6fc+C+hVBNY6gzqsaSVY7nHLTwqG0SMJxlnA4+KVA08EzYkwEniRp4BwNjIIRCX95VaqKv+cA3dD3H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-09-04 - PIKTOGRAMY V 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  <c r="AZ2" s="131" t="s">
        <v>83</v>
      </c>
      <c r="BA2" s="131" t="s">
        <v>84</v>
      </c>
      <c r="BB2" s="131" t="s">
        <v>85</v>
      </c>
      <c r="BC2" s="131" t="s">
        <v>86</v>
      </c>
      <c r="BD2" s="131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  <c r="AZ3" s="131" t="s">
        <v>89</v>
      </c>
      <c r="BA3" s="131" t="s">
        <v>90</v>
      </c>
      <c r="BB3" s="131" t="s">
        <v>85</v>
      </c>
      <c r="BC3" s="131" t="s">
        <v>86</v>
      </c>
      <c r="BD3" s="131" t="s">
        <v>87</v>
      </c>
    </row>
    <row r="4" s="1" customFormat="1" ht="24.96" customHeight="1">
      <c r="B4" s="20"/>
      <c r="D4" s="134" t="s">
        <v>91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6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7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6" t="s">
        <v>18</v>
      </c>
      <c r="E9" s="38"/>
      <c r="F9" s="138" t="s">
        <v>1</v>
      </c>
      <c r="G9" s="38"/>
      <c r="H9" s="38"/>
      <c r="I9" s="136" t="s">
        <v>19</v>
      </c>
      <c r="J9" s="138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6" t="s">
        <v>20</v>
      </c>
      <c r="E10" s="38"/>
      <c r="F10" s="138" t="s">
        <v>21</v>
      </c>
      <c r="G10" s="38"/>
      <c r="H10" s="38"/>
      <c r="I10" s="136" t="s">
        <v>22</v>
      </c>
      <c r="J10" s="139" t="str">
        <f>'Rekapitulace stavby'!AN8</f>
        <v>4. 9. 2020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24</v>
      </c>
      <c r="E12" s="38"/>
      <c r="F12" s="38"/>
      <c r="G12" s="38"/>
      <c r="H12" s="38"/>
      <c r="I12" s="136" t="s">
        <v>25</v>
      </c>
      <c r="J12" s="138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8" t="s">
        <v>26</v>
      </c>
      <c r="F13" s="38"/>
      <c r="G13" s="38"/>
      <c r="H13" s="38"/>
      <c r="I13" s="136" t="s">
        <v>27</v>
      </c>
      <c r="J13" s="138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6" t="s">
        <v>28</v>
      </c>
      <c r="E15" s="38"/>
      <c r="F15" s="38"/>
      <c r="G15" s="38"/>
      <c r="H15" s="38"/>
      <c r="I15" s="136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8"/>
      <c r="G16" s="138"/>
      <c r="H16" s="138"/>
      <c r="I16" s="136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6" t="s">
        <v>30</v>
      </c>
      <c r="E18" s="38"/>
      <c r="F18" s="38"/>
      <c r="G18" s="38"/>
      <c r="H18" s="38"/>
      <c r="I18" s="136" t="s">
        <v>25</v>
      </c>
      <c r="J18" s="138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8" t="s">
        <v>31</v>
      </c>
      <c r="F19" s="38"/>
      <c r="G19" s="38"/>
      <c r="H19" s="38"/>
      <c r="I19" s="136" t="s">
        <v>27</v>
      </c>
      <c r="J19" s="138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6" t="s">
        <v>33</v>
      </c>
      <c r="E21" s="38"/>
      <c r="F21" s="38"/>
      <c r="G21" s="38"/>
      <c r="H21" s="38"/>
      <c r="I21" s="136" t="s">
        <v>25</v>
      </c>
      <c r="J21" s="138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8" t="s">
        <v>34</v>
      </c>
      <c r="F22" s="38"/>
      <c r="G22" s="38"/>
      <c r="H22" s="38"/>
      <c r="I22" s="136" t="s">
        <v>27</v>
      </c>
      <c r="J22" s="138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6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4"/>
      <c r="E27" s="144"/>
      <c r="F27" s="144"/>
      <c r="G27" s="144"/>
      <c r="H27" s="144"/>
      <c r="I27" s="144"/>
      <c r="J27" s="144"/>
      <c r="K27" s="144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5" t="s">
        <v>36</v>
      </c>
      <c r="E28" s="38"/>
      <c r="F28" s="38"/>
      <c r="G28" s="38"/>
      <c r="H28" s="38"/>
      <c r="I28" s="38"/>
      <c r="J28" s="146">
        <f>ROUND(J116,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4"/>
      <c r="E29" s="144"/>
      <c r="F29" s="144"/>
      <c r="G29" s="144"/>
      <c r="H29" s="144"/>
      <c r="I29" s="144"/>
      <c r="J29" s="144"/>
      <c r="K29" s="14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7" t="s">
        <v>38</v>
      </c>
      <c r="G30" s="38"/>
      <c r="H30" s="38"/>
      <c r="I30" s="147" t="s">
        <v>37</v>
      </c>
      <c r="J30" s="147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8" t="s">
        <v>40</v>
      </c>
      <c r="E31" s="136" t="s">
        <v>41</v>
      </c>
      <c r="F31" s="149">
        <f>ROUND((SUM(BE116:BE136)),  2)</f>
        <v>0</v>
      </c>
      <c r="G31" s="38"/>
      <c r="H31" s="38"/>
      <c r="I31" s="150">
        <v>0.20999999999999999</v>
      </c>
      <c r="J31" s="149">
        <f>ROUND(((SUM(BE116:BE136))*I31),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6" t="s">
        <v>42</v>
      </c>
      <c r="F32" s="149">
        <f>ROUND((SUM(BF116:BF136)),  2)</f>
        <v>0</v>
      </c>
      <c r="G32" s="38"/>
      <c r="H32" s="38"/>
      <c r="I32" s="150">
        <v>0.14999999999999999</v>
      </c>
      <c r="J32" s="149">
        <f>ROUND(((SUM(BF116:BF136))*I32),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6" t="s">
        <v>43</v>
      </c>
      <c r="F33" s="149">
        <f>ROUND((SUM(BG116:BG136)),  2)</f>
        <v>0</v>
      </c>
      <c r="G33" s="38"/>
      <c r="H33" s="38"/>
      <c r="I33" s="150">
        <v>0.20999999999999999</v>
      </c>
      <c r="J33" s="149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6" t="s">
        <v>44</v>
      </c>
      <c r="F34" s="149">
        <f>ROUND((SUM(BH116:BH136)),  2)</f>
        <v>0</v>
      </c>
      <c r="G34" s="38"/>
      <c r="H34" s="38"/>
      <c r="I34" s="150">
        <v>0.14999999999999999</v>
      </c>
      <c r="J34" s="149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49">
        <f>ROUND((SUM(BI116:BI136)),  2)</f>
        <v>0</v>
      </c>
      <c r="G35" s="38"/>
      <c r="H35" s="38"/>
      <c r="I35" s="150">
        <v>0</v>
      </c>
      <c r="J35" s="149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1"/>
      <c r="D37" s="152" t="s">
        <v>46</v>
      </c>
      <c r="E37" s="153"/>
      <c r="F37" s="153"/>
      <c r="G37" s="154" t="s">
        <v>47</v>
      </c>
      <c r="H37" s="155" t="s">
        <v>48</v>
      </c>
      <c r="I37" s="153"/>
      <c r="J37" s="156">
        <f>SUM(J28:J35)</f>
        <v>0</v>
      </c>
      <c r="K37" s="157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8" t="s">
        <v>49</v>
      </c>
      <c r="E50" s="159"/>
      <c r="F50" s="159"/>
      <c r="G50" s="158" t="s">
        <v>50</v>
      </c>
      <c r="H50" s="159"/>
      <c r="I50" s="159"/>
      <c r="J50" s="159"/>
      <c r="K50" s="159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0" t="s">
        <v>51</v>
      </c>
      <c r="E61" s="161"/>
      <c r="F61" s="162" t="s">
        <v>52</v>
      </c>
      <c r="G61" s="160" t="s">
        <v>51</v>
      </c>
      <c r="H61" s="161"/>
      <c r="I61" s="161"/>
      <c r="J61" s="163" t="s">
        <v>52</v>
      </c>
      <c r="K61" s="161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8" t="s">
        <v>53</v>
      </c>
      <c r="E65" s="164"/>
      <c r="F65" s="164"/>
      <c r="G65" s="158" t="s">
        <v>54</v>
      </c>
      <c r="H65" s="164"/>
      <c r="I65" s="164"/>
      <c r="J65" s="164"/>
      <c r="K65" s="164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0" t="s">
        <v>51</v>
      </c>
      <c r="E76" s="161"/>
      <c r="F76" s="162" t="s">
        <v>52</v>
      </c>
      <c r="G76" s="160" t="s">
        <v>51</v>
      </c>
      <c r="H76" s="161"/>
      <c r="I76" s="161"/>
      <c r="J76" s="163" t="s">
        <v>52</v>
      </c>
      <c r="K76" s="161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76" t="str">
        <f>E7</f>
        <v>PIKTOGRAMY V UL.DŮLNÍ V BÍLINĚ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2" t="s">
        <v>20</v>
      </c>
      <c r="D87" s="40"/>
      <c r="E87" s="40"/>
      <c r="F87" s="27" t="str">
        <f>F10</f>
        <v>BÍLINA</v>
      </c>
      <c r="G87" s="40"/>
      <c r="H87" s="40"/>
      <c r="I87" s="32" t="s">
        <v>22</v>
      </c>
      <c r="J87" s="79" t="str">
        <f>IF(J10="","",J10)</f>
        <v>4. 9. 2020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MĚSTO BÍLINA</v>
      </c>
      <c r="G89" s="40"/>
      <c r="H89" s="40"/>
      <c r="I89" s="32" t="s">
        <v>30</v>
      </c>
      <c r="J89" s="36" t="str">
        <f>E19</f>
        <v>RAPID MOST SPOL. S R.O.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PLHÁK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9.28" customHeight="1">
      <c r="A92" s="38"/>
      <c r="B92" s="39"/>
      <c r="C92" s="169" t="s">
        <v>93</v>
      </c>
      <c r="D92" s="170"/>
      <c r="E92" s="170"/>
      <c r="F92" s="170"/>
      <c r="G92" s="170"/>
      <c r="H92" s="170"/>
      <c r="I92" s="170"/>
      <c r="J92" s="171" t="s">
        <v>94</v>
      </c>
      <c r="K92" s="17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2.8" customHeight="1">
      <c r="A94" s="38"/>
      <c r="B94" s="39"/>
      <c r="C94" s="172" t="s">
        <v>95</v>
      </c>
      <c r="D94" s="40"/>
      <c r="E94" s="40"/>
      <c r="F94" s="40"/>
      <c r="G94" s="40"/>
      <c r="H94" s="40"/>
      <c r="I94" s="40"/>
      <c r="J94" s="110">
        <f>J116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96</v>
      </c>
    </row>
    <row r="95" hidden="1" s="9" customFormat="1" ht="24.96" customHeight="1">
      <c r="A95" s="9"/>
      <c r="B95" s="173"/>
      <c r="C95" s="174"/>
      <c r="D95" s="175" t="s">
        <v>97</v>
      </c>
      <c r="E95" s="176"/>
      <c r="F95" s="176"/>
      <c r="G95" s="176"/>
      <c r="H95" s="176"/>
      <c r="I95" s="176"/>
      <c r="J95" s="177">
        <f>J117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9"/>
      <c r="C96" s="180"/>
      <c r="D96" s="181" t="s">
        <v>98</v>
      </c>
      <c r="E96" s="182"/>
      <c r="F96" s="182"/>
      <c r="G96" s="182"/>
      <c r="H96" s="182"/>
      <c r="I96" s="182"/>
      <c r="J96" s="183">
        <f>J118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9" customFormat="1" ht="24.96" customHeight="1">
      <c r="A97" s="9"/>
      <c r="B97" s="173"/>
      <c r="C97" s="174"/>
      <c r="D97" s="175" t="s">
        <v>99</v>
      </c>
      <c r="E97" s="176"/>
      <c r="F97" s="176"/>
      <c r="G97" s="176"/>
      <c r="H97" s="176"/>
      <c r="I97" s="176"/>
      <c r="J97" s="177">
        <f>J131</f>
        <v>0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79"/>
      <c r="C98" s="180"/>
      <c r="D98" s="181" t="s">
        <v>100</v>
      </c>
      <c r="E98" s="182"/>
      <c r="F98" s="182"/>
      <c r="G98" s="182"/>
      <c r="H98" s="182"/>
      <c r="I98" s="182"/>
      <c r="J98" s="183">
        <f>J132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hidden="1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/>
    <row r="102" hidden="1"/>
    <row r="103" hidden="1"/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101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76" t="str">
        <f>E7</f>
        <v>PIKTOGRAMY V UL.DŮLNÍ V BÍLINĚ</v>
      </c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20</v>
      </c>
      <c r="D110" s="40"/>
      <c r="E110" s="40"/>
      <c r="F110" s="27" t="str">
        <f>F10</f>
        <v>BÍLINA</v>
      </c>
      <c r="G110" s="40"/>
      <c r="H110" s="40"/>
      <c r="I110" s="32" t="s">
        <v>22</v>
      </c>
      <c r="J110" s="79" t="str">
        <f>IF(J10="","",J10)</f>
        <v>4. 9. 2020</v>
      </c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5.65" customHeight="1">
      <c r="A112" s="38"/>
      <c r="B112" s="39"/>
      <c r="C112" s="32" t="s">
        <v>24</v>
      </c>
      <c r="D112" s="40"/>
      <c r="E112" s="40"/>
      <c r="F112" s="27" t="str">
        <f>E13</f>
        <v>MĚSTO BÍLINA</v>
      </c>
      <c r="G112" s="40"/>
      <c r="H112" s="40"/>
      <c r="I112" s="32" t="s">
        <v>30</v>
      </c>
      <c r="J112" s="36" t="str">
        <f>E19</f>
        <v>RAPID MOST SPOL. S R.O.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28</v>
      </c>
      <c r="D113" s="40"/>
      <c r="E113" s="40"/>
      <c r="F113" s="27" t="str">
        <f>IF(E16="","",E16)</f>
        <v>Vyplň údaj</v>
      </c>
      <c r="G113" s="40"/>
      <c r="H113" s="40"/>
      <c r="I113" s="32" t="s">
        <v>33</v>
      </c>
      <c r="J113" s="36" t="str">
        <f>E22</f>
        <v>PLHÁK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0.32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1" customFormat="1" ht="29.28" customHeight="1">
      <c r="A115" s="185"/>
      <c r="B115" s="186"/>
      <c r="C115" s="187" t="s">
        <v>102</v>
      </c>
      <c r="D115" s="188" t="s">
        <v>61</v>
      </c>
      <c r="E115" s="188" t="s">
        <v>57</v>
      </c>
      <c r="F115" s="188" t="s">
        <v>58</v>
      </c>
      <c r="G115" s="188" t="s">
        <v>103</v>
      </c>
      <c r="H115" s="188" t="s">
        <v>104</v>
      </c>
      <c r="I115" s="188" t="s">
        <v>105</v>
      </c>
      <c r="J115" s="188" t="s">
        <v>94</v>
      </c>
      <c r="K115" s="189" t="s">
        <v>106</v>
      </c>
      <c r="L115" s="190"/>
      <c r="M115" s="100" t="s">
        <v>1</v>
      </c>
      <c r="N115" s="101" t="s">
        <v>40</v>
      </c>
      <c r="O115" s="101" t="s">
        <v>107</v>
      </c>
      <c r="P115" s="101" t="s">
        <v>108</v>
      </c>
      <c r="Q115" s="101" t="s">
        <v>109</v>
      </c>
      <c r="R115" s="101" t="s">
        <v>110</v>
      </c>
      <c r="S115" s="101" t="s">
        <v>111</v>
      </c>
      <c r="T115" s="102" t="s">
        <v>112</v>
      </c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</row>
    <row r="116" s="2" customFormat="1" ht="22.8" customHeight="1">
      <c r="A116" s="38"/>
      <c r="B116" s="39"/>
      <c r="C116" s="107" t="s">
        <v>113</v>
      </c>
      <c r="D116" s="40"/>
      <c r="E116" s="40"/>
      <c r="F116" s="40"/>
      <c r="G116" s="40"/>
      <c r="H116" s="40"/>
      <c r="I116" s="40"/>
      <c r="J116" s="191">
        <f>BK116</f>
        <v>0</v>
      </c>
      <c r="K116" s="40"/>
      <c r="L116" s="44"/>
      <c r="M116" s="103"/>
      <c r="N116" s="192"/>
      <c r="O116" s="104"/>
      <c r="P116" s="193">
        <f>P117+P131</f>
        <v>0</v>
      </c>
      <c r="Q116" s="104"/>
      <c r="R116" s="193">
        <f>R117+R131</f>
        <v>0.39452000000000004</v>
      </c>
      <c r="S116" s="104"/>
      <c r="T116" s="194">
        <f>T117+T131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75</v>
      </c>
      <c r="AU116" s="17" t="s">
        <v>96</v>
      </c>
      <c r="BK116" s="195">
        <f>BK117+BK131</f>
        <v>0</v>
      </c>
    </row>
    <row r="117" s="12" customFormat="1" ht="25.92" customHeight="1">
      <c r="A117" s="12"/>
      <c r="B117" s="196"/>
      <c r="C117" s="197"/>
      <c r="D117" s="198" t="s">
        <v>75</v>
      </c>
      <c r="E117" s="199" t="s">
        <v>114</v>
      </c>
      <c r="F117" s="199" t="s">
        <v>115</v>
      </c>
      <c r="G117" s="197"/>
      <c r="H117" s="197"/>
      <c r="I117" s="200"/>
      <c r="J117" s="201">
        <f>BK117</f>
        <v>0</v>
      </c>
      <c r="K117" s="197"/>
      <c r="L117" s="202"/>
      <c r="M117" s="203"/>
      <c r="N117" s="204"/>
      <c r="O117" s="204"/>
      <c r="P117" s="205">
        <f>P118</f>
        <v>0</v>
      </c>
      <c r="Q117" s="204"/>
      <c r="R117" s="205">
        <f>R118</f>
        <v>0.39452000000000004</v>
      </c>
      <c r="S117" s="204"/>
      <c r="T117" s="206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81</v>
      </c>
      <c r="AT117" s="208" t="s">
        <v>75</v>
      </c>
      <c r="AU117" s="208" t="s">
        <v>76</v>
      </c>
      <c r="AY117" s="207" t="s">
        <v>116</v>
      </c>
      <c r="BK117" s="209">
        <f>BK118</f>
        <v>0</v>
      </c>
    </row>
    <row r="118" s="12" customFormat="1" ht="22.8" customHeight="1">
      <c r="A118" s="12"/>
      <c r="B118" s="196"/>
      <c r="C118" s="197"/>
      <c r="D118" s="198" t="s">
        <v>75</v>
      </c>
      <c r="E118" s="210" t="s">
        <v>117</v>
      </c>
      <c r="F118" s="210" t="s">
        <v>118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SUM(P119:P130)</f>
        <v>0</v>
      </c>
      <c r="Q118" s="204"/>
      <c r="R118" s="205">
        <f>SUM(R119:R130)</f>
        <v>0.39452000000000004</v>
      </c>
      <c r="S118" s="204"/>
      <c r="T118" s="206">
        <f>SUM(T119:T130)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81</v>
      </c>
      <c r="AT118" s="208" t="s">
        <v>75</v>
      </c>
      <c r="AU118" s="208" t="s">
        <v>81</v>
      </c>
      <c r="AY118" s="207" t="s">
        <v>116</v>
      </c>
      <c r="BK118" s="209">
        <f>SUM(BK119:BK130)</f>
        <v>0</v>
      </c>
    </row>
    <row r="119" s="2" customFormat="1" ht="24.15" customHeight="1">
      <c r="A119" s="38"/>
      <c r="B119" s="39"/>
      <c r="C119" s="212" t="s">
        <v>81</v>
      </c>
      <c r="D119" s="212" t="s">
        <v>119</v>
      </c>
      <c r="E119" s="213" t="s">
        <v>120</v>
      </c>
      <c r="F119" s="214" t="s">
        <v>121</v>
      </c>
      <c r="G119" s="215" t="s">
        <v>122</v>
      </c>
      <c r="H119" s="216">
        <v>4</v>
      </c>
      <c r="I119" s="217"/>
      <c r="J119" s="218">
        <f>ROUND(I119*H119,2)</f>
        <v>0</v>
      </c>
      <c r="K119" s="214" t="s">
        <v>123</v>
      </c>
      <c r="L119" s="44"/>
      <c r="M119" s="219" t="s">
        <v>1</v>
      </c>
      <c r="N119" s="220" t="s">
        <v>41</v>
      </c>
      <c r="O119" s="91"/>
      <c r="P119" s="221">
        <f>O119*H119</f>
        <v>0</v>
      </c>
      <c r="Q119" s="221">
        <v>0.00069999999999999999</v>
      </c>
      <c r="R119" s="221">
        <f>Q119*H119</f>
        <v>0.0028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124</v>
      </c>
      <c r="AT119" s="223" t="s">
        <v>119</v>
      </c>
      <c r="AU119" s="223" t="s">
        <v>88</v>
      </c>
      <c r="AY119" s="17" t="s">
        <v>116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124</v>
      </c>
      <c r="BM119" s="223" t="s">
        <v>125</v>
      </c>
    </row>
    <row r="120" s="2" customFormat="1" ht="24.15" customHeight="1">
      <c r="A120" s="38"/>
      <c r="B120" s="39"/>
      <c r="C120" s="225" t="s">
        <v>88</v>
      </c>
      <c r="D120" s="225" t="s">
        <v>126</v>
      </c>
      <c r="E120" s="226" t="s">
        <v>127</v>
      </c>
      <c r="F120" s="227" t="s">
        <v>128</v>
      </c>
      <c r="G120" s="228" t="s">
        <v>122</v>
      </c>
      <c r="H120" s="229">
        <v>4</v>
      </c>
      <c r="I120" s="230"/>
      <c r="J120" s="231">
        <f>ROUND(I120*H120,2)</f>
        <v>0</v>
      </c>
      <c r="K120" s="227" t="s">
        <v>123</v>
      </c>
      <c r="L120" s="232"/>
      <c r="M120" s="233" t="s">
        <v>1</v>
      </c>
      <c r="N120" s="234" t="s">
        <v>41</v>
      </c>
      <c r="O120" s="91"/>
      <c r="P120" s="221">
        <f>O120*H120</f>
        <v>0</v>
      </c>
      <c r="Q120" s="221">
        <v>0.0012999999999999999</v>
      </c>
      <c r="R120" s="221">
        <f>Q120*H120</f>
        <v>0.0051999999999999998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129</v>
      </c>
      <c r="AT120" s="223" t="s">
        <v>126</v>
      </c>
      <c r="AU120" s="223" t="s">
        <v>88</v>
      </c>
      <c r="AY120" s="17" t="s">
        <v>116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124</v>
      </c>
      <c r="BM120" s="223" t="s">
        <v>130</v>
      </c>
    </row>
    <row r="121" s="2" customFormat="1" ht="24.15" customHeight="1">
      <c r="A121" s="38"/>
      <c r="B121" s="39"/>
      <c r="C121" s="212" t="s">
        <v>87</v>
      </c>
      <c r="D121" s="212" t="s">
        <v>119</v>
      </c>
      <c r="E121" s="213" t="s">
        <v>131</v>
      </c>
      <c r="F121" s="214" t="s">
        <v>132</v>
      </c>
      <c r="G121" s="215" t="s">
        <v>122</v>
      </c>
      <c r="H121" s="216">
        <v>2</v>
      </c>
      <c r="I121" s="217"/>
      <c r="J121" s="218">
        <f>ROUND(I121*H121,2)</f>
        <v>0</v>
      </c>
      <c r="K121" s="214" t="s">
        <v>123</v>
      </c>
      <c r="L121" s="44"/>
      <c r="M121" s="219" t="s">
        <v>1</v>
      </c>
      <c r="N121" s="220" t="s">
        <v>41</v>
      </c>
      <c r="O121" s="91"/>
      <c r="P121" s="221">
        <f>O121*H121</f>
        <v>0</v>
      </c>
      <c r="Q121" s="221">
        <v>0.10940999999999999</v>
      </c>
      <c r="R121" s="221">
        <f>Q121*H121</f>
        <v>0.21881999999999999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124</v>
      </c>
      <c r="AT121" s="223" t="s">
        <v>119</v>
      </c>
      <c r="AU121" s="223" t="s">
        <v>88</v>
      </c>
      <c r="AY121" s="17" t="s">
        <v>116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124</v>
      </c>
      <c r="BM121" s="223" t="s">
        <v>133</v>
      </c>
    </row>
    <row r="122" s="2" customFormat="1" ht="21.75" customHeight="1">
      <c r="A122" s="38"/>
      <c r="B122" s="39"/>
      <c r="C122" s="225" t="s">
        <v>124</v>
      </c>
      <c r="D122" s="225" t="s">
        <v>126</v>
      </c>
      <c r="E122" s="226" t="s">
        <v>134</v>
      </c>
      <c r="F122" s="227" t="s">
        <v>135</v>
      </c>
      <c r="G122" s="228" t="s">
        <v>122</v>
      </c>
      <c r="H122" s="229">
        <v>2</v>
      </c>
      <c r="I122" s="230"/>
      <c r="J122" s="231">
        <f>ROUND(I122*H122,2)</f>
        <v>0</v>
      </c>
      <c r="K122" s="227" t="s">
        <v>123</v>
      </c>
      <c r="L122" s="232"/>
      <c r="M122" s="233" t="s">
        <v>1</v>
      </c>
      <c r="N122" s="234" t="s">
        <v>41</v>
      </c>
      <c r="O122" s="91"/>
      <c r="P122" s="221">
        <f>O122*H122</f>
        <v>0</v>
      </c>
      <c r="Q122" s="221">
        <v>0.0064999999999999997</v>
      </c>
      <c r="R122" s="221">
        <f>Q122*H122</f>
        <v>0.012999999999999999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129</v>
      </c>
      <c r="AT122" s="223" t="s">
        <v>126</v>
      </c>
      <c r="AU122" s="223" t="s">
        <v>88</v>
      </c>
      <c r="AY122" s="17" t="s">
        <v>116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124</v>
      </c>
      <c r="BM122" s="223" t="s">
        <v>136</v>
      </c>
    </row>
    <row r="123" s="2" customFormat="1" ht="16.5" customHeight="1">
      <c r="A123" s="38"/>
      <c r="B123" s="39"/>
      <c r="C123" s="225" t="s">
        <v>137</v>
      </c>
      <c r="D123" s="225" t="s">
        <v>126</v>
      </c>
      <c r="E123" s="226" t="s">
        <v>138</v>
      </c>
      <c r="F123" s="227" t="s">
        <v>139</v>
      </c>
      <c r="G123" s="228" t="s">
        <v>122</v>
      </c>
      <c r="H123" s="229">
        <v>2</v>
      </c>
      <c r="I123" s="230"/>
      <c r="J123" s="231">
        <f>ROUND(I123*H123,2)</f>
        <v>0</v>
      </c>
      <c r="K123" s="227" t="s">
        <v>123</v>
      </c>
      <c r="L123" s="232"/>
      <c r="M123" s="233" t="s">
        <v>1</v>
      </c>
      <c r="N123" s="234" t="s">
        <v>41</v>
      </c>
      <c r="O123" s="91"/>
      <c r="P123" s="221">
        <f>O123*H123</f>
        <v>0</v>
      </c>
      <c r="Q123" s="221">
        <v>0.00014999999999999999</v>
      </c>
      <c r="R123" s="221">
        <f>Q123*H123</f>
        <v>0.00029999999999999997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129</v>
      </c>
      <c r="AT123" s="223" t="s">
        <v>126</v>
      </c>
      <c r="AU123" s="223" t="s">
        <v>88</v>
      </c>
      <c r="AY123" s="17" t="s">
        <v>116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124</v>
      </c>
      <c r="BM123" s="223" t="s">
        <v>140</v>
      </c>
    </row>
    <row r="124" s="2" customFormat="1" ht="16.5" customHeight="1">
      <c r="A124" s="38"/>
      <c r="B124" s="39"/>
      <c r="C124" s="225" t="s">
        <v>141</v>
      </c>
      <c r="D124" s="225" t="s">
        <v>126</v>
      </c>
      <c r="E124" s="226" t="s">
        <v>142</v>
      </c>
      <c r="F124" s="227" t="s">
        <v>143</v>
      </c>
      <c r="G124" s="228" t="s">
        <v>122</v>
      </c>
      <c r="H124" s="229">
        <v>8</v>
      </c>
      <c r="I124" s="230"/>
      <c r="J124" s="231">
        <f>ROUND(I124*H124,2)</f>
        <v>0</v>
      </c>
      <c r="K124" s="227" t="s">
        <v>123</v>
      </c>
      <c r="L124" s="232"/>
      <c r="M124" s="233" t="s">
        <v>1</v>
      </c>
      <c r="N124" s="234" t="s">
        <v>41</v>
      </c>
      <c r="O124" s="91"/>
      <c r="P124" s="221">
        <f>O124*H124</f>
        <v>0</v>
      </c>
      <c r="Q124" s="221">
        <v>0.00040000000000000002</v>
      </c>
      <c r="R124" s="221">
        <f>Q124*H124</f>
        <v>0.0032000000000000002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129</v>
      </c>
      <c r="AT124" s="223" t="s">
        <v>126</v>
      </c>
      <c r="AU124" s="223" t="s">
        <v>88</v>
      </c>
      <c r="AY124" s="17" t="s">
        <v>116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124</v>
      </c>
      <c r="BM124" s="223" t="s">
        <v>144</v>
      </c>
    </row>
    <row r="125" s="2" customFormat="1" ht="24.15" customHeight="1">
      <c r="A125" s="38"/>
      <c r="B125" s="39"/>
      <c r="C125" s="212" t="s">
        <v>145</v>
      </c>
      <c r="D125" s="212" t="s">
        <v>119</v>
      </c>
      <c r="E125" s="213" t="s">
        <v>146</v>
      </c>
      <c r="F125" s="214" t="s">
        <v>147</v>
      </c>
      <c r="G125" s="215" t="s">
        <v>122</v>
      </c>
      <c r="H125" s="216">
        <v>280</v>
      </c>
      <c r="I125" s="217"/>
      <c r="J125" s="218">
        <f>ROUND(I125*H125,2)</f>
        <v>0</v>
      </c>
      <c r="K125" s="214" t="s">
        <v>123</v>
      </c>
      <c r="L125" s="44"/>
      <c r="M125" s="219" t="s">
        <v>1</v>
      </c>
      <c r="N125" s="220" t="s">
        <v>41</v>
      </c>
      <c r="O125" s="91"/>
      <c r="P125" s="221">
        <f>O125*H125</f>
        <v>0</v>
      </c>
      <c r="Q125" s="221">
        <v>0.00052999999999999998</v>
      </c>
      <c r="R125" s="221">
        <f>Q125*H125</f>
        <v>0.1484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124</v>
      </c>
      <c r="AT125" s="223" t="s">
        <v>119</v>
      </c>
      <c r="AU125" s="223" t="s">
        <v>88</v>
      </c>
      <c r="AY125" s="17" t="s">
        <v>116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124</v>
      </c>
      <c r="BM125" s="223" t="s">
        <v>148</v>
      </c>
    </row>
    <row r="126" s="13" customFormat="1">
      <c r="A126" s="13"/>
      <c r="B126" s="235"/>
      <c r="C126" s="236"/>
      <c r="D126" s="237" t="s">
        <v>149</v>
      </c>
      <c r="E126" s="238" t="s">
        <v>1</v>
      </c>
      <c r="F126" s="239" t="s">
        <v>83</v>
      </c>
      <c r="G126" s="236"/>
      <c r="H126" s="240">
        <v>140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149</v>
      </c>
      <c r="AU126" s="246" t="s">
        <v>88</v>
      </c>
      <c r="AV126" s="13" t="s">
        <v>88</v>
      </c>
      <c r="AW126" s="13" t="s">
        <v>32</v>
      </c>
      <c r="AX126" s="13" t="s">
        <v>76</v>
      </c>
      <c r="AY126" s="246" t="s">
        <v>116</v>
      </c>
    </row>
    <row r="127" s="13" customFormat="1">
      <c r="A127" s="13"/>
      <c r="B127" s="235"/>
      <c r="C127" s="236"/>
      <c r="D127" s="237" t="s">
        <v>149</v>
      </c>
      <c r="E127" s="238" t="s">
        <v>1</v>
      </c>
      <c r="F127" s="239" t="s">
        <v>89</v>
      </c>
      <c r="G127" s="236"/>
      <c r="H127" s="240">
        <v>140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149</v>
      </c>
      <c r="AU127" s="246" t="s">
        <v>88</v>
      </c>
      <c r="AV127" s="13" t="s">
        <v>88</v>
      </c>
      <c r="AW127" s="13" t="s">
        <v>32</v>
      </c>
      <c r="AX127" s="13" t="s">
        <v>76</v>
      </c>
      <c r="AY127" s="246" t="s">
        <v>116</v>
      </c>
    </row>
    <row r="128" s="14" customFormat="1">
      <c r="A128" s="14"/>
      <c r="B128" s="247"/>
      <c r="C128" s="248"/>
      <c r="D128" s="237" t="s">
        <v>149</v>
      </c>
      <c r="E128" s="249" t="s">
        <v>1</v>
      </c>
      <c r="F128" s="250" t="s">
        <v>150</v>
      </c>
      <c r="G128" s="248"/>
      <c r="H128" s="251">
        <v>280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149</v>
      </c>
      <c r="AU128" s="257" t="s">
        <v>88</v>
      </c>
      <c r="AV128" s="14" t="s">
        <v>124</v>
      </c>
      <c r="AW128" s="14" t="s">
        <v>32</v>
      </c>
      <c r="AX128" s="14" t="s">
        <v>81</v>
      </c>
      <c r="AY128" s="257" t="s">
        <v>116</v>
      </c>
    </row>
    <row r="129" s="2" customFormat="1" ht="16.5" customHeight="1">
      <c r="A129" s="38"/>
      <c r="B129" s="39"/>
      <c r="C129" s="212" t="s">
        <v>129</v>
      </c>
      <c r="D129" s="212" t="s">
        <v>119</v>
      </c>
      <c r="E129" s="213" t="s">
        <v>151</v>
      </c>
      <c r="F129" s="214" t="s">
        <v>152</v>
      </c>
      <c r="G129" s="215" t="s">
        <v>85</v>
      </c>
      <c r="H129" s="216">
        <v>280</v>
      </c>
      <c r="I129" s="217"/>
      <c r="J129" s="218">
        <f>ROUND(I129*H129,2)</f>
        <v>0</v>
      </c>
      <c r="K129" s="214" t="s">
        <v>123</v>
      </c>
      <c r="L129" s="44"/>
      <c r="M129" s="219" t="s">
        <v>1</v>
      </c>
      <c r="N129" s="220" t="s">
        <v>41</v>
      </c>
      <c r="O129" s="91"/>
      <c r="P129" s="221">
        <f>O129*H129</f>
        <v>0</v>
      </c>
      <c r="Q129" s="221">
        <v>1.0000000000000001E-05</v>
      </c>
      <c r="R129" s="221">
        <f>Q129*H129</f>
        <v>0.0028000000000000004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124</v>
      </c>
      <c r="AT129" s="223" t="s">
        <v>119</v>
      </c>
      <c r="AU129" s="223" t="s">
        <v>88</v>
      </c>
      <c r="AY129" s="17" t="s">
        <v>116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124</v>
      </c>
      <c r="BM129" s="223" t="s">
        <v>153</v>
      </c>
    </row>
    <row r="130" s="13" customFormat="1">
      <c r="A130" s="13"/>
      <c r="B130" s="235"/>
      <c r="C130" s="236"/>
      <c r="D130" s="237" t="s">
        <v>149</v>
      </c>
      <c r="E130" s="238" t="s">
        <v>1</v>
      </c>
      <c r="F130" s="239" t="s">
        <v>154</v>
      </c>
      <c r="G130" s="236"/>
      <c r="H130" s="240">
        <v>280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149</v>
      </c>
      <c r="AU130" s="246" t="s">
        <v>88</v>
      </c>
      <c r="AV130" s="13" t="s">
        <v>88</v>
      </c>
      <c r="AW130" s="13" t="s">
        <v>32</v>
      </c>
      <c r="AX130" s="13" t="s">
        <v>81</v>
      </c>
      <c r="AY130" s="246" t="s">
        <v>116</v>
      </c>
    </row>
    <row r="131" s="12" customFormat="1" ht="25.92" customHeight="1">
      <c r="A131" s="12"/>
      <c r="B131" s="196"/>
      <c r="C131" s="197"/>
      <c r="D131" s="198" t="s">
        <v>75</v>
      </c>
      <c r="E131" s="199" t="s">
        <v>155</v>
      </c>
      <c r="F131" s="199" t="s">
        <v>156</v>
      </c>
      <c r="G131" s="197"/>
      <c r="H131" s="197"/>
      <c r="I131" s="200"/>
      <c r="J131" s="201">
        <f>BK131</f>
        <v>0</v>
      </c>
      <c r="K131" s="197"/>
      <c r="L131" s="202"/>
      <c r="M131" s="203"/>
      <c r="N131" s="204"/>
      <c r="O131" s="204"/>
      <c r="P131" s="205">
        <f>P132</f>
        <v>0</v>
      </c>
      <c r="Q131" s="204"/>
      <c r="R131" s="205">
        <f>R132</f>
        <v>0</v>
      </c>
      <c r="S131" s="204"/>
      <c r="T131" s="206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7" t="s">
        <v>137</v>
      </c>
      <c r="AT131" s="208" t="s">
        <v>75</v>
      </c>
      <c r="AU131" s="208" t="s">
        <v>76</v>
      </c>
      <c r="AY131" s="207" t="s">
        <v>116</v>
      </c>
      <c r="BK131" s="209">
        <f>BK132</f>
        <v>0</v>
      </c>
    </row>
    <row r="132" s="12" customFormat="1" ht="22.8" customHeight="1">
      <c r="A132" s="12"/>
      <c r="B132" s="196"/>
      <c r="C132" s="197"/>
      <c r="D132" s="198" t="s">
        <v>75</v>
      </c>
      <c r="E132" s="210" t="s">
        <v>157</v>
      </c>
      <c r="F132" s="210" t="s">
        <v>158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SUM(P133:P136)</f>
        <v>0</v>
      </c>
      <c r="Q132" s="204"/>
      <c r="R132" s="205">
        <f>SUM(R133:R136)</f>
        <v>0</v>
      </c>
      <c r="S132" s="204"/>
      <c r="T132" s="206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137</v>
      </c>
      <c r="AT132" s="208" t="s">
        <v>75</v>
      </c>
      <c r="AU132" s="208" t="s">
        <v>81</v>
      </c>
      <c r="AY132" s="207" t="s">
        <v>116</v>
      </c>
      <c r="BK132" s="209">
        <f>SUM(BK133:BK136)</f>
        <v>0</v>
      </c>
    </row>
    <row r="133" s="2" customFormat="1" ht="16.5" customHeight="1">
      <c r="A133" s="38"/>
      <c r="B133" s="39"/>
      <c r="C133" s="212" t="s">
        <v>117</v>
      </c>
      <c r="D133" s="212" t="s">
        <v>119</v>
      </c>
      <c r="E133" s="213" t="s">
        <v>159</v>
      </c>
      <c r="F133" s="214" t="s">
        <v>160</v>
      </c>
      <c r="G133" s="215" t="s">
        <v>122</v>
      </c>
      <c r="H133" s="216">
        <v>140</v>
      </c>
      <c r="I133" s="217"/>
      <c r="J133" s="218">
        <f>ROUND(I133*H133,2)</f>
        <v>0</v>
      </c>
      <c r="K133" s="214" t="s">
        <v>123</v>
      </c>
      <c r="L133" s="44"/>
      <c r="M133" s="219" t="s">
        <v>1</v>
      </c>
      <c r="N133" s="220" t="s">
        <v>41</v>
      </c>
      <c r="O133" s="91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161</v>
      </c>
      <c r="AT133" s="223" t="s">
        <v>119</v>
      </c>
      <c r="AU133" s="223" t="s">
        <v>88</v>
      </c>
      <c r="AY133" s="17" t="s">
        <v>116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161</v>
      </c>
      <c r="BM133" s="223" t="s">
        <v>162</v>
      </c>
    </row>
    <row r="134" s="15" customFormat="1">
      <c r="A134" s="15"/>
      <c r="B134" s="258"/>
      <c r="C134" s="259"/>
      <c r="D134" s="237" t="s">
        <v>149</v>
      </c>
      <c r="E134" s="260" t="s">
        <v>1</v>
      </c>
      <c r="F134" s="261" t="s">
        <v>163</v>
      </c>
      <c r="G134" s="259"/>
      <c r="H134" s="260" t="s">
        <v>1</v>
      </c>
      <c r="I134" s="262"/>
      <c r="J134" s="259"/>
      <c r="K134" s="259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149</v>
      </c>
      <c r="AU134" s="267" t="s">
        <v>88</v>
      </c>
      <c r="AV134" s="15" t="s">
        <v>81</v>
      </c>
      <c r="AW134" s="15" t="s">
        <v>32</v>
      </c>
      <c r="AX134" s="15" t="s">
        <v>76</v>
      </c>
      <c r="AY134" s="267" t="s">
        <v>116</v>
      </c>
    </row>
    <row r="135" s="15" customFormat="1">
      <c r="A135" s="15"/>
      <c r="B135" s="258"/>
      <c r="C135" s="259"/>
      <c r="D135" s="237" t="s">
        <v>149</v>
      </c>
      <c r="E135" s="260" t="s">
        <v>1</v>
      </c>
      <c r="F135" s="261" t="s">
        <v>164</v>
      </c>
      <c r="G135" s="259"/>
      <c r="H135" s="260" t="s">
        <v>1</v>
      </c>
      <c r="I135" s="262"/>
      <c r="J135" s="259"/>
      <c r="K135" s="259"/>
      <c r="L135" s="263"/>
      <c r="M135" s="264"/>
      <c r="N135" s="265"/>
      <c r="O135" s="265"/>
      <c r="P135" s="265"/>
      <c r="Q135" s="265"/>
      <c r="R135" s="265"/>
      <c r="S135" s="265"/>
      <c r="T135" s="26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7" t="s">
        <v>149</v>
      </c>
      <c r="AU135" s="267" t="s">
        <v>88</v>
      </c>
      <c r="AV135" s="15" t="s">
        <v>81</v>
      </c>
      <c r="AW135" s="15" t="s">
        <v>32</v>
      </c>
      <c r="AX135" s="15" t="s">
        <v>76</v>
      </c>
      <c r="AY135" s="267" t="s">
        <v>116</v>
      </c>
    </row>
    <row r="136" s="13" customFormat="1">
      <c r="A136" s="13"/>
      <c r="B136" s="235"/>
      <c r="C136" s="236"/>
      <c r="D136" s="237" t="s">
        <v>149</v>
      </c>
      <c r="E136" s="238" t="s">
        <v>1</v>
      </c>
      <c r="F136" s="239" t="s">
        <v>83</v>
      </c>
      <c r="G136" s="236"/>
      <c r="H136" s="240">
        <v>140</v>
      </c>
      <c r="I136" s="241"/>
      <c r="J136" s="236"/>
      <c r="K136" s="236"/>
      <c r="L136" s="242"/>
      <c r="M136" s="268"/>
      <c r="N136" s="269"/>
      <c r="O136" s="269"/>
      <c r="P136" s="269"/>
      <c r="Q136" s="269"/>
      <c r="R136" s="269"/>
      <c r="S136" s="269"/>
      <c r="T136" s="27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149</v>
      </c>
      <c r="AU136" s="246" t="s">
        <v>88</v>
      </c>
      <c r="AV136" s="13" t="s">
        <v>88</v>
      </c>
      <c r="AW136" s="13" t="s">
        <v>32</v>
      </c>
      <c r="AX136" s="13" t="s">
        <v>81</v>
      </c>
      <c r="AY136" s="246" t="s">
        <v>116</v>
      </c>
    </row>
    <row r="137" s="2" customFormat="1" ht="6.96" customHeight="1">
      <c r="A137" s="38"/>
      <c r="B137" s="66"/>
      <c r="C137" s="67"/>
      <c r="D137" s="67"/>
      <c r="E137" s="67"/>
      <c r="F137" s="67"/>
      <c r="G137" s="67"/>
      <c r="H137" s="67"/>
      <c r="I137" s="67"/>
      <c r="J137" s="67"/>
      <c r="K137" s="67"/>
      <c r="L137" s="44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sheetProtection sheet="1" autoFilter="0" formatColumns="0" formatRows="0" objects="1" scenarios="1" spinCount="100000" saltValue="eeXmKxnGCUGsIHf/eeOwDCBK+bW564gm4htH1MOpoeNl4TU5qmn3tF/fUuYudYfboKG/a2Yx1Z0qCKSSVme22A==" hashValue="Q3sJmSrmy01w6NeB4SY5qbeUWKYNDKSlJAtIJ5pEZaxcmqPgvO8o/K7GLQ9DlLDw6KOLfJW2YUqSMqxY471j8g==" algorithmName="SHA-512" password="CC35"/>
  <autoFilter ref="C115:K136"/>
  <mergeCells count="6">
    <mergeCell ref="E7:H7"/>
    <mergeCell ref="E16:H16"/>
    <mergeCell ref="E25:H25"/>
    <mergeCell ref="E85:H85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0"/>
    </row>
    <row r="4" s="1" customFormat="1" ht="24.96" customHeight="1">
      <c r="B4" s="20"/>
      <c r="C4" s="134" t="s">
        <v>165</v>
      </c>
      <c r="H4" s="20"/>
    </row>
    <row r="5" s="1" customFormat="1" ht="12" customHeight="1">
      <c r="B5" s="20"/>
      <c r="C5" s="271" t="s">
        <v>13</v>
      </c>
      <c r="D5" s="142" t="s">
        <v>14</v>
      </c>
      <c r="E5" s="1"/>
      <c r="F5" s="1"/>
      <c r="H5" s="20"/>
    </row>
    <row r="6" s="1" customFormat="1" ht="36.96" customHeight="1">
      <c r="B6" s="20"/>
      <c r="C6" s="272" t="s">
        <v>16</v>
      </c>
      <c r="D6" s="273" t="s">
        <v>17</v>
      </c>
      <c r="E6" s="1"/>
      <c r="F6" s="1"/>
      <c r="H6" s="20"/>
    </row>
    <row r="7" s="1" customFormat="1" ht="16.5" customHeight="1">
      <c r="B7" s="20"/>
      <c r="C7" s="136" t="s">
        <v>22</v>
      </c>
      <c r="D7" s="139" t="str">
        <f>'Rekapitulace stavby'!AN8</f>
        <v>4. 9. 2020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85"/>
      <c r="B9" s="274"/>
      <c r="C9" s="275" t="s">
        <v>57</v>
      </c>
      <c r="D9" s="276" t="s">
        <v>58</v>
      </c>
      <c r="E9" s="276" t="s">
        <v>103</v>
      </c>
      <c r="F9" s="277" t="s">
        <v>166</v>
      </c>
      <c r="G9" s="185"/>
      <c r="H9" s="274"/>
    </row>
    <row r="10" s="2" customFormat="1" ht="26.4" customHeight="1">
      <c r="A10" s="38"/>
      <c r="B10" s="44"/>
      <c r="C10" s="278" t="s">
        <v>14</v>
      </c>
      <c r="D10" s="278" t="s">
        <v>17</v>
      </c>
      <c r="E10" s="38"/>
      <c r="F10" s="38"/>
      <c r="G10" s="38"/>
      <c r="H10" s="44"/>
    </row>
    <row r="11" s="2" customFormat="1" ht="16.8" customHeight="1">
      <c r="A11" s="38"/>
      <c r="B11" s="44"/>
      <c r="C11" s="279" t="s">
        <v>83</v>
      </c>
      <c r="D11" s="280" t="s">
        <v>84</v>
      </c>
      <c r="E11" s="281" t="s">
        <v>85</v>
      </c>
      <c r="F11" s="282">
        <v>140</v>
      </c>
      <c r="G11" s="38"/>
      <c r="H11" s="44"/>
    </row>
    <row r="12" s="2" customFormat="1" ht="16.8" customHeight="1">
      <c r="A12" s="38"/>
      <c r="B12" s="44"/>
      <c r="C12" s="283" t="s">
        <v>1</v>
      </c>
      <c r="D12" s="283" t="s">
        <v>86</v>
      </c>
      <c r="E12" s="17" t="s">
        <v>1</v>
      </c>
      <c r="F12" s="284">
        <v>140</v>
      </c>
      <c r="G12" s="38"/>
      <c r="H12" s="44"/>
    </row>
    <row r="13" s="2" customFormat="1" ht="16.8" customHeight="1">
      <c r="A13" s="38"/>
      <c r="B13" s="44"/>
      <c r="C13" s="285" t="s">
        <v>167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283" t="s">
        <v>159</v>
      </c>
      <c r="D14" s="283" t="s">
        <v>160</v>
      </c>
      <c r="E14" s="17" t="s">
        <v>122</v>
      </c>
      <c r="F14" s="284">
        <v>140</v>
      </c>
      <c r="G14" s="38"/>
      <c r="H14" s="44"/>
    </row>
    <row r="15" s="2" customFormat="1" ht="16.8" customHeight="1">
      <c r="A15" s="38"/>
      <c r="B15" s="44"/>
      <c r="C15" s="283" t="s">
        <v>146</v>
      </c>
      <c r="D15" s="283" t="s">
        <v>147</v>
      </c>
      <c r="E15" s="17" t="s">
        <v>122</v>
      </c>
      <c r="F15" s="284">
        <v>280</v>
      </c>
      <c r="G15" s="38"/>
      <c r="H15" s="44"/>
    </row>
    <row r="16" s="2" customFormat="1" ht="16.8" customHeight="1">
      <c r="A16" s="38"/>
      <c r="B16" s="44"/>
      <c r="C16" s="283" t="s">
        <v>151</v>
      </c>
      <c r="D16" s="283" t="s">
        <v>152</v>
      </c>
      <c r="E16" s="17" t="s">
        <v>85</v>
      </c>
      <c r="F16" s="284">
        <v>280</v>
      </c>
      <c r="G16" s="38"/>
      <c r="H16" s="44"/>
    </row>
    <row r="17" s="2" customFormat="1" ht="16.8" customHeight="1">
      <c r="A17" s="38"/>
      <c r="B17" s="44"/>
      <c r="C17" s="279" t="s">
        <v>89</v>
      </c>
      <c r="D17" s="280" t="s">
        <v>90</v>
      </c>
      <c r="E17" s="281" t="s">
        <v>85</v>
      </c>
      <c r="F17" s="282">
        <v>140</v>
      </c>
      <c r="G17" s="38"/>
      <c r="H17" s="44"/>
    </row>
    <row r="18" s="2" customFormat="1" ht="16.8" customHeight="1">
      <c r="A18" s="38"/>
      <c r="B18" s="44"/>
      <c r="C18" s="283" t="s">
        <v>1</v>
      </c>
      <c r="D18" s="283" t="s">
        <v>86</v>
      </c>
      <c r="E18" s="17" t="s">
        <v>1</v>
      </c>
      <c r="F18" s="284">
        <v>140</v>
      </c>
      <c r="G18" s="38"/>
      <c r="H18" s="44"/>
    </row>
    <row r="19" s="2" customFormat="1" ht="16.8" customHeight="1">
      <c r="A19" s="38"/>
      <c r="B19" s="44"/>
      <c r="C19" s="285" t="s">
        <v>167</v>
      </c>
      <c r="D19" s="38"/>
      <c r="E19" s="38"/>
      <c r="F19" s="38"/>
      <c r="G19" s="38"/>
      <c r="H19" s="44"/>
    </row>
    <row r="20" s="2" customFormat="1" ht="16.8" customHeight="1">
      <c r="A20" s="38"/>
      <c r="B20" s="44"/>
      <c r="C20" s="283" t="s">
        <v>146</v>
      </c>
      <c r="D20" s="283" t="s">
        <v>147</v>
      </c>
      <c r="E20" s="17" t="s">
        <v>122</v>
      </c>
      <c r="F20" s="284">
        <v>280</v>
      </c>
      <c r="G20" s="38"/>
      <c r="H20" s="44"/>
    </row>
    <row r="21" s="2" customFormat="1" ht="16.8" customHeight="1">
      <c r="A21" s="38"/>
      <c r="B21" s="44"/>
      <c r="C21" s="283" t="s">
        <v>151</v>
      </c>
      <c r="D21" s="283" t="s">
        <v>152</v>
      </c>
      <c r="E21" s="17" t="s">
        <v>85</v>
      </c>
      <c r="F21" s="284">
        <v>280</v>
      </c>
      <c r="G21" s="38"/>
      <c r="H21" s="44"/>
    </row>
    <row r="22" s="2" customFormat="1" ht="7.44" customHeight="1">
      <c r="A22" s="38"/>
      <c r="B22" s="165"/>
      <c r="C22" s="166"/>
      <c r="D22" s="166"/>
      <c r="E22" s="166"/>
      <c r="F22" s="166"/>
      <c r="G22" s="166"/>
      <c r="H22" s="44"/>
    </row>
    <row r="23" s="2" customFormat="1">
      <c r="A23" s="38"/>
      <c r="B23" s="38"/>
      <c r="C23" s="38"/>
      <c r="D23" s="38"/>
      <c r="E23" s="38"/>
      <c r="F23" s="38"/>
      <c r="G23" s="38"/>
      <c r="H23" s="38"/>
    </row>
  </sheetData>
  <sheetProtection sheet="1" formatColumns="0" formatRows="0" objects="1" scenarios="1" spinCount="100000" saltValue="to/nzCEjeu2fjS9anAaI6/I7iE3npSPF8sRhZH5w5wz4Yy4CwcAcnRmLvBDR2rCqqkCXmnZXoeXIwVirEgaXgQ==" hashValue="QJwmEsJy9h8Hmt50Er4qgJUr8aPejPGeo3GakOAnl3bSdd7zBcQXFHbeYhSaJ5gzUaVP55vbjdC6eAZ72WLdA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VLADIMÍR\Plhak</dc:creator>
  <cp:lastModifiedBy>VLADIMÍR\Plhak</cp:lastModifiedBy>
  <dcterms:created xsi:type="dcterms:W3CDTF">2022-04-28T11:04:50Z</dcterms:created>
  <dcterms:modified xsi:type="dcterms:W3CDTF">2022-04-28T11:04:53Z</dcterms:modified>
</cp:coreProperties>
</file>