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Rozvod potrubí" sheetId="2" r:id="rId2"/>
    <sheet name="02 - VRN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Rozvod potrubí'!$C$122:$K$198</definedName>
    <definedName name="_xlnm.Print_Area" localSheetId="1">'01 - Rozvod potrubí'!$C$4:$J$76,'01 - Rozvod potrubí'!$C$82:$J$104,'01 - Rozvod potrubí'!$C$110:$J$198</definedName>
    <definedName name="_xlnm.Print_Titles" localSheetId="1">'01 - Rozvod potrubí'!$122:$122</definedName>
    <definedName name="_xlnm._FilterDatabase" localSheetId="2" hidden="1">'02 - VRN'!$C$116:$K$129</definedName>
    <definedName name="_xlnm.Print_Area" localSheetId="2">'02 - VRN'!$C$4:$J$76,'02 - VRN'!$C$82:$J$98,'02 - VRN'!$C$104:$J$129</definedName>
    <definedName name="_xlnm.Print_Titles" localSheetId="2">'02 - VRN'!$116:$116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113"/>
  <c r="J20"/>
  <c r="J18"/>
  <c r="E18"/>
  <c r="F114"/>
  <c r="J17"/>
  <c r="J15"/>
  <c r="E15"/>
  <c r="F113"/>
  <c r="J14"/>
  <c r="J12"/>
  <c r="J111"/>
  <c r="E7"/>
  <c r="E107"/>
  <c i="2" r="J37"/>
  <c r="J36"/>
  <c i="1" r="AY95"/>
  <c i="2" r="J35"/>
  <c i="1" r="AX95"/>
  <c i="2"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F117"/>
  <c r="E115"/>
  <c r="F89"/>
  <c r="E87"/>
  <c r="J24"/>
  <c r="E24"/>
  <c r="J120"/>
  <c r="J23"/>
  <c r="J21"/>
  <c r="E21"/>
  <c r="J119"/>
  <c r="J20"/>
  <c r="J18"/>
  <c r="E18"/>
  <c r="F120"/>
  <c r="J17"/>
  <c r="J15"/>
  <c r="E15"/>
  <c r="F119"/>
  <c r="J14"/>
  <c r="J12"/>
  <c r="J117"/>
  <c r="E7"/>
  <c r="E113"/>
  <c i="1" r="L90"/>
  <c r="AM90"/>
  <c r="AM89"/>
  <c r="L89"/>
  <c r="AM87"/>
  <c r="L87"/>
  <c r="L85"/>
  <c r="L84"/>
  <c i="2" r="J198"/>
  <c r="BK190"/>
  <c r="BK187"/>
  <c r="BK178"/>
  <c r="J170"/>
  <c r="BK159"/>
  <c r="J152"/>
  <c r="J148"/>
  <c r="J142"/>
  <c r="BK137"/>
  <c r="BK132"/>
  <c r="J128"/>
  <c r="J196"/>
  <c r="J186"/>
  <c r="BK179"/>
  <c r="BK176"/>
  <c r="BK170"/>
  <c r="J161"/>
  <c r="BK157"/>
  <c r="J190"/>
  <c r="J184"/>
  <c r="J177"/>
  <c r="J169"/>
  <c r="BK163"/>
  <c r="BK154"/>
  <c r="J150"/>
  <c r="BK146"/>
  <c r="BK142"/>
  <c r="J137"/>
  <c r="J133"/>
  <c r="BK129"/>
  <c i="1" r="AS94"/>
  <c i="3" r="BK125"/>
  <c r="J124"/>
  <c r="BK122"/>
  <c r="J121"/>
  <c r="BK119"/>
  <c i="2" r="J194"/>
  <c r="BK191"/>
  <c r="BK186"/>
  <c r="J172"/>
  <c r="BK166"/>
  <c r="J156"/>
  <c r="J151"/>
  <c r="BK147"/>
  <c r="J145"/>
  <c r="BK138"/>
  <c r="J135"/>
  <c r="BK130"/>
  <c r="J197"/>
  <c r="BK185"/>
  <c r="J173"/>
  <c r="J164"/>
  <c r="BK160"/>
  <c r="BK198"/>
  <c r="J189"/>
  <c r="BK183"/>
  <c r="J175"/>
  <c r="BK164"/>
  <c r="BK156"/>
  <c r="BK151"/>
  <c r="J147"/>
  <c r="J144"/>
  <c r="BK139"/>
  <c r="J134"/>
  <c r="J130"/>
  <c r="BK126"/>
  <c r="J165"/>
  <c i="3" r="BK129"/>
  <c r="BK128"/>
  <c r="BK127"/>
  <c r="J127"/>
  <c r="J126"/>
  <c r="BK124"/>
  <c r="BK123"/>
  <c r="J122"/>
  <c r="BK120"/>
  <c i="2" r="BK196"/>
  <c r="J192"/>
  <c r="J188"/>
  <c r="BK184"/>
  <c r="BK171"/>
  <c r="J160"/>
  <c r="J154"/>
  <c r="BK150"/>
  <c r="BK144"/>
  <c r="BK140"/>
  <c r="BK136"/>
  <c r="BK133"/>
  <c r="J129"/>
  <c r="J126"/>
  <c r="BK192"/>
  <c r="J181"/>
  <c r="J178"/>
  <c r="BK172"/>
  <c r="J163"/>
  <c r="J159"/>
  <c r="BK197"/>
  <c r="J187"/>
  <c r="J179"/>
  <c r="J176"/>
  <c r="BK165"/>
  <c r="J162"/>
  <c r="BK152"/>
  <c r="J149"/>
  <c r="BK143"/>
  <c r="J138"/>
  <c r="BK135"/>
  <c r="J131"/>
  <c r="BK127"/>
  <c r="J166"/>
  <c i="3" r="J129"/>
  <c r="J128"/>
  <c r="BK126"/>
  <c r="J125"/>
  <c r="J123"/>
  <c r="BK121"/>
  <c r="J120"/>
  <c r="J119"/>
  <c i="2" r="J193"/>
  <c r="BK189"/>
  <c r="J185"/>
  <c r="BK175"/>
  <c r="BK169"/>
  <c r="J158"/>
  <c r="BK153"/>
  <c r="BK149"/>
  <c r="J146"/>
  <c r="J143"/>
  <c r="J139"/>
  <c r="BK134"/>
  <c r="BK131"/>
  <c r="J127"/>
  <c r="BK194"/>
  <c r="J183"/>
  <c r="BK177"/>
  <c r="J171"/>
  <c r="BK162"/>
  <c r="BK158"/>
  <c r="J191"/>
  <c r="BK188"/>
  <c r="BK181"/>
  <c r="BK173"/>
  <c r="BK161"/>
  <c r="J153"/>
  <c r="BK148"/>
  <c r="BK145"/>
  <c r="J140"/>
  <c r="J136"/>
  <c r="J132"/>
  <c r="BK128"/>
  <c r="BK193"/>
  <c r="J157"/>
  <c i="3" r="J34"/>
  <c r="F35"/>
  <c i="1" r="BB96"/>
  <c i="2" l="1" r="T125"/>
  <c r="P141"/>
  <c r="BK155"/>
  <c r="J155"/>
  <c r="J100"/>
  <c r="R155"/>
  <c r="P168"/>
  <c r="P167"/>
  <c r="BK195"/>
  <c r="J195"/>
  <c r="J103"/>
  <c r="P195"/>
  <c r="P125"/>
  <c r="BK141"/>
  <c r="J141"/>
  <c r="J99"/>
  <c r="T141"/>
  <c r="BK168"/>
  <c r="J168"/>
  <c r="J102"/>
  <c r="R168"/>
  <c r="T195"/>
  <c r="BK125"/>
  <c r="J125"/>
  <c r="J98"/>
  <c r="R125"/>
  <c r="R141"/>
  <c r="P155"/>
  <c r="T155"/>
  <c r="T168"/>
  <c r="T167"/>
  <c r="R195"/>
  <c i="3" r="BK118"/>
  <c r="J118"/>
  <c r="J97"/>
  <c r="P118"/>
  <c r="P117"/>
  <c i="1" r="AU96"/>
  <c i="3" r="R118"/>
  <c r="R117"/>
  <c r="T118"/>
  <c r="T117"/>
  <c r="E85"/>
  <c r="J89"/>
  <c r="F91"/>
  <c r="J91"/>
  <c r="F92"/>
  <c r="J92"/>
  <c r="BE119"/>
  <c r="BE120"/>
  <c r="BE121"/>
  <c r="BE122"/>
  <c r="BE123"/>
  <c r="BE124"/>
  <c r="BE125"/>
  <c r="BE126"/>
  <c r="BE127"/>
  <c r="BE128"/>
  <c r="BE129"/>
  <c i="1" r="AW96"/>
  <c i="2" r="BE158"/>
  <c r="BE160"/>
  <c r="BE161"/>
  <c r="BE162"/>
  <c r="E85"/>
  <c r="F91"/>
  <c r="F92"/>
  <c r="BE127"/>
  <c r="BE128"/>
  <c r="BE130"/>
  <c r="BE131"/>
  <c r="BE134"/>
  <c r="BE137"/>
  <c r="BE138"/>
  <c r="BE142"/>
  <c r="BE143"/>
  <c r="BE150"/>
  <c r="BE153"/>
  <c r="BE154"/>
  <c r="BE157"/>
  <c r="BE159"/>
  <c r="BE172"/>
  <c r="BE177"/>
  <c r="BE179"/>
  <c r="BE181"/>
  <c r="BE185"/>
  <c r="BE187"/>
  <c r="BE189"/>
  <c r="BE192"/>
  <c r="BE193"/>
  <c r="BE198"/>
  <c r="BE166"/>
  <c r="BE169"/>
  <c r="BE171"/>
  <c r="BE175"/>
  <c r="BE176"/>
  <c r="BE178"/>
  <c r="BE184"/>
  <c r="BE191"/>
  <c r="BE196"/>
  <c r="J89"/>
  <c r="J91"/>
  <c r="J92"/>
  <c r="BE126"/>
  <c r="BE129"/>
  <c r="BE132"/>
  <c r="BE133"/>
  <c r="BE135"/>
  <c r="BE136"/>
  <c r="BE139"/>
  <c r="BE140"/>
  <c r="BE144"/>
  <c r="BE145"/>
  <c r="BE146"/>
  <c r="BE147"/>
  <c r="BE148"/>
  <c r="BE149"/>
  <c r="BE151"/>
  <c r="BE152"/>
  <c r="BE156"/>
  <c r="BE163"/>
  <c r="BE164"/>
  <c r="BE165"/>
  <c r="BE170"/>
  <c r="BE173"/>
  <c r="BE183"/>
  <c r="BE186"/>
  <c r="BE188"/>
  <c r="BE190"/>
  <c r="BE194"/>
  <c r="BE197"/>
  <c r="F37"/>
  <c i="1" r="BD95"/>
  <c i="3" r="F34"/>
  <c i="1" r="BA96"/>
  <c i="2" r="F35"/>
  <c i="1" r="BB95"/>
  <c r="BB94"/>
  <c r="AX94"/>
  <c i="2" r="F36"/>
  <c i="1" r="BC95"/>
  <c i="2" r="F34"/>
  <c i="1" r="BA95"/>
  <c i="3" r="F37"/>
  <c i="1" r="BD96"/>
  <c i="2" r="J34"/>
  <c i="1" r="AW95"/>
  <c i="3" r="F36"/>
  <c i="1" r="BC96"/>
  <c i="2" l="1" r="P124"/>
  <c r="P123"/>
  <c i="1" r="AU95"/>
  <c i="2" r="R124"/>
  <c r="R167"/>
  <c r="T124"/>
  <c r="T123"/>
  <c r="BK124"/>
  <c r="J124"/>
  <c r="J97"/>
  <c r="BK167"/>
  <c r="J167"/>
  <c r="J101"/>
  <c i="3" r="BK117"/>
  <c r="J117"/>
  <c r="J96"/>
  <c i="1" r="AU94"/>
  <c i="2" r="F33"/>
  <c i="1" r="AZ95"/>
  <c i="3" r="J33"/>
  <c i="1" r="AV96"/>
  <c r="AT96"/>
  <c i="2" r="J33"/>
  <c i="1" r="AV95"/>
  <c r="AT95"/>
  <c r="W31"/>
  <c r="BC94"/>
  <c r="W32"/>
  <c r="BD94"/>
  <c r="W33"/>
  <c r="BA94"/>
  <c r="AW94"/>
  <c r="AK30"/>
  <c i="3" r="F33"/>
  <c i="1" r="AZ96"/>
  <c i="2" l="1" r="R123"/>
  <c r="BK123"/>
  <c r="J123"/>
  <c r="J96"/>
  <c i="3" r="J30"/>
  <c i="1" r="AG96"/>
  <c r="AZ94"/>
  <c r="AV94"/>
  <c r="AK29"/>
  <c r="AY94"/>
  <c r="W30"/>
  <c i="3" l="1" r="J39"/>
  <c i="1" r="AN96"/>
  <c i="2" r="J30"/>
  <c i="1" r="AG95"/>
  <c r="AG94"/>
  <c r="AK26"/>
  <c r="W29"/>
  <c r="AT94"/>
  <c r="AN94"/>
  <c i="2" l="1" r="J39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<sst xmlns="http://schemas.openxmlformats.org/spreadsheetml/2006/main">
  <si>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</si>
  <si>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</si>
  <si>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</si>
  <si>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</si>
  <si>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</si>
  <si>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{0ccea91f-749d-4eeb-b8c7-0dda1cb6274f}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</si>
  <si>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</si>
  <si>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</si>
  <si>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</si>
  <si>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</si>
  <si>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</si>
  <si>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</si>
  <si>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</si>
  <si>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</si>
  <si>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30_3_2022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</si>
  <si>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</si>
  <si>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</si>
  <si>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ROZVODŮ TOPNÉ SOUSTAVY V OBJEKTU ZŠ LIDICKÁ, BÍLINA</t>
  </si>
  <si>
    <t>KSO:</t>
  </si>
  <si>
    <t>CC-CZ:</t>
  </si>
  <si>
    <t>Místo:</t>
  </si>
  <si>
    <t>Bílina</t>
  </si>
  <si>
    <t>Datum:</t>
  </si>
  <si>
    <t>29. 3. 2022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</si>
  <si>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</si>
  <si>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</si>
  <si>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</si>
  <si>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</si>
  <si>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</si>
  <si>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</si>
  <si>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</si>
  <si>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</si>
  <si>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</si>
  <si>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</si>
  <si>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</si>
  <si>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</si>
  <si>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</si>
  <si>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</si>
  <si>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</si>
  <si>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</si>
  <si>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</si>
  <si>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</si>
  <si>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</si>
  <si>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</si>
  <si>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</si>
  <si>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</si>
  <si>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</si>
  <si>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</si>
  <si>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</si>
  <si>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</si>
  <si>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</si>
  <si>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</si>
  <si>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</si>
  <si>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</si>
  <si>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</si>
  <si>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</si>
  <si>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</si>
  <si>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</si>
  <si>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</si>
  <si>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</si>
  <si>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</si>
  <si>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</si>
  <si>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</si>
  <si>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</si>
  <si>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</si>
  <si>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</si>
  <si>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</si>
  <si>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</si>
  <si>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</si>
  <si>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</si>
  <si>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</si>
  <si>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</si>
  <si>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</si>
  <si>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</si>
  <si>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</si>
  <si>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</si>
  <si>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</si>
  <si>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</si>
  <si>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</si>
  <si>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</si>
  <si>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Rozvod potrubí</t>
  </si>
  <si>
    <t>STA</t>
  </si>
  <si>
    <t>1</t>
  </si>
  <si>
    <t>{874b387a-37e7-4ad6-b12b-6569fce5057d}</t>
  </si>
  <si>
    <t>2</t>
  </si>
  <si>
    <t>02</t>
  </si>
  <si>
    <t>VRN</t>
  </si>
  <si>
    <t>{36cc4663-bf48-42b4-8bee-e2d5a3fd4fc4}</t>
  </si>
  <si>
    <t>KRYCÍ LIST SOUPISU PRACÍ</t>
  </si>
  <si>
    <t>Objekt:</t>
  </si>
  <si>
    <t>01 - Rozvod potrubí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</si>
  <si>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</si>
  <si>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</si>
  <si>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</si>
  <si>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</si>
  <si>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</si>
  <si>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</si>
  <si>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</si>
  <si>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</si>
  <si>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</si>
  <si>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>M - Práce a dodávky M</t>
  </si>
  <si>
    <t xml:space="preserve">    856 - Ostatní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</si>
  <si>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</si>
  <si>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</si>
  <si>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</si>
  <si>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</si>
  <si>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</si>
  <si>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</si>
  <si>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</si>
  <si>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</si>
  <si>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</si>
  <si>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</si>
  <si>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</si>
  <si>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</si>
  <si>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</si>
  <si>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</si>
  <si>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</si>
  <si>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</si>
  <si>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</si>
  <si>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</si>
  <si>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</si>
  <si>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</si>
  <si>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713420811</t>
  </si>
  <si>
    <t>Odstranění izolace tepelné potrubí rohožemi bez úpravy v pletivu spojenými drátem tl do 50 mm</t>
  </si>
  <si>
    <t>m</t>
  </si>
  <si>
    <t>16</t>
  </si>
  <si>
    <t>-1392945890</t>
  </si>
  <si>
    <t>713420813</t>
  </si>
  <si>
    <t>Odstranění izolace tepelné potrubí rohožemi bez úpravy v pletivu spojenými drátem tl přes 50 mm</t>
  </si>
  <si>
    <t>1493219395</t>
  </si>
  <si>
    <t>3</t>
  </si>
  <si>
    <t>713463211</t>
  </si>
  <si>
    <t>Montáž izolace tepelné potrubí potrubními pouzdry s Al fólií staženými Al páskou 1x D do 50 mm</t>
  </si>
  <si>
    <t>1469551134</t>
  </si>
  <si>
    <t>4</t>
  </si>
  <si>
    <t>713463212</t>
  </si>
  <si>
    <t>Montáž izolace tepelné potrubí potrubními pouzdry s Al fólií staženými Al páskou 1x D přes 50 do 100 mm</t>
  </si>
  <si>
    <t>-1871124894</t>
  </si>
  <si>
    <t>5</t>
  </si>
  <si>
    <t>M</t>
  </si>
  <si>
    <t>63154002</t>
  </si>
  <si>
    <t>pouzdro izolační potrubní z minerální vlny s Al fólií max. 250/100°C 15/20mm</t>
  </si>
  <si>
    <t>32</t>
  </si>
  <si>
    <t>-847511947</t>
  </si>
  <si>
    <t>6</t>
  </si>
  <si>
    <t>63154013</t>
  </si>
  <si>
    <t>pouzdro izolační potrubní z minerální vlny s Al fólií max. 250/100°C 18/30mm</t>
  </si>
  <si>
    <t>-1134384227</t>
  </si>
  <si>
    <t>7</t>
  </si>
  <si>
    <t>63154530</t>
  </si>
  <si>
    <t>pouzdro izolační potrubní z minerální vlny s Al fólií max. 250/100°C 22/30mm</t>
  </si>
  <si>
    <t>1861328764</t>
  </si>
  <si>
    <t>8</t>
  </si>
  <si>
    <t>63154571</t>
  </si>
  <si>
    <t>pouzdro izolační potrubní z minerální vlny s Al fólií max. 250/100°C 28/40mm</t>
  </si>
  <si>
    <t>-953066492</t>
  </si>
  <si>
    <t>9</t>
  </si>
  <si>
    <t>63154602</t>
  </si>
  <si>
    <t>pouzdro izolační potrubní z minerální vlny s Al fólií max. 250/100°C 35/50mm</t>
  </si>
  <si>
    <t>-1011262749</t>
  </si>
  <si>
    <t>10</t>
  </si>
  <si>
    <t>63154603</t>
  </si>
  <si>
    <t>pouzdro izolační potrubní z minerální vlny s Al fólií max. 250/100°C 42/50mm</t>
  </si>
  <si>
    <t>2009659474</t>
  </si>
  <si>
    <t>11</t>
  </si>
  <si>
    <t>63154022</t>
  </si>
  <si>
    <t>pouzdro izolační potrubní z minerální vlny s Al fólií max. 250/100°C 54/50mm</t>
  </si>
  <si>
    <t>-345604019</t>
  </si>
  <si>
    <t>12</t>
  </si>
  <si>
    <t>63154608</t>
  </si>
  <si>
    <t>pouzdro izolační potrubní z minerální vlny s Al fólií max. 250/100°C 89/50mm</t>
  </si>
  <si>
    <t>720760458</t>
  </si>
  <si>
    <t>13</t>
  </si>
  <si>
    <t>R00001</t>
  </si>
  <si>
    <t>AL lepicí páska 50 m</t>
  </si>
  <si>
    <t>kus</t>
  </si>
  <si>
    <t>-1408712318</t>
  </si>
  <si>
    <t>14</t>
  </si>
  <si>
    <t>998713103</t>
  </si>
  <si>
    <t>Přesun hmot tonážní pro izolace tepelné v objektech v do 24 m</t>
  </si>
  <si>
    <t>t</t>
  </si>
  <si>
    <t>1773118267</t>
  </si>
  <si>
    <t>997013814</t>
  </si>
  <si>
    <t>Poplatek za uložení na skládce (skládkovné) stavebního odpadu izolací kód odpadu 17 06 04</t>
  </si>
  <si>
    <t>-764241185</t>
  </si>
  <si>
    <t>733</t>
  </si>
  <si>
    <t>Ústřední vytápění - rozvodné potrubí</t>
  </si>
  <si>
    <t>733120815</t>
  </si>
  <si>
    <t>Demontáž potrubí ocelového hladkého do D 38</t>
  </si>
  <si>
    <t>-1501229122</t>
  </si>
  <si>
    <t>17</t>
  </si>
  <si>
    <t>733120819</t>
  </si>
  <si>
    <t>Demontáž potrubí ocelového hladkého do D 60,3</t>
  </si>
  <si>
    <t>-1185807824</t>
  </si>
  <si>
    <t>18</t>
  </si>
  <si>
    <t>733120826</t>
  </si>
  <si>
    <t>Demontáž potrubí ocelového hladkého do D 89</t>
  </si>
  <si>
    <t>591745845</t>
  </si>
  <si>
    <t>19</t>
  </si>
  <si>
    <t>733122222</t>
  </si>
  <si>
    <t>Potrubí uhlíkové oceli tenkostěnné vně pozink spojované lisováním D 15x1,2 mm</t>
  </si>
  <si>
    <t>-1278681364</t>
  </si>
  <si>
    <t>20</t>
  </si>
  <si>
    <t>733122223</t>
  </si>
  <si>
    <t>Potrubí uhlíkové oceli tenkostěnné vně pozink spojované lisováním D 18x1,2 mm</t>
  </si>
  <si>
    <t>899756774</t>
  </si>
  <si>
    <t>733122224</t>
  </si>
  <si>
    <t>Potrubí uhlíkové oceli tenkostěnné vně pozink spojované lisováním D 22x1,5 mm</t>
  </si>
  <si>
    <t>1879542858</t>
  </si>
  <si>
    <t>22</t>
  </si>
  <si>
    <t>733122225</t>
  </si>
  <si>
    <t>Potrubí uhlíkové oceli tenkostěnné vně pozink spojované lisováním D 28x1,5 mm</t>
  </si>
  <si>
    <t>1661229877</t>
  </si>
  <si>
    <t>23</t>
  </si>
  <si>
    <t>733122226</t>
  </si>
  <si>
    <t>Potrubí uhlíkové oceli tenkostěnné vně pozink spojované lisováním D 35x1,5 mm</t>
  </si>
  <si>
    <t>418953790</t>
  </si>
  <si>
    <t>24</t>
  </si>
  <si>
    <t>733122227</t>
  </si>
  <si>
    <t>Potrubí uhlíkové oceli tenkostěnné vně pozink spojované lisováním D 42x1,5 mm</t>
  </si>
  <si>
    <t>820879010</t>
  </si>
  <si>
    <t>25</t>
  </si>
  <si>
    <t>733122228</t>
  </si>
  <si>
    <t>Potrubí uhlíkové oceli tenkostěnné vně pozink spojované lisováním D 54x1,5 mm</t>
  </si>
  <si>
    <t>2081017718</t>
  </si>
  <si>
    <t>26</t>
  </si>
  <si>
    <t>733122231</t>
  </si>
  <si>
    <t>Potrubí uhlíkové oceli tenkostěnné vně pozink spojované lisováním D 88,9x2 mm</t>
  </si>
  <si>
    <t>1591820239</t>
  </si>
  <si>
    <t>27</t>
  </si>
  <si>
    <t>733131103</t>
  </si>
  <si>
    <t>Kompenzátor pro ocelové potrubí pryžový DN15 PN 16 do 100°C závitový</t>
  </si>
  <si>
    <t>1149500621</t>
  </si>
  <si>
    <t>28</t>
  </si>
  <si>
    <t>998733103</t>
  </si>
  <si>
    <t>Přesun hmot tonážní pro rozvody potrubí v objektech v do 24 m</t>
  </si>
  <si>
    <t>-1865164805</t>
  </si>
  <si>
    <t>734</t>
  </si>
  <si>
    <t>Ústřední vytápění - armatury</t>
  </si>
  <si>
    <t>29</t>
  </si>
  <si>
    <t>734211120</t>
  </si>
  <si>
    <t>Ventil závitový odvzdušňovací automatický</t>
  </si>
  <si>
    <t>1349261433</t>
  </si>
  <si>
    <t>30</t>
  </si>
  <si>
    <t>734220101</t>
  </si>
  <si>
    <t>Ventil závitový regulační přímý G 3/4 PN 20 do 100°C vyvažovací</t>
  </si>
  <si>
    <t>1246825249</t>
  </si>
  <si>
    <t>31</t>
  </si>
  <si>
    <t>734220102</t>
  </si>
  <si>
    <t>Ventil závitový regulační přímý G 1 PN 20 do 100°C vyvažovací</t>
  </si>
  <si>
    <t>502834561</t>
  </si>
  <si>
    <t>734221532</t>
  </si>
  <si>
    <t>Ventil závitový termostatický rohový jednoregulační G 1/2 PN 16 do 110°C bez hlavice ovládání</t>
  </si>
  <si>
    <t>642462186</t>
  </si>
  <si>
    <t>33</t>
  </si>
  <si>
    <t>734221682</t>
  </si>
  <si>
    <t xml:space="preserve">Termostatická hlavice kapalinová PN 10 do 110°C otopných těles </t>
  </si>
  <si>
    <t>-590274751</t>
  </si>
  <si>
    <t>34</t>
  </si>
  <si>
    <t>734261333</t>
  </si>
  <si>
    <t>Šroubení topenářské rohové G 1/2 PN 16 do 120°C</t>
  </si>
  <si>
    <t>-1899212688</t>
  </si>
  <si>
    <t>35</t>
  </si>
  <si>
    <t>734292713</t>
  </si>
  <si>
    <t>Kohout kulový přímý G 1/2 PN 42 do 185°C vnitřní závit</t>
  </si>
  <si>
    <t>-1756267437</t>
  </si>
  <si>
    <t>36</t>
  </si>
  <si>
    <t>734292714</t>
  </si>
  <si>
    <t>Kohout kulový přímý G 3/4 PN 42 do 185°C vnitřní závit</t>
  </si>
  <si>
    <t>-1474139253</t>
  </si>
  <si>
    <t>734292715</t>
  </si>
  <si>
    <t>Kohout kulový přímý G 1 PN 42 do 185°C vnitřní závit</t>
  </si>
  <si>
    <t>-720533985</t>
  </si>
  <si>
    <t>734292716</t>
  </si>
  <si>
    <t>Kohout kulový přímý G 1 1/4 PN 42 do 185°C vnitřní závit</t>
  </si>
  <si>
    <t>-222422776</t>
  </si>
  <si>
    <t>998734103</t>
  </si>
  <si>
    <t>Přesun hmot tonážní pro armatury v objektech v do 24 m</t>
  </si>
  <si>
    <t>47141482</t>
  </si>
  <si>
    <t>Práce a dodávky M</t>
  </si>
  <si>
    <t>856</t>
  </si>
  <si>
    <t>Ostatní</t>
  </si>
  <si>
    <t>R00003</t>
  </si>
  <si>
    <t>Vrtání do prostého betonu, cihel - pročištění stávajícíh průrazů po demontáži</t>
  </si>
  <si>
    <t>kpl</t>
  </si>
  <si>
    <t>-710460209</t>
  </si>
  <si>
    <t>R00004</t>
  </si>
  <si>
    <t>Následné zapravení do původního po montáži</t>
  </si>
  <si>
    <t>-1588708622</t>
  </si>
  <si>
    <t>R00005</t>
  </si>
  <si>
    <t>Oprava podlahy do původního stavu</t>
  </si>
  <si>
    <t>2106077666</t>
  </si>
  <si>
    <t>37</t>
  </si>
  <si>
    <t>R00006</t>
  </si>
  <si>
    <t>Přesuny hmot</t>
  </si>
  <si>
    <t>-1749920884</t>
  </si>
  <si>
    <t>38</t>
  </si>
  <si>
    <t>R00007</t>
  </si>
  <si>
    <t xml:space="preserve">Demontáž a následná montáž krytů topných těles </t>
  </si>
  <si>
    <t>-94153608</t>
  </si>
  <si>
    <t>P</t>
  </si>
  <si>
    <t>Poznámka k položce:_x000d_
V prostoru tělocvičny</t>
  </si>
  <si>
    <t>39</t>
  </si>
  <si>
    <t>R00008</t>
  </si>
  <si>
    <t>Vypuštění topného systému</t>
  </si>
  <si>
    <t>-260451325</t>
  </si>
  <si>
    <t>40</t>
  </si>
  <si>
    <t>R00009</t>
  </si>
  <si>
    <t>Napuštění otopné soustavy</t>
  </si>
  <si>
    <t>-779619274</t>
  </si>
  <si>
    <t>41</t>
  </si>
  <si>
    <t>R00010</t>
  </si>
  <si>
    <t>Funkční zkouška</t>
  </si>
  <si>
    <t>706566270</t>
  </si>
  <si>
    <t>42</t>
  </si>
  <si>
    <t>735191905</t>
  </si>
  <si>
    <t>Odvzdušnění otopných těles</t>
  </si>
  <si>
    <t>-1094482441</t>
  </si>
  <si>
    <t>43</t>
  </si>
  <si>
    <t>763161811</t>
  </si>
  <si>
    <t>Demontáž SDK podhledu</t>
  </si>
  <si>
    <t>m2</t>
  </si>
  <si>
    <t>-1515890063</t>
  </si>
  <si>
    <t>Poznámka k položce:_x000d_
V prostorách WC</t>
  </si>
  <si>
    <t>44</t>
  </si>
  <si>
    <t>763131623</t>
  </si>
  <si>
    <t>Montáž desek SDK podhled</t>
  </si>
  <si>
    <t>-1391815994</t>
  </si>
  <si>
    <t>45</t>
  </si>
  <si>
    <t>R00011</t>
  </si>
  <si>
    <t>Zaškolení obsluhy</t>
  </si>
  <si>
    <t>-1698578916</t>
  </si>
  <si>
    <t>46</t>
  </si>
  <si>
    <t>R00012</t>
  </si>
  <si>
    <t>Štítky pro označení toku média</t>
  </si>
  <si>
    <t>591376967</t>
  </si>
  <si>
    <t>47</t>
  </si>
  <si>
    <t>R00013</t>
  </si>
  <si>
    <t>Drobné příslušenství</t>
  </si>
  <si>
    <t>1219717383</t>
  </si>
  <si>
    <t>48</t>
  </si>
  <si>
    <t>R00014</t>
  </si>
  <si>
    <t>Závěrečný úklid</t>
  </si>
  <si>
    <t>832164852</t>
  </si>
  <si>
    <t>49</t>
  </si>
  <si>
    <t>R00015</t>
  </si>
  <si>
    <t>Drobný montážní materiál</t>
  </si>
  <si>
    <t>-2132888706</t>
  </si>
  <si>
    <t>50</t>
  </si>
  <si>
    <t>R00016</t>
  </si>
  <si>
    <t>Pomocné lešení</t>
  </si>
  <si>
    <t>-1466813561</t>
  </si>
  <si>
    <t>51</t>
  </si>
  <si>
    <t>R00017</t>
  </si>
  <si>
    <t>Zakrytí podlahy v prostoru tělocvičny</t>
  </si>
  <si>
    <t>1980358283</t>
  </si>
  <si>
    <t>52</t>
  </si>
  <si>
    <t>R00018</t>
  </si>
  <si>
    <t>Závěsný materiál</t>
  </si>
  <si>
    <t>-1704968632</t>
  </si>
  <si>
    <t>53</t>
  </si>
  <si>
    <t>R00019</t>
  </si>
  <si>
    <t>Vyregulování otopné soustavy</t>
  </si>
  <si>
    <t>-798156772</t>
  </si>
  <si>
    <t>54</t>
  </si>
  <si>
    <t>R00020</t>
  </si>
  <si>
    <t>Pronájem kontejneru 4 t - suť</t>
  </si>
  <si>
    <t>-2050456257</t>
  </si>
  <si>
    <t>55</t>
  </si>
  <si>
    <t>R00021</t>
  </si>
  <si>
    <t>Pronájem kontejneru 4 t - železo</t>
  </si>
  <si>
    <t>-1782989984</t>
  </si>
  <si>
    <t>56</t>
  </si>
  <si>
    <t>R00022</t>
  </si>
  <si>
    <t>Protipožární tmel - kartuš</t>
  </si>
  <si>
    <t>117283477</t>
  </si>
  <si>
    <t>23-M</t>
  </si>
  <si>
    <t>Montáže potrubí</t>
  </si>
  <si>
    <t>57</t>
  </si>
  <si>
    <t>230230016</t>
  </si>
  <si>
    <t>Hlavní tlaková zkouška vzduchem DN 50</t>
  </si>
  <si>
    <t>64</t>
  </si>
  <si>
    <t>1690867300</t>
  </si>
  <si>
    <t>58</t>
  </si>
  <si>
    <t>230230017</t>
  </si>
  <si>
    <t>Hlavní tlaková zkouška vzduchem DN 80</t>
  </si>
  <si>
    <t>1346487207</t>
  </si>
  <si>
    <t>59</t>
  </si>
  <si>
    <t>230230018</t>
  </si>
  <si>
    <t>Hlavní tlaková zkouška vzduchem DN 100</t>
  </si>
  <si>
    <t>834343125</t>
  </si>
  <si>
    <t>02 - VRN</t>
  </si>
  <si>
    <t>VRN - Vedlejší rozpočtové náklady</t>
  </si>
  <si>
    <t>Vedlejší rozpočtové náklady</t>
  </si>
  <si>
    <t>013254000</t>
  </si>
  <si>
    <t>Dokumentace skutečného provedení stavby (3 paré)</t>
  </si>
  <si>
    <t>1024</t>
  </si>
  <si>
    <t>2110764196</t>
  </si>
  <si>
    <t>020001000</t>
  </si>
  <si>
    <t>Příprava staveniště</t>
  </si>
  <si>
    <t>-908583050</t>
  </si>
  <si>
    <t>030001000</t>
  </si>
  <si>
    <t>Zařízení staveniště</t>
  </si>
  <si>
    <t>616431528</t>
  </si>
  <si>
    <t>040001000</t>
  </si>
  <si>
    <t xml:space="preserve">Inženýrská činnost </t>
  </si>
  <si>
    <t>1680490036</t>
  </si>
  <si>
    <t>045203000</t>
  </si>
  <si>
    <t>Kompletační činnost</t>
  </si>
  <si>
    <t>1632134379</t>
  </si>
  <si>
    <t>045303000</t>
  </si>
  <si>
    <t>Koordinační činnost</t>
  </si>
  <si>
    <t>293929953</t>
  </si>
  <si>
    <t>049303000</t>
  </si>
  <si>
    <t>Náklady vzniklé v souvislosti s předáním stavby</t>
  </si>
  <si>
    <t>-1638229086</t>
  </si>
  <si>
    <t>070001000</t>
  </si>
  <si>
    <t>Provozní vlivy</t>
  </si>
  <si>
    <t>1891780679</t>
  </si>
  <si>
    <t>081002000</t>
  </si>
  <si>
    <t>Doprava zaměstnanců</t>
  </si>
  <si>
    <t>-512166046</t>
  </si>
  <si>
    <t>090001000</t>
  </si>
  <si>
    <t>Ostatní náklady</t>
  </si>
  <si>
    <t>-1866943014</t>
  </si>
  <si>
    <t>092103001</t>
  </si>
  <si>
    <t>Náklady na zkušební provoz</t>
  </si>
  <si>
    <t>1210706979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</si>
</sst>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30_3_2022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ROZVODŮ TOPNÉ SOUSTAVY V OBJEKTU ZŠ LIDICKÁ, BÍLINA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Bílina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29. 3. 2022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Rozvod potrubí'!J30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'01 - Rozvod potrubí'!P123</f>
        <v>0</v>
      </c>
      <c r="AV95" s="125">
        <f>'01 - Rozvod potrubí'!J33</f>
        <v>0</v>
      </c>
      <c r="AW95" s="125">
        <f>'01 - Rozvod potrubí'!J34</f>
        <v>0</v>
      </c>
      <c r="AX95" s="125">
        <f>'01 - Rozvod potrubí'!J35</f>
        <v>0</v>
      </c>
      <c r="AY95" s="125">
        <f>'01 - Rozvod potrubí'!J36</f>
        <v>0</v>
      </c>
      <c r="AZ95" s="125">
        <f>'01 - Rozvod potrubí'!F33</f>
        <v>0</v>
      </c>
      <c r="BA95" s="125">
        <f>'01 - Rozvod potrubí'!F34</f>
        <v>0</v>
      </c>
      <c r="BB95" s="125">
        <f>'01 - Rozvod potrubí'!F35</f>
        <v>0</v>
      </c>
      <c r="BC95" s="125">
        <f>'01 - Rozvod potrubí'!F36</f>
        <v>0</v>
      </c>
      <c r="BD95" s="127">
        <f>'01 - Rozvod potrubí'!F37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="7" customFormat="1" ht="16.5" customHeight="1">
      <c r="A96" s="116" t="s">
        <v>78</v>
      </c>
      <c r="B96" s="117"/>
      <c r="C96" s="118"/>
      <c r="D96" s="119" t="s">
        <v>85</v>
      </c>
      <c r="E96" s="119"/>
      <c r="F96" s="119"/>
      <c r="G96" s="119"/>
      <c r="H96" s="119"/>
      <c r="I96" s="120"/>
      <c r="J96" s="119" t="s">
        <v>86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VRN'!J30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81</v>
      </c>
      <c r="AR96" s="123"/>
      <c r="AS96" s="129">
        <v>0</v>
      </c>
      <c r="AT96" s="130">
        <f>ROUND(SUM(AV96:AW96),2)</f>
        <v>0</v>
      </c>
      <c r="AU96" s="131">
        <f>'02 - VRN'!P117</f>
        <v>0</v>
      </c>
      <c r="AV96" s="130">
        <f>'02 - VRN'!J33</f>
        <v>0</v>
      </c>
      <c r="AW96" s="130">
        <f>'02 - VRN'!J34</f>
        <v>0</v>
      </c>
      <c r="AX96" s="130">
        <f>'02 - VRN'!J35</f>
        <v>0</v>
      </c>
      <c r="AY96" s="130">
        <f>'02 - VRN'!J36</f>
        <v>0</v>
      </c>
      <c r="AZ96" s="130">
        <f>'02 - VRN'!F33</f>
        <v>0</v>
      </c>
      <c r="BA96" s="130">
        <f>'02 - VRN'!F34</f>
        <v>0</v>
      </c>
      <c r="BB96" s="130">
        <f>'02 - VRN'!F35</f>
        <v>0</v>
      </c>
      <c r="BC96" s="130">
        <f>'02 - VRN'!F36</f>
        <v>0</v>
      </c>
      <c r="BD96" s="132">
        <f>'02 - VRN'!F37</f>
        <v>0</v>
      </c>
      <c r="BE96" s="7"/>
      <c r="BT96" s="128" t="s">
        <v>82</v>
      </c>
      <c r="BV96" s="128" t="s">
        <v>76</v>
      </c>
      <c r="BW96" s="128" t="s">
        <v>87</v>
      </c>
      <c r="BX96" s="128" t="s">
        <v>5</v>
      </c>
      <c r="CL96" s="128" t="s">
        <v>1</v>
      </c>
      <c r="CM96" s="128" t="s">
        <v>84</v>
      </c>
    </row>
    <row r="9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="2" customFormat="1" ht="6.96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sheet="1" formatColumns="0" formatRows="0" objects="1" scenarios="1" spinCount="100000" saltValue="DUKPivBrFf8iP2o7zN6EWzLHcWoKN7jkV2gMZlnD/WDRPWMo+q117UV5gjnje6Xole6tFEwXUpYG9YrrkCqcmw==" hashValue="jrbXMH8m5s3vBHfvU5FRfPah6ov8mm4jYbXguDgW2CCxtXvLN7TKXgleWPLqSzMyYzkaQLpHS0WeGusiFdi5xg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Rozvod potrubí'!C2" display="/"/>
    <hyperlink ref="A96" location="'02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="1" customFormat="1" ht="24.96" customHeight="1">
      <c r="B4" s="17"/>
      <c r="D4" s="135" t="s">
        <v>88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26.25" customHeight="1">
      <c r="B7" s="17"/>
      <c r="E7" s="138" t="str">
        <f>'Rekapitulace stavby'!K6</f>
        <v>REKONSTRUKCE ROZVODŮ TOPNÉ SOUSTAVY V OBJEKTU ZŠ LIDICKÁ, BÍLINA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89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90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29. 3. 2022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ROUND(J123,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ROUND((SUM(BE123:BE198)),  2)</f>
        <v>0</v>
      </c>
      <c r="G33" s="35"/>
      <c r="H33" s="35"/>
      <c r="I33" s="152">
        <v>0.20999999999999999</v>
      </c>
      <c r="J33" s="151">
        <f>ROUND(((SUM(BE123:BE198))*I33),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ROUND((SUM(BF123:BF198)),  2)</f>
        <v>0</v>
      </c>
      <c r="G34" s="35"/>
      <c r="H34" s="35"/>
      <c r="I34" s="152">
        <v>0.14999999999999999</v>
      </c>
      <c r="J34" s="151">
        <f>ROUND(((SUM(BF123:BF198))*I34),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ROUND((SUM(BG123:BG198)),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ROUND((SUM(BH123:BH198)),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ROUND((SUM(BI123:BI198)),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71" t="str">
        <f>E7</f>
        <v>REKONSTRUKCE ROZVODŮ TOPNÉ SOUSTAVY V OBJEKTU ZŠ LIDICKÁ, BÍLINA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01 - Rozvod potrubí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Bílina</v>
      </c>
      <c r="G89" s="37"/>
      <c r="H89" s="37"/>
      <c r="I89" s="29" t="s">
        <v>22</v>
      </c>
      <c r="J89" s="76" t="str">
        <f>IF(J12="","",J12)</f>
        <v>29. 3. 2022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92</v>
      </c>
      <c r="D94" s="173"/>
      <c r="E94" s="173"/>
      <c r="F94" s="173"/>
      <c r="G94" s="173"/>
      <c r="H94" s="173"/>
      <c r="I94" s="173"/>
      <c r="J94" s="174" t="s">
        <v>93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94</v>
      </c>
      <c r="D96" s="37"/>
      <c r="E96" s="37"/>
      <c r="F96" s="37"/>
      <c r="G96" s="37"/>
      <c r="H96" s="37"/>
      <c r="I96" s="37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="9" customFormat="1" ht="24.96" customHeight="1">
      <c r="A97" s="9"/>
      <c r="B97" s="176"/>
      <c r="C97" s="177"/>
      <c r="D97" s="178" t="s">
        <v>96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97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98</v>
      </c>
      <c r="E99" s="185"/>
      <c r="F99" s="185"/>
      <c r="G99" s="185"/>
      <c r="H99" s="185"/>
      <c r="I99" s="185"/>
      <c r="J99" s="186">
        <f>J141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99</v>
      </c>
      <c r="E100" s="185"/>
      <c r="F100" s="185"/>
      <c r="G100" s="185"/>
      <c r="H100" s="185"/>
      <c r="I100" s="185"/>
      <c r="J100" s="186">
        <f>J155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6"/>
      <c r="C101" s="177"/>
      <c r="D101" s="178" t="s">
        <v>100</v>
      </c>
      <c r="E101" s="179"/>
      <c r="F101" s="179"/>
      <c r="G101" s="179"/>
      <c r="H101" s="179"/>
      <c r="I101" s="179"/>
      <c r="J101" s="180">
        <f>J167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2"/>
      <c r="C102" s="183"/>
      <c r="D102" s="184" t="s">
        <v>101</v>
      </c>
      <c r="E102" s="185"/>
      <c r="F102" s="185"/>
      <c r="G102" s="185"/>
      <c r="H102" s="185"/>
      <c r="I102" s="185"/>
      <c r="J102" s="186">
        <f>J168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2"/>
      <c r="C103" s="183"/>
      <c r="D103" s="184" t="s">
        <v>102</v>
      </c>
      <c r="E103" s="185"/>
      <c r="F103" s="185"/>
      <c r="G103" s="185"/>
      <c r="H103" s="185"/>
      <c r="I103" s="185"/>
      <c r="J103" s="186">
        <f>J195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103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6.25" customHeight="1">
      <c r="A113" s="35"/>
      <c r="B113" s="36"/>
      <c r="C113" s="37"/>
      <c r="D113" s="37"/>
      <c r="E113" s="171" t="str">
        <f>E7</f>
        <v>REKONSTRUKCE ROZVODŮ TOPNÉ SOUSTAVY V OBJEKTU ZŠ LIDICKÁ, BÍLINA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89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3" t="str">
        <f>E9</f>
        <v>01 - Rozvod potrubí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>Bílina</v>
      </c>
      <c r="G117" s="37"/>
      <c r="H117" s="37"/>
      <c r="I117" s="29" t="s">
        <v>22</v>
      </c>
      <c r="J117" s="76" t="str">
        <f>IF(J12="","",J12)</f>
        <v>29. 3. 2022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29" t="s">
        <v>30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28</v>
      </c>
      <c r="D120" s="37"/>
      <c r="E120" s="37"/>
      <c r="F120" s="24" t="str">
        <f>IF(E18="","",E18)</f>
        <v>Vyplň údaj</v>
      </c>
      <c r="G120" s="37"/>
      <c r="H120" s="37"/>
      <c r="I120" s="29" t="s">
        <v>32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88"/>
      <c r="B122" s="189"/>
      <c r="C122" s="190" t="s">
        <v>104</v>
      </c>
      <c r="D122" s="191" t="s">
        <v>59</v>
      </c>
      <c r="E122" s="191" t="s">
        <v>55</v>
      </c>
      <c r="F122" s="191" t="s">
        <v>56</v>
      </c>
      <c r="G122" s="191" t="s">
        <v>105</v>
      </c>
      <c r="H122" s="191" t="s">
        <v>106</v>
      </c>
      <c r="I122" s="191" t="s">
        <v>107</v>
      </c>
      <c r="J122" s="192" t="s">
        <v>93</v>
      </c>
      <c r="K122" s="193" t="s">
        <v>108</v>
      </c>
      <c r="L122" s="194"/>
      <c r="M122" s="97" t="s">
        <v>1</v>
      </c>
      <c r="N122" s="98" t="s">
        <v>38</v>
      </c>
      <c r="O122" s="98" t="s">
        <v>109</v>
      </c>
      <c r="P122" s="98" t="s">
        <v>110</v>
      </c>
      <c r="Q122" s="98" t="s">
        <v>111</v>
      </c>
      <c r="R122" s="98" t="s">
        <v>112</v>
      </c>
      <c r="S122" s="98" t="s">
        <v>113</v>
      </c>
      <c r="T122" s="99" t="s">
        <v>114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="2" customFormat="1" ht="22.8" customHeight="1">
      <c r="A123" s="35"/>
      <c r="B123" s="36"/>
      <c r="C123" s="104" t="s">
        <v>115</v>
      </c>
      <c r="D123" s="37"/>
      <c r="E123" s="37"/>
      <c r="F123" s="37"/>
      <c r="G123" s="37"/>
      <c r="H123" s="37"/>
      <c r="I123" s="37"/>
      <c r="J123" s="195">
        <f>BK123</f>
        <v>0</v>
      </c>
      <c r="K123" s="37"/>
      <c r="L123" s="41"/>
      <c r="M123" s="100"/>
      <c r="N123" s="196"/>
      <c r="O123" s="101"/>
      <c r="P123" s="197">
        <f>P124+P167</f>
        <v>0</v>
      </c>
      <c r="Q123" s="101"/>
      <c r="R123" s="197">
        <f>R124+R167</f>
        <v>2.8281200000000002</v>
      </c>
      <c r="S123" s="101"/>
      <c r="T123" s="198">
        <f>T124+T167</f>
        <v>10.799629999999999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73</v>
      </c>
      <c r="AU123" s="14" t="s">
        <v>95</v>
      </c>
      <c r="BK123" s="199">
        <f>BK124+BK167</f>
        <v>0</v>
      </c>
    </row>
    <row r="124" s="12" customFormat="1" ht="25.92" customHeight="1">
      <c r="A124" s="12"/>
      <c r="B124" s="200"/>
      <c r="C124" s="201"/>
      <c r="D124" s="202" t="s">
        <v>73</v>
      </c>
      <c r="E124" s="203" t="s">
        <v>116</v>
      </c>
      <c r="F124" s="203" t="s">
        <v>117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P125+P141+P155</f>
        <v>0</v>
      </c>
      <c r="Q124" s="208"/>
      <c r="R124" s="209">
        <f>R125+R141+R155</f>
        <v>2.7807600000000003</v>
      </c>
      <c r="S124" s="208"/>
      <c r="T124" s="210">
        <f>T125+T141+T155</f>
        <v>9.6738699999999991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84</v>
      </c>
      <c r="AT124" s="212" t="s">
        <v>73</v>
      </c>
      <c r="AU124" s="212" t="s">
        <v>74</v>
      </c>
      <c r="AY124" s="211" t="s">
        <v>118</v>
      </c>
      <c r="BK124" s="213">
        <f>BK125+BK141+BK155</f>
        <v>0</v>
      </c>
    </row>
    <row r="125" s="12" customFormat="1" ht="22.8" customHeight="1">
      <c r="A125" s="12"/>
      <c r="B125" s="200"/>
      <c r="C125" s="201"/>
      <c r="D125" s="202" t="s">
        <v>73</v>
      </c>
      <c r="E125" s="214" t="s">
        <v>119</v>
      </c>
      <c r="F125" s="214" t="s">
        <v>120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SUM(P126:P140)</f>
        <v>0</v>
      </c>
      <c r="Q125" s="208"/>
      <c r="R125" s="209">
        <f>SUM(R126:R140)</f>
        <v>0.54844000000000004</v>
      </c>
      <c r="S125" s="208"/>
      <c r="T125" s="210">
        <f>SUM(T126:T140)</f>
        <v>3.9544799999999993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84</v>
      </c>
      <c r="AT125" s="212" t="s">
        <v>73</v>
      </c>
      <c r="AU125" s="212" t="s">
        <v>82</v>
      </c>
      <c r="AY125" s="211" t="s">
        <v>118</v>
      </c>
      <c r="BK125" s="213">
        <f>SUM(BK126:BK140)</f>
        <v>0</v>
      </c>
    </row>
    <row r="126" s="2" customFormat="1" ht="33" customHeight="1">
      <c r="A126" s="35"/>
      <c r="B126" s="36"/>
      <c r="C126" s="216" t="s">
        <v>82</v>
      </c>
      <c r="D126" s="216" t="s">
        <v>121</v>
      </c>
      <c r="E126" s="217" t="s">
        <v>122</v>
      </c>
      <c r="F126" s="218" t="s">
        <v>123</v>
      </c>
      <c r="G126" s="219" t="s">
        <v>124</v>
      </c>
      <c r="H126" s="220">
        <v>556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0.0053099999999999996</v>
      </c>
      <c r="T126" s="227">
        <f>S126*H126</f>
        <v>2.9523599999999997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125</v>
      </c>
      <c r="AT126" s="228" t="s">
        <v>121</v>
      </c>
      <c r="AU126" s="228" t="s">
        <v>84</v>
      </c>
      <c r="AY126" s="14" t="s">
        <v>118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125</v>
      </c>
      <c r="BM126" s="228" t="s">
        <v>126</v>
      </c>
    </row>
    <row r="127" s="2" customFormat="1" ht="33" customHeight="1">
      <c r="A127" s="35"/>
      <c r="B127" s="36"/>
      <c r="C127" s="216" t="s">
        <v>84</v>
      </c>
      <c r="D127" s="216" t="s">
        <v>121</v>
      </c>
      <c r="E127" s="217" t="s">
        <v>127</v>
      </c>
      <c r="F127" s="218" t="s">
        <v>128</v>
      </c>
      <c r="G127" s="219" t="s">
        <v>124</v>
      </c>
      <c r="H127" s="220">
        <v>84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0.01193</v>
      </c>
      <c r="T127" s="227">
        <f>S127*H127</f>
        <v>1.0021199999999999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125</v>
      </c>
      <c r="AT127" s="228" t="s">
        <v>121</v>
      </c>
      <c r="AU127" s="228" t="s">
        <v>84</v>
      </c>
      <c r="AY127" s="14" t="s">
        <v>118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125</v>
      </c>
      <c r="BM127" s="228" t="s">
        <v>129</v>
      </c>
    </row>
    <row r="128" s="2" customFormat="1" ht="33" customHeight="1">
      <c r="A128" s="35"/>
      <c r="B128" s="36"/>
      <c r="C128" s="216" t="s">
        <v>130</v>
      </c>
      <c r="D128" s="216" t="s">
        <v>121</v>
      </c>
      <c r="E128" s="217" t="s">
        <v>131</v>
      </c>
      <c r="F128" s="218" t="s">
        <v>132</v>
      </c>
      <c r="G128" s="219" t="s">
        <v>124</v>
      </c>
      <c r="H128" s="220">
        <v>556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0.00019000000000000001</v>
      </c>
      <c r="R128" s="226">
        <f>Q128*H128</f>
        <v>0.10564000000000001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125</v>
      </c>
      <c r="AT128" s="228" t="s">
        <v>121</v>
      </c>
      <c r="AU128" s="228" t="s">
        <v>84</v>
      </c>
      <c r="AY128" s="14" t="s">
        <v>118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125</v>
      </c>
      <c r="BM128" s="228" t="s">
        <v>133</v>
      </c>
    </row>
    <row r="129" s="2" customFormat="1" ht="33" customHeight="1">
      <c r="A129" s="35"/>
      <c r="B129" s="36"/>
      <c r="C129" s="216" t="s">
        <v>134</v>
      </c>
      <c r="D129" s="216" t="s">
        <v>121</v>
      </c>
      <c r="E129" s="217" t="s">
        <v>135</v>
      </c>
      <c r="F129" s="218" t="s">
        <v>136</v>
      </c>
      <c r="G129" s="219" t="s">
        <v>124</v>
      </c>
      <c r="H129" s="220">
        <v>84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0.00027</v>
      </c>
      <c r="R129" s="226">
        <f>Q129*H129</f>
        <v>0.022679999999999999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125</v>
      </c>
      <c r="AT129" s="228" t="s">
        <v>121</v>
      </c>
      <c r="AU129" s="228" t="s">
        <v>84</v>
      </c>
      <c r="AY129" s="14" t="s">
        <v>118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125</v>
      </c>
      <c r="BM129" s="228" t="s">
        <v>137</v>
      </c>
    </row>
    <row r="130" s="2" customFormat="1" ht="24.15" customHeight="1">
      <c r="A130" s="35"/>
      <c r="B130" s="36"/>
      <c r="C130" s="230" t="s">
        <v>138</v>
      </c>
      <c r="D130" s="230" t="s">
        <v>139</v>
      </c>
      <c r="E130" s="231" t="s">
        <v>140</v>
      </c>
      <c r="F130" s="232" t="s">
        <v>141</v>
      </c>
      <c r="G130" s="233" t="s">
        <v>124</v>
      </c>
      <c r="H130" s="234">
        <v>144</v>
      </c>
      <c r="I130" s="235"/>
      <c r="J130" s="236">
        <f>ROUND(I130*H130,2)</f>
        <v>0</v>
      </c>
      <c r="K130" s="237"/>
      <c r="L130" s="238"/>
      <c r="M130" s="239" t="s">
        <v>1</v>
      </c>
      <c r="N130" s="240" t="s">
        <v>39</v>
      </c>
      <c r="O130" s="88"/>
      <c r="P130" s="226">
        <f>O130*H130</f>
        <v>0</v>
      </c>
      <c r="Q130" s="226">
        <v>0.00023000000000000001</v>
      </c>
      <c r="R130" s="226">
        <f>Q130*H130</f>
        <v>0.033120000000000004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142</v>
      </c>
      <c r="AT130" s="228" t="s">
        <v>139</v>
      </c>
      <c r="AU130" s="228" t="s">
        <v>84</v>
      </c>
      <c r="AY130" s="14" t="s">
        <v>118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125</v>
      </c>
      <c r="BM130" s="228" t="s">
        <v>143</v>
      </c>
    </row>
    <row r="131" s="2" customFormat="1" ht="24.15" customHeight="1">
      <c r="A131" s="35"/>
      <c r="B131" s="36"/>
      <c r="C131" s="230" t="s">
        <v>144</v>
      </c>
      <c r="D131" s="230" t="s">
        <v>139</v>
      </c>
      <c r="E131" s="231" t="s">
        <v>145</v>
      </c>
      <c r="F131" s="232" t="s">
        <v>146</v>
      </c>
      <c r="G131" s="233" t="s">
        <v>124</v>
      </c>
      <c r="H131" s="234">
        <v>82</v>
      </c>
      <c r="I131" s="235"/>
      <c r="J131" s="236">
        <f>ROUND(I131*H131,2)</f>
        <v>0</v>
      </c>
      <c r="K131" s="237"/>
      <c r="L131" s="238"/>
      <c r="M131" s="239" t="s">
        <v>1</v>
      </c>
      <c r="N131" s="240" t="s">
        <v>39</v>
      </c>
      <c r="O131" s="88"/>
      <c r="P131" s="226">
        <f>O131*H131</f>
        <v>0</v>
      </c>
      <c r="Q131" s="226">
        <v>0.00025000000000000001</v>
      </c>
      <c r="R131" s="226">
        <f>Q131*H131</f>
        <v>0.020500000000000001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142</v>
      </c>
      <c r="AT131" s="228" t="s">
        <v>139</v>
      </c>
      <c r="AU131" s="228" t="s">
        <v>84</v>
      </c>
      <c r="AY131" s="14" t="s">
        <v>118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125</v>
      </c>
      <c r="BM131" s="228" t="s">
        <v>147</v>
      </c>
    </row>
    <row r="132" s="2" customFormat="1" ht="24.15" customHeight="1">
      <c r="A132" s="35"/>
      <c r="B132" s="36"/>
      <c r="C132" s="230" t="s">
        <v>148</v>
      </c>
      <c r="D132" s="230" t="s">
        <v>139</v>
      </c>
      <c r="E132" s="231" t="s">
        <v>149</v>
      </c>
      <c r="F132" s="232" t="s">
        <v>150</v>
      </c>
      <c r="G132" s="233" t="s">
        <v>124</v>
      </c>
      <c r="H132" s="234">
        <v>38</v>
      </c>
      <c r="I132" s="235"/>
      <c r="J132" s="236">
        <f>ROUND(I132*H132,2)</f>
        <v>0</v>
      </c>
      <c r="K132" s="237"/>
      <c r="L132" s="238"/>
      <c r="M132" s="239" t="s">
        <v>1</v>
      </c>
      <c r="N132" s="240" t="s">
        <v>39</v>
      </c>
      <c r="O132" s="88"/>
      <c r="P132" s="226">
        <f>O132*H132</f>
        <v>0</v>
      </c>
      <c r="Q132" s="226">
        <v>0.00027</v>
      </c>
      <c r="R132" s="226">
        <f>Q132*H132</f>
        <v>0.01026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142</v>
      </c>
      <c r="AT132" s="228" t="s">
        <v>139</v>
      </c>
      <c r="AU132" s="228" t="s">
        <v>84</v>
      </c>
      <c r="AY132" s="14" t="s">
        <v>118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125</v>
      </c>
      <c r="BM132" s="228" t="s">
        <v>151</v>
      </c>
    </row>
    <row r="133" s="2" customFormat="1" ht="24.15" customHeight="1">
      <c r="A133" s="35"/>
      <c r="B133" s="36"/>
      <c r="C133" s="230" t="s">
        <v>152</v>
      </c>
      <c r="D133" s="230" t="s">
        <v>139</v>
      </c>
      <c r="E133" s="231" t="s">
        <v>153</v>
      </c>
      <c r="F133" s="232" t="s">
        <v>154</v>
      </c>
      <c r="G133" s="233" t="s">
        <v>124</v>
      </c>
      <c r="H133" s="234">
        <v>72</v>
      </c>
      <c r="I133" s="235"/>
      <c r="J133" s="236">
        <f>ROUND(I133*H133,2)</f>
        <v>0</v>
      </c>
      <c r="K133" s="237"/>
      <c r="L133" s="238"/>
      <c r="M133" s="239" t="s">
        <v>1</v>
      </c>
      <c r="N133" s="240" t="s">
        <v>39</v>
      </c>
      <c r="O133" s="88"/>
      <c r="P133" s="226">
        <f>O133*H133</f>
        <v>0</v>
      </c>
      <c r="Q133" s="226">
        <v>0.00059000000000000003</v>
      </c>
      <c r="R133" s="226">
        <f>Q133*H133</f>
        <v>0.042480000000000004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142</v>
      </c>
      <c r="AT133" s="228" t="s">
        <v>139</v>
      </c>
      <c r="AU133" s="228" t="s">
        <v>84</v>
      </c>
      <c r="AY133" s="14" t="s">
        <v>118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125</v>
      </c>
      <c r="BM133" s="228" t="s">
        <v>155</v>
      </c>
    </row>
    <row r="134" s="2" customFormat="1" ht="24.15" customHeight="1">
      <c r="A134" s="35"/>
      <c r="B134" s="36"/>
      <c r="C134" s="230" t="s">
        <v>156</v>
      </c>
      <c r="D134" s="230" t="s">
        <v>139</v>
      </c>
      <c r="E134" s="231" t="s">
        <v>157</v>
      </c>
      <c r="F134" s="232" t="s">
        <v>158</v>
      </c>
      <c r="G134" s="233" t="s">
        <v>124</v>
      </c>
      <c r="H134" s="234">
        <v>172</v>
      </c>
      <c r="I134" s="235"/>
      <c r="J134" s="236">
        <f>ROUND(I134*H134,2)</f>
        <v>0</v>
      </c>
      <c r="K134" s="237"/>
      <c r="L134" s="238"/>
      <c r="M134" s="239" t="s">
        <v>1</v>
      </c>
      <c r="N134" s="240" t="s">
        <v>39</v>
      </c>
      <c r="O134" s="88"/>
      <c r="P134" s="226">
        <f>O134*H134</f>
        <v>0</v>
      </c>
      <c r="Q134" s="226">
        <v>0.00092000000000000003</v>
      </c>
      <c r="R134" s="226">
        <f>Q134*H134</f>
        <v>0.15823999999999999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142</v>
      </c>
      <c r="AT134" s="228" t="s">
        <v>139</v>
      </c>
      <c r="AU134" s="228" t="s">
        <v>84</v>
      </c>
      <c r="AY134" s="14" t="s">
        <v>118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125</v>
      </c>
      <c r="BM134" s="228" t="s">
        <v>159</v>
      </c>
    </row>
    <row r="135" s="2" customFormat="1" ht="24.15" customHeight="1">
      <c r="A135" s="35"/>
      <c r="B135" s="36"/>
      <c r="C135" s="230" t="s">
        <v>160</v>
      </c>
      <c r="D135" s="230" t="s">
        <v>139</v>
      </c>
      <c r="E135" s="231" t="s">
        <v>161</v>
      </c>
      <c r="F135" s="232" t="s">
        <v>162</v>
      </c>
      <c r="G135" s="233" t="s">
        <v>124</v>
      </c>
      <c r="H135" s="234">
        <v>48</v>
      </c>
      <c r="I135" s="235"/>
      <c r="J135" s="236">
        <f>ROUND(I135*H135,2)</f>
        <v>0</v>
      </c>
      <c r="K135" s="237"/>
      <c r="L135" s="238"/>
      <c r="M135" s="239" t="s">
        <v>1</v>
      </c>
      <c r="N135" s="240" t="s">
        <v>39</v>
      </c>
      <c r="O135" s="88"/>
      <c r="P135" s="226">
        <f>O135*H135</f>
        <v>0</v>
      </c>
      <c r="Q135" s="226">
        <v>0.0010100000000000001</v>
      </c>
      <c r="R135" s="226">
        <f>Q135*H135</f>
        <v>0.048480000000000002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142</v>
      </c>
      <c r="AT135" s="228" t="s">
        <v>139</v>
      </c>
      <c r="AU135" s="228" t="s">
        <v>84</v>
      </c>
      <c r="AY135" s="14" t="s">
        <v>118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125</v>
      </c>
      <c r="BM135" s="228" t="s">
        <v>163</v>
      </c>
    </row>
    <row r="136" s="2" customFormat="1" ht="24.15" customHeight="1">
      <c r="A136" s="35"/>
      <c r="B136" s="36"/>
      <c r="C136" s="230" t="s">
        <v>164</v>
      </c>
      <c r="D136" s="230" t="s">
        <v>139</v>
      </c>
      <c r="E136" s="231" t="s">
        <v>165</v>
      </c>
      <c r="F136" s="232" t="s">
        <v>166</v>
      </c>
      <c r="G136" s="233" t="s">
        <v>124</v>
      </c>
      <c r="H136" s="234">
        <v>60</v>
      </c>
      <c r="I136" s="235"/>
      <c r="J136" s="236">
        <f>ROUND(I136*H136,2)</f>
        <v>0</v>
      </c>
      <c r="K136" s="237"/>
      <c r="L136" s="238"/>
      <c r="M136" s="239" t="s">
        <v>1</v>
      </c>
      <c r="N136" s="240" t="s">
        <v>39</v>
      </c>
      <c r="O136" s="88"/>
      <c r="P136" s="226">
        <f>O136*H136</f>
        <v>0</v>
      </c>
      <c r="Q136" s="226">
        <v>0.0011800000000000001</v>
      </c>
      <c r="R136" s="226">
        <f>Q136*H136</f>
        <v>0.070800000000000002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142</v>
      </c>
      <c r="AT136" s="228" t="s">
        <v>139</v>
      </c>
      <c r="AU136" s="228" t="s">
        <v>84</v>
      </c>
      <c r="AY136" s="14" t="s">
        <v>118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125</v>
      </c>
      <c r="BM136" s="228" t="s">
        <v>167</v>
      </c>
    </row>
    <row r="137" s="2" customFormat="1" ht="24.15" customHeight="1">
      <c r="A137" s="35"/>
      <c r="B137" s="36"/>
      <c r="C137" s="230" t="s">
        <v>168</v>
      </c>
      <c r="D137" s="230" t="s">
        <v>139</v>
      </c>
      <c r="E137" s="231" t="s">
        <v>169</v>
      </c>
      <c r="F137" s="232" t="s">
        <v>170</v>
      </c>
      <c r="G137" s="233" t="s">
        <v>124</v>
      </c>
      <c r="H137" s="234">
        <v>24</v>
      </c>
      <c r="I137" s="235"/>
      <c r="J137" s="236">
        <f>ROUND(I137*H137,2)</f>
        <v>0</v>
      </c>
      <c r="K137" s="237"/>
      <c r="L137" s="238"/>
      <c r="M137" s="239" t="s">
        <v>1</v>
      </c>
      <c r="N137" s="240" t="s">
        <v>39</v>
      </c>
      <c r="O137" s="88"/>
      <c r="P137" s="226">
        <f>O137*H137</f>
        <v>0</v>
      </c>
      <c r="Q137" s="226">
        <v>0.0015100000000000001</v>
      </c>
      <c r="R137" s="226">
        <f>Q137*H137</f>
        <v>0.036240000000000001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142</v>
      </c>
      <c r="AT137" s="228" t="s">
        <v>139</v>
      </c>
      <c r="AU137" s="228" t="s">
        <v>84</v>
      </c>
      <c r="AY137" s="14" t="s">
        <v>118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125</v>
      </c>
      <c r="BM137" s="228" t="s">
        <v>171</v>
      </c>
    </row>
    <row r="138" s="2" customFormat="1" ht="16.5" customHeight="1">
      <c r="A138" s="35"/>
      <c r="B138" s="36"/>
      <c r="C138" s="230" t="s">
        <v>172</v>
      </c>
      <c r="D138" s="230" t="s">
        <v>139</v>
      </c>
      <c r="E138" s="231" t="s">
        <v>173</v>
      </c>
      <c r="F138" s="232" t="s">
        <v>174</v>
      </c>
      <c r="G138" s="233" t="s">
        <v>175</v>
      </c>
      <c r="H138" s="234">
        <v>15</v>
      </c>
      <c r="I138" s="235"/>
      <c r="J138" s="236">
        <f>ROUND(I138*H138,2)</f>
        <v>0</v>
      </c>
      <c r="K138" s="237"/>
      <c r="L138" s="238"/>
      <c r="M138" s="239" t="s">
        <v>1</v>
      </c>
      <c r="N138" s="240" t="s">
        <v>39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142</v>
      </c>
      <c r="AT138" s="228" t="s">
        <v>139</v>
      </c>
      <c r="AU138" s="228" t="s">
        <v>84</v>
      </c>
      <c r="AY138" s="14" t="s">
        <v>118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125</v>
      </c>
      <c r="BM138" s="228" t="s">
        <v>176</v>
      </c>
    </row>
    <row r="139" s="2" customFormat="1" ht="24.15" customHeight="1">
      <c r="A139" s="35"/>
      <c r="B139" s="36"/>
      <c r="C139" s="216" t="s">
        <v>177</v>
      </c>
      <c r="D139" s="216" t="s">
        <v>121</v>
      </c>
      <c r="E139" s="217" t="s">
        <v>178</v>
      </c>
      <c r="F139" s="218" t="s">
        <v>179</v>
      </c>
      <c r="G139" s="219" t="s">
        <v>180</v>
      </c>
      <c r="H139" s="220">
        <v>0.54800000000000004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125</v>
      </c>
      <c r="AT139" s="228" t="s">
        <v>121</v>
      </c>
      <c r="AU139" s="228" t="s">
        <v>84</v>
      </c>
      <c r="AY139" s="14" t="s">
        <v>118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125</v>
      </c>
      <c r="BM139" s="228" t="s">
        <v>181</v>
      </c>
    </row>
    <row r="140" s="2" customFormat="1" ht="33" customHeight="1">
      <c r="A140" s="35"/>
      <c r="B140" s="36"/>
      <c r="C140" s="216" t="s">
        <v>8</v>
      </c>
      <c r="D140" s="216" t="s">
        <v>121</v>
      </c>
      <c r="E140" s="217" t="s">
        <v>182</v>
      </c>
      <c r="F140" s="218" t="s">
        <v>183</v>
      </c>
      <c r="G140" s="219" t="s">
        <v>180</v>
      </c>
      <c r="H140" s="220">
        <v>0.54800000000000004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134</v>
      </c>
      <c r="AT140" s="228" t="s">
        <v>121</v>
      </c>
      <c r="AU140" s="228" t="s">
        <v>84</v>
      </c>
      <c r="AY140" s="14" t="s">
        <v>118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134</v>
      </c>
      <c r="BM140" s="228" t="s">
        <v>184</v>
      </c>
    </row>
    <row r="141" s="12" customFormat="1" ht="22.8" customHeight="1">
      <c r="A141" s="12"/>
      <c r="B141" s="200"/>
      <c r="C141" s="201"/>
      <c r="D141" s="202" t="s">
        <v>73</v>
      </c>
      <c r="E141" s="214" t="s">
        <v>185</v>
      </c>
      <c r="F141" s="214" t="s">
        <v>186</v>
      </c>
      <c r="G141" s="201"/>
      <c r="H141" s="201"/>
      <c r="I141" s="204"/>
      <c r="J141" s="215">
        <f>BK141</f>
        <v>0</v>
      </c>
      <c r="K141" s="201"/>
      <c r="L141" s="206"/>
      <c r="M141" s="207"/>
      <c r="N141" s="208"/>
      <c r="O141" s="208"/>
      <c r="P141" s="209">
        <f>SUM(P142:P154)</f>
        <v>0</v>
      </c>
      <c r="Q141" s="208"/>
      <c r="R141" s="209">
        <f>SUM(R142:R154)</f>
        <v>2.1306800000000004</v>
      </c>
      <c r="S141" s="208"/>
      <c r="T141" s="210">
        <f>SUM(T142:T154)</f>
        <v>5.7193899999999998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84</v>
      </c>
      <c r="AT141" s="212" t="s">
        <v>73</v>
      </c>
      <c r="AU141" s="212" t="s">
        <v>82</v>
      </c>
      <c r="AY141" s="211" t="s">
        <v>118</v>
      </c>
      <c r="BK141" s="213">
        <f>SUM(BK142:BK154)</f>
        <v>0</v>
      </c>
    </row>
    <row r="142" s="2" customFormat="1" ht="16.5" customHeight="1">
      <c r="A142" s="35"/>
      <c r="B142" s="36"/>
      <c r="C142" s="216" t="s">
        <v>125</v>
      </c>
      <c r="D142" s="216" t="s">
        <v>121</v>
      </c>
      <c r="E142" s="217" t="s">
        <v>187</v>
      </c>
      <c r="F142" s="218" t="s">
        <v>188</v>
      </c>
      <c r="G142" s="219" t="s">
        <v>124</v>
      </c>
      <c r="H142" s="220">
        <v>1865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4.0000000000000003E-05</v>
      </c>
      <c r="R142" s="226">
        <f>Q142*H142</f>
        <v>0.0746</v>
      </c>
      <c r="S142" s="226">
        <v>0.0025400000000000002</v>
      </c>
      <c r="T142" s="227">
        <f>S142*H142</f>
        <v>4.7370999999999999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125</v>
      </c>
      <c r="AT142" s="228" t="s">
        <v>121</v>
      </c>
      <c r="AU142" s="228" t="s">
        <v>84</v>
      </c>
      <c r="AY142" s="14" t="s">
        <v>118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125</v>
      </c>
      <c r="BM142" s="228" t="s">
        <v>189</v>
      </c>
    </row>
    <row r="143" s="2" customFormat="1" ht="21.75" customHeight="1">
      <c r="A143" s="35"/>
      <c r="B143" s="36"/>
      <c r="C143" s="216" t="s">
        <v>190</v>
      </c>
      <c r="D143" s="216" t="s">
        <v>121</v>
      </c>
      <c r="E143" s="217" t="s">
        <v>191</v>
      </c>
      <c r="F143" s="218" t="s">
        <v>192</v>
      </c>
      <c r="G143" s="219" t="s">
        <v>124</v>
      </c>
      <c r="H143" s="220">
        <v>165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5.0000000000000002E-05</v>
      </c>
      <c r="R143" s="226">
        <f>Q143*H143</f>
        <v>0.0082500000000000004</v>
      </c>
      <c r="S143" s="226">
        <v>0.0047299999999999998</v>
      </c>
      <c r="T143" s="227">
        <f>S143*H143</f>
        <v>0.78044999999999998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125</v>
      </c>
      <c r="AT143" s="228" t="s">
        <v>121</v>
      </c>
      <c r="AU143" s="228" t="s">
        <v>84</v>
      </c>
      <c r="AY143" s="14" t="s">
        <v>118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125</v>
      </c>
      <c r="BM143" s="228" t="s">
        <v>193</v>
      </c>
    </row>
    <row r="144" s="2" customFormat="1" ht="16.5" customHeight="1">
      <c r="A144" s="35"/>
      <c r="B144" s="36"/>
      <c r="C144" s="216" t="s">
        <v>194</v>
      </c>
      <c r="D144" s="216" t="s">
        <v>121</v>
      </c>
      <c r="E144" s="217" t="s">
        <v>195</v>
      </c>
      <c r="F144" s="218" t="s">
        <v>196</v>
      </c>
      <c r="G144" s="219" t="s">
        <v>124</v>
      </c>
      <c r="H144" s="220">
        <v>24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6.0000000000000002E-05</v>
      </c>
      <c r="R144" s="226">
        <f>Q144*H144</f>
        <v>0.0014400000000000001</v>
      </c>
      <c r="S144" s="226">
        <v>0.0084100000000000008</v>
      </c>
      <c r="T144" s="227">
        <f>S144*H144</f>
        <v>0.20184000000000002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125</v>
      </c>
      <c r="AT144" s="228" t="s">
        <v>121</v>
      </c>
      <c r="AU144" s="228" t="s">
        <v>84</v>
      </c>
      <c r="AY144" s="14" t="s">
        <v>118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125</v>
      </c>
      <c r="BM144" s="228" t="s">
        <v>197</v>
      </c>
    </row>
    <row r="145" s="2" customFormat="1" ht="24.15" customHeight="1">
      <c r="A145" s="35"/>
      <c r="B145" s="36"/>
      <c r="C145" s="216" t="s">
        <v>198</v>
      </c>
      <c r="D145" s="216" t="s">
        <v>121</v>
      </c>
      <c r="E145" s="217" t="s">
        <v>199</v>
      </c>
      <c r="F145" s="218" t="s">
        <v>200</v>
      </c>
      <c r="G145" s="219" t="s">
        <v>124</v>
      </c>
      <c r="H145" s="220">
        <v>583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0.00051000000000000004</v>
      </c>
      <c r="R145" s="226">
        <f>Q145*H145</f>
        <v>0.29733000000000004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125</v>
      </c>
      <c r="AT145" s="228" t="s">
        <v>121</v>
      </c>
      <c r="AU145" s="228" t="s">
        <v>84</v>
      </c>
      <c r="AY145" s="14" t="s">
        <v>118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125</v>
      </c>
      <c r="BM145" s="228" t="s">
        <v>201</v>
      </c>
    </row>
    <row r="146" s="2" customFormat="1" ht="24.15" customHeight="1">
      <c r="A146" s="35"/>
      <c r="B146" s="36"/>
      <c r="C146" s="216" t="s">
        <v>202</v>
      </c>
      <c r="D146" s="216" t="s">
        <v>121</v>
      </c>
      <c r="E146" s="217" t="s">
        <v>203</v>
      </c>
      <c r="F146" s="218" t="s">
        <v>204</v>
      </c>
      <c r="G146" s="219" t="s">
        <v>124</v>
      </c>
      <c r="H146" s="220">
        <v>448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0.00062</v>
      </c>
      <c r="R146" s="226">
        <f>Q146*H146</f>
        <v>0.27776000000000001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125</v>
      </c>
      <c r="AT146" s="228" t="s">
        <v>121</v>
      </c>
      <c r="AU146" s="228" t="s">
        <v>84</v>
      </c>
      <c r="AY146" s="14" t="s">
        <v>118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125</v>
      </c>
      <c r="BM146" s="228" t="s">
        <v>205</v>
      </c>
    </row>
    <row r="147" s="2" customFormat="1" ht="24.15" customHeight="1">
      <c r="A147" s="35"/>
      <c r="B147" s="36"/>
      <c r="C147" s="216" t="s">
        <v>7</v>
      </c>
      <c r="D147" s="216" t="s">
        <v>121</v>
      </c>
      <c r="E147" s="217" t="s">
        <v>206</v>
      </c>
      <c r="F147" s="218" t="s">
        <v>207</v>
      </c>
      <c r="G147" s="219" t="s">
        <v>124</v>
      </c>
      <c r="H147" s="220">
        <v>352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0.00095</v>
      </c>
      <c r="R147" s="226">
        <f>Q147*H147</f>
        <v>0.33439999999999998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125</v>
      </c>
      <c r="AT147" s="228" t="s">
        <v>121</v>
      </c>
      <c r="AU147" s="228" t="s">
        <v>84</v>
      </c>
      <c r="AY147" s="14" t="s">
        <v>118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125</v>
      </c>
      <c r="BM147" s="228" t="s">
        <v>208</v>
      </c>
    </row>
    <row r="148" s="2" customFormat="1" ht="24.15" customHeight="1">
      <c r="A148" s="35"/>
      <c r="B148" s="36"/>
      <c r="C148" s="216" t="s">
        <v>209</v>
      </c>
      <c r="D148" s="216" t="s">
        <v>121</v>
      </c>
      <c r="E148" s="217" t="s">
        <v>210</v>
      </c>
      <c r="F148" s="218" t="s">
        <v>211</v>
      </c>
      <c r="G148" s="219" t="s">
        <v>124</v>
      </c>
      <c r="H148" s="220">
        <v>276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0.0011900000000000001</v>
      </c>
      <c r="R148" s="226">
        <f>Q148*H148</f>
        <v>0.32844000000000001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125</v>
      </c>
      <c r="AT148" s="228" t="s">
        <v>121</v>
      </c>
      <c r="AU148" s="228" t="s">
        <v>84</v>
      </c>
      <c r="AY148" s="14" t="s">
        <v>118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125</v>
      </c>
      <c r="BM148" s="228" t="s">
        <v>212</v>
      </c>
    </row>
    <row r="149" s="2" customFormat="1" ht="24.15" customHeight="1">
      <c r="A149" s="35"/>
      <c r="B149" s="36"/>
      <c r="C149" s="216" t="s">
        <v>213</v>
      </c>
      <c r="D149" s="216" t="s">
        <v>121</v>
      </c>
      <c r="E149" s="217" t="s">
        <v>214</v>
      </c>
      <c r="F149" s="218" t="s">
        <v>215</v>
      </c>
      <c r="G149" s="219" t="s">
        <v>124</v>
      </c>
      <c r="H149" s="220">
        <v>206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0.0015</v>
      </c>
      <c r="R149" s="226">
        <f>Q149*H149</f>
        <v>0.309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125</v>
      </c>
      <c r="AT149" s="228" t="s">
        <v>121</v>
      </c>
      <c r="AU149" s="228" t="s">
        <v>84</v>
      </c>
      <c r="AY149" s="14" t="s">
        <v>118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125</v>
      </c>
      <c r="BM149" s="228" t="s">
        <v>216</v>
      </c>
    </row>
    <row r="150" s="2" customFormat="1" ht="24.15" customHeight="1">
      <c r="A150" s="35"/>
      <c r="B150" s="36"/>
      <c r="C150" s="216" t="s">
        <v>217</v>
      </c>
      <c r="D150" s="216" t="s">
        <v>121</v>
      </c>
      <c r="E150" s="217" t="s">
        <v>218</v>
      </c>
      <c r="F150" s="218" t="s">
        <v>219</v>
      </c>
      <c r="G150" s="219" t="s">
        <v>124</v>
      </c>
      <c r="H150" s="220">
        <v>105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0.0019400000000000001</v>
      </c>
      <c r="R150" s="226">
        <f>Q150*H150</f>
        <v>0.20370000000000002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125</v>
      </c>
      <c r="AT150" s="228" t="s">
        <v>121</v>
      </c>
      <c r="AU150" s="228" t="s">
        <v>84</v>
      </c>
      <c r="AY150" s="14" t="s">
        <v>118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125</v>
      </c>
      <c r="BM150" s="228" t="s">
        <v>220</v>
      </c>
    </row>
    <row r="151" s="2" customFormat="1" ht="24.15" customHeight="1">
      <c r="A151" s="35"/>
      <c r="B151" s="36"/>
      <c r="C151" s="216" t="s">
        <v>221</v>
      </c>
      <c r="D151" s="216" t="s">
        <v>121</v>
      </c>
      <c r="E151" s="217" t="s">
        <v>222</v>
      </c>
      <c r="F151" s="218" t="s">
        <v>223</v>
      </c>
      <c r="G151" s="219" t="s">
        <v>124</v>
      </c>
      <c r="H151" s="220">
        <v>60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0.0026099999999999999</v>
      </c>
      <c r="R151" s="226">
        <f>Q151*H151</f>
        <v>0.15659999999999999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125</v>
      </c>
      <c r="AT151" s="228" t="s">
        <v>121</v>
      </c>
      <c r="AU151" s="228" t="s">
        <v>84</v>
      </c>
      <c r="AY151" s="14" t="s">
        <v>118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125</v>
      </c>
      <c r="BM151" s="228" t="s">
        <v>224</v>
      </c>
    </row>
    <row r="152" s="2" customFormat="1" ht="24.15" customHeight="1">
      <c r="A152" s="35"/>
      <c r="B152" s="36"/>
      <c r="C152" s="216" t="s">
        <v>225</v>
      </c>
      <c r="D152" s="216" t="s">
        <v>121</v>
      </c>
      <c r="E152" s="217" t="s">
        <v>226</v>
      </c>
      <c r="F152" s="218" t="s">
        <v>227</v>
      </c>
      <c r="G152" s="219" t="s">
        <v>124</v>
      </c>
      <c r="H152" s="220">
        <v>24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0.0057400000000000003</v>
      </c>
      <c r="R152" s="226">
        <f>Q152*H152</f>
        <v>0.13775999999999999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125</v>
      </c>
      <c r="AT152" s="228" t="s">
        <v>121</v>
      </c>
      <c r="AU152" s="228" t="s">
        <v>84</v>
      </c>
      <c r="AY152" s="14" t="s">
        <v>118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125</v>
      </c>
      <c r="BM152" s="228" t="s">
        <v>228</v>
      </c>
    </row>
    <row r="153" s="2" customFormat="1" ht="24.15" customHeight="1">
      <c r="A153" s="35"/>
      <c r="B153" s="36"/>
      <c r="C153" s="216" t="s">
        <v>229</v>
      </c>
      <c r="D153" s="216" t="s">
        <v>121</v>
      </c>
      <c r="E153" s="217" t="s">
        <v>230</v>
      </c>
      <c r="F153" s="218" t="s">
        <v>231</v>
      </c>
      <c r="G153" s="219" t="s">
        <v>175</v>
      </c>
      <c r="H153" s="220">
        <v>1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0.0014</v>
      </c>
      <c r="R153" s="226">
        <f>Q153*H153</f>
        <v>0.0014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125</v>
      </c>
      <c r="AT153" s="228" t="s">
        <v>121</v>
      </c>
      <c r="AU153" s="228" t="s">
        <v>84</v>
      </c>
      <c r="AY153" s="14" t="s">
        <v>118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125</v>
      </c>
      <c r="BM153" s="228" t="s">
        <v>232</v>
      </c>
    </row>
    <row r="154" s="2" customFormat="1" ht="24.15" customHeight="1">
      <c r="A154" s="35"/>
      <c r="B154" s="36"/>
      <c r="C154" s="216" t="s">
        <v>233</v>
      </c>
      <c r="D154" s="216" t="s">
        <v>121</v>
      </c>
      <c r="E154" s="217" t="s">
        <v>234</v>
      </c>
      <c r="F154" s="218" t="s">
        <v>235</v>
      </c>
      <c r="G154" s="219" t="s">
        <v>180</v>
      </c>
      <c r="H154" s="220">
        <v>2.1309999999999998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125</v>
      </c>
      <c r="AT154" s="228" t="s">
        <v>121</v>
      </c>
      <c r="AU154" s="228" t="s">
        <v>84</v>
      </c>
      <c r="AY154" s="14" t="s">
        <v>118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125</v>
      </c>
      <c r="BM154" s="228" t="s">
        <v>236</v>
      </c>
    </row>
    <row r="155" s="12" customFormat="1" ht="22.8" customHeight="1">
      <c r="A155" s="12"/>
      <c r="B155" s="200"/>
      <c r="C155" s="201"/>
      <c r="D155" s="202" t="s">
        <v>73</v>
      </c>
      <c r="E155" s="214" t="s">
        <v>237</v>
      </c>
      <c r="F155" s="214" t="s">
        <v>238</v>
      </c>
      <c r="G155" s="201"/>
      <c r="H155" s="201"/>
      <c r="I155" s="204"/>
      <c r="J155" s="215">
        <f>BK155</f>
        <v>0</v>
      </c>
      <c r="K155" s="201"/>
      <c r="L155" s="206"/>
      <c r="M155" s="207"/>
      <c r="N155" s="208"/>
      <c r="O155" s="208"/>
      <c r="P155" s="209">
        <f>SUM(P156:P166)</f>
        <v>0</v>
      </c>
      <c r="Q155" s="208"/>
      <c r="R155" s="209">
        <f>SUM(R156:R166)</f>
        <v>0.10163999999999999</v>
      </c>
      <c r="S155" s="208"/>
      <c r="T155" s="210">
        <f>SUM(T156:T166)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84</v>
      </c>
      <c r="AT155" s="212" t="s">
        <v>73</v>
      </c>
      <c r="AU155" s="212" t="s">
        <v>82</v>
      </c>
      <c r="AY155" s="211" t="s">
        <v>118</v>
      </c>
      <c r="BK155" s="213">
        <f>SUM(BK156:BK166)</f>
        <v>0</v>
      </c>
    </row>
    <row r="156" s="2" customFormat="1" ht="16.5" customHeight="1">
      <c r="A156" s="35"/>
      <c r="B156" s="36"/>
      <c r="C156" s="216" t="s">
        <v>239</v>
      </c>
      <c r="D156" s="216" t="s">
        <v>121</v>
      </c>
      <c r="E156" s="217" t="s">
        <v>240</v>
      </c>
      <c r="F156" s="218" t="s">
        <v>241</v>
      </c>
      <c r="G156" s="219" t="s">
        <v>175</v>
      </c>
      <c r="H156" s="220">
        <v>75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39</v>
      </c>
      <c r="O156" s="88"/>
      <c r="P156" s="226">
        <f>O156*H156</f>
        <v>0</v>
      </c>
      <c r="Q156" s="226">
        <v>0.00024000000000000001</v>
      </c>
      <c r="R156" s="226">
        <f>Q156*H156</f>
        <v>0.018000000000000002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125</v>
      </c>
      <c r="AT156" s="228" t="s">
        <v>121</v>
      </c>
      <c r="AU156" s="228" t="s">
        <v>84</v>
      </c>
      <c r="AY156" s="14" t="s">
        <v>118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125</v>
      </c>
      <c r="BM156" s="228" t="s">
        <v>242</v>
      </c>
    </row>
    <row r="157" s="2" customFormat="1" ht="24.15" customHeight="1">
      <c r="A157" s="35"/>
      <c r="B157" s="36"/>
      <c r="C157" s="216" t="s">
        <v>243</v>
      </c>
      <c r="D157" s="216" t="s">
        <v>121</v>
      </c>
      <c r="E157" s="217" t="s">
        <v>244</v>
      </c>
      <c r="F157" s="218" t="s">
        <v>245</v>
      </c>
      <c r="G157" s="219" t="s">
        <v>175</v>
      </c>
      <c r="H157" s="220">
        <v>3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0.00051999999999999995</v>
      </c>
      <c r="R157" s="226">
        <f>Q157*H157</f>
        <v>0.0015599999999999998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125</v>
      </c>
      <c r="AT157" s="228" t="s">
        <v>121</v>
      </c>
      <c r="AU157" s="228" t="s">
        <v>84</v>
      </c>
      <c r="AY157" s="14" t="s">
        <v>118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82</v>
      </c>
      <c r="BK157" s="229">
        <f>ROUND(I157*H157,2)</f>
        <v>0</v>
      </c>
      <c r="BL157" s="14" t="s">
        <v>125</v>
      </c>
      <c r="BM157" s="228" t="s">
        <v>246</v>
      </c>
    </row>
    <row r="158" s="2" customFormat="1" ht="24.15" customHeight="1">
      <c r="A158" s="35"/>
      <c r="B158" s="36"/>
      <c r="C158" s="216" t="s">
        <v>247</v>
      </c>
      <c r="D158" s="216" t="s">
        <v>121</v>
      </c>
      <c r="E158" s="217" t="s">
        <v>248</v>
      </c>
      <c r="F158" s="218" t="s">
        <v>249</v>
      </c>
      <c r="G158" s="219" t="s">
        <v>175</v>
      </c>
      <c r="H158" s="220">
        <v>5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0.00062</v>
      </c>
      <c r="R158" s="226">
        <f>Q158*H158</f>
        <v>0.0030999999999999999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125</v>
      </c>
      <c r="AT158" s="228" t="s">
        <v>121</v>
      </c>
      <c r="AU158" s="228" t="s">
        <v>84</v>
      </c>
      <c r="AY158" s="14" t="s">
        <v>118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125</v>
      </c>
      <c r="BM158" s="228" t="s">
        <v>250</v>
      </c>
    </row>
    <row r="159" s="2" customFormat="1" ht="24.15" customHeight="1">
      <c r="A159" s="35"/>
      <c r="B159" s="36"/>
      <c r="C159" s="216" t="s">
        <v>142</v>
      </c>
      <c r="D159" s="216" t="s">
        <v>121</v>
      </c>
      <c r="E159" s="217" t="s">
        <v>251</v>
      </c>
      <c r="F159" s="218" t="s">
        <v>252</v>
      </c>
      <c r="G159" s="219" t="s">
        <v>175</v>
      </c>
      <c r="H159" s="220">
        <v>107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39</v>
      </c>
      <c r="O159" s="88"/>
      <c r="P159" s="226">
        <f>O159*H159</f>
        <v>0</v>
      </c>
      <c r="Q159" s="226">
        <v>0.00025999999999999998</v>
      </c>
      <c r="R159" s="226">
        <f>Q159*H159</f>
        <v>0.027819999999999998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125</v>
      </c>
      <c r="AT159" s="228" t="s">
        <v>121</v>
      </c>
      <c r="AU159" s="228" t="s">
        <v>84</v>
      </c>
      <c r="AY159" s="14" t="s">
        <v>118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82</v>
      </c>
      <c r="BK159" s="229">
        <f>ROUND(I159*H159,2)</f>
        <v>0</v>
      </c>
      <c r="BL159" s="14" t="s">
        <v>125</v>
      </c>
      <c r="BM159" s="228" t="s">
        <v>253</v>
      </c>
    </row>
    <row r="160" s="2" customFormat="1" ht="24.15" customHeight="1">
      <c r="A160" s="35"/>
      <c r="B160" s="36"/>
      <c r="C160" s="216" t="s">
        <v>254</v>
      </c>
      <c r="D160" s="216" t="s">
        <v>121</v>
      </c>
      <c r="E160" s="217" t="s">
        <v>255</v>
      </c>
      <c r="F160" s="218" t="s">
        <v>256</v>
      </c>
      <c r="G160" s="219" t="s">
        <v>175</v>
      </c>
      <c r="H160" s="220">
        <v>107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39</v>
      </c>
      <c r="O160" s="88"/>
      <c r="P160" s="226">
        <f>O160*H160</f>
        <v>0</v>
      </c>
      <c r="Q160" s="226">
        <v>0.00013999999999999999</v>
      </c>
      <c r="R160" s="226">
        <f>Q160*H160</f>
        <v>0.014979999999999999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125</v>
      </c>
      <c r="AT160" s="228" t="s">
        <v>121</v>
      </c>
      <c r="AU160" s="228" t="s">
        <v>84</v>
      </c>
      <c r="AY160" s="14" t="s">
        <v>118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125</v>
      </c>
      <c r="BM160" s="228" t="s">
        <v>257</v>
      </c>
    </row>
    <row r="161" s="2" customFormat="1" ht="21.75" customHeight="1">
      <c r="A161" s="35"/>
      <c r="B161" s="36"/>
      <c r="C161" s="216" t="s">
        <v>258</v>
      </c>
      <c r="D161" s="216" t="s">
        <v>121</v>
      </c>
      <c r="E161" s="217" t="s">
        <v>259</v>
      </c>
      <c r="F161" s="218" t="s">
        <v>260</v>
      </c>
      <c r="G161" s="219" t="s">
        <v>175</v>
      </c>
      <c r="H161" s="220">
        <v>107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0.00027</v>
      </c>
      <c r="R161" s="226">
        <f>Q161*H161</f>
        <v>0.028889999999999999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125</v>
      </c>
      <c r="AT161" s="228" t="s">
        <v>121</v>
      </c>
      <c r="AU161" s="228" t="s">
        <v>84</v>
      </c>
      <c r="AY161" s="14" t="s">
        <v>118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82</v>
      </c>
      <c r="BK161" s="229">
        <f>ROUND(I161*H161,2)</f>
        <v>0</v>
      </c>
      <c r="BL161" s="14" t="s">
        <v>125</v>
      </c>
      <c r="BM161" s="228" t="s">
        <v>261</v>
      </c>
    </row>
    <row r="162" s="2" customFormat="1" ht="21.75" customHeight="1">
      <c r="A162" s="35"/>
      <c r="B162" s="36"/>
      <c r="C162" s="216" t="s">
        <v>262</v>
      </c>
      <c r="D162" s="216" t="s">
        <v>121</v>
      </c>
      <c r="E162" s="217" t="s">
        <v>263</v>
      </c>
      <c r="F162" s="218" t="s">
        <v>264</v>
      </c>
      <c r="G162" s="219" t="s">
        <v>175</v>
      </c>
      <c r="H162" s="220">
        <v>3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0.00021000000000000001</v>
      </c>
      <c r="R162" s="226">
        <f>Q162*H162</f>
        <v>0.00063000000000000003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125</v>
      </c>
      <c r="AT162" s="228" t="s">
        <v>121</v>
      </c>
      <c r="AU162" s="228" t="s">
        <v>84</v>
      </c>
      <c r="AY162" s="14" t="s">
        <v>118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125</v>
      </c>
      <c r="BM162" s="228" t="s">
        <v>265</v>
      </c>
    </row>
    <row r="163" s="2" customFormat="1" ht="21.75" customHeight="1">
      <c r="A163" s="35"/>
      <c r="B163" s="36"/>
      <c r="C163" s="216" t="s">
        <v>266</v>
      </c>
      <c r="D163" s="216" t="s">
        <v>121</v>
      </c>
      <c r="E163" s="217" t="s">
        <v>267</v>
      </c>
      <c r="F163" s="218" t="s">
        <v>268</v>
      </c>
      <c r="G163" s="219" t="s">
        <v>175</v>
      </c>
      <c r="H163" s="220">
        <v>4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0.00034000000000000002</v>
      </c>
      <c r="R163" s="226">
        <f>Q163*H163</f>
        <v>0.0013600000000000001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125</v>
      </c>
      <c r="AT163" s="228" t="s">
        <v>121</v>
      </c>
      <c r="AU163" s="228" t="s">
        <v>84</v>
      </c>
      <c r="AY163" s="14" t="s">
        <v>118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82</v>
      </c>
      <c r="BK163" s="229">
        <f>ROUND(I163*H163,2)</f>
        <v>0</v>
      </c>
      <c r="BL163" s="14" t="s">
        <v>125</v>
      </c>
      <c r="BM163" s="228" t="s">
        <v>269</v>
      </c>
    </row>
    <row r="164" s="2" customFormat="1" ht="21.75" customHeight="1">
      <c r="A164" s="35"/>
      <c r="B164" s="36"/>
      <c r="C164" s="216" t="s">
        <v>247</v>
      </c>
      <c r="D164" s="216" t="s">
        <v>121</v>
      </c>
      <c r="E164" s="217" t="s">
        <v>270</v>
      </c>
      <c r="F164" s="218" t="s">
        <v>271</v>
      </c>
      <c r="G164" s="219" t="s">
        <v>175</v>
      </c>
      <c r="H164" s="220">
        <v>5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39</v>
      </c>
      <c r="O164" s="88"/>
      <c r="P164" s="226">
        <f>O164*H164</f>
        <v>0</v>
      </c>
      <c r="Q164" s="226">
        <v>0.00050000000000000001</v>
      </c>
      <c r="R164" s="226">
        <f>Q164*H164</f>
        <v>0.0025000000000000001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125</v>
      </c>
      <c r="AT164" s="228" t="s">
        <v>121</v>
      </c>
      <c r="AU164" s="228" t="s">
        <v>84</v>
      </c>
      <c r="AY164" s="14" t="s">
        <v>118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82</v>
      </c>
      <c r="BK164" s="229">
        <f>ROUND(I164*H164,2)</f>
        <v>0</v>
      </c>
      <c r="BL164" s="14" t="s">
        <v>125</v>
      </c>
      <c r="BM164" s="228" t="s">
        <v>272</v>
      </c>
    </row>
    <row r="165" s="2" customFormat="1" ht="24.15" customHeight="1">
      <c r="A165" s="35"/>
      <c r="B165" s="36"/>
      <c r="C165" s="216" t="s">
        <v>142</v>
      </c>
      <c r="D165" s="216" t="s">
        <v>121</v>
      </c>
      <c r="E165" s="217" t="s">
        <v>273</v>
      </c>
      <c r="F165" s="218" t="s">
        <v>274</v>
      </c>
      <c r="G165" s="219" t="s">
        <v>175</v>
      </c>
      <c r="H165" s="220">
        <v>4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0.00069999999999999999</v>
      </c>
      <c r="R165" s="226">
        <f>Q165*H165</f>
        <v>0.0028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125</v>
      </c>
      <c r="AT165" s="228" t="s">
        <v>121</v>
      </c>
      <c r="AU165" s="228" t="s">
        <v>84</v>
      </c>
      <c r="AY165" s="14" t="s">
        <v>118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82</v>
      </c>
      <c r="BK165" s="229">
        <f>ROUND(I165*H165,2)</f>
        <v>0</v>
      </c>
      <c r="BL165" s="14" t="s">
        <v>125</v>
      </c>
      <c r="BM165" s="228" t="s">
        <v>275</v>
      </c>
    </row>
    <row r="166" s="2" customFormat="1" ht="24.15" customHeight="1">
      <c r="A166" s="35"/>
      <c r="B166" s="36"/>
      <c r="C166" s="216" t="s">
        <v>254</v>
      </c>
      <c r="D166" s="216" t="s">
        <v>121</v>
      </c>
      <c r="E166" s="217" t="s">
        <v>276</v>
      </c>
      <c r="F166" s="218" t="s">
        <v>277</v>
      </c>
      <c r="G166" s="219" t="s">
        <v>180</v>
      </c>
      <c r="H166" s="220">
        <v>0.10199999999999999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39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125</v>
      </c>
      <c r="AT166" s="228" t="s">
        <v>121</v>
      </c>
      <c r="AU166" s="228" t="s">
        <v>84</v>
      </c>
      <c r="AY166" s="14" t="s">
        <v>118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82</v>
      </c>
      <c r="BK166" s="229">
        <f>ROUND(I166*H166,2)</f>
        <v>0</v>
      </c>
      <c r="BL166" s="14" t="s">
        <v>125</v>
      </c>
      <c r="BM166" s="228" t="s">
        <v>278</v>
      </c>
    </row>
    <row r="167" s="12" customFormat="1" ht="25.92" customHeight="1">
      <c r="A167" s="12"/>
      <c r="B167" s="200"/>
      <c r="C167" s="201"/>
      <c r="D167" s="202" t="s">
        <v>73</v>
      </c>
      <c r="E167" s="203" t="s">
        <v>139</v>
      </c>
      <c r="F167" s="203" t="s">
        <v>279</v>
      </c>
      <c r="G167" s="201"/>
      <c r="H167" s="201"/>
      <c r="I167" s="204"/>
      <c r="J167" s="205">
        <f>BK167</f>
        <v>0</v>
      </c>
      <c r="K167" s="201"/>
      <c r="L167" s="206"/>
      <c r="M167" s="207"/>
      <c r="N167" s="208"/>
      <c r="O167" s="208"/>
      <c r="P167" s="209">
        <f>P168+P195</f>
        <v>0</v>
      </c>
      <c r="Q167" s="208"/>
      <c r="R167" s="209">
        <f>R168+R195</f>
        <v>0.047359999999999999</v>
      </c>
      <c r="S167" s="208"/>
      <c r="T167" s="210">
        <f>T168+T195</f>
        <v>1.1257600000000001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130</v>
      </c>
      <c r="AT167" s="212" t="s">
        <v>73</v>
      </c>
      <c r="AU167" s="212" t="s">
        <v>74</v>
      </c>
      <c r="AY167" s="211" t="s">
        <v>118</v>
      </c>
      <c r="BK167" s="213">
        <f>BK168+BK195</f>
        <v>0</v>
      </c>
    </row>
    <row r="168" s="12" customFormat="1" ht="22.8" customHeight="1">
      <c r="A168" s="12"/>
      <c r="B168" s="200"/>
      <c r="C168" s="201"/>
      <c r="D168" s="202" t="s">
        <v>73</v>
      </c>
      <c r="E168" s="214" t="s">
        <v>280</v>
      </c>
      <c r="F168" s="214" t="s">
        <v>281</v>
      </c>
      <c r="G168" s="201"/>
      <c r="H168" s="201"/>
      <c r="I168" s="204"/>
      <c r="J168" s="215">
        <f>BK168</f>
        <v>0</v>
      </c>
      <c r="K168" s="201"/>
      <c r="L168" s="206"/>
      <c r="M168" s="207"/>
      <c r="N168" s="208"/>
      <c r="O168" s="208"/>
      <c r="P168" s="209">
        <f>SUM(P169:P194)</f>
        <v>0</v>
      </c>
      <c r="Q168" s="208"/>
      <c r="R168" s="209">
        <f>SUM(R169:R194)</f>
        <v>0.047359999999999999</v>
      </c>
      <c r="S168" s="208"/>
      <c r="T168" s="210">
        <f>SUM(T169:T194)</f>
        <v>1.1257600000000001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1" t="s">
        <v>82</v>
      </c>
      <c r="AT168" s="212" t="s">
        <v>73</v>
      </c>
      <c r="AU168" s="212" t="s">
        <v>82</v>
      </c>
      <c r="AY168" s="211" t="s">
        <v>118</v>
      </c>
      <c r="BK168" s="213">
        <f>SUM(BK169:BK194)</f>
        <v>0</v>
      </c>
    </row>
    <row r="169" s="2" customFormat="1" ht="24.15" customHeight="1">
      <c r="A169" s="35"/>
      <c r="B169" s="36"/>
      <c r="C169" s="216" t="s">
        <v>258</v>
      </c>
      <c r="D169" s="216" t="s">
        <v>121</v>
      </c>
      <c r="E169" s="217" t="s">
        <v>282</v>
      </c>
      <c r="F169" s="218" t="s">
        <v>283</v>
      </c>
      <c r="G169" s="219" t="s">
        <v>284</v>
      </c>
      <c r="H169" s="220">
        <v>1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134</v>
      </c>
      <c r="AT169" s="228" t="s">
        <v>121</v>
      </c>
      <c r="AU169" s="228" t="s">
        <v>84</v>
      </c>
      <c r="AY169" s="14" t="s">
        <v>118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134</v>
      </c>
      <c r="BM169" s="228" t="s">
        <v>285</v>
      </c>
    </row>
    <row r="170" s="2" customFormat="1" ht="16.5" customHeight="1">
      <c r="A170" s="35"/>
      <c r="B170" s="36"/>
      <c r="C170" s="216" t="s">
        <v>262</v>
      </c>
      <c r="D170" s="216" t="s">
        <v>121</v>
      </c>
      <c r="E170" s="217" t="s">
        <v>286</v>
      </c>
      <c r="F170" s="218" t="s">
        <v>287</v>
      </c>
      <c r="G170" s="219" t="s">
        <v>284</v>
      </c>
      <c r="H170" s="220">
        <v>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39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134</v>
      </c>
      <c r="AT170" s="228" t="s">
        <v>121</v>
      </c>
      <c r="AU170" s="228" t="s">
        <v>84</v>
      </c>
      <c r="AY170" s="14" t="s">
        <v>118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82</v>
      </c>
      <c r="BK170" s="229">
        <f>ROUND(I170*H170,2)</f>
        <v>0</v>
      </c>
      <c r="BL170" s="14" t="s">
        <v>134</v>
      </c>
      <c r="BM170" s="228" t="s">
        <v>288</v>
      </c>
    </row>
    <row r="171" s="2" customFormat="1" ht="16.5" customHeight="1">
      <c r="A171" s="35"/>
      <c r="B171" s="36"/>
      <c r="C171" s="216" t="s">
        <v>266</v>
      </c>
      <c r="D171" s="216" t="s">
        <v>121</v>
      </c>
      <c r="E171" s="217" t="s">
        <v>289</v>
      </c>
      <c r="F171" s="218" t="s">
        <v>290</v>
      </c>
      <c r="G171" s="219" t="s">
        <v>284</v>
      </c>
      <c r="H171" s="220">
        <v>1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134</v>
      </c>
      <c r="AT171" s="228" t="s">
        <v>121</v>
      </c>
      <c r="AU171" s="228" t="s">
        <v>84</v>
      </c>
      <c r="AY171" s="14" t="s">
        <v>118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134</v>
      </c>
      <c r="BM171" s="228" t="s">
        <v>291</v>
      </c>
    </row>
    <row r="172" s="2" customFormat="1" ht="16.5" customHeight="1">
      <c r="A172" s="35"/>
      <c r="B172" s="36"/>
      <c r="C172" s="216" t="s">
        <v>292</v>
      </c>
      <c r="D172" s="216" t="s">
        <v>121</v>
      </c>
      <c r="E172" s="217" t="s">
        <v>293</v>
      </c>
      <c r="F172" s="218" t="s">
        <v>294</v>
      </c>
      <c r="G172" s="219" t="s">
        <v>284</v>
      </c>
      <c r="H172" s="220">
        <v>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39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134</v>
      </c>
      <c r="AT172" s="228" t="s">
        <v>121</v>
      </c>
      <c r="AU172" s="228" t="s">
        <v>84</v>
      </c>
      <c r="AY172" s="14" t="s">
        <v>118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82</v>
      </c>
      <c r="BK172" s="229">
        <f>ROUND(I172*H172,2)</f>
        <v>0</v>
      </c>
      <c r="BL172" s="14" t="s">
        <v>134</v>
      </c>
      <c r="BM172" s="228" t="s">
        <v>295</v>
      </c>
    </row>
    <row r="173" s="2" customFormat="1" ht="21.75" customHeight="1">
      <c r="A173" s="35"/>
      <c r="B173" s="36"/>
      <c r="C173" s="216" t="s">
        <v>296</v>
      </c>
      <c r="D173" s="216" t="s">
        <v>121</v>
      </c>
      <c r="E173" s="217" t="s">
        <v>297</v>
      </c>
      <c r="F173" s="218" t="s">
        <v>298</v>
      </c>
      <c r="G173" s="219" t="s">
        <v>284</v>
      </c>
      <c r="H173" s="220">
        <v>1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134</v>
      </c>
      <c r="AT173" s="228" t="s">
        <v>121</v>
      </c>
      <c r="AU173" s="228" t="s">
        <v>84</v>
      </c>
      <c r="AY173" s="14" t="s">
        <v>118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82</v>
      </c>
      <c r="BK173" s="229">
        <f>ROUND(I173*H173,2)</f>
        <v>0</v>
      </c>
      <c r="BL173" s="14" t="s">
        <v>134</v>
      </c>
      <c r="BM173" s="228" t="s">
        <v>299</v>
      </c>
    </row>
    <row r="174" s="2" customFormat="1">
      <c r="A174" s="35"/>
      <c r="B174" s="36"/>
      <c r="C174" s="37"/>
      <c r="D174" s="241" t="s">
        <v>300</v>
      </c>
      <c r="E174" s="37"/>
      <c r="F174" s="242" t="s">
        <v>301</v>
      </c>
      <c r="G174" s="37"/>
      <c r="H174" s="37"/>
      <c r="I174" s="243"/>
      <c r="J174" s="37"/>
      <c r="K174" s="37"/>
      <c r="L174" s="41"/>
      <c r="M174" s="244"/>
      <c r="N174" s="245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300</v>
      </c>
      <c r="AU174" s="14" t="s">
        <v>84</v>
      </c>
    </row>
    <row r="175" s="2" customFormat="1" ht="16.5" customHeight="1">
      <c r="A175" s="35"/>
      <c r="B175" s="36"/>
      <c r="C175" s="216" t="s">
        <v>302</v>
      </c>
      <c r="D175" s="216" t="s">
        <v>121</v>
      </c>
      <c r="E175" s="217" t="s">
        <v>303</v>
      </c>
      <c r="F175" s="218" t="s">
        <v>304</v>
      </c>
      <c r="G175" s="219" t="s">
        <v>284</v>
      </c>
      <c r="H175" s="220">
        <v>1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39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134</v>
      </c>
      <c r="AT175" s="228" t="s">
        <v>121</v>
      </c>
      <c r="AU175" s="228" t="s">
        <v>84</v>
      </c>
      <c r="AY175" s="14" t="s">
        <v>118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82</v>
      </c>
      <c r="BK175" s="229">
        <f>ROUND(I175*H175,2)</f>
        <v>0</v>
      </c>
      <c r="BL175" s="14" t="s">
        <v>134</v>
      </c>
      <c r="BM175" s="228" t="s">
        <v>305</v>
      </c>
    </row>
    <row r="176" s="2" customFormat="1" ht="16.5" customHeight="1">
      <c r="A176" s="35"/>
      <c r="B176" s="36"/>
      <c r="C176" s="216" t="s">
        <v>306</v>
      </c>
      <c r="D176" s="216" t="s">
        <v>121</v>
      </c>
      <c r="E176" s="217" t="s">
        <v>307</v>
      </c>
      <c r="F176" s="218" t="s">
        <v>308</v>
      </c>
      <c r="G176" s="219" t="s">
        <v>284</v>
      </c>
      <c r="H176" s="220">
        <v>1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39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134</v>
      </c>
      <c r="AT176" s="228" t="s">
        <v>121</v>
      </c>
      <c r="AU176" s="228" t="s">
        <v>84</v>
      </c>
      <c r="AY176" s="14" t="s">
        <v>118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82</v>
      </c>
      <c r="BK176" s="229">
        <f>ROUND(I176*H176,2)</f>
        <v>0</v>
      </c>
      <c r="BL176" s="14" t="s">
        <v>134</v>
      </c>
      <c r="BM176" s="228" t="s">
        <v>309</v>
      </c>
    </row>
    <row r="177" s="2" customFormat="1" ht="16.5" customHeight="1">
      <c r="A177" s="35"/>
      <c r="B177" s="36"/>
      <c r="C177" s="216" t="s">
        <v>310</v>
      </c>
      <c r="D177" s="216" t="s">
        <v>121</v>
      </c>
      <c r="E177" s="217" t="s">
        <v>311</v>
      </c>
      <c r="F177" s="218" t="s">
        <v>312</v>
      </c>
      <c r="G177" s="219" t="s">
        <v>284</v>
      </c>
      <c r="H177" s="220">
        <v>1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39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134</v>
      </c>
      <c r="AT177" s="228" t="s">
        <v>121</v>
      </c>
      <c r="AU177" s="228" t="s">
        <v>84</v>
      </c>
      <c r="AY177" s="14" t="s">
        <v>118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82</v>
      </c>
      <c r="BK177" s="229">
        <f>ROUND(I177*H177,2)</f>
        <v>0</v>
      </c>
      <c r="BL177" s="14" t="s">
        <v>134</v>
      </c>
      <c r="BM177" s="228" t="s">
        <v>313</v>
      </c>
    </row>
    <row r="178" s="2" customFormat="1" ht="16.5" customHeight="1">
      <c r="A178" s="35"/>
      <c r="B178" s="36"/>
      <c r="C178" s="216" t="s">
        <v>314</v>
      </c>
      <c r="D178" s="216" t="s">
        <v>121</v>
      </c>
      <c r="E178" s="217" t="s">
        <v>315</v>
      </c>
      <c r="F178" s="218" t="s">
        <v>316</v>
      </c>
      <c r="G178" s="219" t="s">
        <v>175</v>
      </c>
      <c r="H178" s="220">
        <v>107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39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125</v>
      </c>
      <c r="AT178" s="228" t="s">
        <v>121</v>
      </c>
      <c r="AU178" s="228" t="s">
        <v>84</v>
      </c>
      <c r="AY178" s="14" t="s">
        <v>118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82</v>
      </c>
      <c r="BK178" s="229">
        <f>ROUND(I178*H178,2)</f>
        <v>0</v>
      </c>
      <c r="BL178" s="14" t="s">
        <v>125</v>
      </c>
      <c r="BM178" s="228" t="s">
        <v>317</v>
      </c>
    </row>
    <row r="179" s="2" customFormat="1" ht="16.5" customHeight="1">
      <c r="A179" s="35"/>
      <c r="B179" s="36"/>
      <c r="C179" s="216" t="s">
        <v>318</v>
      </c>
      <c r="D179" s="216" t="s">
        <v>121</v>
      </c>
      <c r="E179" s="217" t="s">
        <v>319</v>
      </c>
      <c r="F179" s="218" t="s">
        <v>320</v>
      </c>
      <c r="G179" s="219" t="s">
        <v>321</v>
      </c>
      <c r="H179" s="220">
        <v>64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39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0.017590000000000001</v>
      </c>
      <c r="T179" s="227">
        <f>S179*H179</f>
        <v>1.1257600000000001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125</v>
      </c>
      <c r="AT179" s="228" t="s">
        <v>121</v>
      </c>
      <c r="AU179" s="228" t="s">
        <v>84</v>
      </c>
      <c r="AY179" s="14" t="s">
        <v>118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82</v>
      </c>
      <c r="BK179" s="229">
        <f>ROUND(I179*H179,2)</f>
        <v>0</v>
      </c>
      <c r="BL179" s="14" t="s">
        <v>125</v>
      </c>
      <c r="BM179" s="228" t="s">
        <v>322</v>
      </c>
    </row>
    <row r="180" s="2" customFormat="1">
      <c r="A180" s="35"/>
      <c r="B180" s="36"/>
      <c r="C180" s="37"/>
      <c r="D180" s="241" t="s">
        <v>300</v>
      </c>
      <c r="E180" s="37"/>
      <c r="F180" s="242" t="s">
        <v>323</v>
      </c>
      <c r="G180" s="37"/>
      <c r="H180" s="37"/>
      <c r="I180" s="243"/>
      <c r="J180" s="37"/>
      <c r="K180" s="37"/>
      <c r="L180" s="41"/>
      <c r="M180" s="244"/>
      <c r="N180" s="245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300</v>
      </c>
      <c r="AU180" s="14" t="s">
        <v>84</v>
      </c>
    </row>
    <row r="181" s="2" customFormat="1" ht="16.5" customHeight="1">
      <c r="A181" s="35"/>
      <c r="B181" s="36"/>
      <c r="C181" s="216" t="s">
        <v>324</v>
      </c>
      <c r="D181" s="216" t="s">
        <v>121</v>
      </c>
      <c r="E181" s="217" t="s">
        <v>325</v>
      </c>
      <c r="F181" s="218" t="s">
        <v>326</v>
      </c>
      <c r="G181" s="219" t="s">
        <v>321</v>
      </c>
      <c r="H181" s="220">
        <v>64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0.00073999999999999999</v>
      </c>
      <c r="R181" s="226">
        <f>Q181*H181</f>
        <v>0.047359999999999999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125</v>
      </c>
      <c r="AT181" s="228" t="s">
        <v>121</v>
      </c>
      <c r="AU181" s="228" t="s">
        <v>84</v>
      </c>
      <c r="AY181" s="14" t="s">
        <v>118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82</v>
      </c>
      <c r="BK181" s="229">
        <f>ROUND(I181*H181,2)</f>
        <v>0</v>
      </c>
      <c r="BL181" s="14" t="s">
        <v>125</v>
      </c>
      <c r="BM181" s="228" t="s">
        <v>327</v>
      </c>
    </row>
    <row r="182" s="2" customFormat="1">
      <c r="A182" s="35"/>
      <c r="B182" s="36"/>
      <c r="C182" s="37"/>
      <c r="D182" s="241" t="s">
        <v>300</v>
      </c>
      <c r="E182" s="37"/>
      <c r="F182" s="242" t="s">
        <v>323</v>
      </c>
      <c r="G182" s="37"/>
      <c r="H182" s="37"/>
      <c r="I182" s="243"/>
      <c r="J182" s="37"/>
      <c r="K182" s="37"/>
      <c r="L182" s="41"/>
      <c r="M182" s="244"/>
      <c r="N182" s="245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300</v>
      </c>
      <c r="AU182" s="14" t="s">
        <v>84</v>
      </c>
    </row>
    <row r="183" s="2" customFormat="1" ht="16.5" customHeight="1">
      <c r="A183" s="35"/>
      <c r="B183" s="36"/>
      <c r="C183" s="216" t="s">
        <v>328</v>
      </c>
      <c r="D183" s="216" t="s">
        <v>121</v>
      </c>
      <c r="E183" s="217" t="s">
        <v>329</v>
      </c>
      <c r="F183" s="218" t="s">
        <v>330</v>
      </c>
      <c r="G183" s="219" t="s">
        <v>284</v>
      </c>
      <c r="H183" s="220">
        <v>1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39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134</v>
      </c>
      <c r="AT183" s="228" t="s">
        <v>121</v>
      </c>
      <c r="AU183" s="228" t="s">
        <v>84</v>
      </c>
      <c r="AY183" s="14" t="s">
        <v>118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82</v>
      </c>
      <c r="BK183" s="229">
        <f>ROUND(I183*H183,2)</f>
        <v>0</v>
      </c>
      <c r="BL183" s="14" t="s">
        <v>134</v>
      </c>
      <c r="BM183" s="228" t="s">
        <v>331</v>
      </c>
    </row>
    <row r="184" s="2" customFormat="1" ht="16.5" customHeight="1">
      <c r="A184" s="35"/>
      <c r="B184" s="36"/>
      <c r="C184" s="216" t="s">
        <v>332</v>
      </c>
      <c r="D184" s="216" t="s">
        <v>121</v>
      </c>
      <c r="E184" s="217" t="s">
        <v>333</v>
      </c>
      <c r="F184" s="218" t="s">
        <v>334</v>
      </c>
      <c r="G184" s="219" t="s">
        <v>284</v>
      </c>
      <c r="H184" s="220">
        <v>1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39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134</v>
      </c>
      <c r="AT184" s="228" t="s">
        <v>121</v>
      </c>
      <c r="AU184" s="228" t="s">
        <v>84</v>
      </c>
      <c r="AY184" s="14" t="s">
        <v>118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82</v>
      </c>
      <c r="BK184" s="229">
        <f>ROUND(I184*H184,2)</f>
        <v>0</v>
      </c>
      <c r="BL184" s="14" t="s">
        <v>134</v>
      </c>
      <c r="BM184" s="228" t="s">
        <v>335</v>
      </c>
    </row>
    <row r="185" s="2" customFormat="1" ht="16.5" customHeight="1">
      <c r="A185" s="35"/>
      <c r="B185" s="36"/>
      <c r="C185" s="216" t="s">
        <v>336</v>
      </c>
      <c r="D185" s="216" t="s">
        <v>121</v>
      </c>
      <c r="E185" s="217" t="s">
        <v>337</v>
      </c>
      <c r="F185" s="218" t="s">
        <v>338</v>
      </c>
      <c r="G185" s="219" t="s">
        <v>284</v>
      </c>
      <c r="H185" s="220">
        <v>1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39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134</v>
      </c>
      <c r="AT185" s="228" t="s">
        <v>121</v>
      </c>
      <c r="AU185" s="228" t="s">
        <v>84</v>
      </c>
      <c r="AY185" s="14" t="s">
        <v>118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82</v>
      </c>
      <c r="BK185" s="229">
        <f>ROUND(I185*H185,2)</f>
        <v>0</v>
      </c>
      <c r="BL185" s="14" t="s">
        <v>134</v>
      </c>
      <c r="BM185" s="228" t="s">
        <v>339</v>
      </c>
    </row>
    <row r="186" s="2" customFormat="1" ht="16.5" customHeight="1">
      <c r="A186" s="35"/>
      <c r="B186" s="36"/>
      <c r="C186" s="216" t="s">
        <v>340</v>
      </c>
      <c r="D186" s="216" t="s">
        <v>121</v>
      </c>
      <c r="E186" s="217" t="s">
        <v>341</v>
      </c>
      <c r="F186" s="218" t="s">
        <v>342</v>
      </c>
      <c r="G186" s="219" t="s">
        <v>284</v>
      </c>
      <c r="H186" s="220">
        <v>1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39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134</v>
      </c>
      <c r="AT186" s="228" t="s">
        <v>121</v>
      </c>
      <c r="AU186" s="228" t="s">
        <v>84</v>
      </c>
      <c r="AY186" s="14" t="s">
        <v>118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82</v>
      </c>
      <c r="BK186" s="229">
        <f>ROUND(I186*H186,2)</f>
        <v>0</v>
      </c>
      <c r="BL186" s="14" t="s">
        <v>134</v>
      </c>
      <c r="BM186" s="228" t="s">
        <v>343</v>
      </c>
    </row>
    <row r="187" s="2" customFormat="1" ht="16.5" customHeight="1">
      <c r="A187" s="35"/>
      <c r="B187" s="36"/>
      <c r="C187" s="216" t="s">
        <v>344</v>
      </c>
      <c r="D187" s="216" t="s">
        <v>121</v>
      </c>
      <c r="E187" s="217" t="s">
        <v>345</v>
      </c>
      <c r="F187" s="218" t="s">
        <v>346</v>
      </c>
      <c r="G187" s="219" t="s">
        <v>284</v>
      </c>
      <c r="H187" s="220">
        <v>1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39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134</v>
      </c>
      <c r="AT187" s="228" t="s">
        <v>121</v>
      </c>
      <c r="AU187" s="228" t="s">
        <v>84</v>
      </c>
      <c r="AY187" s="14" t="s">
        <v>118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82</v>
      </c>
      <c r="BK187" s="229">
        <f>ROUND(I187*H187,2)</f>
        <v>0</v>
      </c>
      <c r="BL187" s="14" t="s">
        <v>134</v>
      </c>
      <c r="BM187" s="228" t="s">
        <v>347</v>
      </c>
    </row>
    <row r="188" s="2" customFormat="1" ht="16.5" customHeight="1">
      <c r="A188" s="35"/>
      <c r="B188" s="36"/>
      <c r="C188" s="216" t="s">
        <v>348</v>
      </c>
      <c r="D188" s="216" t="s">
        <v>121</v>
      </c>
      <c r="E188" s="217" t="s">
        <v>349</v>
      </c>
      <c r="F188" s="218" t="s">
        <v>350</v>
      </c>
      <c r="G188" s="219" t="s">
        <v>284</v>
      </c>
      <c r="H188" s="220">
        <v>1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39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134</v>
      </c>
      <c r="AT188" s="228" t="s">
        <v>121</v>
      </c>
      <c r="AU188" s="228" t="s">
        <v>84</v>
      </c>
      <c r="AY188" s="14" t="s">
        <v>118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82</v>
      </c>
      <c r="BK188" s="229">
        <f>ROUND(I188*H188,2)</f>
        <v>0</v>
      </c>
      <c r="BL188" s="14" t="s">
        <v>134</v>
      </c>
      <c r="BM188" s="228" t="s">
        <v>351</v>
      </c>
    </row>
    <row r="189" s="2" customFormat="1" ht="16.5" customHeight="1">
      <c r="A189" s="35"/>
      <c r="B189" s="36"/>
      <c r="C189" s="216" t="s">
        <v>352</v>
      </c>
      <c r="D189" s="216" t="s">
        <v>121</v>
      </c>
      <c r="E189" s="217" t="s">
        <v>353</v>
      </c>
      <c r="F189" s="218" t="s">
        <v>354</v>
      </c>
      <c r="G189" s="219" t="s">
        <v>284</v>
      </c>
      <c r="H189" s="220">
        <v>1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39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134</v>
      </c>
      <c r="AT189" s="228" t="s">
        <v>121</v>
      </c>
      <c r="AU189" s="228" t="s">
        <v>84</v>
      </c>
      <c r="AY189" s="14" t="s">
        <v>118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82</v>
      </c>
      <c r="BK189" s="229">
        <f>ROUND(I189*H189,2)</f>
        <v>0</v>
      </c>
      <c r="BL189" s="14" t="s">
        <v>134</v>
      </c>
      <c r="BM189" s="228" t="s">
        <v>355</v>
      </c>
    </row>
    <row r="190" s="2" customFormat="1" ht="16.5" customHeight="1">
      <c r="A190" s="35"/>
      <c r="B190" s="36"/>
      <c r="C190" s="216" t="s">
        <v>356</v>
      </c>
      <c r="D190" s="216" t="s">
        <v>121</v>
      </c>
      <c r="E190" s="217" t="s">
        <v>357</v>
      </c>
      <c r="F190" s="218" t="s">
        <v>358</v>
      </c>
      <c r="G190" s="219" t="s">
        <v>284</v>
      </c>
      <c r="H190" s="220">
        <v>1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39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134</v>
      </c>
      <c r="AT190" s="228" t="s">
        <v>121</v>
      </c>
      <c r="AU190" s="228" t="s">
        <v>84</v>
      </c>
      <c r="AY190" s="14" t="s">
        <v>118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82</v>
      </c>
      <c r="BK190" s="229">
        <f>ROUND(I190*H190,2)</f>
        <v>0</v>
      </c>
      <c r="BL190" s="14" t="s">
        <v>134</v>
      </c>
      <c r="BM190" s="228" t="s">
        <v>359</v>
      </c>
    </row>
    <row r="191" s="2" customFormat="1" ht="16.5" customHeight="1">
      <c r="A191" s="35"/>
      <c r="B191" s="36"/>
      <c r="C191" s="216" t="s">
        <v>360</v>
      </c>
      <c r="D191" s="216" t="s">
        <v>121</v>
      </c>
      <c r="E191" s="217" t="s">
        <v>361</v>
      </c>
      <c r="F191" s="218" t="s">
        <v>362</v>
      </c>
      <c r="G191" s="219" t="s">
        <v>284</v>
      </c>
      <c r="H191" s="220">
        <v>1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39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134</v>
      </c>
      <c r="AT191" s="228" t="s">
        <v>121</v>
      </c>
      <c r="AU191" s="228" t="s">
        <v>84</v>
      </c>
      <c r="AY191" s="14" t="s">
        <v>118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82</v>
      </c>
      <c r="BK191" s="229">
        <f>ROUND(I191*H191,2)</f>
        <v>0</v>
      </c>
      <c r="BL191" s="14" t="s">
        <v>134</v>
      </c>
      <c r="BM191" s="228" t="s">
        <v>363</v>
      </c>
    </row>
    <row r="192" s="2" customFormat="1" ht="16.5" customHeight="1">
      <c r="A192" s="35"/>
      <c r="B192" s="36"/>
      <c r="C192" s="216" t="s">
        <v>364</v>
      </c>
      <c r="D192" s="216" t="s">
        <v>121</v>
      </c>
      <c r="E192" s="217" t="s">
        <v>365</v>
      </c>
      <c r="F192" s="218" t="s">
        <v>366</v>
      </c>
      <c r="G192" s="219" t="s">
        <v>284</v>
      </c>
      <c r="H192" s="220">
        <v>1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39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134</v>
      </c>
      <c r="AT192" s="228" t="s">
        <v>121</v>
      </c>
      <c r="AU192" s="228" t="s">
        <v>84</v>
      </c>
      <c r="AY192" s="14" t="s">
        <v>118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82</v>
      </c>
      <c r="BK192" s="229">
        <f>ROUND(I192*H192,2)</f>
        <v>0</v>
      </c>
      <c r="BL192" s="14" t="s">
        <v>134</v>
      </c>
      <c r="BM192" s="228" t="s">
        <v>367</v>
      </c>
    </row>
    <row r="193" s="2" customFormat="1" ht="16.5" customHeight="1">
      <c r="A193" s="35"/>
      <c r="B193" s="36"/>
      <c r="C193" s="216" t="s">
        <v>368</v>
      </c>
      <c r="D193" s="216" t="s">
        <v>121</v>
      </c>
      <c r="E193" s="217" t="s">
        <v>369</v>
      </c>
      <c r="F193" s="218" t="s">
        <v>370</v>
      </c>
      <c r="G193" s="219" t="s">
        <v>284</v>
      </c>
      <c r="H193" s="220">
        <v>1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39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134</v>
      </c>
      <c r="AT193" s="228" t="s">
        <v>121</v>
      </c>
      <c r="AU193" s="228" t="s">
        <v>84</v>
      </c>
      <c r="AY193" s="14" t="s">
        <v>118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82</v>
      </c>
      <c r="BK193" s="229">
        <f>ROUND(I193*H193,2)</f>
        <v>0</v>
      </c>
      <c r="BL193" s="14" t="s">
        <v>134</v>
      </c>
      <c r="BM193" s="228" t="s">
        <v>371</v>
      </c>
    </row>
    <row r="194" s="2" customFormat="1" ht="16.5" customHeight="1">
      <c r="A194" s="35"/>
      <c r="B194" s="36"/>
      <c r="C194" s="216" t="s">
        <v>372</v>
      </c>
      <c r="D194" s="216" t="s">
        <v>121</v>
      </c>
      <c r="E194" s="217" t="s">
        <v>373</v>
      </c>
      <c r="F194" s="218" t="s">
        <v>374</v>
      </c>
      <c r="G194" s="219" t="s">
        <v>175</v>
      </c>
      <c r="H194" s="220">
        <v>27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39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134</v>
      </c>
      <c r="AT194" s="228" t="s">
        <v>121</v>
      </c>
      <c r="AU194" s="228" t="s">
        <v>84</v>
      </c>
      <c r="AY194" s="14" t="s">
        <v>118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82</v>
      </c>
      <c r="BK194" s="229">
        <f>ROUND(I194*H194,2)</f>
        <v>0</v>
      </c>
      <c r="BL194" s="14" t="s">
        <v>134</v>
      </c>
      <c r="BM194" s="228" t="s">
        <v>375</v>
      </c>
    </row>
    <row r="195" s="12" customFormat="1" ht="22.8" customHeight="1">
      <c r="A195" s="12"/>
      <c r="B195" s="200"/>
      <c r="C195" s="201"/>
      <c r="D195" s="202" t="s">
        <v>73</v>
      </c>
      <c r="E195" s="214" t="s">
        <v>376</v>
      </c>
      <c r="F195" s="214" t="s">
        <v>377</v>
      </c>
      <c r="G195" s="201"/>
      <c r="H195" s="201"/>
      <c r="I195" s="204"/>
      <c r="J195" s="215">
        <f>BK195</f>
        <v>0</v>
      </c>
      <c r="K195" s="201"/>
      <c r="L195" s="206"/>
      <c r="M195" s="207"/>
      <c r="N195" s="208"/>
      <c r="O195" s="208"/>
      <c r="P195" s="209">
        <f>SUM(P196:P198)</f>
        <v>0</v>
      </c>
      <c r="Q195" s="208"/>
      <c r="R195" s="209">
        <f>SUM(R196:R198)</f>
        <v>0</v>
      </c>
      <c r="S195" s="208"/>
      <c r="T195" s="210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1" t="s">
        <v>130</v>
      </c>
      <c r="AT195" s="212" t="s">
        <v>73</v>
      </c>
      <c r="AU195" s="212" t="s">
        <v>82</v>
      </c>
      <c r="AY195" s="211" t="s">
        <v>118</v>
      </c>
      <c r="BK195" s="213">
        <f>SUM(BK196:BK198)</f>
        <v>0</v>
      </c>
    </row>
    <row r="196" s="2" customFormat="1" ht="16.5" customHeight="1">
      <c r="A196" s="35"/>
      <c r="B196" s="36"/>
      <c r="C196" s="216" t="s">
        <v>378</v>
      </c>
      <c r="D196" s="216" t="s">
        <v>121</v>
      </c>
      <c r="E196" s="217" t="s">
        <v>379</v>
      </c>
      <c r="F196" s="218" t="s">
        <v>380</v>
      </c>
      <c r="G196" s="219" t="s">
        <v>124</v>
      </c>
      <c r="H196" s="220">
        <v>1970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39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381</v>
      </c>
      <c r="AT196" s="228" t="s">
        <v>121</v>
      </c>
      <c r="AU196" s="228" t="s">
        <v>84</v>
      </c>
      <c r="AY196" s="14" t="s">
        <v>118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82</v>
      </c>
      <c r="BK196" s="229">
        <f>ROUND(I196*H196,2)</f>
        <v>0</v>
      </c>
      <c r="BL196" s="14" t="s">
        <v>381</v>
      </c>
      <c r="BM196" s="228" t="s">
        <v>382</v>
      </c>
    </row>
    <row r="197" s="2" customFormat="1" ht="16.5" customHeight="1">
      <c r="A197" s="35"/>
      <c r="B197" s="36"/>
      <c r="C197" s="216" t="s">
        <v>383</v>
      </c>
      <c r="D197" s="216" t="s">
        <v>121</v>
      </c>
      <c r="E197" s="217" t="s">
        <v>384</v>
      </c>
      <c r="F197" s="218" t="s">
        <v>385</v>
      </c>
      <c r="G197" s="219" t="s">
        <v>124</v>
      </c>
      <c r="H197" s="220">
        <v>60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39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381</v>
      </c>
      <c r="AT197" s="228" t="s">
        <v>121</v>
      </c>
      <c r="AU197" s="228" t="s">
        <v>84</v>
      </c>
      <c r="AY197" s="14" t="s">
        <v>118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82</v>
      </c>
      <c r="BK197" s="229">
        <f>ROUND(I197*H197,2)</f>
        <v>0</v>
      </c>
      <c r="BL197" s="14" t="s">
        <v>381</v>
      </c>
      <c r="BM197" s="228" t="s">
        <v>386</v>
      </c>
    </row>
    <row r="198" s="2" customFormat="1" ht="16.5" customHeight="1">
      <c r="A198" s="35"/>
      <c r="B198" s="36"/>
      <c r="C198" s="216" t="s">
        <v>387</v>
      </c>
      <c r="D198" s="216" t="s">
        <v>121</v>
      </c>
      <c r="E198" s="217" t="s">
        <v>388</v>
      </c>
      <c r="F198" s="218" t="s">
        <v>389</v>
      </c>
      <c r="G198" s="219" t="s">
        <v>124</v>
      </c>
      <c r="H198" s="220">
        <v>24</v>
      </c>
      <c r="I198" s="221"/>
      <c r="J198" s="222">
        <f>ROUND(I198*H198,2)</f>
        <v>0</v>
      </c>
      <c r="K198" s="223"/>
      <c r="L198" s="41"/>
      <c r="M198" s="246" t="s">
        <v>1</v>
      </c>
      <c r="N198" s="247" t="s">
        <v>39</v>
      </c>
      <c r="O198" s="248"/>
      <c r="P198" s="249">
        <f>O198*H198</f>
        <v>0</v>
      </c>
      <c r="Q198" s="249">
        <v>0</v>
      </c>
      <c r="R198" s="249">
        <f>Q198*H198</f>
        <v>0</v>
      </c>
      <c r="S198" s="249">
        <v>0</v>
      </c>
      <c r="T198" s="25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381</v>
      </c>
      <c r="AT198" s="228" t="s">
        <v>121</v>
      </c>
      <c r="AU198" s="228" t="s">
        <v>84</v>
      </c>
      <c r="AY198" s="14" t="s">
        <v>118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82</v>
      </c>
      <c r="BK198" s="229">
        <f>ROUND(I198*H198,2)</f>
        <v>0</v>
      </c>
      <c r="BL198" s="14" t="s">
        <v>381</v>
      </c>
      <c r="BM198" s="228" t="s">
        <v>390</v>
      </c>
    </row>
    <row r="199" s="2" customFormat="1" ht="6.96" customHeight="1">
      <c r="A199" s="35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41"/>
      <c r="M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</sheetData>
  <sheetProtection sheet="1" autoFilter="0" formatColumns="0" formatRows="0" objects="1" scenarios="1" spinCount="100000" saltValue="9Y6eBKgKeK8zR5d9d20DzpFFbtAw+Izv72APmDWtbt5e7fe+aMnQrJHLF5iw+cZdRaoO3QhRwZ7WiboapP5K3A==" hashValue="1UiKL+IrUJKuku9SiDx4qZHOsZmviFcGdKXv0SJMQfYq86tLdk76PeV/IS7zUhRze3kdjbgyhM09frbL7LP+tw==" algorithmName="SHA-512" password="CC35"/>
  <autoFilter ref="C122:K19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="1" customFormat="1" ht="24.96" customHeight="1">
      <c r="B4" s="17"/>
      <c r="D4" s="135" t="s">
        <v>88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26.25" customHeight="1">
      <c r="B7" s="17"/>
      <c r="E7" s="138" t="str">
        <f>'Rekapitulace stavby'!K6</f>
        <v>REKONSTRUKCE ROZVODŮ TOPNÉ SOUSTAVY V OBJEKTU ZŠ LIDICKÁ, BÍLINA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89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391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29. 3. 2022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ROUND((SUM(BE117:BE129)),  2)</f>
        <v>0</v>
      </c>
      <c r="G33" s="35"/>
      <c r="H33" s="35"/>
      <c r="I33" s="152">
        <v>0.20999999999999999</v>
      </c>
      <c r="J33" s="151">
        <f>ROUND(((SUM(BE117:BE129))*I33),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40</v>
      </c>
      <c r="F34" s="151">
        <f>ROUND((SUM(BF117:BF129)),  2)</f>
        <v>0</v>
      </c>
      <c r="G34" s="35"/>
      <c r="H34" s="35"/>
      <c r="I34" s="152">
        <v>0.14999999999999999</v>
      </c>
      <c r="J34" s="151">
        <f>ROUND(((SUM(BF117:BF129))*I34),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41</v>
      </c>
      <c r="F35" s="151">
        <f>ROUND((SUM(BG117:BG129)),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42</v>
      </c>
      <c r="F36" s="151">
        <f>ROUND((SUM(BH117:BH129)),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43</v>
      </c>
      <c r="F37" s="151">
        <f>ROUND((SUM(BI117:BI129)),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71" t="str">
        <f>E7</f>
        <v>REKONSTRUKCE ROZVODŮ TOPNÉ SOUSTAVY V OBJEKTU ZŠ LIDICKÁ, BÍLINA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02 - VRN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Bílina</v>
      </c>
      <c r="G89" s="37"/>
      <c r="H89" s="37"/>
      <c r="I89" s="29" t="s">
        <v>22</v>
      </c>
      <c r="J89" s="76" t="str">
        <f>IF(J12="","",J12)</f>
        <v>29. 3. 2022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92</v>
      </c>
      <c r="D94" s="173"/>
      <c r="E94" s="173"/>
      <c r="F94" s="173"/>
      <c r="G94" s="173"/>
      <c r="H94" s="173"/>
      <c r="I94" s="173"/>
      <c r="J94" s="174" t="s">
        <v>93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94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="9" customFormat="1" ht="24.96" customHeight="1">
      <c r="A97" s="9"/>
      <c r="B97" s="176"/>
      <c r="C97" s="177"/>
      <c r="D97" s="178" t="s">
        <v>392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103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6.25" customHeight="1">
      <c r="A107" s="35"/>
      <c r="B107" s="36"/>
      <c r="C107" s="37"/>
      <c r="D107" s="37"/>
      <c r="E107" s="171" t="str">
        <f>E7</f>
        <v>REKONSTRUKCE ROZVODŮ TOPNÉ SOUSTAVY V OBJEKTU ZŠ LIDICKÁ, BÍLINA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89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02 - VRN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>Bílina</v>
      </c>
      <c r="G111" s="37"/>
      <c r="H111" s="37"/>
      <c r="I111" s="29" t="s">
        <v>22</v>
      </c>
      <c r="J111" s="76" t="str">
        <f>IF(J12="","",J12)</f>
        <v>29. 3. 2022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30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29" t="s">
        <v>32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188"/>
      <c r="B116" s="189"/>
      <c r="C116" s="190" t="s">
        <v>104</v>
      </c>
      <c r="D116" s="191" t="s">
        <v>59</v>
      </c>
      <c r="E116" s="191" t="s">
        <v>55</v>
      </c>
      <c r="F116" s="191" t="s">
        <v>56</v>
      </c>
      <c r="G116" s="191" t="s">
        <v>105</v>
      </c>
      <c r="H116" s="191" t="s">
        <v>106</v>
      </c>
      <c r="I116" s="191" t="s">
        <v>107</v>
      </c>
      <c r="J116" s="192" t="s">
        <v>93</v>
      </c>
      <c r="K116" s="193" t="s">
        <v>108</v>
      </c>
      <c r="L116" s="194"/>
      <c r="M116" s="97" t="s">
        <v>1</v>
      </c>
      <c r="N116" s="98" t="s">
        <v>38</v>
      </c>
      <c r="O116" s="98" t="s">
        <v>109</v>
      </c>
      <c r="P116" s="98" t="s">
        <v>110</v>
      </c>
      <c r="Q116" s="98" t="s">
        <v>111</v>
      </c>
      <c r="R116" s="98" t="s">
        <v>112</v>
      </c>
      <c r="S116" s="98" t="s">
        <v>113</v>
      </c>
      <c r="T116" s="99" t="s">
        <v>114</v>
      </c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</row>
    <row r="117" s="2" customFormat="1" ht="22.8" customHeight="1">
      <c r="A117" s="35"/>
      <c r="B117" s="36"/>
      <c r="C117" s="104" t="s">
        <v>115</v>
      </c>
      <c r="D117" s="37"/>
      <c r="E117" s="37"/>
      <c r="F117" s="37"/>
      <c r="G117" s="37"/>
      <c r="H117" s="37"/>
      <c r="I117" s="37"/>
      <c r="J117" s="195">
        <f>BK117</f>
        <v>0</v>
      </c>
      <c r="K117" s="37"/>
      <c r="L117" s="41"/>
      <c r="M117" s="100"/>
      <c r="N117" s="196"/>
      <c r="O117" s="101"/>
      <c r="P117" s="197">
        <f>P118</f>
        <v>0</v>
      </c>
      <c r="Q117" s="101"/>
      <c r="R117" s="197">
        <f>R118</f>
        <v>0</v>
      </c>
      <c r="S117" s="101"/>
      <c r="T117" s="19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73</v>
      </c>
      <c r="AU117" s="14" t="s">
        <v>95</v>
      </c>
      <c r="BK117" s="199">
        <f>BK118</f>
        <v>0</v>
      </c>
    </row>
    <row r="118" s="12" customFormat="1" ht="25.92" customHeight="1">
      <c r="A118" s="12"/>
      <c r="B118" s="200"/>
      <c r="C118" s="201"/>
      <c r="D118" s="202" t="s">
        <v>73</v>
      </c>
      <c r="E118" s="203" t="s">
        <v>86</v>
      </c>
      <c r="F118" s="203" t="s">
        <v>393</v>
      </c>
      <c r="G118" s="201"/>
      <c r="H118" s="201"/>
      <c r="I118" s="204"/>
      <c r="J118" s="205">
        <f>BK118</f>
        <v>0</v>
      </c>
      <c r="K118" s="201"/>
      <c r="L118" s="206"/>
      <c r="M118" s="207"/>
      <c r="N118" s="208"/>
      <c r="O118" s="208"/>
      <c r="P118" s="209">
        <f>SUM(P119:P129)</f>
        <v>0</v>
      </c>
      <c r="Q118" s="208"/>
      <c r="R118" s="209">
        <f>SUM(R119:R129)</f>
        <v>0</v>
      </c>
      <c r="S118" s="208"/>
      <c r="T118" s="210">
        <f>SUM(T119:T129)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1" t="s">
        <v>138</v>
      </c>
      <c r="AT118" s="212" t="s">
        <v>73</v>
      </c>
      <c r="AU118" s="212" t="s">
        <v>74</v>
      </c>
      <c r="AY118" s="211" t="s">
        <v>118</v>
      </c>
      <c r="BK118" s="213">
        <f>SUM(BK119:BK129)</f>
        <v>0</v>
      </c>
    </row>
    <row r="119" s="2" customFormat="1" ht="21.75" customHeight="1">
      <c r="A119" s="35"/>
      <c r="B119" s="36"/>
      <c r="C119" s="216" t="s">
        <v>82</v>
      </c>
      <c r="D119" s="216" t="s">
        <v>121</v>
      </c>
      <c r="E119" s="217" t="s">
        <v>394</v>
      </c>
      <c r="F119" s="218" t="s">
        <v>395</v>
      </c>
      <c r="G119" s="219" t="s">
        <v>284</v>
      </c>
      <c r="H119" s="220">
        <v>1</v>
      </c>
      <c r="I119" s="221"/>
      <c r="J119" s="222">
        <f>ROUND(I119*H119,2)</f>
        <v>0</v>
      </c>
      <c r="K119" s="223"/>
      <c r="L119" s="41"/>
      <c r="M119" s="224" t="s">
        <v>1</v>
      </c>
      <c r="N119" s="225" t="s">
        <v>39</v>
      </c>
      <c r="O119" s="88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28" t="s">
        <v>396</v>
      </c>
      <c r="AT119" s="228" t="s">
        <v>121</v>
      </c>
      <c r="AU119" s="228" t="s">
        <v>82</v>
      </c>
      <c r="AY119" s="14" t="s">
        <v>118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4" t="s">
        <v>82</v>
      </c>
      <c r="BK119" s="229">
        <f>ROUND(I119*H119,2)</f>
        <v>0</v>
      </c>
      <c r="BL119" s="14" t="s">
        <v>396</v>
      </c>
      <c r="BM119" s="228" t="s">
        <v>397</v>
      </c>
    </row>
    <row r="120" s="2" customFormat="1" ht="16.5" customHeight="1">
      <c r="A120" s="35"/>
      <c r="B120" s="36"/>
      <c r="C120" s="216" t="s">
        <v>84</v>
      </c>
      <c r="D120" s="216" t="s">
        <v>121</v>
      </c>
      <c r="E120" s="217" t="s">
        <v>398</v>
      </c>
      <c r="F120" s="218" t="s">
        <v>399</v>
      </c>
      <c r="G120" s="219" t="s">
        <v>284</v>
      </c>
      <c r="H120" s="220">
        <v>1</v>
      </c>
      <c r="I120" s="221"/>
      <c r="J120" s="222">
        <f>ROUND(I120*H120,2)</f>
        <v>0</v>
      </c>
      <c r="K120" s="223"/>
      <c r="L120" s="41"/>
      <c r="M120" s="224" t="s">
        <v>1</v>
      </c>
      <c r="N120" s="225" t="s">
        <v>39</v>
      </c>
      <c r="O120" s="88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28" t="s">
        <v>396</v>
      </c>
      <c r="AT120" s="228" t="s">
        <v>121</v>
      </c>
      <c r="AU120" s="228" t="s">
        <v>82</v>
      </c>
      <c r="AY120" s="14" t="s">
        <v>118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4" t="s">
        <v>82</v>
      </c>
      <c r="BK120" s="229">
        <f>ROUND(I120*H120,2)</f>
        <v>0</v>
      </c>
      <c r="BL120" s="14" t="s">
        <v>396</v>
      </c>
      <c r="BM120" s="228" t="s">
        <v>400</v>
      </c>
    </row>
    <row r="121" s="2" customFormat="1" ht="16.5" customHeight="1">
      <c r="A121" s="35"/>
      <c r="B121" s="36"/>
      <c r="C121" s="216" t="s">
        <v>130</v>
      </c>
      <c r="D121" s="216" t="s">
        <v>121</v>
      </c>
      <c r="E121" s="217" t="s">
        <v>401</v>
      </c>
      <c r="F121" s="218" t="s">
        <v>402</v>
      </c>
      <c r="G121" s="219" t="s">
        <v>284</v>
      </c>
      <c r="H121" s="220">
        <v>1</v>
      </c>
      <c r="I121" s="221"/>
      <c r="J121" s="222">
        <f>ROUND(I121*H121,2)</f>
        <v>0</v>
      </c>
      <c r="K121" s="223"/>
      <c r="L121" s="41"/>
      <c r="M121" s="224" t="s">
        <v>1</v>
      </c>
      <c r="N121" s="225" t="s">
        <v>39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8" t="s">
        <v>396</v>
      </c>
      <c r="AT121" s="228" t="s">
        <v>121</v>
      </c>
      <c r="AU121" s="228" t="s">
        <v>82</v>
      </c>
      <c r="AY121" s="14" t="s">
        <v>118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4" t="s">
        <v>82</v>
      </c>
      <c r="BK121" s="229">
        <f>ROUND(I121*H121,2)</f>
        <v>0</v>
      </c>
      <c r="BL121" s="14" t="s">
        <v>396</v>
      </c>
      <c r="BM121" s="228" t="s">
        <v>403</v>
      </c>
    </row>
    <row r="122" s="2" customFormat="1" ht="16.5" customHeight="1">
      <c r="A122" s="35"/>
      <c r="B122" s="36"/>
      <c r="C122" s="216" t="s">
        <v>134</v>
      </c>
      <c r="D122" s="216" t="s">
        <v>121</v>
      </c>
      <c r="E122" s="217" t="s">
        <v>404</v>
      </c>
      <c r="F122" s="218" t="s">
        <v>405</v>
      </c>
      <c r="G122" s="219" t="s">
        <v>284</v>
      </c>
      <c r="H122" s="220">
        <v>1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39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396</v>
      </c>
      <c r="AT122" s="228" t="s">
        <v>121</v>
      </c>
      <c r="AU122" s="228" t="s">
        <v>82</v>
      </c>
      <c r="AY122" s="14" t="s">
        <v>118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82</v>
      </c>
      <c r="BK122" s="229">
        <f>ROUND(I122*H122,2)</f>
        <v>0</v>
      </c>
      <c r="BL122" s="14" t="s">
        <v>396</v>
      </c>
      <c r="BM122" s="228" t="s">
        <v>406</v>
      </c>
    </row>
    <row r="123" s="2" customFormat="1" ht="16.5" customHeight="1">
      <c r="A123" s="35"/>
      <c r="B123" s="36"/>
      <c r="C123" s="216" t="s">
        <v>138</v>
      </c>
      <c r="D123" s="216" t="s">
        <v>121</v>
      </c>
      <c r="E123" s="217" t="s">
        <v>407</v>
      </c>
      <c r="F123" s="218" t="s">
        <v>408</v>
      </c>
      <c r="G123" s="219" t="s">
        <v>284</v>
      </c>
      <c r="H123" s="220">
        <v>1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39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396</v>
      </c>
      <c r="AT123" s="228" t="s">
        <v>121</v>
      </c>
      <c r="AU123" s="228" t="s">
        <v>82</v>
      </c>
      <c r="AY123" s="14" t="s">
        <v>118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82</v>
      </c>
      <c r="BK123" s="229">
        <f>ROUND(I123*H123,2)</f>
        <v>0</v>
      </c>
      <c r="BL123" s="14" t="s">
        <v>396</v>
      </c>
      <c r="BM123" s="228" t="s">
        <v>409</v>
      </c>
    </row>
    <row r="124" s="2" customFormat="1" ht="16.5" customHeight="1">
      <c r="A124" s="35"/>
      <c r="B124" s="36"/>
      <c r="C124" s="216" t="s">
        <v>144</v>
      </c>
      <c r="D124" s="216" t="s">
        <v>121</v>
      </c>
      <c r="E124" s="217" t="s">
        <v>410</v>
      </c>
      <c r="F124" s="218" t="s">
        <v>411</v>
      </c>
      <c r="G124" s="219" t="s">
        <v>284</v>
      </c>
      <c r="H124" s="220">
        <v>1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39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396</v>
      </c>
      <c r="AT124" s="228" t="s">
        <v>121</v>
      </c>
      <c r="AU124" s="228" t="s">
        <v>82</v>
      </c>
      <c r="AY124" s="14" t="s">
        <v>118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82</v>
      </c>
      <c r="BK124" s="229">
        <f>ROUND(I124*H124,2)</f>
        <v>0</v>
      </c>
      <c r="BL124" s="14" t="s">
        <v>396</v>
      </c>
      <c r="BM124" s="228" t="s">
        <v>412</v>
      </c>
    </row>
    <row r="125" s="2" customFormat="1" ht="16.5" customHeight="1">
      <c r="A125" s="35"/>
      <c r="B125" s="36"/>
      <c r="C125" s="216" t="s">
        <v>148</v>
      </c>
      <c r="D125" s="216" t="s">
        <v>121</v>
      </c>
      <c r="E125" s="217" t="s">
        <v>413</v>
      </c>
      <c r="F125" s="218" t="s">
        <v>414</v>
      </c>
      <c r="G125" s="219" t="s">
        <v>284</v>
      </c>
      <c r="H125" s="220">
        <v>1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396</v>
      </c>
      <c r="AT125" s="228" t="s">
        <v>121</v>
      </c>
      <c r="AU125" s="228" t="s">
        <v>82</v>
      </c>
      <c r="AY125" s="14" t="s">
        <v>118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396</v>
      </c>
      <c r="BM125" s="228" t="s">
        <v>415</v>
      </c>
    </row>
    <row r="126" s="2" customFormat="1" ht="16.5" customHeight="1">
      <c r="A126" s="35"/>
      <c r="B126" s="36"/>
      <c r="C126" s="216" t="s">
        <v>152</v>
      </c>
      <c r="D126" s="216" t="s">
        <v>121</v>
      </c>
      <c r="E126" s="217" t="s">
        <v>416</v>
      </c>
      <c r="F126" s="218" t="s">
        <v>417</v>
      </c>
      <c r="G126" s="219" t="s">
        <v>284</v>
      </c>
      <c r="H126" s="220">
        <v>1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396</v>
      </c>
      <c r="AT126" s="228" t="s">
        <v>121</v>
      </c>
      <c r="AU126" s="228" t="s">
        <v>82</v>
      </c>
      <c r="AY126" s="14" t="s">
        <v>118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396</v>
      </c>
      <c r="BM126" s="228" t="s">
        <v>418</v>
      </c>
    </row>
    <row r="127" s="2" customFormat="1" ht="16.5" customHeight="1">
      <c r="A127" s="35"/>
      <c r="B127" s="36"/>
      <c r="C127" s="216" t="s">
        <v>160</v>
      </c>
      <c r="D127" s="216" t="s">
        <v>121</v>
      </c>
      <c r="E127" s="217" t="s">
        <v>419</v>
      </c>
      <c r="F127" s="218" t="s">
        <v>420</v>
      </c>
      <c r="G127" s="219" t="s">
        <v>284</v>
      </c>
      <c r="H127" s="220">
        <v>1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396</v>
      </c>
      <c r="AT127" s="228" t="s">
        <v>121</v>
      </c>
      <c r="AU127" s="228" t="s">
        <v>82</v>
      </c>
      <c r="AY127" s="14" t="s">
        <v>118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396</v>
      </c>
      <c r="BM127" s="228" t="s">
        <v>421</v>
      </c>
    </row>
    <row r="128" s="2" customFormat="1" ht="16.5" customHeight="1">
      <c r="A128" s="35"/>
      <c r="B128" s="36"/>
      <c r="C128" s="216" t="s">
        <v>164</v>
      </c>
      <c r="D128" s="216" t="s">
        <v>121</v>
      </c>
      <c r="E128" s="217" t="s">
        <v>422</v>
      </c>
      <c r="F128" s="218" t="s">
        <v>423</v>
      </c>
      <c r="G128" s="219" t="s">
        <v>284</v>
      </c>
      <c r="H128" s="220">
        <v>1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396</v>
      </c>
      <c r="AT128" s="228" t="s">
        <v>121</v>
      </c>
      <c r="AU128" s="228" t="s">
        <v>82</v>
      </c>
      <c r="AY128" s="14" t="s">
        <v>118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396</v>
      </c>
      <c r="BM128" s="228" t="s">
        <v>424</v>
      </c>
    </row>
    <row r="129" s="2" customFormat="1" ht="16.5" customHeight="1">
      <c r="A129" s="35"/>
      <c r="B129" s="36"/>
      <c r="C129" s="216" t="s">
        <v>168</v>
      </c>
      <c r="D129" s="216" t="s">
        <v>121</v>
      </c>
      <c r="E129" s="217" t="s">
        <v>425</v>
      </c>
      <c r="F129" s="218" t="s">
        <v>426</v>
      </c>
      <c r="G129" s="219" t="s">
        <v>284</v>
      </c>
      <c r="H129" s="220">
        <v>1</v>
      </c>
      <c r="I129" s="221"/>
      <c r="J129" s="222">
        <f>ROUND(I129*H129,2)</f>
        <v>0</v>
      </c>
      <c r="K129" s="223"/>
      <c r="L129" s="41"/>
      <c r="M129" s="246" t="s">
        <v>1</v>
      </c>
      <c r="N129" s="247" t="s">
        <v>39</v>
      </c>
      <c r="O129" s="248"/>
      <c r="P129" s="249">
        <f>O129*H129</f>
        <v>0</v>
      </c>
      <c r="Q129" s="249">
        <v>0</v>
      </c>
      <c r="R129" s="249">
        <f>Q129*H129</f>
        <v>0</v>
      </c>
      <c r="S129" s="249">
        <v>0</v>
      </c>
      <c r="T129" s="25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396</v>
      </c>
      <c r="AT129" s="228" t="s">
        <v>121</v>
      </c>
      <c r="AU129" s="228" t="s">
        <v>82</v>
      </c>
      <c r="AY129" s="14" t="s">
        <v>118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396</v>
      </c>
      <c r="BM129" s="228" t="s">
        <v>427</v>
      </c>
    </row>
    <row r="130" s="2" customFormat="1" ht="6.96" customHeight="1">
      <c r="A130" s="35"/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41"/>
      <c r="M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</sheetData>
  <sheetProtection sheet="1" autoFilter="0" formatColumns="0" formatRows="0" objects="1" scenarios="1" spinCount="100000" saltValue="poKK6Zu7gCyI1wdjdOgUhk0zZU5kmBnkTcRjer0Zz06Cytfd/Hb/LUoX6T+1/VfO4010HqzbPN56FtD3YOe5iQ==" hashValue="x5Dk3DNvGYd1x3QyKrT6hk27zmw59b05AbYfLlxGWVnjUDFoYWKdPRCI3cPtlX26z+cjTESqmOmJWBo/ZBz7Ig==" algorithmName="SHA-512" password="CC35"/>
  <autoFilter ref="C116:K12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DESKTOP-PHAMV49\petrw</dc:creator>
  <cp:lastModifiedBy>DESKTOP-PHAMV49\petrw</cp:lastModifiedBy>
  <dcterms:created xsi:type="dcterms:W3CDTF">2022-03-30T13:46:35Z</dcterms:created>
  <dcterms:modified xsi:type="dcterms:W3CDTF">2022-03-30T13:46:40Z</dcterms:modified>
</cp:coreProperties>
</file>