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ZRN1 - KOMUNIKACE" sheetId="2" r:id="rId2"/>
    <sheet name="ZRN2 - VEŘEJNÉ OSVĚTLENÍ" sheetId="3" r:id="rId3"/>
    <sheet name="VON - VEDLEJŠÍ A OSTATNÍ ...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'ZRN1 - KOMUNIKACE'!$C$122:$K$249</definedName>
    <definedName name="_xlnm.Print_Area" localSheetId="1">'ZRN1 - KOMUNIKACE'!$C$110:$K$249</definedName>
    <definedName name="_xlnm._FilterDatabase" localSheetId="2" hidden="1">'ZRN2 - VEŘEJNÉ OSVĚTLENÍ'!$C$121:$K$232</definedName>
    <definedName name="_xlnm.Print_Area" localSheetId="2">'ZRN2 - VEŘEJNÉ OSVĚTLENÍ'!$C$109:$K$232</definedName>
    <definedName name="_xlnm._FilterDatabase" localSheetId="3" hidden="1">'VON - VEDLEJŠÍ A OSTATNÍ ...'!$C$119:$K$151</definedName>
    <definedName name="_xlnm.Print_Area" localSheetId="3">'VON - VEDLEJŠÍ A OSTATNÍ ...'!$C$107:$K$151</definedName>
    <definedName name="_xlnm.Print_Area" localSheetId="4">'Seznam figur'!$C$4:$G$165</definedName>
    <definedName name="_xlnm.Print_Titles" localSheetId="0">'Rekapitulace stavby'!$92:$92</definedName>
    <definedName name="_xlnm.Print_Titles" localSheetId="1">'ZRN1 - KOMUNIKACE'!$122:$122</definedName>
    <definedName name="_xlnm.Print_Titles" localSheetId="2">'ZRN2 - VEŘEJNÉ OSVĚTLENÍ'!$121:$121</definedName>
    <definedName name="_xlnm.Print_Titles" localSheetId="3">'VON - VEDLEJŠÍ A OSTATNÍ ...'!$119:$119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<sst xmlns="http://schemas.openxmlformats.org/spreadsheetml/2006/main" count="3965" uniqueCount="706">
  <si>
    <t>Export Komplet</t>
  </si>
  <si>
    <t/>
  </si>
  <si>
    <t>2.0</t>
  </si>
  <si>
    <t>ZAMOK</t>
  </si>
  <si>
    <t>False</t>
  </si>
  <si>
    <t>{e0990fba-ffd5-45e7-b5fe-b680cc66ce15}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</si>
  <si>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</si>
  <si>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</si>
  <si>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</si>
  <si>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</si>
  <si>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</si>
  <si>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</si>
  <si>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</si>
  <si>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</si>
  <si>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21-11-28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</si>
  <si>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</si>
  <si>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</si>
  <si>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 xml:space="preserve"> REKONSTRUKCE CHODNÍKU A VEŘEJNÉHO OSVĚTLENÍ – SÍDLIŠTĚ ZA CHLUMEM</t>
  </si>
  <si>
    <t>KSO:</t>
  </si>
  <si>
    <t>CC-CZ:</t>
  </si>
  <si>
    <t>Místo:</t>
  </si>
  <si>
    <t>BÍLINA</t>
  </si>
  <si>
    <t>Datum:</t>
  </si>
  <si>
    <t>28. 11. 2021</t>
  </si>
  <si>
    <t>Zadavatel:</t>
  </si>
  <si>
    <t>IČ:</t>
  </si>
  <si>
    <t>MĚSTO BÍLINA</t>
  </si>
  <si>
    <t>DIČ:</t>
  </si>
  <si>
    <t>Uchazeč:</t>
  </si>
  <si>
    <t>Vyplň údaj</t>
  </si>
  <si>
    <t>Projektant:</t>
  </si>
  <si>
    <t>RAPID MOST SPOL. S R.O.</t>
  </si>
  <si>
    <t>True</t>
  </si>
  <si>
    <t>Zpracovatel:</t>
  </si>
  <si>
    <t>ING.VLADIMÍR PLHÁK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</si>
  <si>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</si>
  <si>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</si>
  <si>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</si>
  <si>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</si>
  <si>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</si>
  <si>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</si>
  <si>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</si>
  <si>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</si>
  <si>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</si>
  <si>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</si>
  <si>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</si>
  <si>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</si>
  <si>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</si>
  <si>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</si>
  <si>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</si>
  <si>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</si>
  <si>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</si>
  <si>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</si>
  <si>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</si>
  <si>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</si>
  <si>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</si>
  <si>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</si>
  <si>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</si>
  <si>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</si>
  <si>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</si>
  <si>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</si>
  <si>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</si>
  <si>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</si>
  <si>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</si>
  <si>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</si>
  <si>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</si>
  <si>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</si>
  <si>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</si>
  <si>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</si>
  <si>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</si>
  <si>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</si>
  <si>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</si>
  <si>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</si>
  <si>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</si>
  <si>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</si>
  <si>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</si>
  <si>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</si>
  <si>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</si>
  <si>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</si>
  <si>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</si>
  <si>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</si>
  <si>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</si>
  <si>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</si>
  <si>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</si>
  <si>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</si>
  <si>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{33a86277-7427-4c8d-9533-bbeea2e734a4}</t>
  </si>
  <si>
    <t>2</t>
  </si>
  <si>
    <t>ZRN2</t>
  </si>
  <si>
    <t>VEŘEJNÉ OSVĚTLENÍ</t>
  </si>
  <si>
    <t>{24f1ab9b-31c1-4770-a7ed-90f8d1890e7c}</t>
  </si>
  <si>
    <t>VON</t>
  </si>
  <si>
    <t>VEDLEJŠÍ A OSTATNÍ NÁKLADY</t>
  </si>
  <si>
    <t>{71fae7cb-fd10-42fb-9b09-dde1aa614009}</t>
  </si>
  <si>
    <t>DEM2</t>
  </si>
  <si>
    <t>VYBOURÁNÍ ABS CHODNÍKY</t>
  </si>
  <si>
    <t>m2</t>
  </si>
  <si>
    <t>837</t>
  </si>
  <si>
    <t>3</t>
  </si>
  <si>
    <t>DEM1</t>
  </si>
  <si>
    <t>VYBOURÁNÍ ABS SILNICE</t>
  </si>
  <si>
    <t>104</t>
  </si>
  <si>
    <t>KRYCÍ LIST SOUPISU PRACÍ</t>
  </si>
  <si>
    <t>OB15_15_25</t>
  </si>
  <si>
    <t>OBRUBNÍK PŘECHODOVÝ</t>
  </si>
  <si>
    <t>m</t>
  </si>
  <si>
    <t>4</t>
  </si>
  <si>
    <t>OB15_15N</t>
  </si>
  <si>
    <t>OBRUBNÍK NÁJEZDOVÝ</t>
  </si>
  <si>
    <t>OB15_25S</t>
  </si>
  <si>
    <t>OBRUBNÍK SILNIČNÍ</t>
  </si>
  <si>
    <t>260</t>
  </si>
  <si>
    <t>ODKOP2</t>
  </si>
  <si>
    <t>ODKOPÁVKY PRO ÚPRAVY ZELENĚ TŘ.2</t>
  </si>
  <si>
    <t>m3</t>
  </si>
  <si>
    <t>69</t>
  </si>
  <si>
    <t>Objekt:</t>
  </si>
  <si>
    <t>ODKOP3</t>
  </si>
  <si>
    <t>ODKOPÁVKY PRO KONSTRUKCI TŘ.3</t>
  </si>
  <si>
    <t>83,7</t>
  </si>
  <si>
    <t>ZRN1 - KOMUNIKACE</t>
  </si>
  <si>
    <t>ODVOZ</t>
  </si>
  <si>
    <t>SOUČET OBJEMU ZEMINY URČENÉ K ODVOZU</t>
  </si>
  <si>
    <t>152,7</t>
  </si>
  <si>
    <t>ZELEŇ</t>
  </si>
  <si>
    <t>ÚPRAVY TRÁVNÍKŮ</t>
  </si>
  <si>
    <t>276</t>
  </si>
  <si>
    <t>KCE280MMA</t>
  </si>
  <si>
    <t>KCE TL.280MM ABS</t>
  </si>
  <si>
    <t>KCE320MMD</t>
  </si>
  <si>
    <t>KCE TL.320MM DLAŽBA</t>
  </si>
  <si>
    <t>ŘEZ</t>
  </si>
  <si>
    <t>DÉLKA ŘEZU V ABS</t>
  </si>
  <si>
    <t>OB10_25</t>
  </si>
  <si>
    <t>OBRUBNÍK ZÁHONOVÝ</t>
  </si>
  <si>
    <t>460</t>
  </si>
  <si>
    <t>KCE320MMR</t>
  </si>
  <si>
    <t>KCE TL.320MM DLAŽBA RELIÉFNÍ</t>
  </si>
  <si>
    <t>10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</si>
  <si>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</si>
  <si>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</si>
  <si>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</si>
  <si>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</si>
  <si>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</si>
  <si>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</si>
  <si>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</si>
  <si>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</si>
  <si>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</si>
  <si>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</si>
  <si>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</si>
  <si>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</si>
  <si>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</si>
  <si>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</si>
  <si>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</si>
  <si>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</si>
  <si>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</si>
  <si>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</si>
  <si>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</si>
  <si>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</si>
  <si>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</si>
  <si>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</si>
  <si>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</si>
  <si>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</si>
  <si>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</si>
  <si>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</si>
  <si>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</si>
  <si>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</si>
  <si>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</si>
  <si>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</si>
  <si>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</si>
  <si>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</si>
  <si>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CS ÚRS 2021 02</t>
  </si>
  <si>
    <t>33759192</t>
  </si>
  <si>
    <t>VV</t>
  </si>
  <si>
    <t>25</t>
  </si>
  <si>
    <t>113107170</t>
  </si>
  <si>
    <t>Odstranění podkladu z betonu prostého tl do 100 mm strojně pl přes 50 do 200 m2</t>
  </si>
  <si>
    <t>267100000</t>
  </si>
  <si>
    <t>113107171</t>
  </si>
  <si>
    <t>Odstranění podkladu z betonu prostého tl přes 100 do 150 mm strojně pl přes 50 do 200 m2</t>
  </si>
  <si>
    <t>2062461702</t>
  </si>
  <si>
    <t>P</t>
  </si>
  <si>
    <t>Poznámka k položce:
75% odhad projektanta</t>
  </si>
  <si>
    <t>837*0,75 'Přepočtené koeficientem množství</t>
  </si>
  <si>
    <t>113107172</t>
  </si>
  <si>
    <t>Odstranění podkladu z betonu prostého tl přes 150 do 300 mm strojně pl přes 50 do 200 m2</t>
  </si>
  <si>
    <t>1597070326</t>
  </si>
  <si>
    <t>Poznámka k položce:
25% odhad projektanta</t>
  </si>
  <si>
    <t>837*0,25 'Přepočtené koeficientem množství</t>
  </si>
  <si>
    <t>5</t>
  </si>
  <si>
    <t>113107182</t>
  </si>
  <si>
    <t>Odstranění podkladu živičného tl přes 50 do 100 mm strojně pl přes 50 do 200 m2</t>
  </si>
  <si>
    <t>-1190609677</t>
  </si>
  <si>
    <t>6</t>
  </si>
  <si>
    <t>113107184</t>
  </si>
  <si>
    <t>Odstranění podkladu živičného tl přes 150 do 200 mm strojně pl přes 50 do 200 m2</t>
  </si>
  <si>
    <t>1838653638</t>
  </si>
  <si>
    <t>7</t>
  </si>
  <si>
    <t>113202111</t>
  </si>
  <si>
    <t>Vytrhání obrub krajníků obrubníků stojatých</t>
  </si>
  <si>
    <t>1927972372</t>
  </si>
  <si>
    <t>8</t>
  </si>
  <si>
    <t>113204111</t>
  </si>
  <si>
    <t>Vytrhání obrub záhonových</t>
  </si>
  <si>
    <t>-723472349</t>
  </si>
  <si>
    <t>9</t>
  </si>
  <si>
    <t>122151103</t>
  </si>
  <si>
    <t>Odkopávky a prokopávky nezapažené v hornině třídy těžitelnosti I skupiny 1 a 2 objem do 100 m3 strojně</t>
  </si>
  <si>
    <t>-1655408421</t>
  </si>
  <si>
    <t>122251101</t>
  </si>
  <si>
    <t>Odkopávky a prokopávky nezapažené v hornině třídy těžitelnosti I skupiny 3 objem do 20 m3 strojně</t>
  </si>
  <si>
    <t>-1346515787</t>
  </si>
  <si>
    <t>11</t>
  </si>
  <si>
    <t>162751117</t>
  </si>
  <si>
    <t>Vodorovné přemístění do 10000 m výkopku/sypaniny z horniny třídy těžitelnosti I, skupiny 1 až 3</t>
  </si>
  <si>
    <t>-463716909</t>
  </si>
  <si>
    <t>Součet</t>
  </si>
  <si>
    <t>12</t>
  </si>
  <si>
    <t>162751119</t>
  </si>
  <si>
    <t>Příplatek k vodorovnému přemístění výkopku/sypaniny z horniny třídy těžitelnosti I, skupiny 1 až 3 ZKD 1000 m přes 10000 m</t>
  </si>
  <si>
    <t>-1153514385</t>
  </si>
  <si>
    <t>Poznámka k položce:
dalších 5km</t>
  </si>
  <si>
    <t>13</t>
  </si>
  <si>
    <t>171201231</t>
  </si>
  <si>
    <t>Poplatek za uložení zeminy a kamení na recyklační skládce (skládkovné) kód odpadu 17 05 04</t>
  </si>
  <si>
    <t>t</t>
  </si>
  <si>
    <t>1919945434</t>
  </si>
  <si>
    <t xml:space="preserve">Poznámka k položce:
převod m3/t
</t>
  </si>
  <si>
    <t>152,7*1,75 'Přepočtené koeficientem množství</t>
  </si>
  <si>
    <t>14</t>
  </si>
  <si>
    <t>171251201</t>
  </si>
  <si>
    <t>Uložení sypaniny na skládky nebo meziskládky</t>
  </si>
  <si>
    <t>734419309</t>
  </si>
  <si>
    <t>180404111</t>
  </si>
  <si>
    <t>Založení hřišťového trávníku výsevem na vrstvě ornice</t>
  </si>
  <si>
    <t>-632343420</t>
  </si>
  <si>
    <t>16</t>
  </si>
  <si>
    <t>M</t>
  </si>
  <si>
    <t>00572410</t>
  </si>
  <si>
    <t>osivo směs travní parková</t>
  </si>
  <si>
    <t>kg</t>
  </si>
  <si>
    <t>880599997</t>
  </si>
  <si>
    <t>Poznámka k položce:
1kg/50m2</t>
  </si>
  <si>
    <t>276*0,2 'Přepočtené koeficientem množství</t>
  </si>
  <si>
    <t>17</t>
  </si>
  <si>
    <t>181301111</t>
  </si>
  <si>
    <t>Rozprostření ornice tl vrstvy do 200 mm pl přes 500 m2 v rovině nebo ve svahu do 1:5 strojně</t>
  </si>
  <si>
    <t>-1478486041</t>
  </si>
  <si>
    <t>18</t>
  </si>
  <si>
    <t>10364100</t>
  </si>
  <si>
    <t>zemina pro terénní úpravy - tříděná</t>
  </si>
  <si>
    <t>1417916329</t>
  </si>
  <si>
    <t>Poznámka k položce:
převod m3/t pro tl.250mm</t>
  </si>
  <si>
    <t>ZELEŇ*0,25</t>
  </si>
  <si>
    <t>69*1,75 'Přepočtené koeficientem množství</t>
  </si>
  <si>
    <t>19</t>
  </si>
  <si>
    <t>181951111</t>
  </si>
  <si>
    <t>Úprava pláně v hornině třídy těžitelnosti I, skupiny 1 až 3 bez zhutnění</t>
  </si>
  <si>
    <t>-76353395</t>
  </si>
  <si>
    <t>20</t>
  </si>
  <si>
    <t>181951112</t>
  </si>
  <si>
    <t>Úprava pláně v hornině třídy těžitelnosti I, skupiny 1 až 3 se zhutněním</t>
  </si>
  <si>
    <t>2106960795</t>
  </si>
  <si>
    <t>KCE280MMA+KCE320MMD</t>
  </si>
  <si>
    <t>Komunikace</t>
  </si>
  <si>
    <t>564861111</t>
  </si>
  <si>
    <t>Podklad ze štěrkodrtě ŠD tl 200 mm</t>
  </si>
  <si>
    <t>-1166713893</t>
  </si>
  <si>
    <t>KCE320MMD+KCE320MMR</t>
  </si>
  <si>
    <t>22</t>
  </si>
  <si>
    <t>567142113</t>
  </si>
  <si>
    <t>Podklad ze směsi stmelené cementem SC C 8/10 (KSC I) tl 230 mm</t>
  </si>
  <si>
    <t>-469765087</t>
  </si>
  <si>
    <t>23</t>
  </si>
  <si>
    <t>577144111</t>
  </si>
  <si>
    <t>Asfaltový beton vrstva obrusná ACO 11 (ABS) tř. I tl 50 mm š do 3 m z nemodifikovaného asfaltu</t>
  </si>
  <si>
    <t>840465420</t>
  </si>
  <si>
    <t>24</t>
  </si>
  <si>
    <t>596211213</t>
  </si>
  <si>
    <t>Kladení zámkové dlažby komunikací pro pěší tl 80 mm skupiny A pl přes 300 m2</t>
  </si>
  <si>
    <t>1148275522</t>
  </si>
  <si>
    <t>59245005</t>
  </si>
  <si>
    <t>dlažba tvar obdélník betonová 200x100x80mm barevná</t>
  </si>
  <si>
    <t>-833596918</t>
  </si>
  <si>
    <t>Poznámka k položce:
1%ztratné</t>
  </si>
  <si>
    <t>KCE320MMD*0,05"5%</t>
  </si>
  <si>
    <t>41,85*1,01 'Přepočtené koeficientem množství</t>
  </si>
  <si>
    <t>26</t>
  </si>
  <si>
    <t>59245020</t>
  </si>
  <si>
    <t>dlažba tvar obdélník betonová 200x100x80mm přírodní</t>
  </si>
  <si>
    <t>-547116694</t>
  </si>
  <si>
    <t>KCE320MMD*0,95"95%</t>
  </si>
  <si>
    <t>795,15*1,01 'Přepočtené koeficientem množství</t>
  </si>
  <si>
    <t>27</t>
  </si>
  <si>
    <t>59245226</t>
  </si>
  <si>
    <t>dlažba tvar obdélník betonová pro nevidomé 200x100x80mm barevná</t>
  </si>
  <si>
    <t>-1976599526</t>
  </si>
  <si>
    <t>Ostatní konstrukce a práce-bourání</t>
  </si>
  <si>
    <t>28</t>
  </si>
  <si>
    <t>914111111</t>
  </si>
  <si>
    <t>Montáž svislé dopravní značky do velikosti 1 m2 objímkami na sloupek nebo konzolu</t>
  </si>
  <si>
    <t>kus</t>
  </si>
  <si>
    <t>734774316</t>
  </si>
  <si>
    <t>29</t>
  </si>
  <si>
    <t>40445625</t>
  </si>
  <si>
    <t>informativní značky provozní IP8, IP9, IP11-IP13 500x700mm</t>
  </si>
  <si>
    <t>1013573819</t>
  </si>
  <si>
    <t>30</t>
  </si>
  <si>
    <t>914111112</t>
  </si>
  <si>
    <t>Montáž svislé dopravní značky do velikosti 1 m2 páskováním na sloup</t>
  </si>
  <si>
    <t>-353200057</t>
  </si>
  <si>
    <t>31</t>
  </si>
  <si>
    <t>40445257R</t>
  </si>
  <si>
    <t>svorka upínací na VO včetně spojovacího materiálu</t>
  </si>
  <si>
    <t>-742506576</t>
  </si>
  <si>
    <t>32</t>
  </si>
  <si>
    <t>915321111</t>
  </si>
  <si>
    <t>Předformátované vodorovné dopravní značení přechod pro chodce</t>
  </si>
  <si>
    <t>1052612227</t>
  </si>
  <si>
    <t>33</t>
  </si>
  <si>
    <t>915621111</t>
  </si>
  <si>
    <t>Předznačení vodorovného plošného značení</t>
  </si>
  <si>
    <t>741837422</t>
  </si>
  <si>
    <t>34</t>
  </si>
  <si>
    <t>916131213</t>
  </si>
  <si>
    <t>Osazení silničního obrubníku betonového stojatého s boční opěrou do lože z betonu prostého</t>
  </si>
  <si>
    <t>869610011</t>
  </si>
  <si>
    <t>35</t>
  </si>
  <si>
    <t>59217023</t>
  </si>
  <si>
    <t>obrubník betonový chodníkový 1000x150x250mm</t>
  </si>
  <si>
    <t>357169601</t>
  </si>
  <si>
    <t>Poznámka k položce:
prořez 1%</t>
  </si>
  <si>
    <t>36</t>
  </si>
  <si>
    <t>59217029</t>
  </si>
  <si>
    <t>obrubník betonový silniční nájezdový 1000x150x150mm</t>
  </si>
  <si>
    <t>-307133406</t>
  </si>
  <si>
    <t>37</t>
  </si>
  <si>
    <t>59217030</t>
  </si>
  <si>
    <t>obrubník betonový silniční přechodový 1000x150x150-250mm</t>
  </si>
  <si>
    <t>-326140819</t>
  </si>
  <si>
    <t>38</t>
  </si>
  <si>
    <t>916231213</t>
  </si>
  <si>
    <t>Osazení chodníkového obrubníku betonového stojatého s boční opěrou do lože z betonu prostého</t>
  </si>
  <si>
    <t>-177444296</t>
  </si>
  <si>
    <t>39</t>
  </si>
  <si>
    <t>BTL.0019429.URS</t>
  </si>
  <si>
    <t>obrubník betonový chodníkový ABO 13-10 100x10x25cm</t>
  </si>
  <si>
    <t>-50206465</t>
  </si>
  <si>
    <t>460*1,02 'Přepočtené koeficientem množství</t>
  </si>
  <si>
    <t>40</t>
  </si>
  <si>
    <t>916991121</t>
  </si>
  <si>
    <t>Lože pod obrubníky, krajníky nebo obruby z dlažebních kostek z betonu prostého</t>
  </si>
  <si>
    <t>-1303296167</t>
  </si>
  <si>
    <t xml:space="preserve">Poznámka k položce:
</t>
  </si>
  <si>
    <t>OB15_25S*0,1*0,2</t>
  </si>
  <si>
    <t>OB10_25*0,1*0,1</t>
  </si>
  <si>
    <t>41</t>
  </si>
  <si>
    <t>919112213</t>
  </si>
  <si>
    <t>Řezání spár pro vytvoření komůrky š 10 mm hl 25 mm pro těsnící zálivku v živičném krytu</t>
  </si>
  <si>
    <t>1424921822</t>
  </si>
  <si>
    <t>42</t>
  </si>
  <si>
    <t>919122112</t>
  </si>
  <si>
    <t>Těsnění spár zálivkou za tepla pro komůrky š 10 mm hl 25 mm s těsnicím profilem</t>
  </si>
  <si>
    <t>906675144</t>
  </si>
  <si>
    <t>43</t>
  </si>
  <si>
    <t>919735112</t>
  </si>
  <si>
    <t>Řezání stávajícího živičného krytu hl do 100 mm</t>
  </si>
  <si>
    <t>-416278950</t>
  </si>
  <si>
    <t>997</t>
  </si>
  <si>
    <t>Přesun sutě</t>
  </si>
  <si>
    <t>44</t>
  </si>
  <si>
    <t>997221561</t>
  </si>
  <si>
    <t>Vodorovná doprava suti z kusových materiálů do 1 km</t>
  </si>
  <si>
    <t>-1297789850</t>
  </si>
  <si>
    <t>45</t>
  </si>
  <si>
    <t>997221569</t>
  </si>
  <si>
    <t>Příplatek ZKD 1 km u vodorovné dopravy suti z kusových materiálů</t>
  </si>
  <si>
    <t>982047353</t>
  </si>
  <si>
    <t>Poznámka k položce:
dalších 10km</t>
  </si>
  <si>
    <t>668,9*10 'Přepočtené koeficientem množství</t>
  </si>
  <si>
    <t>46</t>
  </si>
  <si>
    <t>997221861</t>
  </si>
  <si>
    <t>Poplatek za uložení stavebního odpadu na recyklační skládce (skládkovné) z prostého betonu pod kódem 17 01 01</t>
  </si>
  <si>
    <t>1483695694</t>
  </si>
  <si>
    <t>Poznámka k položce:
65%</t>
  </si>
  <si>
    <t>47</t>
  </si>
  <si>
    <t>997221875</t>
  </si>
  <si>
    <t>Poplatek za uložení stavebního odpadu na recyklační skládce (skládkovné) asfaltového bez obsahu dehtu zatříděného do Katalogu odpadů pod kódem 17 03 02</t>
  </si>
  <si>
    <t>1334986705</t>
  </si>
  <si>
    <t>Poznámka k položce:
10%</t>
  </si>
  <si>
    <t>998</t>
  </si>
  <si>
    <t>Přesun hmot</t>
  </si>
  <si>
    <t>48</t>
  </si>
  <si>
    <t>998223011</t>
  </si>
  <si>
    <t>Přesun hmot pro pozemní komunikace s krytem dlážděným</t>
  </si>
  <si>
    <t>-1096346788</t>
  </si>
  <si>
    <t>HZS</t>
  </si>
  <si>
    <t>Hodinové zúčtovací sazby</t>
  </si>
  <si>
    <t>49</t>
  </si>
  <si>
    <t>HZS1212</t>
  </si>
  <si>
    <t>Hodinová zúčtovací sazba kopáč</t>
  </si>
  <si>
    <t>hod</t>
  </si>
  <si>
    <t>512</t>
  </si>
  <si>
    <t>2113060294</t>
  </si>
  <si>
    <t>25"přípomoce</t>
  </si>
  <si>
    <t>50</t>
  </si>
  <si>
    <t>HZS1291</t>
  </si>
  <si>
    <t>Hodinová zúčtovací sazba pomocný stavební dělník</t>
  </si>
  <si>
    <t>-1791646477</t>
  </si>
  <si>
    <t>51</t>
  </si>
  <si>
    <t>HZS1301</t>
  </si>
  <si>
    <t>Hodinová zúčtovací sazba zedník</t>
  </si>
  <si>
    <t>4613598</t>
  </si>
  <si>
    <t>A2_STOŽÁR</t>
  </si>
  <si>
    <t>počet stožárů</t>
  </si>
  <si>
    <t>A3_HLAVA</t>
  </si>
  <si>
    <t>počet ukončení (smršťovací hlava)</t>
  </si>
  <si>
    <t>A4_SVÍTIDLA</t>
  </si>
  <si>
    <t>počet svítidel</t>
  </si>
  <si>
    <t>A4_VÝLOŽNÍK</t>
  </si>
  <si>
    <t>počet výložníků</t>
  </si>
  <si>
    <t>A1_CYKY16</t>
  </si>
  <si>
    <t>délka kabelů CYKY 4*16mm2</t>
  </si>
  <si>
    <t>349</t>
  </si>
  <si>
    <t>A5_CYKY15</t>
  </si>
  <si>
    <t>délka kabelů CYKY 5*1,5mm2</t>
  </si>
  <si>
    <t>90</t>
  </si>
  <si>
    <t>A7_RÝHA120</t>
  </si>
  <si>
    <t xml:space="preserve">šířka rýhy 40cm, hloubka rýhy 120cm   </t>
  </si>
  <si>
    <t>ZRN2 - VEŘEJNÉ OSVĚTLENÍ</t>
  </si>
  <si>
    <t>A8_PATKA</t>
  </si>
  <si>
    <t xml:space="preserve">základ pro stožár   </t>
  </si>
  <si>
    <t>9,72</t>
  </si>
  <si>
    <t>A6_RÝHA40</t>
  </si>
  <si>
    <t xml:space="preserve">šířka rýhy 40cm, hloubka rýhy 60cm   </t>
  </si>
  <si>
    <t>295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</si>
  <si>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</si>
  <si>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</si>
  <si>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</si>
  <si>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</si>
  <si>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141721212</t>
  </si>
  <si>
    <t>Řízený zemní protlak délky do 50 m hloubky do 6 m s protlačením potrubí vnějšího průměru vrtu do 110 mm v hornině třídy těžitelnosti I a II, skupiny 1 až 4</t>
  </si>
  <si>
    <t>-1011040654</t>
  </si>
  <si>
    <t>28613416</t>
  </si>
  <si>
    <t>potrubí kanalizační tlakové PE100 SDR17 návin se signalizační vrstvou 110x6,6mm</t>
  </si>
  <si>
    <t>581265067</t>
  </si>
  <si>
    <t>12*1,003 'Přepočtené koeficientem množství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</si>
  <si>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</si>
  <si>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</si>
  <si>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</si>
  <si>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</si>
  <si>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</si>
  <si>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64</t>
  </si>
  <si>
    <t>-105298868</t>
  </si>
  <si>
    <t>Poznámka k položce:
počet vodičů</t>
  </si>
  <si>
    <t>9*5 'Přepočtené koeficientem množství</t>
  </si>
  <si>
    <t>210100003</t>
  </si>
  <si>
    <t>Ukončení vodičů v rozváděči nebo na přístroji včetně zapojení průřezu žíly do 16 mm2</t>
  </si>
  <si>
    <t>902312535</t>
  </si>
  <si>
    <t>Poznámka k položce:
4xvodič</t>
  </si>
  <si>
    <t>22*4 'Přepočtené koeficientem množství</t>
  </si>
  <si>
    <t>210100152</t>
  </si>
  <si>
    <t>Ukončení kabelů smršťovací záklopkou nebo páskou se zapojením bez letování žíly do 4x35 mm2</t>
  </si>
  <si>
    <t>1627405124</t>
  </si>
  <si>
    <t>35436315</t>
  </si>
  <si>
    <t>hlava rozdělovací smršťovaná přímá do 1kV SKE 4f/3+4 kabel 27-45mm/průřez 35-150mm</t>
  </si>
  <si>
    <t>128</t>
  </si>
  <si>
    <t>-2058006400</t>
  </si>
  <si>
    <t>210202013</t>
  </si>
  <si>
    <t>Montáž svítidel výbojkových průmyslových stropních závěsných na výložník</t>
  </si>
  <si>
    <t>-1851884163</t>
  </si>
  <si>
    <t>SV01</t>
  </si>
  <si>
    <t>svítidlo dle specifikace</t>
  </si>
  <si>
    <t>2134761509</t>
  </si>
  <si>
    <t>při objednávce uvést název stavby!</t>
  </si>
  <si>
    <t>7x svítidlo SITECO Streetlight 11 mini LED | ST0.5a  (5XC2B51B08HC)</t>
  </si>
  <si>
    <t xml:space="preserve">2x svítidlo SITECO Streetlight 11 mini LED/PC-R (5XC2F42D08HC)  </t>
  </si>
  <si>
    <t>210204011</t>
  </si>
  <si>
    <t>Montáž stožárů osvětlení ocelových samostatně stojících délky do 12 m</t>
  </si>
  <si>
    <t>1470953325</t>
  </si>
  <si>
    <t>oceň montáž včetně ochranné manžety</t>
  </si>
  <si>
    <t>ST01</t>
  </si>
  <si>
    <t>stožár dle specifikace</t>
  </si>
  <si>
    <t>-1152445203</t>
  </si>
  <si>
    <t xml:space="preserve">7"stožáru JB 8ST atyp </t>
  </si>
  <si>
    <t>ST02</t>
  </si>
  <si>
    <t>-1455647822</t>
  </si>
  <si>
    <t xml:space="preserve">2"stožáru STP 6-C  </t>
  </si>
  <si>
    <t>ST03</t>
  </si>
  <si>
    <t>plastová manžeta</t>
  </si>
  <si>
    <t>2054913999</t>
  </si>
  <si>
    <t>210204103</t>
  </si>
  <si>
    <t>Montáž výložníků osvětlení jednoramenných sloupových hmotnosti do 35 kg</t>
  </si>
  <si>
    <t>-579547321</t>
  </si>
  <si>
    <t>VL01</t>
  </si>
  <si>
    <t>výložník dle specifikace</t>
  </si>
  <si>
    <t>41376753</t>
  </si>
  <si>
    <t>1"výložník B1   UD1-2700/C</t>
  </si>
  <si>
    <t>VL02</t>
  </si>
  <si>
    <t>907792122</t>
  </si>
  <si>
    <t>1"výložník B2    UD1-3100/C</t>
  </si>
  <si>
    <t>VL03</t>
  </si>
  <si>
    <t>1655143338</t>
  </si>
  <si>
    <t xml:space="preserve">7"výložník    UD1/89-1500 s náklonem 10°.  </t>
  </si>
  <si>
    <t>210204201</t>
  </si>
  <si>
    <t>Montáž elektrovýzbroje stožárů osvětlení 1 okruh</t>
  </si>
  <si>
    <t>-1441808342</t>
  </si>
  <si>
    <t>SR01</t>
  </si>
  <si>
    <t>svorkovnice pro jeden okruh</t>
  </si>
  <si>
    <t>-1780309919</t>
  </si>
  <si>
    <t>Poznámka k položce:
SR721-25/N</t>
  </si>
  <si>
    <t>210220022</t>
  </si>
  <si>
    <t>Montáž uzemňovacího vedení vodičů FeZn pomocí svorek v zemi drátem do 10 mm ve městské zástavbě</t>
  </si>
  <si>
    <t>-1328553442</t>
  </si>
  <si>
    <t>35441073</t>
  </si>
  <si>
    <t>drát D 10mm FeZn</t>
  </si>
  <si>
    <t>-41733506</t>
  </si>
  <si>
    <t>Poznámka k položce:
převod kg/m</t>
  </si>
  <si>
    <t>349*0,62 'Přepočtené koeficientem množství</t>
  </si>
  <si>
    <t>210812035</t>
  </si>
  <si>
    <t>Montáž kabel Cu plný kulatý do 1 kV 4x16 mm2 uložený volně nebo v liště (CYKY)</t>
  </si>
  <si>
    <t>934976786</t>
  </si>
  <si>
    <t>34111080</t>
  </si>
  <si>
    <t>kabel silový s Cu jádrem 1 kV 4x16mm2</t>
  </si>
  <si>
    <t>-1380764714</t>
  </si>
  <si>
    <t>210812061</t>
  </si>
  <si>
    <t>Montáž kabel Cu plný kulatý do 1 kV 5x1,5 až 2,5 mm2 uložený volně nebo v liště (CYKY)</t>
  </si>
  <si>
    <t>922434675</t>
  </si>
  <si>
    <t>34111090</t>
  </si>
  <si>
    <t>kabel silový s Cu jádrem 1 kV 5x1,5mm2</t>
  </si>
  <si>
    <t>-1089845355</t>
  </si>
  <si>
    <t>218040001</t>
  </si>
  <si>
    <t>Demontáž sloupů nn betonových jednoduchých do 12 m</t>
  </si>
  <si>
    <t>2037812962</t>
  </si>
  <si>
    <t>PM</t>
  </si>
  <si>
    <t>Přidružený materiál</t>
  </si>
  <si>
    <t>%</t>
  </si>
  <si>
    <t>-4433368</t>
  </si>
  <si>
    <t>PPV</t>
  </si>
  <si>
    <t>Podíl přidružených výkonů</t>
  </si>
  <si>
    <t>643135503</t>
  </si>
  <si>
    <t>ZV</t>
  </si>
  <si>
    <t>Zednické výpomoci</t>
  </si>
  <si>
    <t>698235543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</si>
  <si>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</si>
  <si>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</si>
  <si>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</si>
  <si>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</si>
  <si>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</si>
  <si>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1233510832</t>
  </si>
  <si>
    <t>Poznámka k položce:
převod m/km</t>
  </si>
  <si>
    <t>349*0,001 'Přepočtené koeficientem množství</t>
  </si>
  <si>
    <t>460030161</t>
  </si>
  <si>
    <t>Odstranění podkladu nebo krytu komunikace z betonu prostého tloušťky do 15 cm</t>
  </si>
  <si>
    <t>368999048</t>
  </si>
  <si>
    <t>460030192</t>
  </si>
  <si>
    <t>Řezání podkladu nebo krytu živičného tloušťky do 10 cm</t>
  </si>
  <si>
    <t>58704909</t>
  </si>
  <si>
    <t>460141113</t>
  </si>
  <si>
    <t>Hloubení nezapažených jam při elektromontážích strojně v hornině tř II skupiny 4</t>
  </si>
  <si>
    <t>1352725534</t>
  </si>
  <si>
    <t>460080014</t>
  </si>
  <si>
    <t>Základové konstrukce z monolitického betonu C 16/20 bez bednění</t>
  </si>
  <si>
    <t>831729888</t>
  </si>
  <si>
    <t>460171263</t>
  </si>
  <si>
    <t>Hloubení kabelových nezapažených rýh strojně š 50 cm hl 70 cm v hornině tř II skupiny 4</t>
  </si>
  <si>
    <t>217107021</t>
  </si>
  <si>
    <t>460131113</t>
  </si>
  <si>
    <t>Hloubení nezapažených jam při elektromontážích ručně v hornině tř I skupiny 3</t>
  </si>
  <si>
    <t>486379274</t>
  </si>
  <si>
    <t>startovací jámy</t>
  </si>
  <si>
    <t>2,0*1,5*1,5*2</t>
  </si>
  <si>
    <t>460341113</t>
  </si>
  <si>
    <t>Vodorovné přemístění horniny jakékoliv třídy dopravními prostředky při elektromontážích přes 500 do 1000 m</t>
  </si>
  <si>
    <t>-1329311328</t>
  </si>
  <si>
    <t>460341121</t>
  </si>
  <si>
    <t>Příplatek k vodorovnému přemístění horniny dopravními prostředky při elektromontážích za každých dalších i započatých 1000 m</t>
  </si>
  <si>
    <t>-204226916</t>
  </si>
  <si>
    <t>20*10 'Přepočtené koeficientem množství</t>
  </si>
  <si>
    <t>460361121</t>
  </si>
  <si>
    <t>Poplatek za uložení zeminy na recyklační skládce (skládkovné) kód odpadu 17 05 04</t>
  </si>
  <si>
    <t>118235699</t>
  </si>
  <si>
    <t>20*1,75 'Přepočtené koeficientem množství</t>
  </si>
  <si>
    <t>460421172</t>
  </si>
  <si>
    <t>Lože kabelů z písku nebo štěrkopísku tl 10 cm nad kabel, kryté plastovou deskou, š lože do 50 cm</t>
  </si>
  <si>
    <t>830802639</t>
  </si>
  <si>
    <t>58331200</t>
  </si>
  <si>
    <t>štěrkopísek netříděný zásypový</t>
  </si>
  <si>
    <t>563335782</t>
  </si>
  <si>
    <t>Poznámka k položce:
0,4*0,1*1,75 (šxtl.xpřevod t/m3)</t>
  </si>
  <si>
    <t>295*0,07 'Přepočtené koeficientem množství</t>
  </si>
  <si>
    <t>460490014</t>
  </si>
  <si>
    <t>Krytí kabelů výstražnou fólií šířky 40 cm</t>
  </si>
  <si>
    <t>1582646028</t>
  </si>
  <si>
    <t>A6_RÝHA40+A7_RÝHA120</t>
  </si>
  <si>
    <t>34575121</t>
  </si>
  <si>
    <t>deska kabelová krycí PE červená, 250x9x4mm</t>
  </si>
  <si>
    <t>-1724292084</t>
  </si>
  <si>
    <t>295*1,003 'Přepočtené koeficientem množství</t>
  </si>
  <si>
    <t>460520173</t>
  </si>
  <si>
    <t>Montáž trubek ochranných plastových ohebných do 90 mm uložených do rýhy</t>
  </si>
  <si>
    <t>244514189</t>
  </si>
  <si>
    <t>34571354</t>
  </si>
  <si>
    <t>trubka elektroinstalační ohebná dvouplášťová korugovaná D 75/90 mm, HDPE+LDPE</t>
  </si>
  <si>
    <t>1641186925</t>
  </si>
  <si>
    <t>Poznámka k položce:
(KF 09063)</t>
  </si>
  <si>
    <t>460451253</t>
  </si>
  <si>
    <t>Zásyp kabelových rýh strojně se zhutněním š 50 cm hl 50 cm z horniny tř II skupiny 4</t>
  </si>
  <si>
    <t>147307676</t>
  </si>
  <si>
    <t>460650122</t>
  </si>
  <si>
    <t>Zřízení krytu vozovky a chodníku z betonu prostého tloušťky do 10 cm</t>
  </si>
  <si>
    <t>-769623222</t>
  </si>
  <si>
    <t>58-M</t>
  </si>
  <si>
    <t>Revize vyhrazených technických zařízení</t>
  </si>
  <si>
    <t>580108011</t>
  </si>
  <si>
    <t>Kontrola stavu 1 nebo 2 stožárových svítidel parkových nebo sadových</t>
  </si>
  <si>
    <t>2003222977</t>
  </si>
  <si>
    <t>580108013</t>
  </si>
  <si>
    <t>Kontrola stavu 5 až 10 stožárových svítidel parkových nebo sadových</t>
  </si>
  <si>
    <t>-2076390047</t>
  </si>
  <si>
    <t>K01</t>
  </si>
  <si>
    <t>Nastavení svítidla podle měření vertikální osvětlenosti včetně protokolu měření</t>
  </si>
  <si>
    <t>-2145713389</t>
  </si>
  <si>
    <t>ocenit včetně celkové prohlídky elektroinstalace</t>
  </si>
  <si>
    <t>měření intenzity elektrického osvětlení po dokončení  VO a předložení protokolu o měření  intenzity elektrického osvětlení</t>
  </si>
  <si>
    <t>K02</t>
  </si>
  <si>
    <t xml:space="preserve">Provedení označení (očíslování) stožárů </t>
  </si>
  <si>
    <t>1133865892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</si>
  <si>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</si>
  <si>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</si>
  <si>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</si>
  <si>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</si>
  <si>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</si>
  <si>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</si>
  <si>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</si>
  <si>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</si>
  <si>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</si>
  <si>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</si>
  <si>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</si>
  <si>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Nh</t>
  </si>
  <si>
    <t>1024</t>
  </si>
  <si>
    <t>-1060349643</t>
  </si>
  <si>
    <t>10"ruční výkopy sondy pro zjištění sítí  (HZS1212 kopáč)</t>
  </si>
  <si>
    <t>012103000</t>
  </si>
  <si>
    <t>Geodetické práce před výstavbou</t>
  </si>
  <si>
    <t>-301882434</t>
  </si>
  <si>
    <t>10"HZS4221 geodet</t>
  </si>
  <si>
    <t>012203000</t>
  </si>
  <si>
    <t>Geodetické práce při provádění stavby</t>
  </si>
  <si>
    <t>-1249476547</t>
  </si>
  <si>
    <t>5"HZS4221 geodet</t>
  </si>
  <si>
    <t>012303000</t>
  </si>
  <si>
    <t>Geodetické práce po výstavbě</t>
  </si>
  <si>
    <t>1794424482</t>
  </si>
  <si>
    <t>012403000</t>
  </si>
  <si>
    <t>Kartografické práce</t>
  </si>
  <si>
    <t>kpl</t>
  </si>
  <si>
    <t>1544034351</t>
  </si>
  <si>
    <t>1"geometrický plán</t>
  </si>
  <si>
    <t>013254000</t>
  </si>
  <si>
    <t>Dokumentace skutečného provedení stavby</t>
  </si>
  <si>
    <t>1682845706</t>
  </si>
  <si>
    <t>10"HZS4232 technik odborný</t>
  </si>
  <si>
    <t>VRN3</t>
  </si>
  <si>
    <t>Zařízení staveniště</t>
  </si>
  <si>
    <t>030001000</t>
  </si>
  <si>
    <t>Kpl</t>
  </si>
  <si>
    <t>171979239</t>
  </si>
  <si>
    <t>1"zařízení staveniště - ocenit zejména:</t>
  </si>
  <si>
    <t>Náklady na stavební buňky</t>
  </si>
  <si>
    <t>Skládky na staveništi, osvětlení</t>
  </si>
  <si>
    <t>Náklady na provoz a údržbu vybavení staveniště, energie</t>
  </si>
  <si>
    <t>Oplocení, informační tabule</t>
  </si>
  <si>
    <t>Rozebrání, bourání a odvoz zařízení staveniště</t>
  </si>
  <si>
    <t>Úprava terénu po zrušení zařízení staveniště</t>
  </si>
  <si>
    <t>034403000</t>
  </si>
  <si>
    <t>Dopravní značení na staveništi</t>
  </si>
  <si>
    <t>-1163369392</t>
  </si>
  <si>
    <t>přechodné DZ - ocenit zejména:</t>
  </si>
  <si>
    <t>přechodné DZ - pronájem, montáž a demontáž značek</t>
  </si>
  <si>
    <t>VRN4</t>
  </si>
  <si>
    <t>Inženýrská činnost</t>
  </si>
  <si>
    <t>043134000</t>
  </si>
  <si>
    <t>Zkoušky zatěžovací</t>
  </si>
  <si>
    <t>-679491141</t>
  </si>
  <si>
    <t>počet zkoušek - 3</t>
  </si>
  <si>
    <t>12"HZS4232 technik odborný</t>
  </si>
  <si>
    <t>SEZNAM FIGUR</t>
  </si>
  <si>
    <t>Výměra</t>
  </si>
  <si>
    <t xml:space="preserve"> ZRN1</t>
  </si>
  <si>
    <t>Použití figury:</t>
  </si>
  <si>
    <t>OB15_25S*0,4</t>
  </si>
  <si>
    <t>KCE320MMD*0,1</t>
  </si>
  <si>
    <t>OB10_25*0,6</t>
  </si>
  <si>
    <t xml:space="preserve"> ZRN2</t>
  </si>
  <si>
    <t>292"chodník</t>
  </si>
  <si>
    <t>57"přechod</t>
  </si>
  <si>
    <t>7"chodník</t>
  </si>
  <si>
    <t>2"přechod</t>
  </si>
  <si>
    <t>18"chodník</t>
  </si>
  <si>
    <t>4"přechod</t>
  </si>
  <si>
    <t>70"chodník</t>
  </si>
  <si>
    <t>20"přechod</t>
  </si>
  <si>
    <t>250"chodník</t>
  </si>
  <si>
    <t>45"přechod</t>
  </si>
  <si>
    <t>1,5*0,8*0,8*7"chodník</t>
  </si>
  <si>
    <t>1,0*1,0*1,5*2"přechod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</si>
</sst>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21-11-28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 REKONSTRUKCE CHODNÍKU A VEŘEJNÉHO OSVĚTLENÍ – SÍDLIŠTĚ ZA CHLUMEM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BÍLINA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28. 11. 2021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BÍLINA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RAPID MOST SPOL. S 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ING.VLADIMÍR PLHÁK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'ZRN1 -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'ZRN1 - KOMUNIKACE'!P123</f>
        <v>0</v>
      </c>
      <c r="AV95" s="128">
        <f>'ZRN1 - KOMUNIKACE'!J33</f>
        <v>0</v>
      </c>
      <c r="AW95" s="128">
        <f>'ZRN1 - KOMUNIKACE'!J34</f>
        <v>0</v>
      </c>
      <c r="AX95" s="128">
        <f>'ZRN1 - KOMUNIKACE'!J35</f>
        <v>0</v>
      </c>
      <c r="AY95" s="128">
        <f>'ZRN1 - KOMUNIKACE'!J36</f>
        <v>0</v>
      </c>
      <c r="AZ95" s="128">
        <f>'ZRN1 - KOMUNIKACE'!F33</f>
        <v>0</v>
      </c>
      <c r="BA95" s="128">
        <f>'ZRN1 - KOMUNIKACE'!F34</f>
        <v>0</v>
      </c>
      <c r="BB95" s="128">
        <f>'ZRN1 - KOMUNIKACE'!F35</f>
        <v>0</v>
      </c>
      <c r="BC95" s="128">
        <f>'ZRN1 - KOMUNIKACE'!F36</f>
        <v>0</v>
      </c>
      <c r="BD95" s="130">
        <f>'ZRN1 - KOMUNIKACE'!F37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'ZRN2 - VEŘEJNÉ OSVĚTLENÍ'!J30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'ZRN2 - VEŘEJNÉ OSVĚTLENÍ'!P122</f>
        <v>0</v>
      </c>
      <c r="AV96" s="128">
        <f>'ZRN2 - VEŘEJNÉ OSVĚTLENÍ'!J33</f>
        <v>0</v>
      </c>
      <c r="AW96" s="128">
        <f>'ZRN2 - VEŘEJNÉ OSVĚTLENÍ'!J34</f>
        <v>0</v>
      </c>
      <c r="AX96" s="128">
        <f>'ZRN2 - VEŘEJNÉ OSVĚTLENÍ'!J35</f>
        <v>0</v>
      </c>
      <c r="AY96" s="128">
        <f>'ZRN2 - VEŘEJNÉ OSVĚTLENÍ'!J36</f>
        <v>0</v>
      </c>
      <c r="AZ96" s="128">
        <f>'ZRN2 - VEŘEJNÉ OSVĚTLENÍ'!F33</f>
        <v>0</v>
      </c>
      <c r="BA96" s="128">
        <f>'ZRN2 - VEŘEJNÉ OSVĚTLENÍ'!F34</f>
        <v>0</v>
      </c>
      <c r="BB96" s="128">
        <f>'ZRN2 - VEŘEJNÉ OSVĚTLENÍ'!F35</f>
        <v>0</v>
      </c>
      <c r="BC96" s="128">
        <f>'ZRN2 - VEŘEJNÉ OSVĚTLENÍ'!F36</f>
        <v>0</v>
      </c>
      <c r="BD96" s="130">
        <f>'ZRN2 - VEŘEJNÉ OSVĚTLENÍ'!F37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6.5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'VON - VEDLEJŠÍ A OSTATNÍ 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32">
        <v>0</v>
      </c>
      <c r="AT97" s="133">
        <f>ROUND(SUM(AV97:AW97),2)</f>
        <v>0</v>
      </c>
      <c r="AU97" s="134">
        <f>'VON - VEDLEJŠÍ A OSTATNÍ ...'!P120</f>
        <v>0</v>
      </c>
      <c r="AV97" s="133">
        <f>'VON - VEDLEJŠÍ A OSTATNÍ ...'!J33</f>
        <v>0</v>
      </c>
      <c r="AW97" s="133">
        <f>'VON - VEDLEJŠÍ A OSTATNÍ ...'!J34</f>
        <v>0</v>
      </c>
      <c r="AX97" s="133">
        <f>'VON - VEDLEJŠÍ A OSTATNÍ ...'!J35</f>
        <v>0</v>
      </c>
      <c r="AY97" s="133">
        <f>'VON - VEDLEJŠÍ A OSTATNÍ ...'!J36</f>
        <v>0</v>
      </c>
      <c r="AZ97" s="133">
        <f>'VON - VEDLEJŠÍ A OSTATNÍ ...'!F33</f>
        <v>0</v>
      </c>
      <c r="BA97" s="133">
        <f>'VON - VEDLEJŠÍ A OSTATNÍ ...'!F34</f>
        <v>0</v>
      </c>
      <c r="BB97" s="133">
        <f>'VON - VEDLEJŠÍ A OSTATNÍ ...'!F35</f>
        <v>0</v>
      </c>
      <c r="BC97" s="133">
        <f>'VON - VEDLEJŠÍ A OSTATNÍ ...'!F36</f>
        <v>0</v>
      </c>
      <c r="BD97" s="135">
        <f>'VON - VEDLEJŠÍ A OSTATNÍ ...'!F37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ZRN1 - KOMUNIKACE'!C2" display="/"/>
    <hyperlink ref="A96" location="'ZRN2 - VEŘEJNÉ OSVĚTLENÍ'!C2" display="/"/>
    <hyperlink ref="A9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  <c r="AZ2" s="136" t="s">
        <v>93</v>
      </c>
      <c r="BA2" s="136" t="s">
        <v>94</v>
      </c>
      <c r="BB2" s="136" t="s">
        <v>95</v>
      </c>
      <c r="BC2" s="136" t="s">
        <v>96</v>
      </c>
      <c r="BD2" s="136" t="s">
        <v>97</v>
      </c>
    </row>
    <row r="3" spans="2:5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98</v>
      </c>
      <c r="BA3" s="136" t="s">
        <v>99</v>
      </c>
      <c r="BB3" s="136" t="s">
        <v>95</v>
      </c>
      <c r="BC3" s="136" t="s">
        <v>100</v>
      </c>
      <c r="BD3" s="136" t="s">
        <v>97</v>
      </c>
    </row>
    <row r="4" spans="2:56" s="1" customFormat="1" ht="24.95" customHeight="1" hidden="1">
      <c r="B4" s="20"/>
      <c r="D4" s="139" t="s">
        <v>101</v>
      </c>
      <c r="L4" s="20"/>
      <c r="M4" s="140" t="s">
        <v>10</v>
      </c>
      <c r="AT4" s="17" t="s">
        <v>4</v>
      </c>
      <c r="AZ4" s="136" t="s">
        <v>102</v>
      </c>
      <c r="BA4" s="136" t="s">
        <v>103</v>
      </c>
      <c r="BB4" s="136" t="s">
        <v>104</v>
      </c>
      <c r="BC4" s="136" t="s">
        <v>105</v>
      </c>
      <c r="BD4" s="136" t="s">
        <v>97</v>
      </c>
    </row>
    <row r="5" spans="2:56" s="1" customFormat="1" ht="6.95" customHeight="1" hidden="1">
      <c r="B5" s="20"/>
      <c r="L5" s="20"/>
      <c r="AZ5" s="136" t="s">
        <v>106</v>
      </c>
      <c r="BA5" s="136" t="s">
        <v>107</v>
      </c>
      <c r="BB5" s="136" t="s">
        <v>104</v>
      </c>
      <c r="BC5" s="136" t="s">
        <v>105</v>
      </c>
      <c r="BD5" s="136" t="s">
        <v>97</v>
      </c>
    </row>
    <row r="6" spans="2:56" s="1" customFormat="1" ht="12" customHeight="1" hidden="1">
      <c r="B6" s="20"/>
      <c r="D6" s="141" t="s">
        <v>16</v>
      </c>
      <c r="L6" s="20"/>
      <c r="AZ6" s="136" t="s">
        <v>108</v>
      </c>
      <c r="BA6" s="136" t="s">
        <v>109</v>
      </c>
      <c r="BB6" s="136" t="s">
        <v>104</v>
      </c>
      <c r="BC6" s="136" t="s">
        <v>110</v>
      </c>
      <c r="BD6" s="136" t="s">
        <v>97</v>
      </c>
    </row>
    <row r="7" spans="2:56" s="1" customFormat="1" ht="26.25" customHeight="1" hidden="1">
      <c r="B7" s="20"/>
      <c r="E7" s="142" t="str">
        <f>'Rekapitulace stavby'!K6</f>
        <v xml:space="preserve"> REKONSTRUKCE CHODNÍKU A VEŘEJNÉHO OSVĚTLENÍ – SÍDLIŠTĚ ZA CHLUMEM</v>
      </c>
      <c r="F7" s="141"/>
      <c r="G7" s="141"/>
      <c r="H7" s="141"/>
      <c r="L7" s="20"/>
      <c r="AZ7" s="136" t="s">
        <v>111</v>
      </c>
      <c r="BA7" s="136" t="s">
        <v>112</v>
      </c>
      <c r="BB7" s="136" t="s">
        <v>113</v>
      </c>
      <c r="BC7" s="136" t="s">
        <v>114</v>
      </c>
      <c r="BD7" s="136" t="s">
        <v>97</v>
      </c>
    </row>
    <row r="8" spans="1:56" s="2" customFormat="1" ht="12" customHeight="1" hidden="1">
      <c r="A8" s="38"/>
      <c r="B8" s="44"/>
      <c r="C8" s="38"/>
      <c r="D8" s="141" t="s">
        <v>115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116</v>
      </c>
      <c r="BA8" s="136" t="s">
        <v>117</v>
      </c>
      <c r="BB8" s="136" t="s">
        <v>113</v>
      </c>
      <c r="BC8" s="136" t="s">
        <v>118</v>
      </c>
      <c r="BD8" s="136" t="s">
        <v>97</v>
      </c>
    </row>
    <row r="9" spans="1:56" s="2" customFormat="1" ht="16.5" customHeight="1" hidden="1">
      <c r="A9" s="38"/>
      <c r="B9" s="44"/>
      <c r="C9" s="38"/>
      <c r="D9" s="38"/>
      <c r="E9" s="143" t="s">
        <v>119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120</v>
      </c>
      <c r="BA9" s="136" t="s">
        <v>121</v>
      </c>
      <c r="BB9" s="136" t="s">
        <v>113</v>
      </c>
      <c r="BC9" s="136" t="s">
        <v>122</v>
      </c>
      <c r="BD9" s="136" t="s">
        <v>86</v>
      </c>
    </row>
    <row r="10" spans="1:56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6" t="s">
        <v>123</v>
      </c>
      <c r="BA10" s="136" t="s">
        <v>124</v>
      </c>
      <c r="BB10" s="136" t="s">
        <v>95</v>
      </c>
      <c r="BC10" s="136" t="s">
        <v>125</v>
      </c>
      <c r="BD10" s="136" t="s">
        <v>97</v>
      </c>
    </row>
    <row r="11" spans="1:56" s="2" customFormat="1" ht="12" customHeight="1" hidden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6" t="s">
        <v>126</v>
      </c>
      <c r="BA11" s="136" t="s">
        <v>127</v>
      </c>
      <c r="BB11" s="136" t="s">
        <v>95</v>
      </c>
      <c r="BC11" s="136" t="s">
        <v>100</v>
      </c>
      <c r="BD11" s="136" t="s">
        <v>97</v>
      </c>
    </row>
    <row r="12" spans="1:56" s="2" customFormat="1" ht="12" customHeight="1" hidden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28. 11. 2021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6" t="s">
        <v>128</v>
      </c>
      <c r="BA12" s="136" t="s">
        <v>129</v>
      </c>
      <c r="BB12" s="136" t="s">
        <v>95</v>
      </c>
      <c r="BC12" s="136" t="s">
        <v>96</v>
      </c>
      <c r="BD12" s="136" t="s">
        <v>97</v>
      </c>
    </row>
    <row r="13" spans="1:56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6" t="s">
        <v>130</v>
      </c>
      <c r="BA13" s="136" t="s">
        <v>131</v>
      </c>
      <c r="BB13" s="136" t="s">
        <v>104</v>
      </c>
      <c r="BC13" s="136" t="s">
        <v>110</v>
      </c>
      <c r="BD13" s="136" t="s">
        <v>97</v>
      </c>
    </row>
    <row r="14" spans="1:56" s="2" customFormat="1" ht="12" customHeight="1" hidden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6" t="s">
        <v>132</v>
      </c>
      <c r="BA14" s="136" t="s">
        <v>133</v>
      </c>
      <c r="BB14" s="136" t="s">
        <v>104</v>
      </c>
      <c r="BC14" s="136" t="s">
        <v>134</v>
      </c>
      <c r="BD14" s="136" t="s">
        <v>97</v>
      </c>
    </row>
    <row r="15" spans="1:56" s="2" customFormat="1" ht="18" customHeight="1" hidden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36" t="s">
        <v>135</v>
      </c>
      <c r="BA15" s="136" t="s">
        <v>136</v>
      </c>
      <c r="BB15" s="136" t="s">
        <v>95</v>
      </c>
      <c r="BC15" s="136" t="s">
        <v>137</v>
      </c>
      <c r="BD15" s="136" t="s">
        <v>97</v>
      </c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40</v>
      </c>
      <c r="E33" s="141" t="s">
        <v>41</v>
      </c>
      <c r="F33" s="155">
        <f>ROUND((SUM(BE123:BE249)),2)</f>
        <v>0</v>
      </c>
      <c r="G33" s="38"/>
      <c r="H33" s="38"/>
      <c r="I33" s="156">
        <v>0.21</v>
      </c>
      <c r="J33" s="155">
        <f>ROUND(((SUM(BE123:BE249))*I33),2)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1" t="s">
        <v>42</v>
      </c>
      <c r="F34" s="155">
        <f>ROUND((SUM(BF123:BF249)),2)</f>
        <v>0</v>
      </c>
      <c r="G34" s="38"/>
      <c r="H34" s="38"/>
      <c r="I34" s="156">
        <v>0.15</v>
      </c>
      <c r="J34" s="155">
        <f>ROUND(((SUM(BF123:BF249))*I34),2)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ROUND((SUM(BG123:BG249)),2)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ROUND((SUM(BH123:BH249)),2)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ROUND((SUM(BI123:BI249)),2)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138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5" t="str">
        <f>E7</f>
        <v xml:space="preserve"> REKONSTRUKCE CHODNÍKU A VEŘEJNÉHO OSVĚTLENÍ – SÍDLIŠTĚ ZA CHLUMEM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ZRN1 -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BÍLINA</v>
      </c>
      <c r="G89" s="40"/>
      <c r="H89" s="40"/>
      <c r="I89" s="32" t="s">
        <v>22</v>
      </c>
      <c r="J89" s="79" t="str">
        <f>IF(J12="","",J12)</f>
        <v>28. 11. 2021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 hidden="1">
      <c r="A91" s="38"/>
      <c r="B91" s="39"/>
      <c r="C91" s="32" t="s">
        <v>24</v>
      </c>
      <c r="D91" s="40"/>
      <c r="E91" s="40"/>
      <c r="F91" s="27" t="str">
        <f>E15</f>
        <v>MĚSTO BÍLINA</v>
      </c>
      <c r="G91" s="40"/>
      <c r="H91" s="40"/>
      <c r="I91" s="32" t="s">
        <v>30</v>
      </c>
      <c r="J91" s="36" t="str">
        <f>E21</f>
        <v>RAPID MOST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ING.VLADIMÍR PLHÁK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6" t="s">
        <v>139</v>
      </c>
      <c r="D94" s="177"/>
      <c r="E94" s="177"/>
      <c r="F94" s="177"/>
      <c r="G94" s="177"/>
      <c r="H94" s="177"/>
      <c r="I94" s="177"/>
      <c r="J94" s="178" t="s">
        <v>140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9" t="s">
        <v>141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142</v>
      </c>
    </row>
    <row r="97" spans="1:31" s="9" customFormat="1" ht="24.95" customHeight="1" hidden="1">
      <c r="A97" s="9"/>
      <c r="B97" s="180"/>
      <c r="C97" s="181"/>
      <c r="D97" s="182" t="s">
        <v>143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144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145</v>
      </c>
      <c r="E99" s="189"/>
      <c r="F99" s="189"/>
      <c r="G99" s="189"/>
      <c r="H99" s="189"/>
      <c r="I99" s="189"/>
      <c r="J99" s="190">
        <f>J179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146</v>
      </c>
      <c r="E100" s="189"/>
      <c r="F100" s="189"/>
      <c r="G100" s="189"/>
      <c r="H100" s="189"/>
      <c r="I100" s="189"/>
      <c r="J100" s="190">
        <f>J198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147</v>
      </c>
      <c r="E101" s="189"/>
      <c r="F101" s="189"/>
      <c r="G101" s="189"/>
      <c r="H101" s="189"/>
      <c r="I101" s="189"/>
      <c r="J101" s="190">
        <f>J232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148</v>
      </c>
      <c r="E102" s="189"/>
      <c r="F102" s="189"/>
      <c r="G102" s="189"/>
      <c r="H102" s="189"/>
      <c r="I102" s="189"/>
      <c r="J102" s="190">
        <f>J241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0"/>
      <c r="C103" s="181"/>
      <c r="D103" s="182" t="s">
        <v>149</v>
      </c>
      <c r="E103" s="183"/>
      <c r="F103" s="183"/>
      <c r="G103" s="183"/>
      <c r="H103" s="183"/>
      <c r="I103" s="183"/>
      <c r="J103" s="184">
        <f>J243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 hidden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 hidden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t="12" hidden="1"/>
    <row r="107" ht="12" hidden="1"/>
    <row r="108" ht="12" hidden="1"/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150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6.25" customHeight="1">
      <c r="A113" s="38"/>
      <c r="B113" s="39"/>
      <c r="C113" s="40"/>
      <c r="D113" s="40"/>
      <c r="E113" s="175" t="str">
        <f>E7</f>
        <v xml:space="preserve"> REKONSTRUKCE CHODNÍKU A VEŘEJNÉHO OSVĚTLENÍ – SÍDLIŠTĚ ZA CHLUMEM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ZRN1 - KOMUNIKACE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BÍLINA</v>
      </c>
      <c r="G117" s="40"/>
      <c r="H117" s="40"/>
      <c r="I117" s="32" t="s">
        <v>22</v>
      </c>
      <c r="J117" s="79" t="str">
        <f>IF(J12="","",J12)</f>
        <v>28. 11. 2021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>MĚSTO BÍLINA</v>
      </c>
      <c r="G119" s="40"/>
      <c r="H119" s="40"/>
      <c r="I119" s="32" t="s">
        <v>30</v>
      </c>
      <c r="J119" s="36" t="str">
        <f>E21</f>
        <v>RAPID MOST SPOL. S 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33</v>
      </c>
      <c r="J120" s="36" t="str">
        <f>E24</f>
        <v>ING.VLADIMÍR PLHÁK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2"/>
      <c r="B122" s="193"/>
      <c r="C122" s="194" t="s">
        <v>151</v>
      </c>
      <c r="D122" s="195" t="s">
        <v>61</v>
      </c>
      <c r="E122" s="195" t="s">
        <v>57</v>
      </c>
      <c r="F122" s="195" t="s">
        <v>58</v>
      </c>
      <c r="G122" s="195" t="s">
        <v>152</v>
      </c>
      <c r="H122" s="195" t="s">
        <v>153</v>
      </c>
      <c r="I122" s="195" t="s">
        <v>154</v>
      </c>
      <c r="J122" s="195" t="s">
        <v>140</v>
      </c>
      <c r="K122" s="196" t="s">
        <v>155</v>
      </c>
      <c r="L122" s="197"/>
      <c r="M122" s="100" t="s">
        <v>1</v>
      </c>
      <c r="N122" s="101" t="s">
        <v>40</v>
      </c>
      <c r="O122" s="101" t="s">
        <v>156</v>
      </c>
      <c r="P122" s="101" t="s">
        <v>157</v>
      </c>
      <c r="Q122" s="101" t="s">
        <v>158</v>
      </c>
      <c r="R122" s="101" t="s">
        <v>159</v>
      </c>
      <c r="S122" s="101" t="s">
        <v>160</v>
      </c>
      <c r="T122" s="102" t="s">
        <v>161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8"/>
      <c r="B123" s="39"/>
      <c r="C123" s="107" t="s">
        <v>162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P124+P243</f>
        <v>0</v>
      </c>
      <c r="Q123" s="104"/>
      <c r="R123" s="200">
        <f>R124+R243</f>
        <v>905.752198</v>
      </c>
      <c r="S123" s="104"/>
      <c r="T123" s="201">
        <f>T124+T243</f>
        <v>668.9000000000001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142</v>
      </c>
      <c r="BK123" s="202">
        <f>BK124+BK243</f>
        <v>0</v>
      </c>
    </row>
    <row r="124" spans="1:63" s="12" customFormat="1" ht="25.9" customHeight="1">
      <c r="A124" s="12"/>
      <c r="B124" s="203"/>
      <c r="C124" s="204"/>
      <c r="D124" s="205" t="s">
        <v>75</v>
      </c>
      <c r="E124" s="206" t="s">
        <v>163</v>
      </c>
      <c r="F124" s="206" t="s">
        <v>164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P125+P179+P198+P232+P241</f>
        <v>0</v>
      </c>
      <c r="Q124" s="211"/>
      <c r="R124" s="212">
        <f>R125+R179+R198+R232+R241</f>
        <v>905.752198</v>
      </c>
      <c r="S124" s="211"/>
      <c r="T124" s="213">
        <f>T125+T179+T198+T232+T241</f>
        <v>668.9000000000001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76</v>
      </c>
      <c r="AY124" s="214" t="s">
        <v>165</v>
      </c>
      <c r="BK124" s="216">
        <f>BK125+BK179+BK198+BK232+BK241</f>
        <v>0</v>
      </c>
    </row>
    <row r="125" spans="1:63" s="12" customFormat="1" ht="22.8" customHeight="1">
      <c r="A125" s="12"/>
      <c r="B125" s="203"/>
      <c r="C125" s="204"/>
      <c r="D125" s="205" t="s">
        <v>75</v>
      </c>
      <c r="E125" s="217" t="s">
        <v>84</v>
      </c>
      <c r="F125" s="217" t="s">
        <v>166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SUM(P126:P178)</f>
        <v>0</v>
      </c>
      <c r="Q125" s="211"/>
      <c r="R125" s="212">
        <f>SUM(R126:R178)</f>
        <v>120.8052</v>
      </c>
      <c r="S125" s="211"/>
      <c r="T125" s="213">
        <f>SUM(T126:T178)</f>
        <v>668.9000000000001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84</v>
      </c>
      <c r="AT125" s="215" t="s">
        <v>75</v>
      </c>
      <c r="AU125" s="215" t="s">
        <v>84</v>
      </c>
      <c r="AY125" s="214" t="s">
        <v>165</v>
      </c>
      <c r="BK125" s="216">
        <f>SUM(BK126:BK178)</f>
        <v>0</v>
      </c>
    </row>
    <row r="126" spans="1:65" s="2" customFormat="1" ht="24.15" customHeight="1">
      <c r="A126" s="38"/>
      <c r="B126" s="39"/>
      <c r="C126" s="219" t="s">
        <v>84</v>
      </c>
      <c r="D126" s="219" t="s">
        <v>167</v>
      </c>
      <c r="E126" s="220" t="s">
        <v>168</v>
      </c>
      <c r="F126" s="221" t="s">
        <v>169</v>
      </c>
      <c r="G126" s="222" t="s">
        <v>95</v>
      </c>
      <c r="H126" s="223">
        <v>25</v>
      </c>
      <c r="I126" s="224"/>
      <c r="J126" s="225">
        <f>ROUND(I126*H126,2)</f>
        <v>0</v>
      </c>
      <c r="K126" s="221" t="s">
        <v>170</v>
      </c>
      <c r="L126" s="44"/>
      <c r="M126" s="226" t="s">
        <v>1</v>
      </c>
      <c r="N126" s="227" t="s">
        <v>41</v>
      </c>
      <c r="O126" s="91"/>
      <c r="P126" s="228">
        <f>O126*H126</f>
        <v>0</v>
      </c>
      <c r="Q126" s="228">
        <v>0</v>
      </c>
      <c r="R126" s="228">
        <f>Q126*H126</f>
        <v>0</v>
      </c>
      <c r="S126" s="228">
        <v>0.26</v>
      </c>
      <c r="T126" s="229">
        <f>S126*H126</f>
        <v>6.5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0" t="s">
        <v>105</v>
      </c>
      <c r="AT126" s="230" t="s">
        <v>167</v>
      </c>
      <c r="AU126" s="230" t="s">
        <v>86</v>
      </c>
      <c r="AY126" s="17" t="s">
        <v>165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7" t="s">
        <v>84</v>
      </c>
      <c r="BK126" s="231">
        <f>ROUND(I126*H126,2)</f>
        <v>0</v>
      </c>
      <c r="BL126" s="17" t="s">
        <v>105</v>
      </c>
      <c r="BM126" s="230" t="s">
        <v>171</v>
      </c>
    </row>
    <row r="127" spans="1:51" s="13" customFormat="1" ht="12">
      <c r="A127" s="13"/>
      <c r="B127" s="232"/>
      <c r="C127" s="233"/>
      <c r="D127" s="234" t="s">
        <v>172</v>
      </c>
      <c r="E127" s="235" t="s">
        <v>1</v>
      </c>
      <c r="F127" s="236" t="s">
        <v>173</v>
      </c>
      <c r="G127" s="233"/>
      <c r="H127" s="237">
        <v>25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172</v>
      </c>
      <c r="AU127" s="243" t="s">
        <v>86</v>
      </c>
      <c r="AV127" s="13" t="s">
        <v>86</v>
      </c>
      <c r="AW127" s="13" t="s">
        <v>32</v>
      </c>
      <c r="AX127" s="13" t="s">
        <v>84</v>
      </c>
      <c r="AY127" s="243" t="s">
        <v>165</v>
      </c>
    </row>
    <row r="128" spans="1:65" s="2" customFormat="1" ht="24.15" customHeight="1">
      <c r="A128" s="38"/>
      <c r="B128" s="39"/>
      <c r="C128" s="219" t="s">
        <v>86</v>
      </c>
      <c r="D128" s="219" t="s">
        <v>167</v>
      </c>
      <c r="E128" s="220" t="s">
        <v>174</v>
      </c>
      <c r="F128" s="221" t="s">
        <v>175</v>
      </c>
      <c r="G128" s="222" t="s">
        <v>95</v>
      </c>
      <c r="H128" s="223">
        <v>104</v>
      </c>
      <c r="I128" s="224"/>
      <c r="J128" s="225">
        <f>ROUND(I128*H128,2)</f>
        <v>0</v>
      </c>
      <c r="K128" s="221" t="s">
        <v>170</v>
      </c>
      <c r="L128" s="44"/>
      <c r="M128" s="226" t="s">
        <v>1</v>
      </c>
      <c r="N128" s="227" t="s">
        <v>41</v>
      </c>
      <c r="O128" s="91"/>
      <c r="P128" s="228">
        <f>O128*H128</f>
        <v>0</v>
      </c>
      <c r="Q128" s="228">
        <v>0</v>
      </c>
      <c r="R128" s="228">
        <f>Q128*H128</f>
        <v>0</v>
      </c>
      <c r="S128" s="228">
        <v>0.24</v>
      </c>
      <c r="T128" s="229">
        <f>S128*H128</f>
        <v>24.96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0" t="s">
        <v>105</v>
      </c>
      <c r="AT128" s="230" t="s">
        <v>167</v>
      </c>
      <c r="AU128" s="230" t="s">
        <v>86</v>
      </c>
      <c r="AY128" s="17" t="s">
        <v>165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7" t="s">
        <v>84</v>
      </c>
      <c r="BK128" s="231">
        <f>ROUND(I128*H128,2)</f>
        <v>0</v>
      </c>
      <c r="BL128" s="17" t="s">
        <v>105</v>
      </c>
      <c r="BM128" s="230" t="s">
        <v>176</v>
      </c>
    </row>
    <row r="129" spans="1:51" s="13" customFormat="1" ht="12">
      <c r="A129" s="13"/>
      <c r="B129" s="232"/>
      <c r="C129" s="233"/>
      <c r="D129" s="234" t="s">
        <v>172</v>
      </c>
      <c r="E129" s="235" t="s">
        <v>1</v>
      </c>
      <c r="F129" s="236" t="s">
        <v>98</v>
      </c>
      <c r="G129" s="233"/>
      <c r="H129" s="237">
        <v>104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172</v>
      </c>
      <c r="AU129" s="243" t="s">
        <v>86</v>
      </c>
      <c r="AV129" s="13" t="s">
        <v>86</v>
      </c>
      <c r="AW129" s="13" t="s">
        <v>32</v>
      </c>
      <c r="AX129" s="13" t="s">
        <v>84</v>
      </c>
      <c r="AY129" s="243" t="s">
        <v>165</v>
      </c>
    </row>
    <row r="130" spans="1:65" s="2" customFormat="1" ht="33" customHeight="1">
      <c r="A130" s="38"/>
      <c r="B130" s="39"/>
      <c r="C130" s="219" t="s">
        <v>97</v>
      </c>
      <c r="D130" s="219" t="s">
        <v>167</v>
      </c>
      <c r="E130" s="220" t="s">
        <v>177</v>
      </c>
      <c r="F130" s="221" t="s">
        <v>178</v>
      </c>
      <c r="G130" s="222" t="s">
        <v>95</v>
      </c>
      <c r="H130" s="223">
        <v>627.75</v>
      </c>
      <c r="I130" s="224"/>
      <c r="J130" s="225">
        <f>ROUND(I130*H130,2)</f>
        <v>0</v>
      </c>
      <c r="K130" s="221" t="s">
        <v>170</v>
      </c>
      <c r="L130" s="44"/>
      <c r="M130" s="226" t="s">
        <v>1</v>
      </c>
      <c r="N130" s="227" t="s">
        <v>41</v>
      </c>
      <c r="O130" s="91"/>
      <c r="P130" s="228">
        <f>O130*H130</f>
        <v>0</v>
      </c>
      <c r="Q130" s="228">
        <v>0</v>
      </c>
      <c r="R130" s="228">
        <f>Q130*H130</f>
        <v>0</v>
      </c>
      <c r="S130" s="228">
        <v>0.325</v>
      </c>
      <c r="T130" s="229">
        <f>S130*H130</f>
        <v>204.01875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105</v>
      </c>
      <c r="AT130" s="230" t="s">
        <v>167</v>
      </c>
      <c r="AU130" s="230" t="s">
        <v>86</v>
      </c>
      <c r="AY130" s="17" t="s">
        <v>165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84</v>
      </c>
      <c r="BK130" s="231">
        <f>ROUND(I130*H130,2)</f>
        <v>0</v>
      </c>
      <c r="BL130" s="17" t="s">
        <v>105</v>
      </c>
      <c r="BM130" s="230" t="s">
        <v>179</v>
      </c>
    </row>
    <row r="131" spans="1:47" s="2" customFormat="1" ht="12">
      <c r="A131" s="38"/>
      <c r="B131" s="39"/>
      <c r="C131" s="40"/>
      <c r="D131" s="234" t="s">
        <v>180</v>
      </c>
      <c r="E131" s="40"/>
      <c r="F131" s="244" t="s">
        <v>181</v>
      </c>
      <c r="G131" s="40"/>
      <c r="H131" s="40"/>
      <c r="I131" s="245"/>
      <c r="J131" s="40"/>
      <c r="K131" s="40"/>
      <c r="L131" s="44"/>
      <c r="M131" s="246"/>
      <c r="N131" s="24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180</v>
      </c>
      <c r="AU131" s="17" t="s">
        <v>86</v>
      </c>
    </row>
    <row r="132" spans="1:51" s="13" customFormat="1" ht="12">
      <c r="A132" s="13"/>
      <c r="B132" s="232"/>
      <c r="C132" s="233"/>
      <c r="D132" s="234" t="s">
        <v>172</v>
      </c>
      <c r="E132" s="235" t="s">
        <v>1</v>
      </c>
      <c r="F132" s="236" t="s">
        <v>128</v>
      </c>
      <c r="G132" s="233"/>
      <c r="H132" s="237">
        <v>837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172</v>
      </c>
      <c r="AU132" s="243" t="s">
        <v>86</v>
      </c>
      <c r="AV132" s="13" t="s">
        <v>86</v>
      </c>
      <c r="AW132" s="13" t="s">
        <v>32</v>
      </c>
      <c r="AX132" s="13" t="s">
        <v>84</v>
      </c>
      <c r="AY132" s="243" t="s">
        <v>165</v>
      </c>
    </row>
    <row r="133" spans="1:51" s="13" customFormat="1" ht="12">
      <c r="A133" s="13"/>
      <c r="B133" s="232"/>
      <c r="C133" s="233"/>
      <c r="D133" s="234" t="s">
        <v>172</v>
      </c>
      <c r="E133" s="233"/>
      <c r="F133" s="236" t="s">
        <v>182</v>
      </c>
      <c r="G133" s="233"/>
      <c r="H133" s="237">
        <v>627.75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172</v>
      </c>
      <c r="AU133" s="243" t="s">
        <v>86</v>
      </c>
      <c r="AV133" s="13" t="s">
        <v>86</v>
      </c>
      <c r="AW133" s="13" t="s">
        <v>4</v>
      </c>
      <c r="AX133" s="13" t="s">
        <v>84</v>
      </c>
      <c r="AY133" s="243" t="s">
        <v>165</v>
      </c>
    </row>
    <row r="134" spans="1:65" s="2" customFormat="1" ht="33" customHeight="1">
      <c r="A134" s="38"/>
      <c r="B134" s="39"/>
      <c r="C134" s="219" t="s">
        <v>105</v>
      </c>
      <c r="D134" s="219" t="s">
        <v>167</v>
      </c>
      <c r="E134" s="220" t="s">
        <v>183</v>
      </c>
      <c r="F134" s="221" t="s">
        <v>184</v>
      </c>
      <c r="G134" s="222" t="s">
        <v>95</v>
      </c>
      <c r="H134" s="223">
        <v>209.25</v>
      </c>
      <c r="I134" s="224"/>
      <c r="J134" s="225">
        <f>ROUND(I134*H134,2)</f>
        <v>0</v>
      </c>
      <c r="K134" s="221" t="s">
        <v>170</v>
      </c>
      <c r="L134" s="44"/>
      <c r="M134" s="226" t="s">
        <v>1</v>
      </c>
      <c r="N134" s="227" t="s">
        <v>41</v>
      </c>
      <c r="O134" s="91"/>
      <c r="P134" s="228">
        <f>O134*H134</f>
        <v>0</v>
      </c>
      <c r="Q134" s="228">
        <v>0</v>
      </c>
      <c r="R134" s="228">
        <f>Q134*H134</f>
        <v>0</v>
      </c>
      <c r="S134" s="228">
        <v>0.625</v>
      </c>
      <c r="T134" s="229">
        <f>S134*H134</f>
        <v>130.78125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105</v>
      </c>
      <c r="AT134" s="230" t="s">
        <v>167</v>
      </c>
      <c r="AU134" s="230" t="s">
        <v>86</v>
      </c>
      <c r="AY134" s="17" t="s">
        <v>165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84</v>
      </c>
      <c r="BK134" s="231">
        <f>ROUND(I134*H134,2)</f>
        <v>0</v>
      </c>
      <c r="BL134" s="17" t="s">
        <v>105</v>
      </c>
      <c r="BM134" s="230" t="s">
        <v>185</v>
      </c>
    </row>
    <row r="135" spans="1:47" s="2" customFormat="1" ht="12">
      <c r="A135" s="38"/>
      <c r="B135" s="39"/>
      <c r="C135" s="40"/>
      <c r="D135" s="234" t="s">
        <v>180</v>
      </c>
      <c r="E135" s="40"/>
      <c r="F135" s="244" t="s">
        <v>186</v>
      </c>
      <c r="G135" s="40"/>
      <c r="H135" s="40"/>
      <c r="I135" s="245"/>
      <c r="J135" s="40"/>
      <c r="K135" s="40"/>
      <c r="L135" s="44"/>
      <c r="M135" s="246"/>
      <c r="N135" s="24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86</v>
      </c>
    </row>
    <row r="136" spans="1:51" s="13" customFormat="1" ht="12">
      <c r="A136" s="13"/>
      <c r="B136" s="232"/>
      <c r="C136" s="233"/>
      <c r="D136" s="234" t="s">
        <v>172</v>
      </c>
      <c r="E136" s="235" t="s">
        <v>1</v>
      </c>
      <c r="F136" s="236" t="s">
        <v>128</v>
      </c>
      <c r="G136" s="233"/>
      <c r="H136" s="237">
        <v>837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172</v>
      </c>
      <c r="AU136" s="243" t="s">
        <v>86</v>
      </c>
      <c r="AV136" s="13" t="s">
        <v>86</v>
      </c>
      <c r="AW136" s="13" t="s">
        <v>32</v>
      </c>
      <c r="AX136" s="13" t="s">
        <v>84</v>
      </c>
      <c r="AY136" s="243" t="s">
        <v>165</v>
      </c>
    </row>
    <row r="137" spans="1:51" s="13" customFormat="1" ht="12">
      <c r="A137" s="13"/>
      <c r="B137" s="232"/>
      <c r="C137" s="233"/>
      <c r="D137" s="234" t="s">
        <v>172</v>
      </c>
      <c r="E137" s="233"/>
      <c r="F137" s="236" t="s">
        <v>187</v>
      </c>
      <c r="G137" s="233"/>
      <c r="H137" s="237">
        <v>209.25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172</v>
      </c>
      <c r="AU137" s="243" t="s">
        <v>86</v>
      </c>
      <c r="AV137" s="13" t="s">
        <v>86</v>
      </c>
      <c r="AW137" s="13" t="s">
        <v>4</v>
      </c>
      <c r="AX137" s="13" t="s">
        <v>84</v>
      </c>
      <c r="AY137" s="243" t="s">
        <v>165</v>
      </c>
    </row>
    <row r="138" spans="1:65" s="2" customFormat="1" ht="24.15" customHeight="1">
      <c r="A138" s="38"/>
      <c r="B138" s="39"/>
      <c r="C138" s="219" t="s">
        <v>188</v>
      </c>
      <c r="D138" s="219" t="s">
        <v>167</v>
      </c>
      <c r="E138" s="220" t="s">
        <v>189</v>
      </c>
      <c r="F138" s="221" t="s">
        <v>190</v>
      </c>
      <c r="G138" s="222" t="s">
        <v>95</v>
      </c>
      <c r="H138" s="223">
        <v>837</v>
      </c>
      <c r="I138" s="224"/>
      <c r="J138" s="225">
        <f>ROUND(I138*H138,2)</f>
        <v>0</v>
      </c>
      <c r="K138" s="221" t="s">
        <v>170</v>
      </c>
      <c r="L138" s="44"/>
      <c r="M138" s="226" t="s">
        <v>1</v>
      </c>
      <c r="N138" s="227" t="s">
        <v>41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0.22</v>
      </c>
      <c r="T138" s="229">
        <f>S138*H138</f>
        <v>184.14000000000001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105</v>
      </c>
      <c r="AT138" s="230" t="s">
        <v>167</v>
      </c>
      <c r="AU138" s="230" t="s">
        <v>86</v>
      </c>
      <c r="AY138" s="17" t="s">
        <v>165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84</v>
      </c>
      <c r="BK138" s="231">
        <f>ROUND(I138*H138,2)</f>
        <v>0</v>
      </c>
      <c r="BL138" s="17" t="s">
        <v>105</v>
      </c>
      <c r="BM138" s="230" t="s">
        <v>191</v>
      </c>
    </row>
    <row r="139" spans="1:51" s="13" customFormat="1" ht="12">
      <c r="A139" s="13"/>
      <c r="B139" s="232"/>
      <c r="C139" s="233"/>
      <c r="D139" s="234" t="s">
        <v>172</v>
      </c>
      <c r="E139" s="235" t="s">
        <v>1</v>
      </c>
      <c r="F139" s="236" t="s">
        <v>93</v>
      </c>
      <c r="G139" s="233"/>
      <c r="H139" s="237">
        <v>837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172</v>
      </c>
      <c r="AU139" s="243" t="s">
        <v>86</v>
      </c>
      <c r="AV139" s="13" t="s">
        <v>86</v>
      </c>
      <c r="AW139" s="13" t="s">
        <v>32</v>
      </c>
      <c r="AX139" s="13" t="s">
        <v>84</v>
      </c>
      <c r="AY139" s="243" t="s">
        <v>165</v>
      </c>
    </row>
    <row r="140" spans="1:65" s="2" customFormat="1" ht="24.15" customHeight="1">
      <c r="A140" s="38"/>
      <c r="B140" s="39"/>
      <c r="C140" s="219" t="s">
        <v>192</v>
      </c>
      <c r="D140" s="219" t="s">
        <v>167</v>
      </c>
      <c r="E140" s="220" t="s">
        <v>193</v>
      </c>
      <c r="F140" s="221" t="s">
        <v>194</v>
      </c>
      <c r="G140" s="222" t="s">
        <v>95</v>
      </c>
      <c r="H140" s="223">
        <v>104</v>
      </c>
      <c r="I140" s="224"/>
      <c r="J140" s="225">
        <f>ROUND(I140*H140,2)</f>
        <v>0</v>
      </c>
      <c r="K140" s="221" t="s">
        <v>170</v>
      </c>
      <c r="L140" s="44"/>
      <c r="M140" s="226" t="s">
        <v>1</v>
      </c>
      <c r="N140" s="227" t="s">
        <v>41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0.45</v>
      </c>
      <c r="T140" s="229">
        <f>S140*H140</f>
        <v>46.800000000000004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105</v>
      </c>
      <c r="AT140" s="230" t="s">
        <v>167</v>
      </c>
      <c r="AU140" s="230" t="s">
        <v>86</v>
      </c>
      <c r="AY140" s="17" t="s">
        <v>165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84</v>
      </c>
      <c r="BK140" s="231">
        <f>ROUND(I140*H140,2)</f>
        <v>0</v>
      </c>
      <c r="BL140" s="17" t="s">
        <v>105</v>
      </c>
      <c r="BM140" s="230" t="s">
        <v>195</v>
      </c>
    </row>
    <row r="141" spans="1:51" s="13" customFormat="1" ht="12">
      <c r="A141" s="13"/>
      <c r="B141" s="232"/>
      <c r="C141" s="233"/>
      <c r="D141" s="234" t="s">
        <v>172</v>
      </c>
      <c r="E141" s="235" t="s">
        <v>1</v>
      </c>
      <c r="F141" s="236" t="s">
        <v>98</v>
      </c>
      <c r="G141" s="233"/>
      <c r="H141" s="237">
        <v>104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172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165</v>
      </c>
    </row>
    <row r="142" spans="1:65" s="2" customFormat="1" ht="16.5" customHeight="1">
      <c r="A142" s="38"/>
      <c r="B142" s="39"/>
      <c r="C142" s="219" t="s">
        <v>196</v>
      </c>
      <c r="D142" s="219" t="s">
        <v>167</v>
      </c>
      <c r="E142" s="220" t="s">
        <v>197</v>
      </c>
      <c r="F142" s="221" t="s">
        <v>198</v>
      </c>
      <c r="G142" s="222" t="s">
        <v>104</v>
      </c>
      <c r="H142" s="223">
        <v>260</v>
      </c>
      <c r="I142" s="224"/>
      <c r="J142" s="225">
        <f>ROUND(I142*H142,2)</f>
        <v>0</v>
      </c>
      <c r="K142" s="221" t="s">
        <v>170</v>
      </c>
      <c r="L142" s="44"/>
      <c r="M142" s="226" t="s">
        <v>1</v>
      </c>
      <c r="N142" s="227" t="s">
        <v>41</v>
      </c>
      <c r="O142" s="91"/>
      <c r="P142" s="228">
        <f>O142*H142</f>
        <v>0</v>
      </c>
      <c r="Q142" s="228">
        <v>0</v>
      </c>
      <c r="R142" s="228">
        <f>Q142*H142</f>
        <v>0</v>
      </c>
      <c r="S142" s="228">
        <v>0.205</v>
      </c>
      <c r="T142" s="229">
        <f>S142*H142</f>
        <v>53.3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105</v>
      </c>
      <c r="AT142" s="230" t="s">
        <v>167</v>
      </c>
      <c r="AU142" s="230" t="s">
        <v>86</v>
      </c>
      <c r="AY142" s="17" t="s">
        <v>165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84</v>
      </c>
      <c r="BK142" s="231">
        <f>ROUND(I142*H142,2)</f>
        <v>0</v>
      </c>
      <c r="BL142" s="17" t="s">
        <v>105</v>
      </c>
      <c r="BM142" s="230" t="s">
        <v>199</v>
      </c>
    </row>
    <row r="143" spans="1:51" s="13" customFormat="1" ht="12">
      <c r="A143" s="13"/>
      <c r="B143" s="232"/>
      <c r="C143" s="233"/>
      <c r="D143" s="234" t="s">
        <v>172</v>
      </c>
      <c r="E143" s="235" t="s">
        <v>1</v>
      </c>
      <c r="F143" s="236" t="s">
        <v>108</v>
      </c>
      <c r="G143" s="233"/>
      <c r="H143" s="237">
        <v>260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172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165</v>
      </c>
    </row>
    <row r="144" spans="1:65" s="2" customFormat="1" ht="16.5" customHeight="1">
      <c r="A144" s="38"/>
      <c r="B144" s="39"/>
      <c r="C144" s="219" t="s">
        <v>200</v>
      </c>
      <c r="D144" s="219" t="s">
        <v>167</v>
      </c>
      <c r="E144" s="220" t="s">
        <v>201</v>
      </c>
      <c r="F144" s="221" t="s">
        <v>202</v>
      </c>
      <c r="G144" s="222" t="s">
        <v>104</v>
      </c>
      <c r="H144" s="223">
        <v>460</v>
      </c>
      <c r="I144" s="224"/>
      <c r="J144" s="225">
        <f>ROUND(I144*H144,2)</f>
        <v>0</v>
      </c>
      <c r="K144" s="221" t="s">
        <v>170</v>
      </c>
      <c r="L144" s="44"/>
      <c r="M144" s="226" t="s">
        <v>1</v>
      </c>
      <c r="N144" s="227" t="s">
        <v>41</v>
      </c>
      <c r="O144" s="91"/>
      <c r="P144" s="228">
        <f>O144*H144</f>
        <v>0</v>
      </c>
      <c r="Q144" s="228">
        <v>0</v>
      </c>
      <c r="R144" s="228">
        <f>Q144*H144</f>
        <v>0</v>
      </c>
      <c r="S144" s="228">
        <v>0.04</v>
      </c>
      <c r="T144" s="229">
        <f>S144*H144</f>
        <v>18.400000000000002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105</v>
      </c>
      <c r="AT144" s="230" t="s">
        <v>167</v>
      </c>
      <c r="AU144" s="230" t="s">
        <v>86</v>
      </c>
      <c r="AY144" s="17" t="s">
        <v>165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84</v>
      </c>
      <c r="BK144" s="231">
        <f>ROUND(I144*H144,2)</f>
        <v>0</v>
      </c>
      <c r="BL144" s="17" t="s">
        <v>105</v>
      </c>
      <c r="BM144" s="230" t="s">
        <v>203</v>
      </c>
    </row>
    <row r="145" spans="1:51" s="13" customFormat="1" ht="12">
      <c r="A145" s="13"/>
      <c r="B145" s="232"/>
      <c r="C145" s="233"/>
      <c r="D145" s="234" t="s">
        <v>172</v>
      </c>
      <c r="E145" s="235" t="s">
        <v>1</v>
      </c>
      <c r="F145" s="236" t="s">
        <v>132</v>
      </c>
      <c r="G145" s="233"/>
      <c r="H145" s="237">
        <v>460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172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165</v>
      </c>
    </row>
    <row r="146" spans="1:65" s="2" customFormat="1" ht="33" customHeight="1">
      <c r="A146" s="38"/>
      <c r="B146" s="39"/>
      <c r="C146" s="219" t="s">
        <v>204</v>
      </c>
      <c r="D146" s="219" t="s">
        <v>167</v>
      </c>
      <c r="E146" s="220" t="s">
        <v>205</v>
      </c>
      <c r="F146" s="221" t="s">
        <v>206</v>
      </c>
      <c r="G146" s="222" t="s">
        <v>113</v>
      </c>
      <c r="H146" s="223">
        <v>69</v>
      </c>
      <c r="I146" s="224"/>
      <c r="J146" s="225">
        <f>ROUND(I146*H146,2)</f>
        <v>0</v>
      </c>
      <c r="K146" s="221" t="s">
        <v>170</v>
      </c>
      <c r="L146" s="44"/>
      <c r="M146" s="226" t="s">
        <v>1</v>
      </c>
      <c r="N146" s="227" t="s">
        <v>41</v>
      </c>
      <c r="O146" s="91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105</v>
      </c>
      <c r="AT146" s="230" t="s">
        <v>167</v>
      </c>
      <c r="AU146" s="230" t="s">
        <v>86</v>
      </c>
      <c r="AY146" s="17" t="s">
        <v>165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84</v>
      </c>
      <c r="BK146" s="231">
        <f>ROUND(I146*H146,2)</f>
        <v>0</v>
      </c>
      <c r="BL146" s="17" t="s">
        <v>105</v>
      </c>
      <c r="BM146" s="230" t="s">
        <v>207</v>
      </c>
    </row>
    <row r="147" spans="1:51" s="13" customFormat="1" ht="12">
      <c r="A147" s="13"/>
      <c r="B147" s="232"/>
      <c r="C147" s="233"/>
      <c r="D147" s="234" t="s">
        <v>172</v>
      </c>
      <c r="E147" s="235" t="s">
        <v>1</v>
      </c>
      <c r="F147" s="236" t="s">
        <v>111</v>
      </c>
      <c r="G147" s="233"/>
      <c r="H147" s="237">
        <v>69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172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165</v>
      </c>
    </row>
    <row r="148" spans="1:65" s="2" customFormat="1" ht="33" customHeight="1">
      <c r="A148" s="38"/>
      <c r="B148" s="39"/>
      <c r="C148" s="219" t="s">
        <v>137</v>
      </c>
      <c r="D148" s="219" t="s">
        <v>167</v>
      </c>
      <c r="E148" s="220" t="s">
        <v>208</v>
      </c>
      <c r="F148" s="221" t="s">
        <v>209</v>
      </c>
      <c r="G148" s="222" t="s">
        <v>113</v>
      </c>
      <c r="H148" s="223">
        <v>83.7</v>
      </c>
      <c r="I148" s="224"/>
      <c r="J148" s="225">
        <f>ROUND(I148*H148,2)</f>
        <v>0</v>
      </c>
      <c r="K148" s="221" t="s">
        <v>170</v>
      </c>
      <c r="L148" s="44"/>
      <c r="M148" s="226" t="s">
        <v>1</v>
      </c>
      <c r="N148" s="227" t="s">
        <v>41</v>
      </c>
      <c r="O148" s="91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0" t="s">
        <v>105</v>
      </c>
      <c r="AT148" s="230" t="s">
        <v>167</v>
      </c>
      <c r="AU148" s="230" t="s">
        <v>86</v>
      </c>
      <c r="AY148" s="17" t="s">
        <v>165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7" t="s">
        <v>84</v>
      </c>
      <c r="BK148" s="231">
        <f>ROUND(I148*H148,2)</f>
        <v>0</v>
      </c>
      <c r="BL148" s="17" t="s">
        <v>105</v>
      </c>
      <c r="BM148" s="230" t="s">
        <v>210</v>
      </c>
    </row>
    <row r="149" spans="1:51" s="13" customFormat="1" ht="12">
      <c r="A149" s="13"/>
      <c r="B149" s="232"/>
      <c r="C149" s="233"/>
      <c r="D149" s="234" t="s">
        <v>172</v>
      </c>
      <c r="E149" s="235" t="s">
        <v>1</v>
      </c>
      <c r="F149" s="236" t="s">
        <v>116</v>
      </c>
      <c r="G149" s="233"/>
      <c r="H149" s="237">
        <v>83.7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172</v>
      </c>
      <c r="AU149" s="243" t="s">
        <v>86</v>
      </c>
      <c r="AV149" s="13" t="s">
        <v>86</v>
      </c>
      <c r="AW149" s="13" t="s">
        <v>32</v>
      </c>
      <c r="AX149" s="13" t="s">
        <v>84</v>
      </c>
      <c r="AY149" s="243" t="s">
        <v>165</v>
      </c>
    </row>
    <row r="150" spans="1:65" s="2" customFormat="1" ht="33" customHeight="1">
      <c r="A150" s="38"/>
      <c r="B150" s="39"/>
      <c r="C150" s="219" t="s">
        <v>211</v>
      </c>
      <c r="D150" s="219" t="s">
        <v>167</v>
      </c>
      <c r="E150" s="220" t="s">
        <v>212</v>
      </c>
      <c r="F150" s="221" t="s">
        <v>213</v>
      </c>
      <c r="G150" s="222" t="s">
        <v>113</v>
      </c>
      <c r="H150" s="223">
        <v>152.7</v>
      </c>
      <c r="I150" s="224"/>
      <c r="J150" s="225">
        <f>ROUND(I150*H150,2)</f>
        <v>0</v>
      </c>
      <c r="K150" s="221" t="s">
        <v>170</v>
      </c>
      <c r="L150" s="44"/>
      <c r="M150" s="226" t="s">
        <v>1</v>
      </c>
      <c r="N150" s="227" t="s">
        <v>41</v>
      </c>
      <c r="O150" s="91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0" t="s">
        <v>105</v>
      </c>
      <c r="AT150" s="230" t="s">
        <v>167</v>
      </c>
      <c r="AU150" s="230" t="s">
        <v>86</v>
      </c>
      <c r="AY150" s="17" t="s">
        <v>165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7" t="s">
        <v>84</v>
      </c>
      <c r="BK150" s="231">
        <f>ROUND(I150*H150,2)</f>
        <v>0</v>
      </c>
      <c r="BL150" s="17" t="s">
        <v>105</v>
      </c>
      <c r="BM150" s="230" t="s">
        <v>214</v>
      </c>
    </row>
    <row r="151" spans="1:51" s="13" customFormat="1" ht="12">
      <c r="A151" s="13"/>
      <c r="B151" s="232"/>
      <c r="C151" s="233"/>
      <c r="D151" s="234" t="s">
        <v>172</v>
      </c>
      <c r="E151" s="235" t="s">
        <v>1</v>
      </c>
      <c r="F151" s="236" t="s">
        <v>111</v>
      </c>
      <c r="G151" s="233"/>
      <c r="H151" s="237">
        <v>69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172</v>
      </c>
      <c r="AU151" s="243" t="s">
        <v>86</v>
      </c>
      <c r="AV151" s="13" t="s">
        <v>86</v>
      </c>
      <c r="AW151" s="13" t="s">
        <v>32</v>
      </c>
      <c r="AX151" s="13" t="s">
        <v>76</v>
      </c>
      <c r="AY151" s="243" t="s">
        <v>165</v>
      </c>
    </row>
    <row r="152" spans="1:51" s="13" customFormat="1" ht="12">
      <c r="A152" s="13"/>
      <c r="B152" s="232"/>
      <c r="C152" s="233"/>
      <c r="D152" s="234" t="s">
        <v>172</v>
      </c>
      <c r="E152" s="235" t="s">
        <v>1</v>
      </c>
      <c r="F152" s="236" t="s">
        <v>116</v>
      </c>
      <c r="G152" s="233"/>
      <c r="H152" s="237">
        <v>83.7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172</v>
      </c>
      <c r="AU152" s="243" t="s">
        <v>86</v>
      </c>
      <c r="AV152" s="13" t="s">
        <v>86</v>
      </c>
      <c r="AW152" s="13" t="s">
        <v>32</v>
      </c>
      <c r="AX152" s="13" t="s">
        <v>76</v>
      </c>
      <c r="AY152" s="243" t="s">
        <v>165</v>
      </c>
    </row>
    <row r="153" spans="1:51" s="14" customFormat="1" ht="12">
      <c r="A153" s="14"/>
      <c r="B153" s="248"/>
      <c r="C153" s="249"/>
      <c r="D153" s="234" t="s">
        <v>172</v>
      </c>
      <c r="E153" s="250" t="s">
        <v>120</v>
      </c>
      <c r="F153" s="251" t="s">
        <v>215</v>
      </c>
      <c r="G153" s="249"/>
      <c r="H153" s="252">
        <v>152.7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172</v>
      </c>
      <c r="AU153" s="258" t="s">
        <v>86</v>
      </c>
      <c r="AV153" s="14" t="s">
        <v>105</v>
      </c>
      <c r="AW153" s="14" t="s">
        <v>32</v>
      </c>
      <c r="AX153" s="14" t="s">
        <v>84</v>
      </c>
      <c r="AY153" s="258" t="s">
        <v>165</v>
      </c>
    </row>
    <row r="154" spans="1:65" s="2" customFormat="1" ht="37.8" customHeight="1">
      <c r="A154" s="38"/>
      <c r="B154" s="39"/>
      <c r="C154" s="219" t="s">
        <v>216</v>
      </c>
      <c r="D154" s="219" t="s">
        <v>167</v>
      </c>
      <c r="E154" s="220" t="s">
        <v>217</v>
      </c>
      <c r="F154" s="221" t="s">
        <v>218</v>
      </c>
      <c r="G154" s="222" t="s">
        <v>113</v>
      </c>
      <c r="H154" s="223">
        <v>152.7</v>
      </c>
      <c r="I154" s="224"/>
      <c r="J154" s="225">
        <f>ROUND(I154*H154,2)</f>
        <v>0</v>
      </c>
      <c r="K154" s="221" t="s">
        <v>170</v>
      </c>
      <c r="L154" s="44"/>
      <c r="M154" s="226" t="s">
        <v>1</v>
      </c>
      <c r="N154" s="227" t="s">
        <v>41</v>
      </c>
      <c r="O154" s="91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0" t="s">
        <v>105</v>
      </c>
      <c r="AT154" s="230" t="s">
        <v>167</v>
      </c>
      <c r="AU154" s="230" t="s">
        <v>86</v>
      </c>
      <c r="AY154" s="17" t="s">
        <v>165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7" t="s">
        <v>84</v>
      </c>
      <c r="BK154" s="231">
        <f>ROUND(I154*H154,2)</f>
        <v>0</v>
      </c>
      <c r="BL154" s="17" t="s">
        <v>105</v>
      </c>
      <c r="BM154" s="230" t="s">
        <v>219</v>
      </c>
    </row>
    <row r="155" spans="1:47" s="2" customFormat="1" ht="12">
      <c r="A155" s="38"/>
      <c r="B155" s="39"/>
      <c r="C155" s="40"/>
      <c r="D155" s="234" t="s">
        <v>180</v>
      </c>
      <c r="E155" s="40"/>
      <c r="F155" s="244" t="s">
        <v>220</v>
      </c>
      <c r="G155" s="40"/>
      <c r="H155" s="40"/>
      <c r="I155" s="245"/>
      <c r="J155" s="40"/>
      <c r="K155" s="40"/>
      <c r="L155" s="44"/>
      <c r="M155" s="246"/>
      <c r="N155" s="247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180</v>
      </c>
      <c r="AU155" s="17" t="s">
        <v>86</v>
      </c>
    </row>
    <row r="156" spans="1:51" s="13" customFormat="1" ht="12">
      <c r="A156" s="13"/>
      <c r="B156" s="232"/>
      <c r="C156" s="233"/>
      <c r="D156" s="234" t="s">
        <v>172</v>
      </c>
      <c r="E156" s="235" t="s">
        <v>1</v>
      </c>
      <c r="F156" s="236" t="s">
        <v>120</v>
      </c>
      <c r="G156" s="233"/>
      <c r="H156" s="237">
        <v>152.7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172</v>
      </c>
      <c r="AU156" s="243" t="s">
        <v>86</v>
      </c>
      <c r="AV156" s="13" t="s">
        <v>86</v>
      </c>
      <c r="AW156" s="13" t="s">
        <v>32</v>
      </c>
      <c r="AX156" s="13" t="s">
        <v>84</v>
      </c>
      <c r="AY156" s="243" t="s">
        <v>165</v>
      </c>
    </row>
    <row r="157" spans="1:65" s="2" customFormat="1" ht="33" customHeight="1">
      <c r="A157" s="38"/>
      <c r="B157" s="39"/>
      <c r="C157" s="219" t="s">
        <v>221</v>
      </c>
      <c r="D157" s="219" t="s">
        <v>167</v>
      </c>
      <c r="E157" s="220" t="s">
        <v>222</v>
      </c>
      <c r="F157" s="221" t="s">
        <v>223</v>
      </c>
      <c r="G157" s="222" t="s">
        <v>224</v>
      </c>
      <c r="H157" s="223">
        <v>267.225</v>
      </c>
      <c r="I157" s="224"/>
      <c r="J157" s="225">
        <f>ROUND(I157*H157,2)</f>
        <v>0</v>
      </c>
      <c r="K157" s="221" t="s">
        <v>170</v>
      </c>
      <c r="L157" s="44"/>
      <c r="M157" s="226" t="s">
        <v>1</v>
      </c>
      <c r="N157" s="227" t="s">
        <v>41</v>
      </c>
      <c r="O157" s="91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0" t="s">
        <v>105</v>
      </c>
      <c r="AT157" s="230" t="s">
        <v>167</v>
      </c>
      <c r="AU157" s="230" t="s">
        <v>86</v>
      </c>
      <c r="AY157" s="17" t="s">
        <v>165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84</v>
      </c>
      <c r="BK157" s="231">
        <f>ROUND(I157*H157,2)</f>
        <v>0</v>
      </c>
      <c r="BL157" s="17" t="s">
        <v>105</v>
      </c>
      <c r="BM157" s="230" t="s">
        <v>225</v>
      </c>
    </row>
    <row r="158" spans="1:47" s="2" customFormat="1" ht="12">
      <c r="A158" s="38"/>
      <c r="B158" s="39"/>
      <c r="C158" s="40"/>
      <c r="D158" s="234" t="s">
        <v>180</v>
      </c>
      <c r="E158" s="40"/>
      <c r="F158" s="244" t="s">
        <v>226</v>
      </c>
      <c r="G158" s="40"/>
      <c r="H158" s="40"/>
      <c r="I158" s="245"/>
      <c r="J158" s="40"/>
      <c r="K158" s="40"/>
      <c r="L158" s="44"/>
      <c r="M158" s="246"/>
      <c r="N158" s="247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180</v>
      </c>
      <c r="AU158" s="17" t="s">
        <v>86</v>
      </c>
    </row>
    <row r="159" spans="1:51" s="13" customFormat="1" ht="12">
      <c r="A159" s="13"/>
      <c r="B159" s="232"/>
      <c r="C159" s="233"/>
      <c r="D159" s="234" t="s">
        <v>172</v>
      </c>
      <c r="E159" s="235" t="s">
        <v>1</v>
      </c>
      <c r="F159" s="236" t="s">
        <v>120</v>
      </c>
      <c r="G159" s="233"/>
      <c r="H159" s="237">
        <v>152.7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172</v>
      </c>
      <c r="AU159" s="243" t="s">
        <v>86</v>
      </c>
      <c r="AV159" s="13" t="s">
        <v>86</v>
      </c>
      <c r="AW159" s="13" t="s">
        <v>32</v>
      </c>
      <c r="AX159" s="13" t="s">
        <v>84</v>
      </c>
      <c r="AY159" s="243" t="s">
        <v>165</v>
      </c>
    </row>
    <row r="160" spans="1:51" s="13" customFormat="1" ht="12">
      <c r="A160" s="13"/>
      <c r="B160" s="232"/>
      <c r="C160" s="233"/>
      <c r="D160" s="234" t="s">
        <v>172</v>
      </c>
      <c r="E160" s="233"/>
      <c r="F160" s="236" t="s">
        <v>227</v>
      </c>
      <c r="G160" s="233"/>
      <c r="H160" s="237">
        <v>267.225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172</v>
      </c>
      <c r="AU160" s="243" t="s">
        <v>86</v>
      </c>
      <c r="AV160" s="13" t="s">
        <v>86</v>
      </c>
      <c r="AW160" s="13" t="s">
        <v>4</v>
      </c>
      <c r="AX160" s="13" t="s">
        <v>84</v>
      </c>
      <c r="AY160" s="243" t="s">
        <v>165</v>
      </c>
    </row>
    <row r="161" spans="1:65" s="2" customFormat="1" ht="16.5" customHeight="1">
      <c r="A161" s="38"/>
      <c r="B161" s="39"/>
      <c r="C161" s="219" t="s">
        <v>228</v>
      </c>
      <c r="D161" s="219" t="s">
        <v>167</v>
      </c>
      <c r="E161" s="220" t="s">
        <v>229</v>
      </c>
      <c r="F161" s="221" t="s">
        <v>230</v>
      </c>
      <c r="G161" s="222" t="s">
        <v>113</v>
      </c>
      <c r="H161" s="223">
        <v>152.7</v>
      </c>
      <c r="I161" s="224"/>
      <c r="J161" s="225">
        <f>ROUND(I161*H161,2)</f>
        <v>0</v>
      </c>
      <c r="K161" s="221" t="s">
        <v>170</v>
      </c>
      <c r="L161" s="44"/>
      <c r="M161" s="226" t="s">
        <v>1</v>
      </c>
      <c r="N161" s="227" t="s">
        <v>41</v>
      </c>
      <c r="O161" s="91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0" t="s">
        <v>105</v>
      </c>
      <c r="AT161" s="230" t="s">
        <v>167</v>
      </c>
      <c r="AU161" s="230" t="s">
        <v>86</v>
      </c>
      <c r="AY161" s="17" t="s">
        <v>165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7" t="s">
        <v>84</v>
      </c>
      <c r="BK161" s="231">
        <f>ROUND(I161*H161,2)</f>
        <v>0</v>
      </c>
      <c r="BL161" s="17" t="s">
        <v>105</v>
      </c>
      <c r="BM161" s="230" t="s">
        <v>231</v>
      </c>
    </row>
    <row r="162" spans="1:51" s="13" customFormat="1" ht="12">
      <c r="A162" s="13"/>
      <c r="B162" s="232"/>
      <c r="C162" s="233"/>
      <c r="D162" s="234" t="s">
        <v>172</v>
      </c>
      <c r="E162" s="235" t="s">
        <v>1</v>
      </c>
      <c r="F162" s="236" t="s">
        <v>120</v>
      </c>
      <c r="G162" s="233"/>
      <c r="H162" s="237">
        <v>152.7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172</v>
      </c>
      <c r="AU162" s="243" t="s">
        <v>86</v>
      </c>
      <c r="AV162" s="13" t="s">
        <v>86</v>
      </c>
      <c r="AW162" s="13" t="s">
        <v>32</v>
      </c>
      <c r="AX162" s="13" t="s">
        <v>84</v>
      </c>
      <c r="AY162" s="243" t="s">
        <v>165</v>
      </c>
    </row>
    <row r="163" spans="1:65" s="2" customFormat="1" ht="21.75" customHeight="1">
      <c r="A163" s="38"/>
      <c r="B163" s="39"/>
      <c r="C163" s="219" t="s">
        <v>8</v>
      </c>
      <c r="D163" s="219" t="s">
        <v>167</v>
      </c>
      <c r="E163" s="220" t="s">
        <v>232</v>
      </c>
      <c r="F163" s="221" t="s">
        <v>233</v>
      </c>
      <c r="G163" s="222" t="s">
        <v>95</v>
      </c>
      <c r="H163" s="223">
        <v>276</v>
      </c>
      <c r="I163" s="224"/>
      <c r="J163" s="225">
        <f>ROUND(I163*H163,2)</f>
        <v>0</v>
      </c>
      <c r="K163" s="221" t="s">
        <v>170</v>
      </c>
      <c r="L163" s="44"/>
      <c r="M163" s="226" t="s">
        <v>1</v>
      </c>
      <c r="N163" s="227" t="s">
        <v>41</v>
      </c>
      <c r="O163" s="91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0" t="s">
        <v>105</v>
      </c>
      <c r="AT163" s="230" t="s">
        <v>167</v>
      </c>
      <c r="AU163" s="230" t="s">
        <v>86</v>
      </c>
      <c r="AY163" s="17" t="s">
        <v>165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7" t="s">
        <v>84</v>
      </c>
      <c r="BK163" s="231">
        <f>ROUND(I163*H163,2)</f>
        <v>0</v>
      </c>
      <c r="BL163" s="17" t="s">
        <v>105</v>
      </c>
      <c r="BM163" s="230" t="s">
        <v>234</v>
      </c>
    </row>
    <row r="164" spans="1:51" s="13" customFormat="1" ht="12">
      <c r="A164" s="13"/>
      <c r="B164" s="232"/>
      <c r="C164" s="233"/>
      <c r="D164" s="234" t="s">
        <v>172</v>
      </c>
      <c r="E164" s="235" t="s">
        <v>1</v>
      </c>
      <c r="F164" s="236" t="s">
        <v>123</v>
      </c>
      <c r="G164" s="233"/>
      <c r="H164" s="237">
        <v>276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172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165</v>
      </c>
    </row>
    <row r="165" spans="1:65" s="2" customFormat="1" ht="16.5" customHeight="1">
      <c r="A165" s="38"/>
      <c r="B165" s="39"/>
      <c r="C165" s="259" t="s">
        <v>235</v>
      </c>
      <c r="D165" s="259" t="s">
        <v>236</v>
      </c>
      <c r="E165" s="260" t="s">
        <v>237</v>
      </c>
      <c r="F165" s="261" t="s">
        <v>238</v>
      </c>
      <c r="G165" s="262" t="s">
        <v>239</v>
      </c>
      <c r="H165" s="263">
        <v>55.2</v>
      </c>
      <c r="I165" s="264"/>
      <c r="J165" s="265">
        <f>ROUND(I165*H165,2)</f>
        <v>0</v>
      </c>
      <c r="K165" s="261" t="s">
        <v>170</v>
      </c>
      <c r="L165" s="266"/>
      <c r="M165" s="267" t="s">
        <v>1</v>
      </c>
      <c r="N165" s="268" t="s">
        <v>41</v>
      </c>
      <c r="O165" s="91"/>
      <c r="P165" s="228">
        <f>O165*H165</f>
        <v>0</v>
      </c>
      <c r="Q165" s="228">
        <v>0.001</v>
      </c>
      <c r="R165" s="228">
        <f>Q165*H165</f>
        <v>0.055200000000000006</v>
      </c>
      <c r="S165" s="228">
        <v>0</v>
      </c>
      <c r="T165" s="22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200</v>
      </c>
      <c r="AT165" s="230" t="s">
        <v>236</v>
      </c>
      <c r="AU165" s="230" t="s">
        <v>86</v>
      </c>
      <c r="AY165" s="17" t="s">
        <v>165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84</v>
      </c>
      <c r="BK165" s="231">
        <f>ROUND(I165*H165,2)</f>
        <v>0</v>
      </c>
      <c r="BL165" s="17" t="s">
        <v>105</v>
      </c>
      <c r="BM165" s="230" t="s">
        <v>240</v>
      </c>
    </row>
    <row r="166" spans="1:47" s="2" customFormat="1" ht="12">
      <c r="A166" s="38"/>
      <c r="B166" s="39"/>
      <c r="C166" s="40"/>
      <c r="D166" s="234" t="s">
        <v>180</v>
      </c>
      <c r="E166" s="40"/>
      <c r="F166" s="244" t="s">
        <v>241</v>
      </c>
      <c r="G166" s="40"/>
      <c r="H166" s="40"/>
      <c r="I166" s="245"/>
      <c r="J166" s="40"/>
      <c r="K166" s="40"/>
      <c r="L166" s="44"/>
      <c r="M166" s="246"/>
      <c r="N166" s="247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180</v>
      </c>
      <c r="AU166" s="17" t="s">
        <v>86</v>
      </c>
    </row>
    <row r="167" spans="1:51" s="13" customFormat="1" ht="12">
      <c r="A167" s="13"/>
      <c r="B167" s="232"/>
      <c r="C167" s="233"/>
      <c r="D167" s="234" t="s">
        <v>172</v>
      </c>
      <c r="E167" s="235" t="s">
        <v>1</v>
      </c>
      <c r="F167" s="236" t="s">
        <v>123</v>
      </c>
      <c r="G167" s="233"/>
      <c r="H167" s="237">
        <v>276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172</v>
      </c>
      <c r="AU167" s="243" t="s">
        <v>86</v>
      </c>
      <c r="AV167" s="13" t="s">
        <v>86</v>
      </c>
      <c r="AW167" s="13" t="s">
        <v>32</v>
      </c>
      <c r="AX167" s="13" t="s">
        <v>84</v>
      </c>
      <c r="AY167" s="243" t="s">
        <v>165</v>
      </c>
    </row>
    <row r="168" spans="1:51" s="13" customFormat="1" ht="12">
      <c r="A168" s="13"/>
      <c r="B168" s="232"/>
      <c r="C168" s="233"/>
      <c r="D168" s="234" t="s">
        <v>172</v>
      </c>
      <c r="E168" s="233"/>
      <c r="F168" s="236" t="s">
        <v>242</v>
      </c>
      <c r="G168" s="233"/>
      <c r="H168" s="237">
        <v>55.2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172</v>
      </c>
      <c r="AU168" s="243" t="s">
        <v>86</v>
      </c>
      <c r="AV168" s="13" t="s">
        <v>86</v>
      </c>
      <c r="AW168" s="13" t="s">
        <v>4</v>
      </c>
      <c r="AX168" s="13" t="s">
        <v>84</v>
      </c>
      <c r="AY168" s="243" t="s">
        <v>165</v>
      </c>
    </row>
    <row r="169" spans="1:65" s="2" customFormat="1" ht="33" customHeight="1">
      <c r="A169" s="38"/>
      <c r="B169" s="39"/>
      <c r="C169" s="219" t="s">
        <v>243</v>
      </c>
      <c r="D169" s="219" t="s">
        <v>167</v>
      </c>
      <c r="E169" s="220" t="s">
        <v>244</v>
      </c>
      <c r="F169" s="221" t="s">
        <v>245</v>
      </c>
      <c r="G169" s="222" t="s">
        <v>95</v>
      </c>
      <c r="H169" s="223">
        <v>276</v>
      </c>
      <c r="I169" s="224"/>
      <c r="J169" s="225">
        <f>ROUND(I169*H169,2)</f>
        <v>0</v>
      </c>
      <c r="K169" s="221" t="s">
        <v>170</v>
      </c>
      <c r="L169" s="44"/>
      <c r="M169" s="226" t="s">
        <v>1</v>
      </c>
      <c r="N169" s="227" t="s">
        <v>41</v>
      </c>
      <c r="O169" s="91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0" t="s">
        <v>105</v>
      </c>
      <c r="AT169" s="230" t="s">
        <v>167</v>
      </c>
      <c r="AU169" s="230" t="s">
        <v>86</v>
      </c>
      <c r="AY169" s="17" t="s">
        <v>165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84</v>
      </c>
      <c r="BK169" s="231">
        <f>ROUND(I169*H169,2)</f>
        <v>0</v>
      </c>
      <c r="BL169" s="17" t="s">
        <v>105</v>
      </c>
      <c r="BM169" s="230" t="s">
        <v>246</v>
      </c>
    </row>
    <row r="170" spans="1:51" s="13" customFormat="1" ht="12">
      <c r="A170" s="13"/>
      <c r="B170" s="232"/>
      <c r="C170" s="233"/>
      <c r="D170" s="234" t="s">
        <v>172</v>
      </c>
      <c r="E170" s="235" t="s">
        <v>1</v>
      </c>
      <c r="F170" s="236" t="s">
        <v>123</v>
      </c>
      <c r="G170" s="233"/>
      <c r="H170" s="237">
        <v>276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172</v>
      </c>
      <c r="AU170" s="243" t="s">
        <v>86</v>
      </c>
      <c r="AV170" s="13" t="s">
        <v>86</v>
      </c>
      <c r="AW170" s="13" t="s">
        <v>32</v>
      </c>
      <c r="AX170" s="13" t="s">
        <v>84</v>
      </c>
      <c r="AY170" s="243" t="s">
        <v>165</v>
      </c>
    </row>
    <row r="171" spans="1:65" s="2" customFormat="1" ht="16.5" customHeight="1">
      <c r="A171" s="38"/>
      <c r="B171" s="39"/>
      <c r="C171" s="259" t="s">
        <v>247</v>
      </c>
      <c r="D171" s="259" t="s">
        <v>236</v>
      </c>
      <c r="E171" s="260" t="s">
        <v>248</v>
      </c>
      <c r="F171" s="261" t="s">
        <v>249</v>
      </c>
      <c r="G171" s="262" t="s">
        <v>224</v>
      </c>
      <c r="H171" s="263">
        <v>120.75</v>
      </c>
      <c r="I171" s="264"/>
      <c r="J171" s="265">
        <f>ROUND(I171*H171,2)</f>
        <v>0</v>
      </c>
      <c r="K171" s="261" t="s">
        <v>170</v>
      </c>
      <c r="L171" s="266"/>
      <c r="M171" s="267" t="s">
        <v>1</v>
      </c>
      <c r="N171" s="268" t="s">
        <v>41</v>
      </c>
      <c r="O171" s="91"/>
      <c r="P171" s="228">
        <f>O171*H171</f>
        <v>0</v>
      </c>
      <c r="Q171" s="228">
        <v>1</v>
      </c>
      <c r="R171" s="228">
        <f>Q171*H171</f>
        <v>120.75</v>
      </c>
      <c r="S171" s="228">
        <v>0</v>
      </c>
      <c r="T171" s="22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0" t="s">
        <v>200</v>
      </c>
      <c r="AT171" s="230" t="s">
        <v>236</v>
      </c>
      <c r="AU171" s="230" t="s">
        <v>86</v>
      </c>
      <c r="AY171" s="17" t="s">
        <v>165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84</v>
      </c>
      <c r="BK171" s="231">
        <f>ROUND(I171*H171,2)</f>
        <v>0</v>
      </c>
      <c r="BL171" s="17" t="s">
        <v>105</v>
      </c>
      <c r="BM171" s="230" t="s">
        <v>250</v>
      </c>
    </row>
    <row r="172" spans="1:47" s="2" customFormat="1" ht="12">
      <c r="A172" s="38"/>
      <c r="B172" s="39"/>
      <c r="C172" s="40"/>
      <c r="D172" s="234" t="s">
        <v>180</v>
      </c>
      <c r="E172" s="40"/>
      <c r="F172" s="244" t="s">
        <v>251</v>
      </c>
      <c r="G172" s="40"/>
      <c r="H172" s="40"/>
      <c r="I172" s="245"/>
      <c r="J172" s="40"/>
      <c r="K172" s="40"/>
      <c r="L172" s="44"/>
      <c r="M172" s="246"/>
      <c r="N172" s="247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180</v>
      </c>
      <c r="AU172" s="17" t="s">
        <v>86</v>
      </c>
    </row>
    <row r="173" spans="1:51" s="13" customFormat="1" ht="12">
      <c r="A173" s="13"/>
      <c r="B173" s="232"/>
      <c r="C173" s="233"/>
      <c r="D173" s="234" t="s">
        <v>172</v>
      </c>
      <c r="E173" s="235" t="s">
        <v>1</v>
      </c>
      <c r="F173" s="236" t="s">
        <v>252</v>
      </c>
      <c r="G173" s="233"/>
      <c r="H173" s="237">
        <v>69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172</v>
      </c>
      <c r="AU173" s="243" t="s">
        <v>86</v>
      </c>
      <c r="AV173" s="13" t="s">
        <v>86</v>
      </c>
      <c r="AW173" s="13" t="s">
        <v>32</v>
      </c>
      <c r="AX173" s="13" t="s">
        <v>84</v>
      </c>
      <c r="AY173" s="243" t="s">
        <v>165</v>
      </c>
    </row>
    <row r="174" spans="1:51" s="13" customFormat="1" ht="12">
      <c r="A174" s="13"/>
      <c r="B174" s="232"/>
      <c r="C174" s="233"/>
      <c r="D174" s="234" t="s">
        <v>172</v>
      </c>
      <c r="E174" s="233"/>
      <c r="F174" s="236" t="s">
        <v>253</v>
      </c>
      <c r="G174" s="233"/>
      <c r="H174" s="237">
        <v>120.75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172</v>
      </c>
      <c r="AU174" s="243" t="s">
        <v>86</v>
      </c>
      <c r="AV174" s="13" t="s">
        <v>86</v>
      </c>
      <c r="AW174" s="13" t="s">
        <v>4</v>
      </c>
      <c r="AX174" s="13" t="s">
        <v>84</v>
      </c>
      <c r="AY174" s="243" t="s">
        <v>165</v>
      </c>
    </row>
    <row r="175" spans="1:65" s="2" customFormat="1" ht="24.15" customHeight="1">
      <c r="A175" s="38"/>
      <c r="B175" s="39"/>
      <c r="C175" s="219" t="s">
        <v>254</v>
      </c>
      <c r="D175" s="219" t="s">
        <v>167</v>
      </c>
      <c r="E175" s="220" t="s">
        <v>255</v>
      </c>
      <c r="F175" s="221" t="s">
        <v>256</v>
      </c>
      <c r="G175" s="222" t="s">
        <v>95</v>
      </c>
      <c r="H175" s="223">
        <v>276</v>
      </c>
      <c r="I175" s="224"/>
      <c r="J175" s="225">
        <f>ROUND(I175*H175,2)</f>
        <v>0</v>
      </c>
      <c r="K175" s="221" t="s">
        <v>170</v>
      </c>
      <c r="L175" s="44"/>
      <c r="M175" s="226" t="s">
        <v>1</v>
      </c>
      <c r="N175" s="227" t="s">
        <v>41</v>
      </c>
      <c r="O175" s="91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0" t="s">
        <v>105</v>
      </c>
      <c r="AT175" s="230" t="s">
        <v>167</v>
      </c>
      <c r="AU175" s="230" t="s">
        <v>86</v>
      </c>
      <c r="AY175" s="17" t="s">
        <v>165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84</v>
      </c>
      <c r="BK175" s="231">
        <f>ROUND(I175*H175,2)</f>
        <v>0</v>
      </c>
      <c r="BL175" s="17" t="s">
        <v>105</v>
      </c>
      <c r="BM175" s="230" t="s">
        <v>257</v>
      </c>
    </row>
    <row r="176" spans="1:51" s="13" customFormat="1" ht="12">
      <c r="A176" s="13"/>
      <c r="B176" s="232"/>
      <c r="C176" s="233"/>
      <c r="D176" s="234" t="s">
        <v>172</v>
      </c>
      <c r="E176" s="235" t="s">
        <v>1</v>
      </c>
      <c r="F176" s="236" t="s">
        <v>123</v>
      </c>
      <c r="G176" s="233"/>
      <c r="H176" s="237">
        <v>276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172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165</v>
      </c>
    </row>
    <row r="177" spans="1:65" s="2" customFormat="1" ht="24.15" customHeight="1">
      <c r="A177" s="38"/>
      <c r="B177" s="39"/>
      <c r="C177" s="219" t="s">
        <v>258</v>
      </c>
      <c r="D177" s="219" t="s">
        <v>167</v>
      </c>
      <c r="E177" s="220" t="s">
        <v>259</v>
      </c>
      <c r="F177" s="221" t="s">
        <v>260</v>
      </c>
      <c r="G177" s="222" t="s">
        <v>95</v>
      </c>
      <c r="H177" s="223">
        <v>941</v>
      </c>
      <c r="I177" s="224"/>
      <c r="J177" s="225">
        <f>ROUND(I177*H177,2)</f>
        <v>0</v>
      </c>
      <c r="K177" s="221" t="s">
        <v>170</v>
      </c>
      <c r="L177" s="44"/>
      <c r="M177" s="226" t="s">
        <v>1</v>
      </c>
      <c r="N177" s="227" t="s">
        <v>41</v>
      </c>
      <c r="O177" s="91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0" t="s">
        <v>105</v>
      </c>
      <c r="AT177" s="230" t="s">
        <v>167</v>
      </c>
      <c r="AU177" s="230" t="s">
        <v>86</v>
      </c>
      <c r="AY177" s="17" t="s">
        <v>165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7" t="s">
        <v>84</v>
      </c>
      <c r="BK177" s="231">
        <f>ROUND(I177*H177,2)</f>
        <v>0</v>
      </c>
      <c r="BL177" s="17" t="s">
        <v>105</v>
      </c>
      <c r="BM177" s="230" t="s">
        <v>261</v>
      </c>
    </row>
    <row r="178" spans="1:51" s="13" customFormat="1" ht="12">
      <c r="A178" s="13"/>
      <c r="B178" s="232"/>
      <c r="C178" s="233"/>
      <c r="D178" s="234" t="s">
        <v>172</v>
      </c>
      <c r="E178" s="235" t="s">
        <v>1</v>
      </c>
      <c r="F178" s="236" t="s">
        <v>262</v>
      </c>
      <c r="G178" s="233"/>
      <c r="H178" s="237">
        <v>941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172</v>
      </c>
      <c r="AU178" s="243" t="s">
        <v>86</v>
      </c>
      <c r="AV178" s="13" t="s">
        <v>86</v>
      </c>
      <c r="AW178" s="13" t="s">
        <v>32</v>
      </c>
      <c r="AX178" s="13" t="s">
        <v>84</v>
      </c>
      <c r="AY178" s="243" t="s">
        <v>165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188</v>
      </c>
      <c r="F179" s="217" t="s">
        <v>263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SUM(P180:P197)</f>
        <v>0</v>
      </c>
      <c r="Q179" s="211"/>
      <c r="R179" s="212">
        <f>SUM(R180:R197)</f>
        <v>612.700846</v>
      </c>
      <c r="S179" s="211"/>
      <c r="T179" s="213">
        <f>SUM(T180:T197)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165</v>
      </c>
      <c r="BK179" s="216">
        <f>SUM(BK180:BK197)</f>
        <v>0</v>
      </c>
    </row>
    <row r="180" spans="1:65" s="2" customFormat="1" ht="16.5" customHeight="1">
      <c r="A180" s="38"/>
      <c r="B180" s="39"/>
      <c r="C180" s="219" t="s">
        <v>7</v>
      </c>
      <c r="D180" s="219" t="s">
        <v>167</v>
      </c>
      <c r="E180" s="220" t="s">
        <v>264</v>
      </c>
      <c r="F180" s="221" t="s">
        <v>265</v>
      </c>
      <c r="G180" s="222" t="s">
        <v>95</v>
      </c>
      <c r="H180" s="223">
        <v>847</v>
      </c>
      <c r="I180" s="224"/>
      <c r="J180" s="225">
        <f>ROUND(I180*H180,2)</f>
        <v>0</v>
      </c>
      <c r="K180" s="221" t="s">
        <v>170</v>
      </c>
      <c r="L180" s="44"/>
      <c r="M180" s="226" t="s">
        <v>1</v>
      </c>
      <c r="N180" s="227" t="s">
        <v>41</v>
      </c>
      <c r="O180" s="91"/>
      <c r="P180" s="228">
        <f>O180*H180</f>
        <v>0</v>
      </c>
      <c r="Q180" s="228">
        <v>0.46</v>
      </c>
      <c r="R180" s="228">
        <f>Q180*H180</f>
        <v>389.62</v>
      </c>
      <c r="S180" s="228">
        <v>0</v>
      </c>
      <c r="T180" s="22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0" t="s">
        <v>105</v>
      </c>
      <c r="AT180" s="230" t="s">
        <v>167</v>
      </c>
      <c r="AU180" s="230" t="s">
        <v>86</v>
      </c>
      <c r="AY180" s="17" t="s">
        <v>165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7" t="s">
        <v>84</v>
      </c>
      <c r="BK180" s="231">
        <f>ROUND(I180*H180,2)</f>
        <v>0</v>
      </c>
      <c r="BL180" s="17" t="s">
        <v>105</v>
      </c>
      <c r="BM180" s="230" t="s">
        <v>266</v>
      </c>
    </row>
    <row r="181" spans="1:51" s="13" customFormat="1" ht="12">
      <c r="A181" s="13"/>
      <c r="B181" s="232"/>
      <c r="C181" s="233"/>
      <c r="D181" s="234" t="s">
        <v>172</v>
      </c>
      <c r="E181" s="235" t="s">
        <v>1</v>
      </c>
      <c r="F181" s="236" t="s">
        <v>267</v>
      </c>
      <c r="G181" s="233"/>
      <c r="H181" s="237">
        <v>847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172</v>
      </c>
      <c r="AU181" s="243" t="s">
        <v>86</v>
      </c>
      <c r="AV181" s="13" t="s">
        <v>86</v>
      </c>
      <c r="AW181" s="13" t="s">
        <v>32</v>
      </c>
      <c r="AX181" s="13" t="s">
        <v>84</v>
      </c>
      <c r="AY181" s="243" t="s">
        <v>165</v>
      </c>
    </row>
    <row r="182" spans="1:65" s="2" customFormat="1" ht="24.15" customHeight="1">
      <c r="A182" s="38"/>
      <c r="B182" s="39"/>
      <c r="C182" s="219" t="s">
        <v>268</v>
      </c>
      <c r="D182" s="219" t="s">
        <v>167</v>
      </c>
      <c r="E182" s="220" t="s">
        <v>269</v>
      </c>
      <c r="F182" s="221" t="s">
        <v>270</v>
      </c>
      <c r="G182" s="222" t="s">
        <v>95</v>
      </c>
      <c r="H182" s="223">
        <v>104</v>
      </c>
      <c r="I182" s="224"/>
      <c r="J182" s="225">
        <f>ROUND(I182*H182,2)</f>
        <v>0</v>
      </c>
      <c r="K182" s="221" t="s">
        <v>170</v>
      </c>
      <c r="L182" s="44"/>
      <c r="M182" s="226" t="s">
        <v>1</v>
      </c>
      <c r="N182" s="227" t="s">
        <v>41</v>
      </c>
      <c r="O182" s="91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0" t="s">
        <v>105</v>
      </c>
      <c r="AT182" s="230" t="s">
        <v>167</v>
      </c>
      <c r="AU182" s="230" t="s">
        <v>86</v>
      </c>
      <c r="AY182" s="17" t="s">
        <v>165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7" t="s">
        <v>84</v>
      </c>
      <c r="BK182" s="231">
        <f>ROUND(I182*H182,2)</f>
        <v>0</v>
      </c>
      <c r="BL182" s="17" t="s">
        <v>105</v>
      </c>
      <c r="BM182" s="230" t="s">
        <v>271</v>
      </c>
    </row>
    <row r="183" spans="1:51" s="13" customFormat="1" ht="12">
      <c r="A183" s="13"/>
      <c r="B183" s="232"/>
      <c r="C183" s="233"/>
      <c r="D183" s="234" t="s">
        <v>172</v>
      </c>
      <c r="E183" s="235" t="s">
        <v>1</v>
      </c>
      <c r="F183" s="236" t="s">
        <v>126</v>
      </c>
      <c r="G183" s="233"/>
      <c r="H183" s="237">
        <v>104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172</v>
      </c>
      <c r="AU183" s="243" t="s">
        <v>86</v>
      </c>
      <c r="AV183" s="13" t="s">
        <v>86</v>
      </c>
      <c r="AW183" s="13" t="s">
        <v>32</v>
      </c>
      <c r="AX183" s="13" t="s">
        <v>84</v>
      </c>
      <c r="AY183" s="243" t="s">
        <v>165</v>
      </c>
    </row>
    <row r="184" spans="1:65" s="2" customFormat="1" ht="33" customHeight="1">
      <c r="A184" s="38"/>
      <c r="B184" s="39"/>
      <c r="C184" s="219" t="s">
        <v>272</v>
      </c>
      <c r="D184" s="219" t="s">
        <v>167</v>
      </c>
      <c r="E184" s="220" t="s">
        <v>273</v>
      </c>
      <c r="F184" s="221" t="s">
        <v>274</v>
      </c>
      <c r="G184" s="222" t="s">
        <v>95</v>
      </c>
      <c r="H184" s="223">
        <v>104</v>
      </c>
      <c r="I184" s="224"/>
      <c r="J184" s="225">
        <f>ROUND(I184*H184,2)</f>
        <v>0</v>
      </c>
      <c r="K184" s="221" t="s">
        <v>170</v>
      </c>
      <c r="L184" s="44"/>
      <c r="M184" s="226" t="s">
        <v>1</v>
      </c>
      <c r="N184" s="227" t="s">
        <v>41</v>
      </c>
      <c r="O184" s="91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0" t="s">
        <v>105</v>
      </c>
      <c r="AT184" s="230" t="s">
        <v>167</v>
      </c>
      <c r="AU184" s="230" t="s">
        <v>86</v>
      </c>
      <c r="AY184" s="17" t="s">
        <v>165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7" t="s">
        <v>84</v>
      </c>
      <c r="BK184" s="231">
        <f>ROUND(I184*H184,2)</f>
        <v>0</v>
      </c>
      <c r="BL184" s="17" t="s">
        <v>105</v>
      </c>
      <c r="BM184" s="230" t="s">
        <v>275</v>
      </c>
    </row>
    <row r="185" spans="1:51" s="13" customFormat="1" ht="12">
      <c r="A185" s="13"/>
      <c r="B185" s="232"/>
      <c r="C185" s="233"/>
      <c r="D185" s="234" t="s">
        <v>172</v>
      </c>
      <c r="E185" s="235" t="s">
        <v>1</v>
      </c>
      <c r="F185" s="236" t="s">
        <v>126</v>
      </c>
      <c r="G185" s="233"/>
      <c r="H185" s="237">
        <v>104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172</v>
      </c>
      <c r="AU185" s="243" t="s">
        <v>86</v>
      </c>
      <c r="AV185" s="13" t="s">
        <v>86</v>
      </c>
      <c r="AW185" s="13" t="s">
        <v>32</v>
      </c>
      <c r="AX185" s="13" t="s">
        <v>84</v>
      </c>
      <c r="AY185" s="243" t="s">
        <v>165</v>
      </c>
    </row>
    <row r="186" spans="1:65" s="2" customFormat="1" ht="24.15" customHeight="1">
      <c r="A186" s="38"/>
      <c r="B186" s="39"/>
      <c r="C186" s="219" t="s">
        <v>276</v>
      </c>
      <c r="D186" s="219" t="s">
        <v>167</v>
      </c>
      <c r="E186" s="220" t="s">
        <v>277</v>
      </c>
      <c r="F186" s="221" t="s">
        <v>278</v>
      </c>
      <c r="G186" s="222" t="s">
        <v>95</v>
      </c>
      <c r="H186" s="223">
        <v>847</v>
      </c>
      <c r="I186" s="224"/>
      <c r="J186" s="225">
        <f>ROUND(I186*H186,2)</f>
        <v>0</v>
      </c>
      <c r="K186" s="221" t="s">
        <v>170</v>
      </c>
      <c r="L186" s="44"/>
      <c r="M186" s="226" t="s">
        <v>1</v>
      </c>
      <c r="N186" s="227" t="s">
        <v>41</v>
      </c>
      <c r="O186" s="91"/>
      <c r="P186" s="228">
        <f>O186*H186</f>
        <v>0</v>
      </c>
      <c r="Q186" s="228">
        <v>0.08565</v>
      </c>
      <c r="R186" s="228">
        <f>Q186*H186</f>
        <v>72.54555</v>
      </c>
      <c r="S186" s="228">
        <v>0</v>
      </c>
      <c r="T186" s="22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0" t="s">
        <v>105</v>
      </c>
      <c r="AT186" s="230" t="s">
        <v>167</v>
      </c>
      <c r="AU186" s="230" t="s">
        <v>86</v>
      </c>
      <c r="AY186" s="17" t="s">
        <v>165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7" t="s">
        <v>84</v>
      </c>
      <c r="BK186" s="231">
        <f>ROUND(I186*H186,2)</f>
        <v>0</v>
      </c>
      <c r="BL186" s="17" t="s">
        <v>105</v>
      </c>
      <c r="BM186" s="230" t="s">
        <v>279</v>
      </c>
    </row>
    <row r="187" spans="1:51" s="13" customFormat="1" ht="12">
      <c r="A187" s="13"/>
      <c r="B187" s="232"/>
      <c r="C187" s="233"/>
      <c r="D187" s="234" t="s">
        <v>172</v>
      </c>
      <c r="E187" s="235" t="s">
        <v>1</v>
      </c>
      <c r="F187" s="236" t="s">
        <v>267</v>
      </c>
      <c r="G187" s="233"/>
      <c r="H187" s="237">
        <v>847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172</v>
      </c>
      <c r="AU187" s="243" t="s">
        <v>86</v>
      </c>
      <c r="AV187" s="13" t="s">
        <v>86</v>
      </c>
      <c r="AW187" s="13" t="s">
        <v>32</v>
      </c>
      <c r="AX187" s="13" t="s">
        <v>84</v>
      </c>
      <c r="AY187" s="243" t="s">
        <v>165</v>
      </c>
    </row>
    <row r="188" spans="1:65" s="2" customFormat="1" ht="21.75" customHeight="1">
      <c r="A188" s="38"/>
      <c r="B188" s="39"/>
      <c r="C188" s="259" t="s">
        <v>173</v>
      </c>
      <c r="D188" s="259" t="s">
        <v>236</v>
      </c>
      <c r="E188" s="260" t="s">
        <v>280</v>
      </c>
      <c r="F188" s="261" t="s">
        <v>281</v>
      </c>
      <c r="G188" s="262" t="s">
        <v>95</v>
      </c>
      <c r="H188" s="263">
        <v>42.269</v>
      </c>
      <c r="I188" s="264"/>
      <c r="J188" s="265">
        <f>ROUND(I188*H188,2)</f>
        <v>0</v>
      </c>
      <c r="K188" s="261" t="s">
        <v>170</v>
      </c>
      <c r="L188" s="266"/>
      <c r="M188" s="267" t="s">
        <v>1</v>
      </c>
      <c r="N188" s="268" t="s">
        <v>41</v>
      </c>
      <c r="O188" s="91"/>
      <c r="P188" s="228">
        <f>O188*H188</f>
        <v>0</v>
      </c>
      <c r="Q188" s="228">
        <v>0.176</v>
      </c>
      <c r="R188" s="228">
        <f>Q188*H188</f>
        <v>7.439343999999999</v>
      </c>
      <c r="S188" s="228">
        <v>0</v>
      </c>
      <c r="T188" s="22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0" t="s">
        <v>200</v>
      </c>
      <c r="AT188" s="230" t="s">
        <v>236</v>
      </c>
      <c r="AU188" s="230" t="s">
        <v>86</v>
      </c>
      <c r="AY188" s="17" t="s">
        <v>165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84</v>
      </c>
      <c r="BK188" s="231">
        <f>ROUND(I188*H188,2)</f>
        <v>0</v>
      </c>
      <c r="BL188" s="17" t="s">
        <v>105</v>
      </c>
      <c r="BM188" s="230" t="s">
        <v>282</v>
      </c>
    </row>
    <row r="189" spans="1:47" s="2" customFormat="1" ht="12">
      <c r="A189" s="38"/>
      <c r="B189" s="39"/>
      <c r="C189" s="40"/>
      <c r="D189" s="234" t="s">
        <v>180</v>
      </c>
      <c r="E189" s="40"/>
      <c r="F189" s="244" t="s">
        <v>283</v>
      </c>
      <c r="G189" s="40"/>
      <c r="H189" s="40"/>
      <c r="I189" s="245"/>
      <c r="J189" s="40"/>
      <c r="K189" s="40"/>
      <c r="L189" s="44"/>
      <c r="M189" s="246"/>
      <c r="N189" s="247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180</v>
      </c>
      <c r="AU189" s="17" t="s">
        <v>86</v>
      </c>
    </row>
    <row r="190" spans="1:51" s="13" customFormat="1" ht="12">
      <c r="A190" s="13"/>
      <c r="B190" s="232"/>
      <c r="C190" s="233"/>
      <c r="D190" s="234" t="s">
        <v>172</v>
      </c>
      <c r="E190" s="235" t="s">
        <v>1</v>
      </c>
      <c r="F190" s="236" t="s">
        <v>284</v>
      </c>
      <c r="G190" s="233"/>
      <c r="H190" s="237">
        <v>41.85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172</v>
      </c>
      <c r="AU190" s="243" t="s">
        <v>86</v>
      </c>
      <c r="AV190" s="13" t="s">
        <v>86</v>
      </c>
      <c r="AW190" s="13" t="s">
        <v>32</v>
      </c>
      <c r="AX190" s="13" t="s">
        <v>84</v>
      </c>
      <c r="AY190" s="243" t="s">
        <v>165</v>
      </c>
    </row>
    <row r="191" spans="1:51" s="13" customFormat="1" ht="12">
      <c r="A191" s="13"/>
      <c r="B191" s="232"/>
      <c r="C191" s="233"/>
      <c r="D191" s="234" t="s">
        <v>172</v>
      </c>
      <c r="E191" s="233"/>
      <c r="F191" s="236" t="s">
        <v>285</v>
      </c>
      <c r="G191" s="233"/>
      <c r="H191" s="237">
        <v>42.269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172</v>
      </c>
      <c r="AU191" s="243" t="s">
        <v>86</v>
      </c>
      <c r="AV191" s="13" t="s">
        <v>86</v>
      </c>
      <c r="AW191" s="13" t="s">
        <v>4</v>
      </c>
      <c r="AX191" s="13" t="s">
        <v>84</v>
      </c>
      <c r="AY191" s="243" t="s">
        <v>165</v>
      </c>
    </row>
    <row r="192" spans="1:65" s="2" customFormat="1" ht="21.75" customHeight="1">
      <c r="A192" s="38"/>
      <c r="B192" s="39"/>
      <c r="C192" s="259" t="s">
        <v>286</v>
      </c>
      <c r="D192" s="259" t="s">
        <v>236</v>
      </c>
      <c r="E192" s="260" t="s">
        <v>287</v>
      </c>
      <c r="F192" s="261" t="s">
        <v>288</v>
      </c>
      <c r="G192" s="262" t="s">
        <v>95</v>
      </c>
      <c r="H192" s="263">
        <v>803.102</v>
      </c>
      <c r="I192" s="264"/>
      <c r="J192" s="265">
        <f>ROUND(I192*H192,2)</f>
        <v>0</v>
      </c>
      <c r="K192" s="261" t="s">
        <v>170</v>
      </c>
      <c r="L192" s="266"/>
      <c r="M192" s="267" t="s">
        <v>1</v>
      </c>
      <c r="N192" s="268" t="s">
        <v>41</v>
      </c>
      <c r="O192" s="91"/>
      <c r="P192" s="228">
        <f>O192*H192</f>
        <v>0</v>
      </c>
      <c r="Q192" s="228">
        <v>0.176</v>
      </c>
      <c r="R192" s="228">
        <f>Q192*H192</f>
        <v>141.34595199999998</v>
      </c>
      <c r="S192" s="228">
        <v>0</v>
      </c>
      <c r="T192" s="22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0" t="s">
        <v>200</v>
      </c>
      <c r="AT192" s="230" t="s">
        <v>236</v>
      </c>
      <c r="AU192" s="230" t="s">
        <v>86</v>
      </c>
      <c r="AY192" s="17" t="s">
        <v>165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7" t="s">
        <v>84</v>
      </c>
      <c r="BK192" s="231">
        <f>ROUND(I192*H192,2)</f>
        <v>0</v>
      </c>
      <c r="BL192" s="17" t="s">
        <v>105</v>
      </c>
      <c r="BM192" s="230" t="s">
        <v>289</v>
      </c>
    </row>
    <row r="193" spans="1:47" s="2" customFormat="1" ht="12">
      <c r="A193" s="38"/>
      <c r="B193" s="39"/>
      <c r="C193" s="40"/>
      <c r="D193" s="234" t="s">
        <v>180</v>
      </c>
      <c r="E193" s="40"/>
      <c r="F193" s="244" t="s">
        <v>283</v>
      </c>
      <c r="G193" s="40"/>
      <c r="H193" s="40"/>
      <c r="I193" s="245"/>
      <c r="J193" s="40"/>
      <c r="K193" s="40"/>
      <c r="L193" s="44"/>
      <c r="M193" s="246"/>
      <c r="N193" s="247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180</v>
      </c>
      <c r="AU193" s="17" t="s">
        <v>86</v>
      </c>
    </row>
    <row r="194" spans="1:51" s="13" customFormat="1" ht="12">
      <c r="A194" s="13"/>
      <c r="B194" s="232"/>
      <c r="C194" s="233"/>
      <c r="D194" s="234" t="s">
        <v>172</v>
      </c>
      <c r="E194" s="235" t="s">
        <v>1</v>
      </c>
      <c r="F194" s="236" t="s">
        <v>290</v>
      </c>
      <c r="G194" s="233"/>
      <c r="H194" s="237">
        <v>795.15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172</v>
      </c>
      <c r="AU194" s="243" t="s">
        <v>86</v>
      </c>
      <c r="AV194" s="13" t="s">
        <v>86</v>
      </c>
      <c r="AW194" s="13" t="s">
        <v>32</v>
      </c>
      <c r="AX194" s="13" t="s">
        <v>84</v>
      </c>
      <c r="AY194" s="243" t="s">
        <v>165</v>
      </c>
    </row>
    <row r="195" spans="1:51" s="13" customFormat="1" ht="12">
      <c r="A195" s="13"/>
      <c r="B195" s="232"/>
      <c r="C195" s="233"/>
      <c r="D195" s="234" t="s">
        <v>172</v>
      </c>
      <c r="E195" s="233"/>
      <c r="F195" s="236" t="s">
        <v>291</v>
      </c>
      <c r="G195" s="233"/>
      <c r="H195" s="237">
        <v>803.102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172</v>
      </c>
      <c r="AU195" s="243" t="s">
        <v>86</v>
      </c>
      <c r="AV195" s="13" t="s">
        <v>86</v>
      </c>
      <c r="AW195" s="13" t="s">
        <v>4</v>
      </c>
      <c r="AX195" s="13" t="s">
        <v>84</v>
      </c>
      <c r="AY195" s="243" t="s">
        <v>165</v>
      </c>
    </row>
    <row r="196" spans="1:65" s="2" customFormat="1" ht="24.15" customHeight="1">
      <c r="A196" s="38"/>
      <c r="B196" s="39"/>
      <c r="C196" s="259" t="s">
        <v>292</v>
      </c>
      <c r="D196" s="259" t="s">
        <v>236</v>
      </c>
      <c r="E196" s="260" t="s">
        <v>293</v>
      </c>
      <c r="F196" s="261" t="s">
        <v>294</v>
      </c>
      <c r="G196" s="262" t="s">
        <v>95</v>
      </c>
      <c r="H196" s="263">
        <v>10</v>
      </c>
      <c r="I196" s="264"/>
      <c r="J196" s="265">
        <f>ROUND(I196*H196,2)</f>
        <v>0</v>
      </c>
      <c r="K196" s="261" t="s">
        <v>170</v>
      </c>
      <c r="L196" s="266"/>
      <c r="M196" s="267" t="s">
        <v>1</v>
      </c>
      <c r="N196" s="268" t="s">
        <v>41</v>
      </c>
      <c r="O196" s="91"/>
      <c r="P196" s="228">
        <f>O196*H196</f>
        <v>0</v>
      </c>
      <c r="Q196" s="228">
        <v>0.175</v>
      </c>
      <c r="R196" s="228">
        <f>Q196*H196</f>
        <v>1.75</v>
      </c>
      <c r="S196" s="228">
        <v>0</v>
      </c>
      <c r="T196" s="22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0" t="s">
        <v>200</v>
      </c>
      <c r="AT196" s="230" t="s">
        <v>236</v>
      </c>
      <c r="AU196" s="230" t="s">
        <v>86</v>
      </c>
      <c r="AY196" s="17" t="s">
        <v>165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7" t="s">
        <v>84</v>
      </c>
      <c r="BK196" s="231">
        <f>ROUND(I196*H196,2)</f>
        <v>0</v>
      </c>
      <c r="BL196" s="17" t="s">
        <v>105</v>
      </c>
      <c r="BM196" s="230" t="s">
        <v>295</v>
      </c>
    </row>
    <row r="197" spans="1:51" s="13" customFormat="1" ht="12">
      <c r="A197" s="13"/>
      <c r="B197" s="232"/>
      <c r="C197" s="233"/>
      <c r="D197" s="234" t="s">
        <v>172</v>
      </c>
      <c r="E197" s="235" t="s">
        <v>1</v>
      </c>
      <c r="F197" s="236" t="s">
        <v>135</v>
      </c>
      <c r="G197" s="233"/>
      <c r="H197" s="237">
        <v>10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172</v>
      </c>
      <c r="AU197" s="243" t="s">
        <v>86</v>
      </c>
      <c r="AV197" s="13" t="s">
        <v>86</v>
      </c>
      <c r="AW197" s="13" t="s">
        <v>32</v>
      </c>
      <c r="AX197" s="13" t="s">
        <v>84</v>
      </c>
      <c r="AY197" s="243" t="s">
        <v>165</v>
      </c>
    </row>
    <row r="198" spans="1:63" s="12" customFormat="1" ht="22.8" customHeight="1">
      <c r="A198" s="12"/>
      <c r="B198" s="203"/>
      <c r="C198" s="204"/>
      <c r="D198" s="205" t="s">
        <v>75</v>
      </c>
      <c r="E198" s="217" t="s">
        <v>204</v>
      </c>
      <c r="F198" s="217" t="s">
        <v>296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SUM(P199:P231)</f>
        <v>0</v>
      </c>
      <c r="Q198" s="211"/>
      <c r="R198" s="212">
        <f>SUM(R199:R231)</f>
        <v>172.24615200000002</v>
      </c>
      <c r="S198" s="211"/>
      <c r="T198" s="213">
        <f>SUM(T199:T231)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84</v>
      </c>
      <c r="AT198" s="215" t="s">
        <v>75</v>
      </c>
      <c r="AU198" s="215" t="s">
        <v>84</v>
      </c>
      <c r="AY198" s="214" t="s">
        <v>165</v>
      </c>
      <c r="BK198" s="216">
        <f>SUM(BK199:BK231)</f>
        <v>0</v>
      </c>
    </row>
    <row r="199" spans="1:65" s="2" customFormat="1" ht="24.15" customHeight="1">
      <c r="A199" s="38"/>
      <c r="B199" s="39"/>
      <c r="C199" s="219" t="s">
        <v>297</v>
      </c>
      <c r="D199" s="219" t="s">
        <v>167</v>
      </c>
      <c r="E199" s="220" t="s">
        <v>298</v>
      </c>
      <c r="F199" s="221" t="s">
        <v>299</v>
      </c>
      <c r="G199" s="222" t="s">
        <v>300</v>
      </c>
      <c r="H199" s="223">
        <v>2</v>
      </c>
      <c r="I199" s="224"/>
      <c r="J199" s="225">
        <f>ROUND(I199*H199,2)</f>
        <v>0</v>
      </c>
      <c r="K199" s="221" t="s">
        <v>170</v>
      </c>
      <c r="L199" s="44"/>
      <c r="M199" s="226" t="s">
        <v>1</v>
      </c>
      <c r="N199" s="227" t="s">
        <v>41</v>
      </c>
      <c r="O199" s="91"/>
      <c r="P199" s="228">
        <f>O199*H199</f>
        <v>0</v>
      </c>
      <c r="Q199" s="228">
        <v>0.0007</v>
      </c>
      <c r="R199" s="228">
        <f>Q199*H199</f>
        <v>0.0014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105</v>
      </c>
      <c r="AT199" s="230" t="s">
        <v>167</v>
      </c>
      <c r="AU199" s="230" t="s">
        <v>86</v>
      </c>
      <c r="AY199" s="17" t="s">
        <v>165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84</v>
      </c>
      <c r="BK199" s="231">
        <f>ROUND(I199*H199,2)</f>
        <v>0</v>
      </c>
      <c r="BL199" s="17" t="s">
        <v>105</v>
      </c>
      <c r="BM199" s="230" t="s">
        <v>301</v>
      </c>
    </row>
    <row r="200" spans="1:65" s="2" customFormat="1" ht="24.15" customHeight="1">
      <c r="A200" s="38"/>
      <c r="B200" s="39"/>
      <c r="C200" s="259" t="s">
        <v>302</v>
      </c>
      <c r="D200" s="259" t="s">
        <v>236</v>
      </c>
      <c r="E200" s="260" t="s">
        <v>303</v>
      </c>
      <c r="F200" s="261" t="s">
        <v>304</v>
      </c>
      <c r="G200" s="262" t="s">
        <v>300</v>
      </c>
      <c r="H200" s="263">
        <v>2</v>
      </c>
      <c r="I200" s="264"/>
      <c r="J200" s="265">
        <f>ROUND(I200*H200,2)</f>
        <v>0</v>
      </c>
      <c r="K200" s="261" t="s">
        <v>170</v>
      </c>
      <c r="L200" s="266"/>
      <c r="M200" s="267" t="s">
        <v>1</v>
      </c>
      <c r="N200" s="268" t="s">
        <v>41</v>
      </c>
      <c r="O200" s="91"/>
      <c r="P200" s="228">
        <f>O200*H200</f>
        <v>0</v>
      </c>
      <c r="Q200" s="228">
        <v>0.0035</v>
      </c>
      <c r="R200" s="228">
        <f>Q200*H200</f>
        <v>0.007</v>
      </c>
      <c r="S200" s="228">
        <v>0</v>
      </c>
      <c r="T200" s="22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0" t="s">
        <v>200</v>
      </c>
      <c r="AT200" s="230" t="s">
        <v>236</v>
      </c>
      <c r="AU200" s="230" t="s">
        <v>86</v>
      </c>
      <c r="AY200" s="17" t="s">
        <v>165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7" t="s">
        <v>84</v>
      </c>
      <c r="BK200" s="231">
        <f>ROUND(I200*H200,2)</f>
        <v>0</v>
      </c>
      <c r="BL200" s="17" t="s">
        <v>105</v>
      </c>
      <c r="BM200" s="230" t="s">
        <v>305</v>
      </c>
    </row>
    <row r="201" spans="1:65" s="2" customFormat="1" ht="24.15" customHeight="1">
      <c r="A201" s="38"/>
      <c r="B201" s="39"/>
      <c r="C201" s="219" t="s">
        <v>306</v>
      </c>
      <c r="D201" s="219" t="s">
        <v>167</v>
      </c>
      <c r="E201" s="220" t="s">
        <v>307</v>
      </c>
      <c r="F201" s="221" t="s">
        <v>308</v>
      </c>
      <c r="G201" s="222" t="s">
        <v>300</v>
      </c>
      <c r="H201" s="223">
        <v>2</v>
      </c>
      <c r="I201" s="224"/>
      <c r="J201" s="225">
        <f>ROUND(I201*H201,2)</f>
        <v>0</v>
      </c>
      <c r="K201" s="221" t="s">
        <v>170</v>
      </c>
      <c r="L201" s="44"/>
      <c r="M201" s="226" t="s">
        <v>1</v>
      </c>
      <c r="N201" s="227" t="s">
        <v>41</v>
      </c>
      <c r="O201" s="91"/>
      <c r="P201" s="228">
        <f>O201*H201</f>
        <v>0</v>
      </c>
      <c r="Q201" s="228">
        <v>1E-05</v>
      </c>
      <c r="R201" s="228">
        <f>Q201*H201</f>
        <v>2E-05</v>
      </c>
      <c r="S201" s="228">
        <v>0</v>
      </c>
      <c r="T201" s="22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0" t="s">
        <v>105</v>
      </c>
      <c r="AT201" s="230" t="s">
        <v>167</v>
      </c>
      <c r="AU201" s="230" t="s">
        <v>86</v>
      </c>
      <c r="AY201" s="17" t="s">
        <v>165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7" t="s">
        <v>84</v>
      </c>
      <c r="BK201" s="231">
        <f>ROUND(I201*H201,2)</f>
        <v>0</v>
      </c>
      <c r="BL201" s="17" t="s">
        <v>105</v>
      </c>
      <c r="BM201" s="230" t="s">
        <v>309</v>
      </c>
    </row>
    <row r="202" spans="1:65" s="2" customFormat="1" ht="21.75" customHeight="1">
      <c r="A202" s="38"/>
      <c r="B202" s="39"/>
      <c r="C202" s="259" t="s">
        <v>310</v>
      </c>
      <c r="D202" s="259" t="s">
        <v>236</v>
      </c>
      <c r="E202" s="260" t="s">
        <v>311</v>
      </c>
      <c r="F202" s="261" t="s">
        <v>312</v>
      </c>
      <c r="G202" s="262" t="s">
        <v>300</v>
      </c>
      <c r="H202" s="263">
        <v>2</v>
      </c>
      <c r="I202" s="264"/>
      <c r="J202" s="265">
        <f>ROUND(I202*H202,2)</f>
        <v>0</v>
      </c>
      <c r="K202" s="261" t="s">
        <v>1</v>
      </c>
      <c r="L202" s="266"/>
      <c r="M202" s="267" t="s">
        <v>1</v>
      </c>
      <c r="N202" s="268" t="s">
        <v>41</v>
      </c>
      <c r="O202" s="91"/>
      <c r="P202" s="228">
        <f>O202*H202</f>
        <v>0</v>
      </c>
      <c r="Q202" s="228">
        <v>0.0004</v>
      </c>
      <c r="R202" s="228">
        <f>Q202*H202</f>
        <v>0.0008</v>
      </c>
      <c r="S202" s="228">
        <v>0</v>
      </c>
      <c r="T202" s="22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0" t="s">
        <v>200</v>
      </c>
      <c r="AT202" s="230" t="s">
        <v>236</v>
      </c>
      <c r="AU202" s="230" t="s">
        <v>86</v>
      </c>
      <c r="AY202" s="17" t="s">
        <v>165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7" t="s">
        <v>84</v>
      </c>
      <c r="BK202" s="231">
        <f>ROUND(I202*H202,2)</f>
        <v>0</v>
      </c>
      <c r="BL202" s="17" t="s">
        <v>105</v>
      </c>
      <c r="BM202" s="230" t="s">
        <v>313</v>
      </c>
    </row>
    <row r="203" spans="1:65" s="2" customFormat="1" ht="24.15" customHeight="1">
      <c r="A203" s="38"/>
      <c r="B203" s="39"/>
      <c r="C203" s="219" t="s">
        <v>314</v>
      </c>
      <c r="D203" s="219" t="s">
        <v>167</v>
      </c>
      <c r="E203" s="220" t="s">
        <v>315</v>
      </c>
      <c r="F203" s="221" t="s">
        <v>316</v>
      </c>
      <c r="G203" s="222" t="s">
        <v>95</v>
      </c>
      <c r="H203" s="223">
        <v>12.5</v>
      </c>
      <c r="I203" s="224"/>
      <c r="J203" s="225">
        <f>ROUND(I203*H203,2)</f>
        <v>0</v>
      </c>
      <c r="K203" s="221" t="s">
        <v>170</v>
      </c>
      <c r="L203" s="44"/>
      <c r="M203" s="226" t="s">
        <v>1</v>
      </c>
      <c r="N203" s="227" t="s">
        <v>41</v>
      </c>
      <c r="O203" s="91"/>
      <c r="P203" s="228">
        <f>O203*H203</f>
        <v>0</v>
      </c>
      <c r="Q203" s="228">
        <v>7E-05</v>
      </c>
      <c r="R203" s="228">
        <f>Q203*H203</f>
        <v>0.0008749999999999999</v>
      </c>
      <c r="S203" s="228">
        <v>0</v>
      </c>
      <c r="T203" s="22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0" t="s">
        <v>105</v>
      </c>
      <c r="AT203" s="230" t="s">
        <v>167</v>
      </c>
      <c r="AU203" s="230" t="s">
        <v>86</v>
      </c>
      <c r="AY203" s="17" t="s">
        <v>165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7" t="s">
        <v>84</v>
      </c>
      <c r="BK203" s="231">
        <f>ROUND(I203*H203,2)</f>
        <v>0</v>
      </c>
      <c r="BL203" s="17" t="s">
        <v>105</v>
      </c>
      <c r="BM203" s="230" t="s">
        <v>317</v>
      </c>
    </row>
    <row r="204" spans="1:65" s="2" customFormat="1" ht="16.5" customHeight="1">
      <c r="A204" s="38"/>
      <c r="B204" s="39"/>
      <c r="C204" s="219" t="s">
        <v>318</v>
      </c>
      <c r="D204" s="219" t="s">
        <v>167</v>
      </c>
      <c r="E204" s="220" t="s">
        <v>319</v>
      </c>
      <c r="F204" s="221" t="s">
        <v>320</v>
      </c>
      <c r="G204" s="222" t="s">
        <v>95</v>
      </c>
      <c r="H204" s="223">
        <v>12.5</v>
      </c>
      <c r="I204" s="224"/>
      <c r="J204" s="225">
        <f>ROUND(I204*H204,2)</f>
        <v>0</v>
      </c>
      <c r="K204" s="221" t="s">
        <v>170</v>
      </c>
      <c r="L204" s="44"/>
      <c r="M204" s="226" t="s">
        <v>1</v>
      </c>
      <c r="N204" s="227" t="s">
        <v>41</v>
      </c>
      <c r="O204" s="91"/>
      <c r="P204" s="228">
        <f>O204*H204</f>
        <v>0</v>
      </c>
      <c r="Q204" s="228">
        <v>1E-05</v>
      </c>
      <c r="R204" s="228">
        <f>Q204*H204</f>
        <v>0.000125</v>
      </c>
      <c r="S204" s="228">
        <v>0</v>
      </c>
      <c r="T204" s="22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0" t="s">
        <v>105</v>
      </c>
      <c r="AT204" s="230" t="s">
        <v>167</v>
      </c>
      <c r="AU204" s="230" t="s">
        <v>86</v>
      </c>
      <c r="AY204" s="17" t="s">
        <v>165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7" t="s">
        <v>84</v>
      </c>
      <c r="BK204" s="231">
        <f>ROUND(I204*H204,2)</f>
        <v>0</v>
      </c>
      <c r="BL204" s="17" t="s">
        <v>105</v>
      </c>
      <c r="BM204" s="230" t="s">
        <v>321</v>
      </c>
    </row>
    <row r="205" spans="1:65" s="2" customFormat="1" ht="33" customHeight="1">
      <c r="A205" s="38"/>
      <c r="B205" s="39"/>
      <c r="C205" s="219" t="s">
        <v>322</v>
      </c>
      <c r="D205" s="219" t="s">
        <v>167</v>
      </c>
      <c r="E205" s="220" t="s">
        <v>323</v>
      </c>
      <c r="F205" s="221" t="s">
        <v>324</v>
      </c>
      <c r="G205" s="222" t="s">
        <v>104</v>
      </c>
      <c r="H205" s="223">
        <v>268</v>
      </c>
      <c r="I205" s="224"/>
      <c r="J205" s="225">
        <f>ROUND(I205*H205,2)</f>
        <v>0</v>
      </c>
      <c r="K205" s="221" t="s">
        <v>170</v>
      </c>
      <c r="L205" s="44"/>
      <c r="M205" s="226" t="s">
        <v>1</v>
      </c>
      <c r="N205" s="227" t="s">
        <v>41</v>
      </c>
      <c r="O205" s="91"/>
      <c r="P205" s="228">
        <f>O205*H205</f>
        <v>0</v>
      </c>
      <c r="Q205" s="228">
        <v>0.1554</v>
      </c>
      <c r="R205" s="228">
        <f>Q205*H205</f>
        <v>41.647200000000005</v>
      </c>
      <c r="S205" s="228">
        <v>0</v>
      </c>
      <c r="T205" s="22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105</v>
      </c>
      <c r="AT205" s="230" t="s">
        <v>167</v>
      </c>
      <c r="AU205" s="230" t="s">
        <v>86</v>
      </c>
      <c r="AY205" s="17" t="s">
        <v>165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84</v>
      </c>
      <c r="BK205" s="231">
        <f>ROUND(I205*H205,2)</f>
        <v>0</v>
      </c>
      <c r="BL205" s="17" t="s">
        <v>105</v>
      </c>
      <c r="BM205" s="230" t="s">
        <v>325</v>
      </c>
    </row>
    <row r="206" spans="1:51" s="13" customFormat="1" ht="12">
      <c r="A206" s="13"/>
      <c r="B206" s="232"/>
      <c r="C206" s="233"/>
      <c r="D206" s="234" t="s">
        <v>172</v>
      </c>
      <c r="E206" s="235" t="s">
        <v>1</v>
      </c>
      <c r="F206" s="236" t="s">
        <v>106</v>
      </c>
      <c r="G206" s="233"/>
      <c r="H206" s="237">
        <v>4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172</v>
      </c>
      <c r="AU206" s="243" t="s">
        <v>86</v>
      </c>
      <c r="AV206" s="13" t="s">
        <v>86</v>
      </c>
      <c r="AW206" s="13" t="s">
        <v>32</v>
      </c>
      <c r="AX206" s="13" t="s">
        <v>76</v>
      </c>
      <c r="AY206" s="243" t="s">
        <v>165</v>
      </c>
    </row>
    <row r="207" spans="1:51" s="13" customFormat="1" ht="12">
      <c r="A207" s="13"/>
      <c r="B207" s="232"/>
      <c r="C207" s="233"/>
      <c r="D207" s="234" t="s">
        <v>172</v>
      </c>
      <c r="E207" s="235" t="s">
        <v>1</v>
      </c>
      <c r="F207" s="236" t="s">
        <v>102</v>
      </c>
      <c r="G207" s="233"/>
      <c r="H207" s="237">
        <v>4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172</v>
      </c>
      <c r="AU207" s="243" t="s">
        <v>86</v>
      </c>
      <c r="AV207" s="13" t="s">
        <v>86</v>
      </c>
      <c r="AW207" s="13" t="s">
        <v>32</v>
      </c>
      <c r="AX207" s="13" t="s">
        <v>76</v>
      </c>
      <c r="AY207" s="243" t="s">
        <v>165</v>
      </c>
    </row>
    <row r="208" spans="1:51" s="13" customFormat="1" ht="12">
      <c r="A208" s="13"/>
      <c r="B208" s="232"/>
      <c r="C208" s="233"/>
      <c r="D208" s="234" t="s">
        <v>172</v>
      </c>
      <c r="E208" s="235" t="s">
        <v>1</v>
      </c>
      <c r="F208" s="236" t="s">
        <v>108</v>
      </c>
      <c r="G208" s="233"/>
      <c r="H208" s="237">
        <v>260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172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165</v>
      </c>
    </row>
    <row r="209" spans="1:51" s="14" customFormat="1" ht="12">
      <c r="A209" s="14"/>
      <c r="B209" s="248"/>
      <c r="C209" s="249"/>
      <c r="D209" s="234" t="s">
        <v>172</v>
      </c>
      <c r="E209" s="250" t="s">
        <v>1</v>
      </c>
      <c r="F209" s="251" t="s">
        <v>215</v>
      </c>
      <c r="G209" s="249"/>
      <c r="H209" s="252">
        <v>268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8" t="s">
        <v>172</v>
      </c>
      <c r="AU209" s="258" t="s">
        <v>86</v>
      </c>
      <c r="AV209" s="14" t="s">
        <v>105</v>
      </c>
      <c r="AW209" s="14" t="s">
        <v>32</v>
      </c>
      <c r="AX209" s="14" t="s">
        <v>84</v>
      </c>
      <c r="AY209" s="258" t="s">
        <v>165</v>
      </c>
    </row>
    <row r="210" spans="1:65" s="2" customFormat="1" ht="16.5" customHeight="1">
      <c r="A210" s="38"/>
      <c r="B210" s="39"/>
      <c r="C210" s="259" t="s">
        <v>326</v>
      </c>
      <c r="D210" s="259" t="s">
        <v>236</v>
      </c>
      <c r="E210" s="260" t="s">
        <v>327</v>
      </c>
      <c r="F210" s="261" t="s">
        <v>328</v>
      </c>
      <c r="G210" s="262" t="s">
        <v>104</v>
      </c>
      <c r="H210" s="263">
        <v>260</v>
      </c>
      <c r="I210" s="264"/>
      <c r="J210" s="265">
        <f>ROUND(I210*H210,2)</f>
        <v>0</v>
      </c>
      <c r="K210" s="261" t="s">
        <v>170</v>
      </c>
      <c r="L210" s="266"/>
      <c r="M210" s="267" t="s">
        <v>1</v>
      </c>
      <c r="N210" s="268" t="s">
        <v>41</v>
      </c>
      <c r="O210" s="91"/>
      <c r="P210" s="228">
        <f>O210*H210</f>
        <v>0</v>
      </c>
      <c r="Q210" s="228">
        <v>0.085</v>
      </c>
      <c r="R210" s="228">
        <f>Q210*H210</f>
        <v>22.1</v>
      </c>
      <c r="S210" s="228">
        <v>0</v>
      </c>
      <c r="T210" s="22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0" t="s">
        <v>200</v>
      </c>
      <c r="AT210" s="230" t="s">
        <v>236</v>
      </c>
      <c r="AU210" s="230" t="s">
        <v>86</v>
      </c>
      <c r="AY210" s="17" t="s">
        <v>165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7" t="s">
        <v>84</v>
      </c>
      <c r="BK210" s="231">
        <f>ROUND(I210*H210,2)</f>
        <v>0</v>
      </c>
      <c r="BL210" s="17" t="s">
        <v>105</v>
      </c>
      <c r="BM210" s="230" t="s">
        <v>329</v>
      </c>
    </row>
    <row r="211" spans="1:47" s="2" customFormat="1" ht="12">
      <c r="A211" s="38"/>
      <c r="B211" s="39"/>
      <c r="C211" s="40"/>
      <c r="D211" s="234" t="s">
        <v>180</v>
      </c>
      <c r="E211" s="40"/>
      <c r="F211" s="244" t="s">
        <v>330</v>
      </c>
      <c r="G211" s="40"/>
      <c r="H211" s="40"/>
      <c r="I211" s="245"/>
      <c r="J211" s="40"/>
      <c r="K211" s="40"/>
      <c r="L211" s="44"/>
      <c r="M211" s="246"/>
      <c r="N211" s="247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180</v>
      </c>
      <c r="AU211" s="17" t="s">
        <v>86</v>
      </c>
    </row>
    <row r="212" spans="1:51" s="13" customFormat="1" ht="12">
      <c r="A212" s="13"/>
      <c r="B212" s="232"/>
      <c r="C212" s="233"/>
      <c r="D212" s="234" t="s">
        <v>172</v>
      </c>
      <c r="E212" s="235" t="s">
        <v>1</v>
      </c>
      <c r="F212" s="236" t="s">
        <v>108</v>
      </c>
      <c r="G212" s="233"/>
      <c r="H212" s="237">
        <v>260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172</v>
      </c>
      <c r="AU212" s="243" t="s">
        <v>86</v>
      </c>
      <c r="AV212" s="13" t="s">
        <v>86</v>
      </c>
      <c r="AW212" s="13" t="s">
        <v>32</v>
      </c>
      <c r="AX212" s="13" t="s">
        <v>84</v>
      </c>
      <c r="AY212" s="243" t="s">
        <v>165</v>
      </c>
    </row>
    <row r="213" spans="1:65" s="2" customFormat="1" ht="24.15" customHeight="1">
      <c r="A213" s="38"/>
      <c r="B213" s="39"/>
      <c r="C213" s="259" t="s">
        <v>331</v>
      </c>
      <c r="D213" s="259" t="s">
        <v>236</v>
      </c>
      <c r="E213" s="260" t="s">
        <v>332</v>
      </c>
      <c r="F213" s="261" t="s">
        <v>333</v>
      </c>
      <c r="G213" s="262" t="s">
        <v>104</v>
      </c>
      <c r="H213" s="263">
        <v>4</v>
      </c>
      <c r="I213" s="264"/>
      <c r="J213" s="265">
        <f>ROUND(I213*H213,2)</f>
        <v>0</v>
      </c>
      <c r="K213" s="261" t="s">
        <v>170</v>
      </c>
      <c r="L213" s="266"/>
      <c r="M213" s="267" t="s">
        <v>1</v>
      </c>
      <c r="N213" s="268" t="s">
        <v>41</v>
      </c>
      <c r="O213" s="91"/>
      <c r="P213" s="228">
        <f>O213*H213</f>
        <v>0</v>
      </c>
      <c r="Q213" s="228">
        <v>0.0483</v>
      </c>
      <c r="R213" s="228">
        <f>Q213*H213</f>
        <v>0.1932</v>
      </c>
      <c r="S213" s="228">
        <v>0</v>
      </c>
      <c r="T213" s="22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0" t="s">
        <v>200</v>
      </c>
      <c r="AT213" s="230" t="s">
        <v>236</v>
      </c>
      <c r="AU213" s="230" t="s">
        <v>86</v>
      </c>
      <c r="AY213" s="17" t="s">
        <v>165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7" t="s">
        <v>84</v>
      </c>
      <c r="BK213" s="231">
        <f>ROUND(I213*H213,2)</f>
        <v>0</v>
      </c>
      <c r="BL213" s="17" t="s">
        <v>105</v>
      </c>
      <c r="BM213" s="230" t="s">
        <v>334</v>
      </c>
    </row>
    <row r="214" spans="1:51" s="13" customFormat="1" ht="12">
      <c r="A214" s="13"/>
      <c r="B214" s="232"/>
      <c r="C214" s="233"/>
      <c r="D214" s="234" t="s">
        <v>172</v>
      </c>
      <c r="E214" s="235" t="s">
        <v>1</v>
      </c>
      <c r="F214" s="236" t="s">
        <v>106</v>
      </c>
      <c r="G214" s="233"/>
      <c r="H214" s="237">
        <v>4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172</v>
      </c>
      <c r="AU214" s="243" t="s">
        <v>86</v>
      </c>
      <c r="AV214" s="13" t="s">
        <v>86</v>
      </c>
      <c r="AW214" s="13" t="s">
        <v>32</v>
      </c>
      <c r="AX214" s="13" t="s">
        <v>84</v>
      </c>
      <c r="AY214" s="243" t="s">
        <v>165</v>
      </c>
    </row>
    <row r="215" spans="1:65" s="2" customFormat="1" ht="24.15" customHeight="1">
      <c r="A215" s="38"/>
      <c r="B215" s="39"/>
      <c r="C215" s="259" t="s">
        <v>335</v>
      </c>
      <c r="D215" s="259" t="s">
        <v>236</v>
      </c>
      <c r="E215" s="260" t="s">
        <v>336</v>
      </c>
      <c r="F215" s="261" t="s">
        <v>337</v>
      </c>
      <c r="G215" s="262" t="s">
        <v>104</v>
      </c>
      <c r="H215" s="263">
        <v>4</v>
      </c>
      <c r="I215" s="264"/>
      <c r="J215" s="265">
        <f>ROUND(I215*H215,2)</f>
        <v>0</v>
      </c>
      <c r="K215" s="261" t="s">
        <v>170</v>
      </c>
      <c r="L215" s="266"/>
      <c r="M215" s="267" t="s">
        <v>1</v>
      </c>
      <c r="N215" s="268" t="s">
        <v>41</v>
      </c>
      <c r="O215" s="91"/>
      <c r="P215" s="228">
        <f>O215*H215</f>
        <v>0</v>
      </c>
      <c r="Q215" s="228">
        <v>0.06567</v>
      </c>
      <c r="R215" s="228">
        <f>Q215*H215</f>
        <v>0.26268</v>
      </c>
      <c r="S215" s="228">
        <v>0</v>
      </c>
      <c r="T215" s="22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0" t="s">
        <v>200</v>
      </c>
      <c r="AT215" s="230" t="s">
        <v>236</v>
      </c>
      <c r="AU215" s="230" t="s">
        <v>86</v>
      </c>
      <c r="AY215" s="17" t="s">
        <v>165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7" t="s">
        <v>84</v>
      </c>
      <c r="BK215" s="231">
        <f>ROUND(I215*H215,2)</f>
        <v>0</v>
      </c>
      <c r="BL215" s="17" t="s">
        <v>105</v>
      </c>
      <c r="BM215" s="230" t="s">
        <v>338</v>
      </c>
    </row>
    <row r="216" spans="1:51" s="13" customFormat="1" ht="12">
      <c r="A216" s="13"/>
      <c r="B216" s="232"/>
      <c r="C216" s="233"/>
      <c r="D216" s="234" t="s">
        <v>172</v>
      </c>
      <c r="E216" s="235" t="s">
        <v>1</v>
      </c>
      <c r="F216" s="236" t="s">
        <v>102</v>
      </c>
      <c r="G216" s="233"/>
      <c r="H216" s="237">
        <v>4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172</v>
      </c>
      <c r="AU216" s="243" t="s">
        <v>86</v>
      </c>
      <c r="AV216" s="13" t="s">
        <v>86</v>
      </c>
      <c r="AW216" s="13" t="s">
        <v>32</v>
      </c>
      <c r="AX216" s="13" t="s">
        <v>84</v>
      </c>
      <c r="AY216" s="243" t="s">
        <v>165</v>
      </c>
    </row>
    <row r="217" spans="1:65" s="2" customFormat="1" ht="33" customHeight="1">
      <c r="A217" s="38"/>
      <c r="B217" s="39"/>
      <c r="C217" s="219" t="s">
        <v>339</v>
      </c>
      <c r="D217" s="219" t="s">
        <v>167</v>
      </c>
      <c r="E217" s="220" t="s">
        <v>340</v>
      </c>
      <c r="F217" s="221" t="s">
        <v>341</v>
      </c>
      <c r="G217" s="222" t="s">
        <v>104</v>
      </c>
      <c r="H217" s="223">
        <v>460</v>
      </c>
      <c r="I217" s="224"/>
      <c r="J217" s="225">
        <f>ROUND(I217*H217,2)</f>
        <v>0</v>
      </c>
      <c r="K217" s="221" t="s">
        <v>170</v>
      </c>
      <c r="L217" s="44"/>
      <c r="M217" s="226" t="s">
        <v>1</v>
      </c>
      <c r="N217" s="227" t="s">
        <v>41</v>
      </c>
      <c r="O217" s="91"/>
      <c r="P217" s="228">
        <f>O217*H217</f>
        <v>0</v>
      </c>
      <c r="Q217" s="228">
        <v>0.1295</v>
      </c>
      <c r="R217" s="228">
        <f>Q217*H217</f>
        <v>59.57</v>
      </c>
      <c r="S217" s="228">
        <v>0</v>
      </c>
      <c r="T217" s="22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0" t="s">
        <v>105</v>
      </c>
      <c r="AT217" s="230" t="s">
        <v>167</v>
      </c>
      <c r="AU217" s="230" t="s">
        <v>86</v>
      </c>
      <c r="AY217" s="17" t="s">
        <v>165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7" t="s">
        <v>84</v>
      </c>
      <c r="BK217" s="231">
        <f>ROUND(I217*H217,2)</f>
        <v>0</v>
      </c>
      <c r="BL217" s="17" t="s">
        <v>105</v>
      </c>
      <c r="BM217" s="230" t="s">
        <v>342</v>
      </c>
    </row>
    <row r="218" spans="1:51" s="13" customFormat="1" ht="12">
      <c r="A218" s="13"/>
      <c r="B218" s="232"/>
      <c r="C218" s="233"/>
      <c r="D218" s="234" t="s">
        <v>172</v>
      </c>
      <c r="E218" s="235" t="s">
        <v>1</v>
      </c>
      <c r="F218" s="236" t="s">
        <v>132</v>
      </c>
      <c r="G218" s="233"/>
      <c r="H218" s="237">
        <v>460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172</v>
      </c>
      <c r="AU218" s="243" t="s">
        <v>86</v>
      </c>
      <c r="AV218" s="13" t="s">
        <v>86</v>
      </c>
      <c r="AW218" s="13" t="s">
        <v>32</v>
      </c>
      <c r="AX218" s="13" t="s">
        <v>84</v>
      </c>
      <c r="AY218" s="243" t="s">
        <v>165</v>
      </c>
    </row>
    <row r="219" spans="1:65" s="2" customFormat="1" ht="24.15" customHeight="1">
      <c r="A219" s="38"/>
      <c r="B219" s="39"/>
      <c r="C219" s="259" t="s">
        <v>343</v>
      </c>
      <c r="D219" s="259" t="s">
        <v>236</v>
      </c>
      <c r="E219" s="260" t="s">
        <v>344</v>
      </c>
      <c r="F219" s="261" t="s">
        <v>345</v>
      </c>
      <c r="G219" s="262" t="s">
        <v>300</v>
      </c>
      <c r="H219" s="263">
        <v>469.2</v>
      </c>
      <c r="I219" s="264"/>
      <c r="J219" s="265">
        <f>ROUND(I219*H219,2)</f>
        <v>0</v>
      </c>
      <c r="K219" s="261" t="s">
        <v>1</v>
      </c>
      <c r="L219" s="266"/>
      <c r="M219" s="267" t="s">
        <v>1</v>
      </c>
      <c r="N219" s="268" t="s">
        <v>41</v>
      </c>
      <c r="O219" s="91"/>
      <c r="P219" s="228">
        <f>O219*H219</f>
        <v>0</v>
      </c>
      <c r="Q219" s="228">
        <v>0.0561</v>
      </c>
      <c r="R219" s="228">
        <f>Q219*H219</f>
        <v>26.322119999999998</v>
      </c>
      <c r="S219" s="228">
        <v>0</v>
      </c>
      <c r="T219" s="22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0" t="s">
        <v>200</v>
      </c>
      <c r="AT219" s="230" t="s">
        <v>236</v>
      </c>
      <c r="AU219" s="230" t="s">
        <v>86</v>
      </c>
      <c r="AY219" s="17" t="s">
        <v>165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7" t="s">
        <v>84</v>
      </c>
      <c r="BK219" s="231">
        <f>ROUND(I219*H219,2)</f>
        <v>0</v>
      </c>
      <c r="BL219" s="17" t="s">
        <v>105</v>
      </c>
      <c r="BM219" s="230" t="s">
        <v>346</v>
      </c>
    </row>
    <row r="220" spans="1:51" s="13" customFormat="1" ht="12">
      <c r="A220" s="13"/>
      <c r="B220" s="232"/>
      <c r="C220" s="233"/>
      <c r="D220" s="234" t="s">
        <v>172</v>
      </c>
      <c r="E220" s="233"/>
      <c r="F220" s="236" t="s">
        <v>347</v>
      </c>
      <c r="G220" s="233"/>
      <c r="H220" s="237">
        <v>469.2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172</v>
      </c>
      <c r="AU220" s="243" t="s">
        <v>86</v>
      </c>
      <c r="AV220" s="13" t="s">
        <v>86</v>
      </c>
      <c r="AW220" s="13" t="s">
        <v>4</v>
      </c>
      <c r="AX220" s="13" t="s">
        <v>84</v>
      </c>
      <c r="AY220" s="243" t="s">
        <v>165</v>
      </c>
    </row>
    <row r="221" spans="1:65" s="2" customFormat="1" ht="24.15" customHeight="1">
      <c r="A221" s="38"/>
      <c r="B221" s="39"/>
      <c r="C221" s="219" t="s">
        <v>348</v>
      </c>
      <c r="D221" s="219" t="s">
        <v>167</v>
      </c>
      <c r="E221" s="220" t="s">
        <v>349</v>
      </c>
      <c r="F221" s="221" t="s">
        <v>350</v>
      </c>
      <c r="G221" s="222" t="s">
        <v>113</v>
      </c>
      <c r="H221" s="223">
        <v>9.8</v>
      </c>
      <c r="I221" s="224"/>
      <c r="J221" s="225">
        <f>ROUND(I221*H221,2)</f>
        <v>0</v>
      </c>
      <c r="K221" s="221" t="s">
        <v>170</v>
      </c>
      <c r="L221" s="44"/>
      <c r="M221" s="226" t="s">
        <v>1</v>
      </c>
      <c r="N221" s="227" t="s">
        <v>41</v>
      </c>
      <c r="O221" s="91"/>
      <c r="P221" s="228">
        <f>O221*H221</f>
        <v>0</v>
      </c>
      <c r="Q221" s="228">
        <v>2.25634</v>
      </c>
      <c r="R221" s="228">
        <f>Q221*H221</f>
        <v>22.112132</v>
      </c>
      <c r="S221" s="228">
        <v>0</v>
      </c>
      <c r="T221" s="22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0" t="s">
        <v>105</v>
      </c>
      <c r="AT221" s="230" t="s">
        <v>167</v>
      </c>
      <c r="AU221" s="230" t="s">
        <v>86</v>
      </c>
      <c r="AY221" s="17" t="s">
        <v>165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7" t="s">
        <v>84</v>
      </c>
      <c r="BK221" s="231">
        <f>ROUND(I221*H221,2)</f>
        <v>0</v>
      </c>
      <c r="BL221" s="17" t="s">
        <v>105</v>
      </c>
      <c r="BM221" s="230" t="s">
        <v>351</v>
      </c>
    </row>
    <row r="222" spans="1:47" s="2" customFormat="1" ht="12">
      <c r="A222" s="38"/>
      <c r="B222" s="39"/>
      <c r="C222" s="40"/>
      <c r="D222" s="234" t="s">
        <v>180</v>
      </c>
      <c r="E222" s="40"/>
      <c r="F222" s="244" t="s">
        <v>352</v>
      </c>
      <c r="G222" s="40"/>
      <c r="H222" s="40"/>
      <c r="I222" s="245"/>
      <c r="J222" s="40"/>
      <c r="K222" s="40"/>
      <c r="L222" s="44"/>
      <c r="M222" s="246"/>
      <c r="N222" s="247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180</v>
      </c>
      <c r="AU222" s="17" t="s">
        <v>86</v>
      </c>
    </row>
    <row r="223" spans="1:51" s="13" customFormat="1" ht="12">
      <c r="A223" s="13"/>
      <c r="B223" s="232"/>
      <c r="C223" s="233"/>
      <c r="D223" s="234" t="s">
        <v>172</v>
      </c>
      <c r="E223" s="235" t="s">
        <v>1</v>
      </c>
      <c r="F223" s="236" t="s">
        <v>353</v>
      </c>
      <c r="G223" s="233"/>
      <c r="H223" s="237">
        <v>5.2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172</v>
      </c>
      <c r="AU223" s="243" t="s">
        <v>86</v>
      </c>
      <c r="AV223" s="13" t="s">
        <v>86</v>
      </c>
      <c r="AW223" s="13" t="s">
        <v>32</v>
      </c>
      <c r="AX223" s="13" t="s">
        <v>76</v>
      </c>
      <c r="AY223" s="243" t="s">
        <v>165</v>
      </c>
    </row>
    <row r="224" spans="1:51" s="13" customFormat="1" ht="12">
      <c r="A224" s="13"/>
      <c r="B224" s="232"/>
      <c r="C224" s="233"/>
      <c r="D224" s="234" t="s">
        <v>172</v>
      </c>
      <c r="E224" s="235" t="s">
        <v>1</v>
      </c>
      <c r="F224" s="236" t="s">
        <v>354</v>
      </c>
      <c r="G224" s="233"/>
      <c r="H224" s="237">
        <v>4.6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172</v>
      </c>
      <c r="AU224" s="243" t="s">
        <v>86</v>
      </c>
      <c r="AV224" s="13" t="s">
        <v>86</v>
      </c>
      <c r="AW224" s="13" t="s">
        <v>32</v>
      </c>
      <c r="AX224" s="13" t="s">
        <v>76</v>
      </c>
      <c r="AY224" s="243" t="s">
        <v>165</v>
      </c>
    </row>
    <row r="225" spans="1:51" s="14" customFormat="1" ht="12">
      <c r="A225" s="14"/>
      <c r="B225" s="248"/>
      <c r="C225" s="249"/>
      <c r="D225" s="234" t="s">
        <v>172</v>
      </c>
      <c r="E225" s="250" t="s">
        <v>1</v>
      </c>
      <c r="F225" s="251" t="s">
        <v>215</v>
      </c>
      <c r="G225" s="249"/>
      <c r="H225" s="252">
        <v>9.8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8" t="s">
        <v>172</v>
      </c>
      <c r="AU225" s="258" t="s">
        <v>86</v>
      </c>
      <c r="AV225" s="14" t="s">
        <v>105</v>
      </c>
      <c r="AW225" s="14" t="s">
        <v>32</v>
      </c>
      <c r="AX225" s="14" t="s">
        <v>84</v>
      </c>
      <c r="AY225" s="258" t="s">
        <v>165</v>
      </c>
    </row>
    <row r="226" spans="1:65" s="2" customFormat="1" ht="24.15" customHeight="1">
      <c r="A226" s="38"/>
      <c r="B226" s="39"/>
      <c r="C226" s="219" t="s">
        <v>355</v>
      </c>
      <c r="D226" s="219" t="s">
        <v>167</v>
      </c>
      <c r="E226" s="220" t="s">
        <v>356</v>
      </c>
      <c r="F226" s="221" t="s">
        <v>357</v>
      </c>
      <c r="G226" s="222" t="s">
        <v>104</v>
      </c>
      <c r="H226" s="223">
        <v>260</v>
      </c>
      <c r="I226" s="224"/>
      <c r="J226" s="225">
        <f>ROUND(I226*H226,2)</f>
        <v>0</v>
      </c>
      <c r="K226" s="221" t="s">
        <v>170</v>
      </c>
      <c r="L226" s="44"/>
      <c r="M226" s="226" t="s">
        <v>1</v>
      </c>
      <c r="N226" s="227" t="s">
        <v>41</v>
      </c>
      <c r="O226" s="91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0" t="s">
        <v>105</v>
      </c>
      <c r="AT226" s="230" t="s">
        <v>167</v>
      </c>
      <c r="AU226" s="230" t="s">
        <v>86</v>
      </c>
      <c r="AY226" s="17" t="s">
        <v>165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7" t="s">
        <v>84</v>
      </c>
      <c r="BK226" s="231">
        <f>ROUND(I226*H226,2)</f>
        <v>0</v>
      </c>
      <c r="BL226" s="17" t="s">
        <v>105</v>
      </c>
      <c r="BM226" s="230" t="s">
        <v>358</v>
      </c>
    </row>
    <row r="227" spans="1:51" s="13" customFormat="1" ht="12">
      <c r="A227" s="13"/>
      <c r="B227" s="232"/>
      <c r="C227" s="233"/>
      <c r="D227" s="234" t="s">
        <v>172</v>
      </c>
      <c r="E227" s="235" t="s">
        <v>1</v>
      </c>
      <c r="F227" s="236" t="s">
        <v>130</v>
      </c>
      <c r="G227" s="233"/>
      <c r="H227" s="237">
        <v>260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172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165</v>
      </c>
    </row>
    <row r="228" spans="1:65" s="2" customFormat="1" ht="24.15" customHeight="1">
      <c r="A228" s="38"/>
      <c r="B228" s="39"/>
      <c r="C228" s="219" t="s">
        <v>359</v>
      </c>
      <c r="D228" s="219" t="s">
        <v>167</v>
      </c>
      <c r="E228" s="220" t="s">
        <v>360</v>
      </c>
      <c r="F228" s="221" t="s">
        <v>361</v>
      </c>
      <c r="G228" s="222" t="s">
        <v>104</v>
      </c>
      <c r="H228" s="223">
        <v>260</v>
      </c>
      <c r="I228" s="224"/>
      <c r="J228" s="225">
        <f>ROUND(I228*H228,2)</f>
        <v>0</v>
      </c>
      <c r="K228" s="221" t="s">
        <v>170</v>
      </c>
      <c r="L228" s="44"/>
      <c r="M228" s="226" t="s">
        <v>1</v>
      </c>
      <c r="N228" s="227" t="s">
        <v>41</v>
      </c>
      <c r="O228" s="91"/>
      <c r="P228" s="228">
        <f>O228*H228</f>
        <v>0</v>
      </c>
      <c r="Q228" s="228">
        <v>0.00011</v>
      </c>
      <c r="R228" s="228">
        <f>Q228*H228</f>
        <v>0.0286</v>
      </c>
      <c r="S228" s="228">
        <v>0</v>
      </c>
      <c r="T228" s="22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0" t="s">
        <v>105</v>
      </c>
      <c r="AT228" s="230" t="s">
        <v>167</v>
      </c>
      <c r="AU228" s="230" t="s">
        <v>86</v>
      </c>
      <c r="AY228" s="17" t="s">
        <v>165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7" t="s">
        <v>84</v>
      </c>
      <c r="BK228" s="231">
        <f>ROUND(I228*H228,2)</f>
        <v>0</v>
      </c>
      <c r="BL228" s="17" t="s">
        <v>105</v>
      </c>
      <c r="BM228" s="230" t="s">
        <v>362</v>
      </c>
    </row>
    <row r="229" spans="1:51" s="13" customFormat="1" ht="12">
      <c r="A229" s="13"/>
      <c r="B229" s="232"/>
      <c r="C229" s="233"/>
      <c r="D229" s="234" t="s">
        <v>172</v>
      </c>
      <c r="E229" s="235" t="s">
        <v>1</v>
      </c>
      <c r="F229" s="236" t="s">
        <v>130</v>
      </c>
      <c r="G229" s="233"/>
      <c r="H229" s="237">
        <v>260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172</v>
      </c>
      <c r="AU229" s="243" t="s">
        <v>86</v>
      </c>
      <c r="AV229" s="13" t="s">
        <v>86</v>
      </c>
      <c r="AW229" s="13" t="s">
        <v>32</v>
      </c>
      <c r="AX229" s="13" t="s">
        <v>84</v>
      </c>
      <c r="AY229" s="243" t="s">
        <v>165</v>
      </c>
    </row>
    <row r="230" spans="1:65" s="2" customFormat="1" ht="21.75" customHeight="1">
      <c r="A230" s="38"/>
      <c r="B230" s="39"/>
      <c r="C230" s="219" t="s">
        <v>363</v>
      </c>
      <c r="D230" s="219" t="s">
        <v>167</v>
      </c>
      <c r="E230" s="220" t="s">
        <v>364</v>
      </c>
      <c r="F230" s="221" t="s">
        <v>365</v>
      </c>
      <c r="G230" s="222" t="s">
        <v>104</v>
      </c>
      <c r="H230" s="223">
        <v>260</v>
      </c>
      <c r="I230" s="224"/>
      <c r="J230" s="225">
        <f>ROUND(I230*H230,2)</f>
        <v>0</v>
      </c>
      <c r="K230" s="221" t="s">
        <v>170</v>
      </c>
      <c r="L230" s="44"/>
      <c r="M230" s="226" t="s">
        <v>1</v>
      </c>
      <c r="N230" s="227" t="s">
        <v>41</v>
      </c>
      <c r="O230" s="91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0" t="s">
        <v>105</v>
      </c>
      <c r="AT230" s="230" t="s">
        <v>167</v>
      </c>
      <c r="AU230" s="230" t="s">
        <v>86</v>
      </c>
      <c r="AY230" s="17" t="s">
        <v>165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7" t="s">
        <v>84</v>
      </c>
      <c r="BK230" s="231">
        <f>ROUND(I230*H230,2)</f>
        <v>0</v>
      </c>
      <c r="BL230" s="17" t="s">
        <v>105</v>
      </c>
      <c r="BM230" s="230" t="s">
        <v>366</v>
      </c>
    </row>
    <row r="231" spans="1:51" s="13" customFormat="1" ht="12">
      <c r="A231" s="13"/>
      <c r="B231" s="232"/>
      <c r="C231" s="233"/>
      <c r="D231" s="234" t="s">
        <v>172</v>
      </c>
      <c r="E231" s="235" t="s">
        <v>1</v>
      </c>
      <c r="F231" s="236" t="s">
        <v>130</v>
      </c>
      <c r="G231" s="233"/>
      <c r="H231" s="237">
        <v>260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172</v>
      </c>
      <c r="AU231" s="243" t="s">
        <v>86</v>
      </c>
      <c r="AV231" s="13" t="s">
        <v>86</v>
      </c>
      <c r="AW231" s="13" t="s">
        <v>32</v>
      </c>
      <c r="AX231" s="13" t="s">
        <v>84</v>
      </c>
      <c r="AY231" s="243" t="s">
        <v>165</v>
      </c>
    </row>
    <row r="232" spans="1:63" s="12" customFormat="1" ht="22.8" customHeight="1">
      <c r="A232" s="12"/>
      <c r="B232" s="203"/>
      <c r="C232" s="204"/>
      <c r="D232" s="205" t="s">
        <v>75</v>
      </c>
      <c r="E232" s="217" t="s">
        <v>367</v>
      </c>
      <c r="F232" s="217" t="s">
        <v>368</v>
      </c>
      <c r="G232" s="204"/>
      <c r="H232" s="204"/>
      <c r="I232" s="207"/>
      <c r="J232" s="218">
        <f>BK232</f>
        <v>0</v>
      </c>
      <c r="K232" s="204"/>
      <c r="L232" s="209"/>
      <c r="M232" s="210"/>
      <c r="N232" s="211"/>
      <c r="O232" s="211"/>
      <c r="P232" s="212">
        <f>SUM(P233:P240)</f>
        <v>0</v>
      </c>
      <c r="Q232" s="211"/>
      <c r="R232" s="212">
        <f>SUM(R233:R240)</f>
        <v>0</v>
      </c>
      <c r="S232" s="211"/>
      <c r="T232" s="213">
        <f>SUM(T233:T240)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4" t="s">
        <v>84</v>
      </c>
      <c r="AT232" s="215" t="s">
        <v>75</v>
      </c>
      <c r="AU232" s="215" t="s">
        <v>84</v>
      </c>
      <c r="AY232" s="214" t="s">
        <v>165</v>
      </c>
      <c r="BK232" s="216">
        <f>SUM(BK233:BK240)</f>
        <v>0</v>
      </c>
    </row>
    <row r="233" spans="1:65" s="2" customFormat="1" ht="21.75" customHeight="1">
      <c r="A233" s="38"/>
      <c r="B233" s="39"/>
      <c r="C233" s="219" t="s">
        <v>369</v>
      </c>
      <c r="D233" s="219" t="s">
        <v>167</v>
      </c>
      <c r="E233" s="220" t="s">
        <v>370</v>
      </c>
      <c r="F233" s="221" t="s">
        <v>371</v>
      </c>
      <c r="G233" s="222" t="s">
        <v>224</v>
      </c>
      <c r="H233" s="223">
        <v>668.9</v>
      </c>
      <c r="I233" s="224"/>
      <c r="J233" s="225">
        <f>ROUND(I233*H233,2)</f>
        <v>0</v>
      </c>
      <c r="K233" s="221" t="s">
        <v>170</v>
      </c>
      <c r="L233" s="44"/>
      <c r="M233" s="226" t="s">
        <v>1</v>
      </c>
      <c r="N233" s="227" t="s">
        <v>41</v>
      </c>
      <c r="O233" s="91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0" t="s">
        <v>105</v>
      </c>
      <c r="AT233" s="230" t="s">
        <v>167</v>
      </c>
      <c r="AU233" s="230" t="s">
        <v>86</v>
      </c>
      <c r="AY233" s="17" t="s">
        <v>165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7" t="s">
        <v>84</v>
      </c>
      <c r="BK233" s="231">
        <f>ROUND(I233*H233,2)</f>
        <v>0</v>
      </c>
      <c r="BL233" s="17" t="s">
        <v>105</v>
      </c>
      <c r="BM233" s="230" t="s">
        <v>372</v>
      </c>
    </row>
    <row r="234" spans="1:65" s="2" customFormat="1" ht="24.15" customHeight="1">
      <c r="A234" s="38"/>
      <c r="B234" s="39"/>
      <c r="C234" s="219" t="s">
        <v>373</v>
      </c>
      <c r="D234" s="219" t="s">
        <v>167</v>
      </c>
      <c r="E234" s="220" t="s">
        <v>374</v>
      </c>
      <c r="F234" s="221" t="s">
        <v>375</v>
      </c>
      <c r="G234" s="222" t="s">
        <v>224</v>
      </c>
      <c r="H234" s="223">
        <v>6689</v>
      </c>
      <c r="I234" s="224"/>
      <c r="J234" s="225">
        <f>ROUND(I234*H234,2)</f>
        <v>0</v>
      </c>
      <c r="K234" s="221" t="s">
        <v>170</v>
      </c>
      <c r="L234" s="44"/>
      <c r="M234" s="226" t="s">
        <v>1</v>
      </c>
      <c r="N234" s="227" t="s">
        <v>41</v>
      </c>
      <c r="O234" s="91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0" t="s">
        <v>105</v>
      </c>
      <c r="AT234" s="230" t="s">
        <v>167</v>
      </c>
      <c r="AU234" s="230" t="s">
        <v>86</v>
      </c>
      <c r="AY234" s="17" t="s">
        <v>165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7" t="s">
        <v>84</v>
      </c>
      <c r="BK234" s="231">
        <f>ROUND(I234*H234,2)</f>
        <v>0</v>
      </c>
      <c r="BL234" s="17" t="s">
        <v>105</v>
      </c>
      <c r="BM234" s="230" t="s">
        <v>376</v>
      </c>
    </row>
    <row r="235" spans="1:47" s="2" customFormat="1" ht="12">
      <c r="A235" s="38"/>
      <c r="B235" s="39"/>
      <c r="C235" s="40"/>
      <c r="D235" s="234" t="s">
        <v>180</v>
      </c>
      <c r="E235" s="40"/>
      <c r="F235" s="244" t="s">
        <v>377</v>
      </c>
      <c r="G235" s="40"/>
      <c r="H235" s="40"/>
      <c r="I235" s="245"/>
      <c r="J235" s="40"/>
      <c r="K235" s="40"/>
      <c r="L235" s="44"/>
      <c r="M235" s="246"/>
      <c r="N235" s="247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180</v>
      </c>
      <c r="AU235" s="17" t="s">
        <v>86</v>
      </c>
    </row>
    <row r="236" spans="1:51" s="13" customFormat="1" ht="12">
      <c r="A236" s="13"/>
      <c r="B236" s="232"/>
      <c r="C236" s="233"/>
      <c r="D236" s="234" t="s">
        <v>172</v>
      </c>
      <c r="E236" s="233"/>
      <c r="F236" s="236" t="s">
        <v>378</v>
      </c>
      <c r="G236" s="233"/>
      <c r="H236" s="237">
        <v>6689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172</v>
      </c>
      <c r="AU236" s="243" t="s">
        <v>86</v>
      </c>
      <c r="AV236" s="13" t="s">
        <v>86</v>
      </c>
      <c r="AW236" s="13" t="s">
        <v>4</v>
      </c>
      <c r="AX236" s="13" t="s">
        <v>84</v>
      </c>
      <c r="AY236" s="243" t="s">
        <v>165</v>
      </c>
    </row>
    <row r="237" spans="1:65" s="2" customFormat="1" ht="37.8" customHeight="1">
      <c r="A237" s="38"/>
      <c r="B237" s="39"/>
      <c r="C237" s="219" t="s">
        <v>379</v>
      </c>
      <c r="D237" s="219" t="s">
        <v>167</v>
      </c>
      <c r="E237" s="220" t="s">
        <v>380</v>
      </c>
      <c r="F237" s="221" t="s">
        <v>381</v>
      </c>
      <c r="G237" s="222" t="s">
        <v>224</v>
      </c>
      <c r="H237" s="223">
        <v>437.96</v>
      </c>
      <c r="I237" s="224"/>
      <c r="J237" s="225">
        <f>ROUND(I237*H237,2)</f>
        <v>0</v>
      </c>
      <c r="K237" s="221" t="s">
        <v>170</v>
      </c>
      <c r="L237" s="44"/>
      <c r="M237" s="226" t="s">
        <v>1</v>
      </c>
      <c r="N237" s="227" t="s">
        <v>41</v>
      </c>
      <c r="O237" s="91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0" t="s">
        <v>105</v>
      </c>
      <c r="AT237" s="230" t="s">
        <v>167</v>
      </c>
      <c r="AU237" s="230" t="s">
        <v>86</v>
      </c>
      <c r="AY237" s="17" t="s">
        <v>165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7" t="s">
        <v>84</v>
      </c>
      <c r="BK237" s="231">
        <f>ROUND(I237*H237,2)</f>
        <v>0</v>
      </c>
      <c r="BL237" s="17" t="s">
        <v>105</v>
      </c>
      <c r="BM237" s="230" t="s">
        <v>382</v>
      </c>
    </row>
    <row r="238" spans="1:47" s="2" customFormat="1" ht="12">
      <c r="A238" s="38"/>
      <c r="B238" s="39"/>
      <c r="C238" s="40"/>
      <c r="D238" s="234" t="s">
        <v>180</v>
      </c>
      <c r="E238" s="40"/>
      <c r="F238" s="244" t="s">
        <v>383</v>
      </c>
      <c r="G238" s="40"/>
      <c r="H238" s="40"/>
      <c r="I238" s="245"/>
      <c r="J238" s="40"/>
      <c r="K238" s="40"/>
      <c r="L238" s="44"/>
      <c r="M238" s="246"/>
      <c r="N238" s="247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180</v>
      </c>
      <c r="AU238" s="17" t="s">
        <v>86</v>
      </c>
    </row>
    <row r="239" spans="1:65" s="2" customFormat="1" ht="44.25" customHeight="1">
      <c r="A239" s="38"/>
      <c r="B239" s="39"/>
      <c r="C239" s="219" t="s">
        <v>384</v>
      </c>
      <c r="D239" s="219" t="s">
        <v>167</v>
      </c>
      <c r="E239" s="220" t="s">
        <v>385</v>
      </c>
      <c r="F239" s="221" t="s">
        <v>386</v>
      </c>
      <c r="G239" s="222" t="s">
        <v>224</v>
      </c>
      <c r="H239" s="223">
        <v>230.94</v>
      </c>
      <c r="I239" s="224"/>
      <c r="J239" s="225">
        <f>ROUND(I239*H239,2)</f>
        <v>0</v>
      </c>
      <c r="K239" s="221" t="s">
        <v>170</v>
      </c>
      <c r="L239" s="44"/>
      <c r="M239" s="226" t="s">
        <v>1</v>
      </c>
      <c r="N239" s="227" t="s">
        <v>41</v>
      </c>
      <c r="O239" s="91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0" t="s">
        <v>105</v>
      </c>
      <c r="AT239" s="230" t="s">
        <v>167</v>
      </c>
      <c r="AU239" s="230" t="s">
        <v>86</v>
      </c>
      <c r="AY239" s="17" t="s">
        <v>165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7" t="s">
        <v>84</v>
      </c>
      <c r="BK239" s="231">
        <f>ROUND(I239*H239,2)</f>
        <v>0</v>
      </c>
      <c r="BL239" s="17" t="s">
        <v>105</v>
      </c>
      <c r="BM239" s="230" t="s">
        <v>387</v>
      </c>
    </row>
    <row r="240" spans="1:47" s="2" customFormat="1" ht="12">
      <c r="A240" s="38"/>
      <c r="B240" s="39"/>
      <c r="C240" s="40"/>
      <c r="D240" s="234" t="s">
        <v>180</v>
      </c>
      <c r="E240" s="40"/>
      <c r="F240" s="244" t="s">
        <v>388</v>
      </c>
      <c r="G240" s="40"/>
      <c r="H240" s="40"/>
      <c r="I240" s="245"/>
      <c r="J240" s="40"/>
      <c r="K240" s="40"/>
      <c r="L240" s="44"/>
      <c r="M240" s="246"/>
      <c r="N240" s="247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180</v>
      </c>
      <c r="AU240" s="17" t="s">
        <v>86</v>
      </c>
    </row>
    <row r="241" spans="1:63" s="12" customFormat="1" ht="22.8" customHeight="1">
      <c r="A241" s="12"/>
      <c r="B241" s="203"/>
      <c r="C241" s="204"/>
      <c r="D241" s="205" t="s">
        <v>75</v>
      </c>
      <c r="E241" s="217" t="s">
        <v>389</v>
      </c>
      <c r="F241" s="217" t="s">
        <v>390</v>
      </c>
      <c r="G241" s="204"/>
      <c r="H241" s="204"/>
      <c r="I241" s="207"/>
      <c r="J241" s="218">
        <f>BK241</f>
        <v>0</v>
      </c>
      <c r="K241" s="204"/>
      <c r="L241" s="209"/>
      <c r="M241" s="210"/>
      <c r="N241" s="211"/>
      <c r="O241" s="211"/>
      <c r="P241" s="212">
        <f>P242</f>
        <v>0</v>
      </c>
      <c r="Q241" s="211"/>
      <c r="R241" s="212">
        <f>R242</f>
        <v>0</v>
      </c>
      <c r="S241" s="211"/>
      <c r="T241" s="213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4" t="s">
        <v>84</v>
      </c>
      <c r="AT241" s="215" t="s">
        <v>75</v>
      </c>
      <c r="AU241" s="215" t="s">
        <v>84</v>
      </c>
      <c r="AY241" s="214" t="s">
        <v>165</v>
      </c>
      <c r="BK241" s="216">
        <f>BK242</f>
        <v>0</v>
      </c>
    </row>
    <row r="242" spans="1:65" s="2" customFormat="1" ht="24.15" customHeight="1">
      <c r="A242" s="38"/>
      <c r="B242" s="39"/>
      <c r="C242" s="219" t="s">
        <v>391</v>
      </c>
      <c r="D242" s="219" t="s">
        <v>167</v>
      </c>
      <c r="E242" s="220" t="s">
        <v>392</v>
      </c>
      <c r="F242" s="221" t="s">
        <v>393</v>
      </c>
      <c r="G242" s="222" t="s">
        <v>224</v>
      </c>
      <c r="H242" s="223">
        <v>905.752</v>
      </c>
      <c r="I242" s="224"/>
      <c r="J242" s="225">
        <f>ROUND(I242*H242,2)</f>
        <v>0</v>
      </c>
      <c r="K242" s="221" t="s">
        <v>170</v>
      </c>
      <c r="L242" s="44"/>
      <c r="M242" s="226" t="s">
        <v>1</v>
      </c>
      <c r="N242" s="227" t="s">
        <v>41</v>
      </c>
      <c r="O242" s="91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0" t="s">
        <v>105</v>
      </c>
      <c r="AT242" s="230" t="s">
        <v>167</v>
      </c>
      <c r="AU242" s="230" t="s">
        <v>86</v>
      </c>
      <c r="AY242" s="17" t="s">
        <v>165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7" t="s">
        <v>84</v>
      </c>
      <c r="BK242" s="231">
        <f>ROUND(I242*H242,2)</f>
        <v>0</v>
      </c>
      <c r="BL242" s="17" t="s">
        <v>105</v>
      </c>
      <c r="BM242" s="230" t="s">
        <v>394</v>
      </c>
    </row>
    <row r="243" spans="1:63" s="12" customFormat="1" ht="25.9" customHeight="1">
      <c r="A243" s="12"/>
      <c r="B243" s="203"/>
      <c r="C243" s="204"/>
      <c r="D243" s="205" t="s">
        <v>75</v>
      </c>
      <c r="E243" s="206" t="s">
        <v>395</v>
      </c>
      <c r="F243" s="206" t="s">
        <v>396</v>
      </c>
      <c r="G243" s="204"/>
      <c r="H243" s="204"/>
      <c r="I243" s="207"/>
      <c r="J243" s="208">
        <f>BK243</f>
        <v>0</v>
      </c>
      <c r="K243" s="204"/>
      <c r="L243" s="209"/>
      <c r="M243" s="210"/>
      <c r="N243" s="211"/>
      <c r="O243" s="211"/>
      <c r="P243" s="212">
        <f>SUM(P244:P249)</f>
        <v>0</v>
      </c>
      <c r="Q243" s="211"/>
      <c r="R243" s="212">
        <f>SUM(R244:R249)</f>
        <v>0</v>
      </c>
      <c r="S243" s="211"/>
      <c r="T243" s="213">
        <f>SUM(T244:T249)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105</v>
      </c>
      <c r="AT243" s="215" t="s">
        <v>75</v>
      </c>
      <c r="AU243" s="215" t="s">
        <v>76</v>
      </c>
      <c r="AY243" s="214" t="s">
        <v>165</v>
      </c>
      <c r="BK243" s="216">
        <f>SUM(BK244:BK249)</f>
        <v>0</v>
      </c>
    </row>
    <row r="244" spans="1:65" s="2" customFormat="1" ht="16.5" customHeight="1">
      <c r="A244" s="38"/>
      <c r="B244" s="39"/>
      <c r="C244" s="219" t="s">
        <v>397</v>
      </c>
      <c r="D244" s="219" t="s">
        <v>167</v>
      </c>
      <c r="E244" s="220" t="s">
        <v>398</v>
      </c>
      <c r="F244" s="221" t="s">
        <v>399</v>
      </c>
      <c r="G244" s="222" t="s">
        <v>400</v>
      </c>
      <c r="H244" s="223">
        <v>25</v>
      </c>
      <c r="I244" s="224"/>
      <c r="J244" s="225">
        <f>ROUND(I244*H244,2)</f>
        <v>0</v>
      </c>
      <c r="K244" s="221" t="s">
        <v>170</v>
      </c>
      <c r="L244" s="44"/>
      <c r="M244" s="226" t="s">
        <v>1</v>
      </c>
      <c r="N244" s="227" t="s">
        <v>41</v>
      </c>
      <c r="O244" s="91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0" t="s">
        <v>401</v>
      </c>
      <c r="AT244" s="230" t="s">
        <v>167</v>
      </c>
      <c r="AU244" s="230" t="s">
        <v>84</v>
      </c>
      <c r="AY244" s="17" t="s">
        <v>165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7" t="s">
        <v>84</v>
      </c>
      <c r="BK244" s="231">
        <f>ROUND(I244*H244,2)</f>
        <v>0</v>
      </c>
      <c r="BL244" s="17" t="s">
        <v>401</v>
      </c>
      <c r="BM244" s="230" t="s">
        <v>402</v>
      </c>
    </row>
    <row r="245" spans="1:51" s="13" customFormat="1" ht="12">
      <c r="A245" s="13"/>
      <c r="B245" s="232"/>
      <c r="C245" s="233"/>
      <c r="D245" s="234" t="s">
        <v>172</v>
      </c>
      <c r="E245" s="235" t="s">
        <v>1</v>
      </c>
      <c r="F245" s="236" t="s">
        <v>403</v>
      </c>
      <c r="G245" s="233"/>
      <c r="H245" s="237">
        <v>25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172</v>
      </c>
      <c r="AU245" s="243" t="s">
        <v>84</v>
      </c>
      <c r="AV245" s="13" t="s">
        <v>86</v>
      </c>
      <c r="AW245" s="13" t="s">
        <v>32</v>
      </c>
      <c r="AX245" s="13" t="s">
        <v>84</v>
      </c>
      <c r="AY245" s="243" t="s">
        <v>165</v>
      </c>
    </row>
    <row r="246" spans="1:65" s="2" customFormat="1" ht="21.75" customHeight="1">
      <c r="A246" s="38"/>
      <c r="B246" s="39"/>
      <c r="C246" s="219" t="s">
        <v>404</v>
      </c>
      <c r="D246" s="219" t="s">
        <v>167</v>
      </c>
      <c r="E246" s="220" t="s">
        <v>405</v>
      </c>
      <c r="F246" s="221" t="s">
        <v>406</v>
      </c>
      <c r="G246" s="222" t="s">
        <v>400</v>
      </c>
      <c r="H246" s="223">
        <v>25</v>
      </c>
      <c r="I246" s="224"/>
      <c r="J246" s="225">
        <f>ROUND(I246*H246,2)</f>
        <v>0</v>
      </c>
      <c r="K246" s="221" t="s">
        <v>170</v>
      </c>
      <c r="L246" s="44"/>
      <c r="M246" s="226" t="s">
        <v>1</v>
      </c>
      <c r="N246" s="227" t="s">
        <v>41</v>
      </c>
      <c r="O246" s="91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0" t="s">
        <v>401</v>
      </c>
      <c r="AT246" s="230" t="s">
        <v>167</v>
      </c>
      <c r="AU246" s="230" t="s">
        <v>84</v>
      </c>
      <c r="AY246" s="17" t="s">
        <v>165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7" t="s">
        <v>84</v>
      </c>
      <c r="BK246" s="231">
        <f>ROUND(I246*H246,2)</f>
        <v>0</v>
      </c>
      <c r="BL246" s="17" t="s">
        <v>401</v>
      </c>
      <c r="BM246" s="230" t="s">
        <v>407</v>
      </c>
    </row>
    <row r="247" spans="1:51" s="13" customFormat="1" ht="12">
      <c r="A247" s="13"/>
      <c r="B247" s="232"/>
      <c r="C247" s="233"/>
      <c r="D247" s="234" t="s">
        <v>172</v>
      </c>
      <c r="E247" s="235" t="s">
        <v>1</v>
      </c>
      <c r="F247" s="236" t="s">
        <v>403</v>
      </c>
      <c r="G247" s="233"/>
      <c r="H247" s="237">
        <v>25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172</v>
      </c>
      <c r="AU247" s="243" t="s">
        <v>84</v>
      </c>
      <c r="AV247" s="13" t="s">
        <v>86</v>
      </c>
      <c r="AW247" s="13" t="s">
        <v>32</v>
      </c>
      <c r="AX247" s="13" t="s">
        <v>84</v>
      </c>
      <c r="AY247" s="243" t="s">
        <v>165</v>
      </c>
    </row>
    <row r="248" spans="1:65" s="2" customFormat="1" ht="16.5" customHeight="1">
      <c r="A248" s="38"/>
      <c r="B248" s="39"/>
      <c r="C248" s="219" t="s">
        <v>408</v>
      </c>
      <c r="D248" s="219" t="s">
        <v>167</v>
      </c>
      <c r="E248" s="220" t="s">
        <v>409</v>
      </c>
      <c r="F248" s="221" t="s">
        <v>410</v>
      </c>
      <c r="G248" s="222" t="s">
        <v>400</v>
      </c>
      <c r="H248" s="223">
        <v>25</v>
      </c>
      <c r="I248" s="224"/>
      <c r="J248" s="225">
        <f>ROUND(I248*H248,2)</f>
        <v>0</v>
      </c>
      <c r="K248" s="221" t="s">
        <v>170</v>
      </c>
      <c r="L248" s="44"/>
      <c r="M248" s="226" t="s">
        <v>1</v>
      </c>
      <c r="N248" s="227" t="s">
        <v>41</v>
      </c>
      <c r="O248" s="91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0" t="s">
        <v>401</v>
      </c>
      <c r="AT248" s="230" t="s">
        <v>167</v>
      </c>
      <c r="AU248" s="230" t="s">
        <v>84</v>
      </c>
      <c r="AY248" s="17" t="s">
        <v>165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7" t="s">
        <v>84</v>
      </c>
      <c r="BK248" s="231">
        <f>ROUND(I248*H248,2)</f>
        <v>0</v>
      </c>
      <c r="BL248" s="17" t="s">
        <v>401</v>
      </c>
      <c r="BM248" s="230" t="s">
        <v>411</v>
      </c>
    </row>
    <row r="249" spans="1:51" s="13" customFormat="1" ht="12">
      <c r="A249" s="13"/>
      <c r="B249" s="232"/>
      <c r="C249" s="233"/>
      <c r="D249" s="234" t="s">
        <v>172</v>
      </c>
      <c r="E249" s="235" t="s">
        <v>1</v>
      </c>
      <c r="F249" s="236" t="s">
        <v>403</v>
      </c>
      <c r="G249" s="233"/>
      <c r="H249" s="237">
        <v>25</v>
      </c>
      <c r="I249" s="238"/>
      <c r="J249" s="233"/>
      <c r="K249" s="233"/>
      <c r="L249" s="239"/>
      <c r="M249" s="269"/>
      <c r="N249" s="270"/>
      <c r="O249" s="270"/>
      <c r="P249" s="270"/>
      <c r="Q249" s="270"/>
      <c r="R249" s="270"/>
      <c r="S249" s="270"/>
      <c r="T249" s="27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172</v>
      </c>
      <c r="AU249" s="243" t="s">
        <v>84</v>
      </c>
      <c r="AV249" s="13" t="s">
        <v>86</v>
      </c>
      <c r="AW249" s="13" t="s">
        <v>32</v>
      </c>
      <c r="AX249" s="13" t="s">
        <v>84</v>
      </c>
      <c r="AY249" s="243" t="s">
        <v>165</v>
      </c>
    </row>
    <row r="250" spans="1:31" s="2" customFormat="1" ht="6.95" customHeight="1">
      <c r="A250" s="38"/>
      <c r="B250" s="66"/>
      <c r="C250" s="67"/>
      <c r="D250" s="67"/>
      <c r="E250" s="67"/>
      <c r="F250" s="67"/>
      <c r="G250" s="67"/>
      <c r="H250" s="67"/>
      <c r="I250" s="67"/>
      <c r="J250" s="67"/>
      <c r="K250" s="67"/>
      <c r="L250" s="44"/>
      <c r="M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</row>
  </sheetData>
  <sheetProtection password="CC35" sheet="1" objects="1" scenarios="1" formatColumns="0" formatRows="0" autoFilter="0"/>
  <autoFilter ref="C122:K24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  <c r="AZ2" s="136" t="s">
        <v>412</v>
      </c>
      <c r="BA2" s="136" t="s">
        <v>413</v>
      </c>
      <c r="BB2" s="136" t="s">
        <v>300</v>
      </c>
      <c r="BC2" s="136" t="s">
        <v>204</v>
      </c>
      <c r="BD2" s="136" t="s">
        <v>97</v>
      </c>
    </row>
    <row r="3" spans="2:5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414</v>
      </c>
      <c r="BA3" s="136" t="s">
        <v>415</v>
      </c>
      <c r="BB3" s="136" t="s">
        <v>300</v>
      </c>
      <c r="BC3" s="136" t="s">
        <v>268</v>
      </c>
      <c r="BD3" s="136" t="s">
        <v>97</v>
      </c>
    </row>
    <row r="4" spans="2:56" s="1" customFormat="1" ht="24.95" customHeight="1" hidden="1">
      <c r="B4" s="20"/>
      <c r="D4" s="139" t="s">
        <v>101</v>
      </c>
      <c r="L4" s="20"/>
      <c r="M4" s="140" t="s">
        <v>10</v>
      </c>
      <c r="AT4" s="17" t="s">
        <v>4</v>
      </c>
      <c r="AZ4" s="136" t="s">
        <v>416</v>
      </c>
      <c r="BA4" s="136" t="s">
        <v>417</v>
      </c>
      <c r="BB4" s="136" t="s">
        <v>300</v>
      </c>
      <c r="BC4" s="136" t="s">
        <v>204</v>
      </c>
      <c r="BD4" s="136" t="s">
        <v>97</v>
      </c>
    </row>
    <row r="5" spans="2:56" s="1" customFormat="1" ht="6.95" customHeight="1" hidden="1">
      <c r="B5" s="20"/>
      <c r="L5" s="20"/>
      <c r="AZ5" s="136" t="s">
        <v>418</v>
      </c>
      <c r="BA5" s="136" t="s">
        <v>419</v>
      </c>
      <c r="BB5" s="136" t="s">
        <v>300</v>
      </c>
      <c r="BC5" s="136" t="s">
        <v>204</v>
      </c>
      <c r="BD5" s="136" t="s">
        <v>97</v>
      </c>
    </row>
    <row r="6" spans="2:56" s="1" customFormat="1" ht="12" customHeight="1" hidden="1">
      <c r="B6" s="20"/>
      <c r="D6" s="141" t="s">
        <v>16</v>
      </c>
      <c r="L6" s="20"/>
      <c r="AZ6" s="136" t="s">
        <v>420</v>
      </c>
      <c r="BA6" s="136" t="s">
        <v>421</v>
      </c>
      <c r="BB6" s="136" t="s">
        <v>104</v>
      </c>
      <c r="BC6" s="136" t="s">
        <v>422</v>
      </c>
      <c r="BD6" s="136" t="s">
        <v>97</v>
      </c>
    </row>
    <row r="7" spans="2:56" s="1" customFormat="1" ht="26.25" customHeight="1" hidden="1">
      <c r="B7" s="20"/>
      <c r="E7" s="142" t="str">
        <f>'Rekapitulace stavby'!K6</f>
        <v xml:space="preserve"> REKONSTRUKCE CHODNÍKU A VEŘEJNÉHO OSVĚTLENÍ – SÍDLIŠTĚ ZA CHLUMEM</v>
      </c>
      <c r="F7" s="141"/>
      <c r="G7" s="141"/>
      <c r="H7" s="141"/>
      <c r="L7" s="20"/>
      <c r="AZ7" s="136" t="s">
        <v>423</v>
      </c>
      <c r="BA7" s="136" t="s">
        <v>424</v>
      </c>
      <c r="BB7" s="136" t="s">
        <v>104</v>
      </c>
      <c r="BC7" s="136" t="s">
        <v>425</v>
      </c>
      <c r="BD7" s="136" t="s">
        <v>97</v>
      </c>
    </row>
    <row r="8" spans="1:56" s="2" customFormat="1" ht="12" customHeight="1" hidden="1">
      <c r="A8" s="38"/>
      <c r="B8" s="44"/>
      <c r="C8" s="38"/>
      <c r="D8" s="141" t="s">
        <v>115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426</v>
      </c>
      <c r="BA8" s="136" t="s">
        <v>427</v>
      </c>
      <c r="BB8" s="136" t="s">
        <v>104</v>
      </c>
      <c r="BC8" s="136" t="s">
        <v>76</v>
      </c>
      <c r="BD8" s="136" t="s">
        <v>97</v>
      </c>
    </row>
    <row r="9" spans="1:56" s="2" customFormat="1" ht="16.5" customHeight="1" hidden="1">
      <c r="A9" s="38"/>
      <c r="B9" s="44"/>
      <c r="C9" s="38"/>
      <c r="D9" s="38"/>
      <c r="E9" s="143" t="s">
        <v>428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429</v>
      </c>
      <c r="BA9" s="136" t="s">
        <v>430</v>
      </c>
      <c r="BB9" s="136" t="s">
        <v>113</v>
      </c>
      <c r="BC9" s="136" t="s">
        <v>431</v>
      </c>
      <c r="BD9" s="136" t="s">
        <v>97</v>
      </c>
    </row>
    <row r="10" spans="1:56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6" t="s">
        <v>432</v>
      </c>
      <c r="BA10" s="136" t="s">
        <v>433</v>
      </c>
      <c r="BB10" s="136" t="s">
        <v>104</v>
      </c>
      <c r="BC10" s="136" t="s">
        <v>434</v>
      </c>
      <c r="BD10" s="136" t="s">
        <v>97</v>
      </c>
    </row>
    <row r="11" spans="1:31" s="2" customFormat="1" ht="12" customHeight="1" hidden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28. 11. 2021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40</v>
      </c>
      <c r="E33" s="141" t="s">
        <v>41</v>
      </c>
      <c r="F33" s="155">
        <f>ROUND((SUM(BE122:BE232)),2)</f>
        <v>0</v>
      </c>
      <c r="G33" s="38"/>
      <c r="H33" s="38"/>
      <c r="I33" s="156">
        <v>0.21</v>
      </c>
      <c r="J33" s="155">
        <f>ROUND(((SUM(BE122:BE232))*I33),2)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1" t="s">
        <v>42</v>
      </c>
      <c r="F34" s="155">
        <f>ROUND((SUM(BF122:BF232)),2)</f>
        <v>0</v>
      </c>
      <c r="G34" s="38"/>
      <c r="H34" s="38"/>
      <c r="I34" s="156">
        <v>0.15</v>
      </c>
      <c r="J34" s="155">
        <f>ROUND(((SUM(BF122:BF232))*I34),2)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ROUND((SUM(BG122:BG232)),2)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ROUND((SUM(BH122:BH232)),2)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ROUND((SUM(BI122:BI232)),2)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138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5" t="str">
        <f>E7</f>
        <v xml:space="preserve"> REKONSTRUKCE CHODNÍKU A VEŘEJNÉHO OSVĚTLENÍ – SÍDLIŠTĚ ZA CHLUMEM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ZRN2 - VEŘEJNÉ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BÍLINA</v>
      </c>
      <c r="G89" s="40"/>
      <c r="H89" s="40"/>
      <c r="I89" s="32" t="s">
        <v>22</v>
      </c>
      <c r="J89" s="79" t="str">
        <f>IF(J12="","",J12)</f>
        <v>28. 11. 2021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 hidden="1">
      <c r="A91" s="38"/>
      <c r="B91" s="39"/>
      <c r="C91" s="32" t="s">
        <v>24</v>
      </c>
      <c r="D91" s="40"/>
      <c r="E91" s="40"/>
      <c r="F91" s="27" t="str">
        <f>E15</f>
        <v>MĚSTO BÍLINA</v>
      </c>
      <c r="G91" s="40"/>
      <c r="H91" s="40"/>
      <c r="I91" s="32" t="s">
        <v>30</v>
      </c>
      <c r="J91" s="36" t="str">
        <f>E21</f>
        <v>RAPID MOST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ING.VLADIMÍR PLHÁK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6" t="s">
        <v>139</v>
      </c>
      <c r="D94" s="177"/>
      <c r="E94" s="177"/>
      <c r="F94" s="177"/>
      <c r="G94" s="177"/>
      <c r="H94" s="177"/>
      <c r="I94" s="177"/>
      <c r="J94" s="178" t="s">
        <v>140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9" t="s">
        <v>141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142</v>
      </c>
    </row>
    <row r="97" spans="1:31" s="9" customFormat="1" ht="24.95" customHeight="1" hidden="1">
      <c r="A97" s="9"/>
      <c r="B97" s="180"/>
      <c r="C97" s="181"/>
      <c r="D97" s="182" t="s">
        <v>143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144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80"/>
      <c r="C99" s="181"/>
      <c r="D99" s="182" t="s">
        <v>435</v>
      </c>
      <c r="E99" s="183"/>
      <c r="F99" s="183"/>
      <c r="G99" s="183"/>
      <c r="H99" s="183"/>
      <c r="I99" s="183"/>
      <c r="J99" s="184">
        <f>J128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86"/>
      <c r="C100" s="187"/>
      <c r="D100" s="188" t="s">
        <v>436</v>
      </c>
      <c r="E100" s="189"/>
      <c r="F100" s="189"/>
      <c r="G100" s="189"/>
      <c r="H100" s="189"/>
      <c r="I100" s="189"/>
      <c r="J100" s="190">
        <f>J129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437</v>
      </c>
      <c r="E101" s="189"/>
      <c r="F101" s="189"/>
      <c r="G101" s="189"/>
      <c r="H101" s="189"/>
      <c r="I101" s="189"/>
      <c r="J101" s="190">
        <f>J186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438</v>
      </c>
      <c r="E102" s="189"/>
      <c r="F102" s="189"/>
      <c r="G102" s="189"/>
      <c r="H102" s="189"/>
      <c r="I102" s="189"/>
      <c r="J102" s="190">
        <f>J222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150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75" t="str">
        <f>E7</f>
        <v xml:space="preserve"> REKONSTRUKCE CHODNÍKU A VEŘEJNÉHO OSVĚTLENÍ – SÍDLIŠTĚ ZA CHLUMEM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115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ZRN2 - VEŘEJNÉ OSVĚTLENÍ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BÍLINA</v>
      </c>
      <c r="G116" s="40"/>
      <c r="H116" s="40"/>
      <c r="I116" s="32" t="s">
        <v>22</v>
      </c>
      <c r="J116" s="79" t="str">
        <f>IF(J12="","",J12)</f>
        <v>28. 11. 2021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MĚSTO BÍLINA</v>
      </c>
      <c r="G118" s="40"/>
      <c r="H118" s="40"/>
      <c r="I118" s="32" t="s">
        <v>30</v>
      </c>
      <c r="J118" s="36" t="str">
        <f>E21</f>
        <v>RAPID MOST SPOL. S 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>ING.VLADIMÍR PLHÁK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2"/>
      <c r="B121" s="193"/>
      <c r="C121" s="194" t="s">
        <v>151</v>
      </c>
      <c r="D121" s="195" t="s">
        <v>61</v>
      </c>
      <c r="E121" s="195" t="s">
        <v>57</v>
      </c>
      <c r="F121" s="195" t="s">
        <v>58</v>
      </c>
      <c r="G121" s="195" t="s">
        <v>152</v>
      </c>
      <c r="H121" s="195" t="s">
        <v>153</v>
      </c>
      <c r="I121" s="195" t="s">
        <v>154</v>
      </c>
      <c r="J121" s="195" t="s">
        <v>140</v>
      </c>
      <c r="K121" s="196" t="s">
        <v>155</v>
      </c>
      <c r="L121" s="197"/>
      <c r="M121" s="100" t="s">
        <v>1</v>
      </c>
      <c r="N121" s="101" t="s">
        <v>40</v>
      </c>
      <c r="O121" s="101" t="s">
        <v>156</v>
      </c>
      <c r="P121" s="101" t="s">
        <v>157</v>
      </c>
      <c r="Q121" s="101" t="s">
        <v>158</v>
      </c>
      <c r="R121" s="101" t="s">
        <v>159</v>
      </c>
      <c r="S121" s="101" t="s">
        <v>160</v>
      </c>
      <c r="T121" s="102" t="s">
        <v>161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8"/>
      <c r="B122" s="39"/>
      <c r="C122" s="107" t="s">
        <v>162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P123+P128</f>
        <v>0</v>
      </c>
      <c r="Q122" s="104"/>
      <c r="R122" s="200">
        <f>R123+R128</f>
        <v>132.25405214</v>
      </c>
      <c r="S122" s="104"/>
      <c r="T122" s="201">
        <f>T123+T128</f>
        <v>9.75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142</v>
      </c>
      <c r="BK122" s="202">
        <f>BK123+BK128</f>
        <v>0</v>
      </c>
    </row>
    <row r="123" spans="1:63" s="12" customFormat="1" ht="25.9" customHeight="1">
      <c r="A123" s="12"/>
      <c r="B123" s="203"/>
      <c r="C123" s="204"/>
      <c r="D123" s="205" t="s">
        <v>75</v>
      </c>
      <c r="E123" s="206" t="s">
        <v>163</v>
      </c>
      <c r="F123" s="206" t="s">
        <v>164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0.05875884</v>
      </c>
      <c r="S123" s="211"/>
      <c r="T123" s="21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84</v>
      </c>
      <c r="AT123" s="215" t="s">
        <v>75</v>
      </c>
      <c r="AU123" s="215" t="s">
        <v>76</v>
      </c>
      <c r="AY123" s="214" t="s">
        <v>165</v>
      </c>
      <c r="BK123" s="216">
        <f>BK124</f>
        <v>0</v>
      </c>
    </row>
    <row r="124" spans="1:63" s="12" customFormat="1" ht="22.8" customHeight="1">
      <c r="A124" s="12"/>
      <c r="B124" s="203"/>
      <c r="C124" s="204"/>
      <c r="D124" s="205" t="s">
        <v>75</v>
      </c>
      <c r="E124" s="217" t="s">
        <v>84</v>
      </c>
      <c r="F124" s="217" t="s">
        <v>166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SUM(P125:P127)</f>
        <v>0</v>
      </c>
      <c r="Q124" s="211"/>
      <c r="R124" s="212">
        <f>SUM(R125:R127)</f>
        <v>0.05875884</v>
      </c>
      <c r="S124" s="211"/>
      <c r="T124" s="213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84</v>
      </c>
      <c r="AY124" s="214" t="s">
        <v>165</v>
      </c>
      <c r="BK124" s="216">
        <f>SUM(BK125:BK127)</f>
        <v>0</v>
      </c>
    </row>
    <row r="125" spans="1:65" s="2" customFormat="1" ht="44.25" customHeight="1">
      <c r="A125" s="38"/>
      <c r="B125" s="39"/>
      <c r="C125" s="219" t="s">
        <v>84</v>
      </c>
      <c r="D125" s="219" t="s">
        <v>167</v>
      </c>
      <c r="E125" s="220" t="s">
        <v>439</v>
      </c>
      <c r="F125" s="221" t="s">
        <v>440</v>
      </c>
      <c r="G125" s="222" t="s">
        <v>104</v>
      </c>
      <c r="H125" s="223">
        <v>12</v>
      </c>
      <c r="I125" s="224"/>
      <c r="J125" s="225">
        <f>ROUND(I125*H125,2)</f>
        <v>0</v>
      </c>
      <c r="K125" s="221" t="s">
        <v>170</v>
      </c>
      <c r="L125" s="44"/>
      <c r="M125" s="226" t="s">
        <v>1</v>
      </c>
      <c r="N125" s="227" t="s">
        <v>41</v>
      </c>
      <c r="O125" s="91"/>
      <c r="P125" s="228">
        <f>O125*H125</f>
        <v>0</v>
      </c>
      <c r="Q125" s="228">
        <v>0.0027</v>
      </c>
      <c r="R125" s="228">
        <f>Q125*H125</f>
        <v>0.0324</v>
      </c>
      <c r="S125" s="228">
        <v>0</v>
      </c>
      <c r="T125" s="22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0" t="s">
        <v>105</v>
      </c>
      <c r="AT125" s="230" t="s">
        <v>167</v>
      </c>
      <c r="AU125" s="230" t="s">
        <v>86</v>
      </c>
      <c r="AY125" s="17" t="s">
        <v>165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84</v>
      </c>
      <c r="BK125" s="231">
        <f>ROUND(I125*H125,2)</f>
        <v>0</v>
      </c>
      <c r="BL125" s="17" t="s">
        <v>105</v>
      </c>
      <c r="BM125" s="230" t="s">
        <v>441</v>
      </c>
    </row>
    <row r="126" spans="1:65" s="2" customFormat="1" ht="24.15" customHeight="1">
      <c r="A126" s="38"/>
      <c r="B126" s="39"/>
      <c r="C126" s="259" t="s">
        <v>86</v>
      </c>
      <c r="D126" s="259" t="s">
        <v>236</v>
      </c>
      <c r="E126" s="260" t="s">
        <v>442</v>
      </c>
      <c r="F126" s="261" t="s">
        <v>443</v>
      </c>
      <c r="G126" s="262" t="s">
        <v>104</v>
      </c>
      <c r="H126" s="263">
        <v>12.036</v>
      </c>
      <c r="I126" s="264"/>
      <c r="J126" s="265">
        <f>ROUND(I126*H126,2)</f>
        <v>0</v>
      </c>
      <c r="K126" s="261" t="s">
        <v>170</v>
      </c>
      <c r="L126" s="266"/>
      <c r="M126" s="267" t="s">
        <v>1</v>
      </c>
      <c r="N126" s="268" t="s">
        <v>41</v>
      </c>
      <c r="O126" s="91"/>
      <c r="P126" s="228">
        <f>O126*H126</f>
        <v>0</v>
      </c>
      <c r="Q126" s="228">
        <v>0.00219</v>
      </c>
      <c r="R126" s="228">
        <f>Q126*H126</f>
        <v>0.02635884</v>
      </c>
      <c r="S126" s="228">
        <v>0</v>
      </c>
      <c r="T126" s="22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0" t="s">
        <v>200</v>
      </c>
      <c r="AT126" s="230" t="s">
        <v>236</v>
      </c>
      <c r="AU126" s="230" t="s">
        <v>86</v>
      </c>
      <c r="AY126" s="17" t="s">
        <v>165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7" t="s">
        <v>84</v>
      </c>
      <c r="BK126" s="231">
        <f>ROUND(I126*H126,2)</f>
        <v>0</v>
      </c>
      <c r="BL126" s="17" t="s">
        <v>105</v>
      </c>
      <c r="BM126" s="230" t="s">
        <v>444</v>
      </c>
    </row>
    <row r="127" spans="1:51" s="13" customFormat="1" ht="12">
      <c r="A127" s="13"/>
      <c r="B127" s="232"/>
      <c r="C127" s="233"/>
      <c r="D127" s="234" t="s">
        <v>172</v>
      </c>
      <c r="E127" s="233"/>
      <c r="F127" s="236" t="s">
        <v>445</v>
      </c>
      <c r="G127" s="233"/>
      <c r="H127" s="237">
        <v>12.036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172</v>
      </c>
      <c r="AU127" s="243" t="s">
        <v>86</v>
      </c>
      <c r="AV127" s="13" t="s">
        <v>86</v>
      </c>
      <c r="AW127" s="13" t="s">
        <v>4</v>
      </c>
      <c r="AX127" s="13" t="s">
        <v>84</v>
      </c>
      <c r="AY127" s="243" t="s">
        <v>165</v>
      </c>
    </row>
    <row r="128" spans="1:63" s="12" customFormat="1" ht="25.9" customHeight="1">
      <c r="A128" s="12"/>
      <c r="B128" s="203"/>
      <c r="C128" s="204"/>
      <c r="D128" s="205" t="s">
        <v>75</v>
      </c>
      <c r="E128" s="206" t="s">
        <v>236</v>
      </c>
      <c r="F128" s="206" t="s">
        <v>446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P129+P186+P222</f>
        <v>0</v>
      </c>
      <c r="Q128" s="211"/>
      <c r="R128" s="212">
        <f>R129+R186+R222</f>
        <v>132.1952933</v>
      </c>
      <c r="S128" s="211"/>
      <c r="T128" s="213">
        <f>T129+T186+T222</f>
        <v>9.75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97</v>
      </c>
      <c r="AT128" s="215" t="s">
        <v>75</v>
      </c>
      <c r="AU128" s="215" t="s">
        <v>76</v>
      </c>
      <c r="AY128" s="214" t="s">
        <v>165</v>
      </c>
      <c r="BK128" s="216">
        <f>BK129+BK186+BK222</f>
        <v>0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447</v>
      </c>
      <c r="F129" s="217" t="s">
        <v>448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SUM(P130:P185)</f>
        <v>0</v>
      </c>
      <c r="Q129" s="211"/>
      <c r="R129" s="212">
        <f>SUM(R130:R185)</f>
        <v>2.1562799999999998</v>
      </c>
      <c r="S129" s="211"/>
      <c r="T129" s="213">
        <f>SUM(T130:T185)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97</v>
      </c>
      <c r="AT129" s="215" t="s">
        <v>75</v>
      </c>
      <c r="AU129" s="215" t="s">
        <v>84</v>
      </c>
      <c r="AY129" s="214" t="s">
        <v>165</v>
      </c>
      <c r="BK129" s="216">
        <f>SUM(BK130:BK185)</f>
        <v>0</v>
      </c>
    </row>
    <row r="130" spans="1:65" s="2" customFormat="1" ht="24.15" customHeight="1">
      <c r="A130" s="38"/>
      <c r="B130" s="39"/>
      <c r="C130" s="219" t="s">
        <v>97</v>
      </c>
      <c r="D130" s="219" t="s">
        <v>167</v>
      </c>
      <c r="E130" s="220" t="s">
        <v>449</v>
      </c>
      <c r="F130" s="221" t="s">
        <v>450</v>
      </c>
      <c r="G130" s="222" t="s">
        <v>300</v>
      </c>
      <c r="H130" s="223">
        <v>45</v>
      </c>
      <c r="I130" s="224"/>
      <c r="J130" s="225">
        <f>ROUND(I130*H130,2)</f>
        <v>0</v>
      </c>
      <c r="K130" s="221" t="s">
        <v>170</v>
      </c>
      <c r="L130" s="44"/>
      <c r="M130" s="226" t="s">
        <v>1</v>
      </c>
      <c r="N130" s="227" t="s">
        <v>41</v>
      </c>
      <c r="O130" s="91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451</v>
      </c>
      <c r="AT130" s="230" t="s">
        <v>167</v>
      </c>
      <c r="AU130" s="230" t="s">
        <v>86</v>
      </c>
      <c r="AY130" s="17" t="s">
        <v>165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84</v>
      </c>
      <c r="BK130" s="231">
        <f>ROUND(I130*H130,2)</f>
        <v>0</v>
      </c>
      <c r="BL130" s="17" t="s">
        <v>451</v>
      </c>
      <c r="BM130" s="230" t="s">
        <v>452</v>
      </c>
    </row>
    <row r="131" spans="1:47" s="2" customFormat="1" ht="12">
      <c r="A131" s="38"/>
      <c r="B131" s="39"/>
      <c r="C131" s="40"/>
      <c r="D131" s="234" t="s">
        <v>180</v>
      </c>
      <c r="E131" s="40"/>
      <c r="F131" s="244" t="s">
        <v>453</v>
      </c>
      <c r="G131" s="40"/>
      <c r="H131" s="40"/>
      <c r="I131" s="245"/>
      <c r="J131" s="40"/>
      <c r="K131" s="40"/>
      <c r="L131" s="44"/>
      <c r="M131" s="246"/>
      <c r="N131" s="24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180</v>
      </c>
      <c r="AU131" s="17" t="s">
        <v>86</v>
      </c>
    </row>
    <row r="132" spans="1:51" s="13" customFormat="1" ht="12">
      <c r="A132" s="13"/>
      <c r="B132" s="232"/>
      <c r="C132" s="233"/>
      <c r="D132" s="234" t="s">
        <v>172</v>
      </c>
      <c r="E132" s="235" t="s">
        <v>1</v>
      </c>
      <c r="F132" s="236" t="s">
        <v>412</v>
      </c>
      <c r="G132" s="233"/>
      <c r="H132" s="237">
        <v>9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172</v>
      </c>
      <c r="AU132" s="243" t="s">
        <v>86</v>
      </c>
      <c r="AV132" s="13" t="s">
        <v>86</v>
      </c>
      <c r="AW132" s="13" t="s">
        <v>32</v>
      </c>
      <c r="AX132" s="13" t="s">
        <v>84</v>
      </c>
      <c r="AY132" s="243" t="s">
        <v>165</v>
      </c>
    </row>
    <row r="133" spans="1:51" s="13" customFormat="1" ht="12">
      <c r="A133" s="13"/>
      <c r="B133" s="232"/>
      <c r="C133" s="233"/>
      <c r="D133" s="234" t="s">
        <v>172</v>
      </c>
      <c r="E133" s="233"/>
      <c r="F133" s="236" t="s">
        <v>454</v>
      </c>
      <c r="G133" s="233"/>
      <c r="H133" s="237">
        <v>45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172</v>
      </c>
      <c r="AU133" s="243" t="s">
        <v>86</v>
      </c>
      <c r="AV133" s="13" t="s">
        <v>86</v>
      </c>
      <c r="AW133" s="13" t="s">
        <v>4</v>
      </c>
      <c r="AX133" s="13" t="s">
        <v>84</v>
      </c>
      <c r="AY133" s="243" t="s">
        <v>165</v>
      </c>
    </row>
    <row r="134" spans="1:65" s="2" customFormat="1" ht="24.15" customHeight="1">
      <c r="A134" s="38"/>
      <c r="B134" s="39"/>
      <c r="C134" s="219" t="s">
        <v>105</v>
      </c>
      <c r="D134" s="219" t="s">
        <v>167</v>
      </c>
      <c r="E134" s="220" t="s">
        <v>455</v>
      </c>
      <c r="F134" s="221" t="s">
        <v>456</v>
      </c>
      <c r="G134" s="222" t="s">
        <v>300</v>
      </c>
      <c r="H134" s="223">
        <v>88</v>
      </c>
      <c r="I134" s="224"/>
      <c r="J134" s="225">
        <f>ROUND(I134*H134,2)</f>
        <v>0</v>
      </c>
      <c r="K134" s="221" t="s">
        <v>170</v>
      </c>
      <c r="L134" s="44"/>
      <c r="M134" s="226" t="s">
        <v>1</v>
      </c>
      <c r="N134" s="227" t="s">
        <v>41</v>
      </c>
      <c r="O134" s="91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451</v>
      </c>
      <c r="AT134" s="230" t="s">
        <v>167</v>
      </c>
      <c r="AU134" s="230" t="s">
        <v>86</v>
      </c>
      <c r="AY134" s="17" t="s">
        <v>165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84</v>
      </c>
      <c r="BK134" s="231">
        <f>ROUND(I134*H134,2)</f>
        <v>0</v>
      </c>
      <c r="BL134" s="17" t="s">
        <v>451</v>
      </c>
      <c r="BM134" s="230" t="s">
        <v>457</v>
      </c>
    </row>
    <row r="135" spans="1:47" s="2" customFormat="1" ht="12">
      <c r="A135" s="38"/>
      <c r="B135" s="39"/>
      <c r="C135" s="40"/>
      <c r="D135" s="234" t="s">
        <v>180</v>
      </c>
      <c r="E135" s="40"/>
      <c r="F135" s="244" t="s">
        <v>458</v>
      </c>
      <c r="G135" s="40"/>
      <c r="H135" s="40"/>
      <c r="I135" s="245"/>
      <c r="J135" s="40"/>
      <c r="K135" s="40"/>
      <c r="L135" s="44"/>
      <c r="M135" s="246"/>
      <c r="N135" s="24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86</v>
      </c>
    </row>
    <row r="136" spans="1:51" s="13" customFormat="1" ht="12">
      <c r="A136" s="13"/>
      <c r="B136" s="232"/>
      <c r="C136" s="233"/>
      <c r="D136" s="234" t="s">
        <v>172</v>
      </c>
      <c r="E136" s="235" t="s">
        <v>1</v>
      </c>
      <c r="F136" s="236" t="s">
        <v>414</v>
      </c>
      <c r="G136" s="233"/>
      <c r="H136" s="237">
        <v>22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172</v>
      </c>
      <c r="AU136" s="243" t="s">
        <v>86</v>
      </c>
      <c r="AV136" s="13" t="s">
        <v>86</v>
      </c>
      <c r="AW136" s="13" t="s">
        <v>32</v>
      </c>
      <c r="AX136" s="13" t="s">
        <v>84</v>
      </c>
      <c r="AY136" s="243" t="s">
        <v>165</v>
      </c>
    </row>
    <row r="137" spans="1:51" s="13" customFormat="1" ht="12">
      <c r="A137" s="13"/>
      <c r="B137" s="232"/>
      <c r="C137" s="233"/>
      <c r="D137" s="234" t="s">
        <v>172</v>
      </c>
      <c r="E137" s="233"/>
      <c r="F137" s="236" t="s">
        <v>459</v>
      </c>
      <c r="G137" s="233"/>
      <c r="H137" s="237">
        <v>88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172</v>
      </c>
      <c r="AU137" s="243" t="s">
        <v>86</v>
      </c>
      <c r="AV137" s="13" t="s">
        <v>86</v>
      </c>
      <c r="AW137" s="13" t="s">
        <v>4</v>
      </c>
      <c r="AX137" s="13" t="s">
        <v>84</v>
      </c>
      <c r="AY137" s="243" t="s">
        <v>165</v>
      </c>
    </row>
    <row r="138" spans="1:65" s="2" customFormat="1" ht="33" customHeight="1">
      <c r="A138" s="38"/>
      <c r="B138" s="39"/>
      <c r="C138" s="219" t="s">
        <v>188</v>
      </c>
      <c r="D138" s="219" t="s">
        <v>167</v>
      </c>
      <c r="E138" s="220" t="s">
        <v>460</v>
      </c>
      <c r="F138" s="221" t="s">
        <v>461</v>
      </c>
      <c r="G138" s="222" t="s">
        <v>300</v>
      </c>
      <c r="H138" s="223">
        <v>22</v>
      </c>
      <c r="I138" s="224"/>
      <c r="J138" s="225">
        <f>ROUND(I138*H138,2)</f>
        <v>0</v>
      </c>
      <c r="K138" s="221" t="s">
        <v>170</v>
      </c>
      <c r="L138" s="44"/>
      <c r="M138" s="226" t="s">
        <v>1</v>
      </c>
      <c r="N138" s="227" t="s">
        <v>41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451</v>
      </c>
      <c r="AT138" s="230" t="s">
        <v>167</v>
      </c>
      <c r="AU138" s="230" t="s">
        <v>86</v>
      </c>
      <c r="AY138" s="17" t="s">
        <v>165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84</v>
      </c>
      <c r="BK138" s="231">
        <f>ROUND(I138*H138,2)</f>
        <v>0</v>
      </c>
      <c r="BL138" s="17" t="s">
        <v>451</v>
      </c>
      <c r="BM138" s="230" t="s">
        <v>462</v>
      </c>
    </row>
    <row r="139" spans="1:51" s="13" customFormat="1" ht="12">
      <c r="A139" s="13"/>
      <c r="B139" s="232"/>
      <c r="C139" s="233"/>
      <c r="D139" s="234" t="s">
        <v>172</v>
      </c>
      <c r="E139" s="235" t="s">
        <v>1</v>
      </c>
      <c r="F139" s="236" t="s">
        <v>414</v>
      </c>
      <c r="G139" s="233"/>
      <c r="H139" s="237">
        <v>22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172</v>
      </c>
      <c r="AU139" s="243" t="s">
        <v>86</v>
      </c>
      <c r="AV139" s="13" t="s">
        <v>86</v>
      </c>
      <c r="AW139" s="13" t="s">
        <v>32</v>
      </c>
      <c r="AX139" s="13" t="s">
        <v>84</v>
      </c>
      <c r="AY139" s="243" t="s">
        <v>165</v>
      </c>
    </row>
    <row r="140" spans="1:65" s="2" customFormat="1" ht="24.15" customHeight="1">
      <c r="A140" s="38"/>
      <c r="B140" s="39"/>
      <c r="C140" s="259" t="s">
        <v>192</v>
      </c>
      <c r="D140" s="259" t="s">
        <v>236</v>
      </c>
      <c r="E140" s="260" t="s">
        <v>463</v>
      </c>
      <c r="F140" s="261" t="s">
        <v>464</v>
      </c>
      <c r="G140" s="262" t="s">
        <v>300</v>
      </c>
      <c r="H140" s="263">
        <v>22</v>
      </c>
      <c r="I140" s="264"/>
      <c r="J140" s="265">
        <f>ROUND(I140*H140,2)</f>
        <v>0</v>
      </c>
      <c r="K140" s="261" t="s">
        <v>170</v>
      </c>
      <c r="L140" s="266"/>
      <c r="M140" s="267" t="s">
        <v>1</v>
      </c>
      <c r="N140" s="268" t="s">
        <v>41</v>
      </c>
      <c r="O140" s="91"/>
      <c r="P140" s="228">
        <f>O140*H140</f>
        <v>0</v>
      </c>
      <c r="Q140" s="228">
        <v>0.0037</v>
      </c>
      <c r="R140" s="228">
        <f>Q140*H140</f>
        <v>0.0814</v>
      </c>
      <c r="S140" s="228">
        <v>0</v>
      </c>
      <c r="T140" s="22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465</v>
      </c>
      <c r="AT140" s="230" t="s">
        <v>236</v>
      </c>
      <c r="AU140" s="230" t="s">
        <v>86</v>
      </c>
      <c r="AY140" s="17" t="s">
        <v>165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84</v>
      </c>
      <c r="BK140" s="231">
        <f>ROUND(I140*H140,2)</f>
        <v>0</v>
      </c>
      <c r="BL140" s="17" t="s">
        <v>465</v>
      </c>
      <c r="BM140" s="230" t="s">
        <v>466</v>
      </c>
    </row>
    <row r="141" spans="1:51" s="13" customFormat="1" ht="12">
      <c r="A141" s="13"/>
      <c r="B141" s="232"/>
      <c r="C141" s="233"/>
      <c r="D141" s="234" t="s">
        <v>172</v>
      </c>
      <c r="E141" s="235" t="s">
        <v>1</v>
      </c>
      <c r="F141" s="236" t="s">
        <v>414</v>
      </c>
      <c r="G141" s="233"/>
      <c r="H141" s="237">
        <v>22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172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165</v>
      </c>
    </row>
    <row r="142" spans="1:65" s="2" customFormat="1" ht="24.15" customHeight="1">
      <c r="A142" s="38"/>
      <c r="B142" s="39"/>
      <c r="C142" s="219" t="s">
        <v>196</v>
      </c>
      <c r="D142" s="219" t="s">
        <v>167</v>
      </c>
      <c r="E142" s="220" t="s">
        <v>467</v>
      </c>
      <c r="F142" s="221" t="s">
        <v>468</v>
      </c>
      <c r="G142" s="222" t="s">
        <v>300</v>
      </c>
      <c r="H142" s="223">
        <v>9</v>
      </c>
      <c r="I142" s="224"/>
      <c r="J142" s="225">
        <f>ROUND(I142*H142,2)</f>
        <v>0</v>
      </c>
      <c r="K142" s="221" t="s">
        <v>170</v>
      </c>
      <c r="L142" s="44"/>
      <c r="M142" s="226" t="s">
        <v>1</v>
      </c>
      <c r="N142" s="227" t="s">
        <v>41</v>
      </c>
      <c r="O142" s="91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451</v>
      </c>
      <c r="AT142" s="230" t="s">
        <v>167</v>
      </c>
      <c r="AU142" s="230" t="s">
        <v>86</v>
      </c>
      <c r="AY142" s="17" t="s">
        <v>165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84</v>
      </c>
      <c r="BK142" s="231">
        <f>ROUND(I142*H142,2)</f>
        <v>0</v>
      </c>
      <c r="BL142" s="17" t="s">
        <v>451</v>
      </c>
      <c r="BM142" s="230" t="s">
        <v>469</v>
      </c>
    </row>
    <row r="143" spans="1:51" s="13" customFormat="1" ht="12">
      <c r="A143" s="13"/>
      <c r="B143" s="232"/>
      <c r="C143" s="233"/>
      <c r="D143" s="234" t="s">
        <v>172</v>
      </c>
      <c r="E143" s="235" t="s">
        <v>1</v>
      </c>
      <c r="F143" s="236" t="s">
        <v>416</v>
      </c>
      <c r="G143" s="233"/>
      <c r="H143" s="237">
        <v>9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172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165</v>
      </c>
    </row>
    <row r="144" spans="1:65" s="2" customFormat="1" ht="16.5" customHeight="1">
      <c r="A144" s="38"/>
      <c r="B144" s="39"/>
      <c r="C144" s="259" t="s">
        <v>200</v>
      </c>
      <c r="D144" s="259" t="s">
        <v>236</v>
      </c>
      <c r="E144" s="260" t="s">
        <v>470</v>
      </c>
      <c r="F144" s="261" t="s">
        <v>471</v>
      </c>
      <c r="G144" s="262" t="s">
        <v>300</v>
      </c>
      <c r="H144" s="263">
        <v>9</v>
      </c>
      <c r="I144" s="264"/>
      <c r="J144" s="265">
        <f>ROUND(I144*H144,2)</f>
        <v>0</v>
      </c>
      <c r="K144" s="261" t="s">
        <v>1</v>
      </c>
      <c r="L144" s="266"/>
      <c r="M144" s="267" t="s">
        <v>1</v>
      </c>
      <c r="N144" s="268" t="s">
        <v>41</v>
      </c>
      <c r="O144" s="91"/>
      <c r="P144" s="228">
        <f>O144*H144</f>
        <v>0</v>
      </c>
      <c r="Q144" s="228">
        <v>0.02</v>
      </c>
      <c r="R144" s="228">
        <f>Q144*H144</f>
        <v>0.18</v>
      </c>
      <c r="S144" s="228">
        <v>0</v>
      </c>
      <c r="T144" s="22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465</v>
      </c>
      <c r="AT144" s="230" t="s">
        <v>236</v>
      </c>
      <c r="AU144" s="230" t="s">
        <v>86</v>
      </c>
      <c r="AY144" s="17" t="s">
        <v>165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84</v>
      </c>
      <c r="BK144" s="231">
        <f>ROUND(I144*H144,2)</f>
        <v>0</v>
      </c>
      <c r="BL144" s="17" t="s">
        <v>465</v>
      </c>
      <c r="BM144" s="230" t="s">
        <v>472</v>
      </c>
    </row>
    <row r="145" spans="1:51" s="15" customFormat="1" ht="12">
      <c r="A145" s="15"/>
      <c r="B145" s="272"/>
      <c r="C145" s="273"/>
      <c r="D145" s="234" t="s">
        <v>172</v>
      </c>
      <c r="E145" s="274" t="s">
        <v>1</v>
      </c>
      <c r="F145" s="275" t="s">
        <v>473</v>
      </c>
      <c r="G145" s="273"/>
      <c r="H145" s="274" t="s">
        <v>1</v>
      </c>
      <c r="I145" s="276"/>
      <c r="J145" s="273"/>
      <c r="K145" s="273"/>
      <c r="L145" s="277"/>
      <c r="M145" s="278"/>
      <c r="N145" s="279"/>
      <c r="O145" s="279"/>
      <c r="P145" s="279"/>
      <c r="Q145" s="279"/>
      <c r="R145" s="279"/>
      <c r="S145" s="279"/>
      <c r="T145" s="28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1" t="s">
        <v>172</v>
      </c>
      <c r="AU145" s="281" t="s">
        <v>86</v>
      </c>
      <c r="AV145" s="15" t="s">
        <v>84</v>
      </c>
      <c r="AW145" s="15" t="s">
        <v>32</v>
      </c>
      <c r="AX145" s="15" t="s">
        <v>76</v>
      </c>
      <c r="AY145" s="281" t="s">
        <v>165</v>
      </c>
    </row>
    <row r="146" spans="1:51" s="13" customFormat="1" ht="12">
      <c r="A146" s="13"/>
      <c r="B146" s="232"/>
      <c r="C146" s="233"/>
      <c r="D146" s="234" t="s">
        <v>172</v>
      </c>
      <c r="E146" s="235" t="s">
        <v>1</v>
      </c>
      <c r="F146" s="236" t="s">
        <v>416</v>
      </c>
      <c r="G146" s="233"/>
      <c r="H146" s="237">
        <v>9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172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165</v>
      </c>
    </row>
    <row r="147" spans="1:51" s="15" customFormat="1" ht="12">
      <c r="A147" s="15"/>
      <c r="B147" s="272"/>
      <c r="C147" s="273"/>
      <c r="D147" s="234" t="s">
        <v>172</v>
      </c>
      <c r="E147" s="274" t="s">
        <v>1</v>
      </c>
      <c r="F147" s="275" t="s">
        <v>474</v>
      </c>
      <c r="G147" s="273"/>
      <c r="H147" s="274" t="s">
        <v>1</v>
      </c>
      <c r="I147" s="276"/>
      <c r="J147" s="273"/>
      <c r="K147" s="273"/>
      <c r="L147" s="277"/>
      <c r="M147" s="278"/>
      <c r="N147" s="279"/>
      <c r="O147" s="279"/>
      <c r="P147" s="279"/>
      <c r="Q147" s="279"/>
      <c r="R147" s="279"/>
      <c r="S147" s="279"/>
      <c r="T147" s="28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1" t="s">
        <v>172</v>
      </c>
      <c r="AU147" s="281" t="s">
        <v>86</v>
      </c>
      <c r="AV147" s="15" t="s">
        <v>84</v>
      </c>
      <c r="AW147" s="15" t="s">
        <v>32</v>
      </c>
      <c r="AX147" s="15" t="s">
        <v>76</v>
      </c>
      <c r="AY147" s="281" t="s">
        <v>165</v>
      </c>
    </row>
    <row r="148" spans="1:51" s="15" customFormat="1" ht="12">
      <c r="A148" s="15"/>
      <c r="B148" s="272"/>
      <c r="C148" s="273"/>
      <c r="D148" s="234" t="s">
        <v>172</v>
      </c>
      <c r="E148" s="274" t="s">
        <v>1</v>
      </c>
      <c r="F148" s="275" t="s">
        <v>475</v>
      </c>
      <c r="G148" s="273"/>
      <c r="H148" s="274" t="s">
        <v>1</v>
      </c>
      <c r="I148" s="276"/>
      <c r="J148" s="273"/>
      <c r="K148" s="273"/>
      <c r="L148" s="277"/>
      <c r="M148" s="278"/>
      <c r="N148" s="279"/>
      <c r="O148" s="279"/>
      <c r="P148" s="279"/>
      <c r="Q148" s="279"/>
      <c r="R148" s="279"/>
      <c r="S148" s="279"/>
      <c r="T148" s="28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1" t="s">
        <v>172</v>
      </c>
      <c r="AU148" s="281" t="s">
        <v>86</v>
      </c>
      <c r="AV148" s="15" t="s">
        <v>84</v>
      </c>
      <c r="AW148" s="15" t="s">
        <v>32</v>
      </c>
      <c r="AX148" s="15" t="s">
        <v>76</v>
      </c>
      <c r="AY148" s="281" t="s">
        <v>165</v>
      </c>
    </row>
    <row r="149" spans="1:65" s="2" customFormat="1" ht="24.15" customHeight="1">
      <c r="A149" s="38"/>
      <c r="B149" s="39"/>
      <c r="C149" s="219" t="s">
        <v>204</v>
      </c>
      <c r="D149" s="219" t="s">
        <v>167</v>
      </c>
      <c r="E149" s="220" t="s">
        <v>476</v>
      </c>
      <c r="F149" s="221" t="s">
        <v>477</v>
      </c>
      <c r="G149" s="222" t="s">
        <v>300</v>
      </c>
      <c r="H149" s="223">
        <v>9</v>
      </c>
      <c r="I149" s="224"/>
      <c r="J149" s="225">
        <f>ROUND(I149*H149,2)</f>
        <v>0</v>
      </c>
      <c r="K149" s="221" t="s">
        <v>170</v>
      </c>
      <c r="L149" s="44"/>
      <c r="M149" s="226" t="s">
        <v>1</v>
      </c>
      <c r="N149" s="227" t="s">
        <v>41</v>
      </c>
      <c r="O149" s="91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451</v>
      </c>
      <c r="AT149" s="230" t="s">
        <v>167</v>
      </c>
      <c r="AU149" s="230" t="s">
        <v>86</v>
      </c>
      <c r="AY149" s="17" t="s">
        <v>165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84</v>
      </c>
      <c r="BK149" s="231">
        <f>ROUND(I149*H149,2)</f>
        <v>0</v>
      </c>
      <c r="BL149" s="17" t="s">
        <v>451</v>
      </c>
      <c r="BM149" s="230" t="s">
        <v>478</v>
      </c>
    </row>
    <row r="150" spans="1:51" s="13" customFormat="1" ht="12">
      <c r="A150" s="13"/>
      <c r="B150" s="232"/>
      <c r="C150" s="233"/>
      <c r="D150" s="234" t="s">
        <v>172</v>
      </c>
      <c r="E150" s="235" t="s">
        <v>1</v>
      </c>
      <c r="F150" s="236" t="s">
        <v>412</v>
      </c>
      <c r="G150" s="233"/>
      <c r="H150" s="237">
        <v>9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172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165</v>
      </c>
    </row>
    <row r="151" spans="1:51" s="15" customFormat="1" ht="12">
      <c r="A151" s="15"/>
      <c r="B151" s="272"/>
      <c r="C151" s="273"/>
      <c r="D151" s="234" t="s">
        <v>172</v>
      </c>
      <c r="E151" s="274" t="s">
        <v>1</v>
      </c>
      <c r="F151" s="275" t="s">
        <v>479</v>
      </c>
      <c r="G151" s="273"/>
      <c r="H151" s="274" t="s">
        <v>1</v>
      </c>
      <c r="I151" s="276"/>
      <c r="J151" s="273"/>
      <c r="K151" s="273"/>
      <c r="L151" s="277"/>
      <c r="M151" s="278"/>
      <c r="N151" s="279"/>
      <c r="O151" s="279"/>
      <c r="P151" s="279"/>
      <c r="Q151" s="279"/>
      <c r="R151" s="279"/>
      <c r="S151" s="279"/>
      <c r="T151" s="28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1" t="s">
        <v>172</v>
      </c>
      <c r="AU151" s="281" t="s">
        <v>86</v>
      </c>
      <c r="AV151" s="15" t="s">
        <v>84</v>
      </c>
      <c r="AW151" s="15" t="s">
        <v>32</v>
      </c>
      <c r="AX151" s="15" t="s">
        <v>76</v>
      </c>
      <c r="AY151" s="281" t="s">
        <v>165</v>
      </c>
    </row>
    <row r="152" spans="1:65" s="2" customFormat="1" ht="16.5" customHeight="1">
      <c r="A152" s="38"/>
      <c r="B152" s="39"/>
      <c r="C152" s="259" t="s">
        <v>137</v>
      </c>
      <c r="D152" s="259" t="s">
        <v>236</v>
      </c>
      <c r="E152" s="260" t="s">
        <v>480</v>
      </c>
      <c r="F152" s="261" t="s">
        <v>481</v>
      </c>
      <c r="G152" s="262" t="s">
        <v>300</v>
      </c>
      <c r="H152" s="263">
        <v>7</v>
      </c>
      <c r="I152" s="264"/>
      <c r="J152" s="265">
        <f>ROUND(I152*H152,2)</f>
        <v>0</v>
      </c>
      <c r="K152" s="261" t="s">
        <v>1</v>
      </c>
      <c r="L152" s="266"/>
      <c r="M152" s="267" t="s">
        <v>1</v>
      </c>
      <c r="N152" s="268" t="s">
        <v>41</v>
      </c>
      <c r="O152" s="91"/>
      <c r="P152" s="228">
        <f>O152*H152</f>
        <v>0</v>
      </c>
      <c r="Q152" s="228">
        <v>0.06</v>
      </c>
      <c r="R152" s="228">
        <f>Q152*H152</f>
        <v>0.42</v>
      </c>
      <c r="S152" s="228">
        <v>0</v>
      </c>
      <c r="T152" s="22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0" t="s">
        <v>465</v>
      </c>
      <c r="AT152" s="230" t="s">
        <v>236</v>
      </c>
      <c r="AU152" s="230" t="s">
        <v>86</v>
      </c>
      <c r="AY152" s="17" t="s">
        <v>165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84</v>
      </c>
      <c r="BK152" s="231">
        <f>ROUND(I152*H152,2)</f>
        <v>0</v>
      </c>
      <c r="BL152" s="17" t="s">
        <v>465</v>
      </c>
      <c r="BM152" s="230" t="s">
        <v>482</v>
      </c>
    </row>
    <row r="153" spans="1:51" s="13" customFormat="1" ht="12">
      <c r="A153" s="13"/>
      <c r="B153" s="232"/>
      <c r="C153" s="233"/>
      <c r="D153" s="234" t="s">
        <v>172</v>
      </c>
      <c r="E153" s="235" t="s">
        <v>1</v>
      </c>
      <c r="F153" s="236" t="s">
        <v>483</v>
      </c>
      <c r="G153" s="233"/>
      <c r="H153" s="237">
        <v>7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172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165</v>
      </c>
    </row>
    <row r="154" spans="1:65" s="2" customFormat="1" ht="16.5" customHeight="1">
      <c r="A154" s="38"/>
      <c r="B154" s="39"/>
      <c r="C154" s="259" t="s">
        <v>211</v>
      </c>
      <c r="D154" s="259" t="s">
        <v>236</v>
      </c>
      <c r="E154" s="260" t="s">
        <v>484</v>
      </c>
      <c r="F154" s="261" t="s">
        <v>481</v>
      </c>
      <c r="G154" s="262" t="s">
        <v>300</v>
      </c>
      <c r="H154" s="263">
        <v>2</v>
      </c>
      <c r="I154" s="264"/>
      <c r="J154" s="265">
        <f>ROUND(I154*H154,2)</f>
        <v>0</v>
      </c>
      <c r="K154" s="261" t="s">
        <v>1</v>
      </c>
      <c r="L154" s="266"/>
      <c r="M154" s="267" t="s">
        <v>1</v>
      </c>
      <c r="N154" s="268" t="s">
        <v>41</v>
      </c>
      <c r="O154" s="91"/>
      <c r="P154" s="228">
        <f>O154*H154</f>
        <v>0</v>
      </c>
      <c r="Q154" s="228">
        <v>0.06</v>
      </c>
      <c r="R154" s="228">
        <f>Q154*H154</f>
        <v>0.12</v>
      </c>
      <c r="S154" s="228">
        <v>0</v>
      </c>
      <c r="T154" s="22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0" t="s">
        <v>465</v>
      </c>
      <c r="AT154" s="230" t="s">
        <v>236</v>
      </c>
      <c r="AU154" s="230" t="s">
        <v>86</v>
      </c>
      <c r="AY154" s="17" t="s">
        <v>165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7" t="s">
        <v>84</v>
      </c>
      <c r="BK154" s="231">
        <f>ROUND(I154*H154,2)</f>
        <v>0</v>
      </c>
      <c r="BL154" s="17" t="s">
        <v>465</v>
      </c>
      <c r="BM154" s="230" t="s">
        <v>485</v>
      </c>
    </row>
    <row r="155" spans="1:51" s="13" customFormat="1" ht="12">
      <c r="A155" s="13"/>
      <c r="B155" s="232"/>
      <c r="C155" s="233"/>
      <c r="D155" s="234" t="s">
        <v>172</v>
      </c>
      <c r="E155" s="235" t="s">
        <v>1</v>
      </c>
      <c r="F155" s="236" t="s">
        <v>486</v>
      </c>
      <c r="G155" s="233"/>
      <c r="H155" s="237">
        <v>2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172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165</v>
      </c>
    </row>
    <row r="156" spans="1:65" s="2" customFormat="1" ht="16.5" customHeight="1">
      <c r="A156" s="38"/>
      <c r="B156" s="39"/>
      <c r="C156" s="259" t="s">
        <v>216</v>
      </c>
      <c r="D156" s="259" t="s">
        <v>236</v>
      </c>
      <c r="E156" s="260" t="s">
        <v>487</v>
      </c>
      <c r="F156" s="261" t="s">
        <v>488</v>
      </c>
      <c r="G156" s="262" t="s">
        <v>300</v>
      </c>
      <c r="H156" s="263">
        <v>9</v>
      </c>
      <c r="I156" s="264"/>
      <c r="J156" s="265">
        <f>ROUND(I156*H156,2)</f>
        <v>0</v>
      </c>
      <c r="K156" s="261" t="s">
        <v>1</v>
      </c>
      <c r="L156" s="266"/>
      <c r="M156" s="267" t="s">
        <v>1</v>
      </c>
      <c r="N156" s="268" t="s">
        <v>41</v>
      </c>
      <c r="O156" s="91"/>
      <c r="P156" s="228">
        <f>O156*H156</f>
        <v>0</v>
      </c>
      <c r="Q156" s="228">
        <v>0.06</v>
      </c>
      <c r="R156" s="228">
        <f>Q156*H156</f>
        <v>0.54</v>
      </c>
      <c r="S156" s="228">
        <v>0</v>
      </c>
      <c r="T156" s="22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0" t="s">
        <v>465</v>
      </c>
      <c r="AT156" s="230" t="s">
        <v>236</v>
      </c>
      <c r="AU156" s="230" t="s">
        <v>86</v>
      </c>
      <c r="AY156" s="17" t="s">
        <v>165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7" t="s">
        <v>84</v>
      </c>
      <c r="BK156" s="231">
        <f>ROUND(I156*H156,2)</f>
        <v>0</v>
      </c>
      <c r="BL156" s="17" t="s">
        <v>465</v>
      </c>
      <c r="BM156" s="230" t="s">
        <v>489</v>
      </c>
    </row>
    <row r="157" spans="1:51" s="13" customFormat="1" ht="12">
      <c r="A157" s="13"/>
      <c r="B157" s="232"/>
      <c r="C157" s="233"/>
      <c r="D157" s="234" t="s">
        <v>172</v>
      </c>
      <c r="E157" s="235" t="s">
        <v>1</v>
      </c>
      <c r="F157" s="236" t="s">
        <v>412</v>
      </c>
      <c r="G157" s="233"/>
      <c r="H157" s="237">
        <v>9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172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165</v>
      </c>
    </row>
    <row r="158" spans="1:65" s="2" customFormat="1" ht="24.15" customHeight="1">
      <c r="A158" s="38"/>
      <c r="B158" s="39"/>
      <c r="C158" s="219" t="s">
        <v>221</v>
      </c>
      <c r="D158" s="219" t="s">
        <v>167</v>
      </c>
      <c r="E158" s="220" t="s">
        <v>490</v>
      </c>
      <c r="F158" s="221" t="s">
        <v>491</v>
      </c>
      <c r="G158" s="222" t="s">
        <v>300</v>
      </c>
      <c r="H158" s="223">
        <v>9</v>
      </c>
      <c r="I158" s="224"/>
      <c r="J158" s="225">
        <f>ROUND(I158*H158,2)</f>
        <v>0</v>
      </c>
      <c r="K158" s="221" t="s">
        <v>170</v>
      </c>
      <c r="L158" s="44"/>
      <c r="M158" s="226" t="s">
        <v>1</v>
      </c>
      <c r="N158" s="227" t="s">
        <v>41</v>
      </c>
      <c r="O158" s="91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451</v>
      </c>
      <c r="AT158" s="230" t="s">
        <v>167</v>
      </c>
      <c r="AU158" s="230" t="s">
        <v>86</v>
      </c>
      <c r="AY158" s="17" t="s">
        <v>165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84</v>
      </c>
      <c r="BK158" s="231">
        <f>ROUND(I158*H158,2)</f>
        <v>0</v>
      </c>
      <c r="BL158" s="17" t="s">
        <v>451</v>
      </c>
      <c r="BM158" s="230" t="s">
        <v>492</v>
      </c>
    </row>
    <row r="159" spans="1:51" s="13" customFormat="1" ht="12">
      <c r="A159" s="13"/>
      <c r="B159" s="232"/>
      <c r="C159" s="233"/>
      <c r="D159" s="234" t="s">
        <v>172</v>
      </c>
      <c r="E159" s="235" t="s">
        <v>1</v>
      </c>
      <c r="F159" s="236" t="s">
        <v>418</v>
      </c>
      <c r="G159" s="233"/>
      <c r="H159" s="237">
        <v>9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172</v>
      </c>
      <c r="AU159" s="243" t="s">
        <v>86</v>
      </c>
      <c r="AV159" s="13" t="s">
        <v>86</v>
      </c>
      <c r="AW159" s="13" t="s">
        <v>32</v>
      </c>
      <c r="AX159" s="13" t="s">
        <v>84</v>
      </c>
      <c r="AY159" s="243" t="s">
        <v>165</v>
      </c>
    </row>
    <row r="160" spans="1:65" s="2" customFormat="1" ht="16.5" customHeight="1">
      <c r="A160" s="38"/>
      <c r="B160" s="39"/>
      <c r="C160" s="259" t="s">
        <v>228</v>
      </c>
      <c r="D160" s="259" t="s">
        <v>236</v>
      </c>
      <c r="E160" s="260" t="s">
        <v>493</v>
      </c>
      <c r="F160" s="261" t="s">
        <v>494</v>
      </c>
      <c r="G160" s="262" t="s">
        <v>300</v>
      </c>
      <c r="H160" s="263">
        <v>1</v>
      </c>
      <c r="I160" s="264"/>
      <c r="J160" s="265">
        <f>ROUND(I160*H160,2)</f>
        <v>0</v>
      </c>
      <c r="K160" s="261" t="s">
        <v>1</v>
      </c>
      <c r="L160" s="266"/>
      <c r="M160" s="267" t="s">
        <v>1</v>
      </c>
      <c r="N160" s="268" t="s">
        <v>41</v>
      </c>
      <c r="O160" s="91"/>
      <c r="P160" s="228">
        <f>O160*H160</f>
        <v>0</v>
      </c>
      <c r="Q160" s="228">
        <v>0.03</v>
      </c>
      <c r="R160" s="228">
        <f>Q160*H160</f>
        <v>0.03</v>
      </c>
      <c r="S160" s="228">
        <v>0</v>
      </c>
      <c r="T160" s="22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0" t="s">
        <v>465</v>
      </c>
      <c r="AT160" s="230" t="s">
        <v>236</v>
      </c>
      <c r="AU160" s="230" t="s">
        <v>86</v>
      </c>
      <c r="AY160" s="17" t="s">
        <v>165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7" t="s">
        <v>84</v>
      </c>
      <c r="BK160" s="231">
        <f>ROUND(I160*H160,2)</f>
        <v>0</v>
      </c>
      <c r="BL160" s="17" t="s">
        <v>465</v>
      </c>
      <c r="BM160" s="230" t="s">
        <v>495</v>
      </c>
    </row>
    <row r="161" spans="1:51" s="13" customFormat="1" ht="12">
      <c r="A161" s="13"/>
      <c r="B161" s="232"/>
      <c r="C161" s="233"/>
      <c r="D161" s="234" t="s">
        <v>172</v>
      </c>
      <c r="E161" s="235" t="s">
        <v>1</v>
      </c>
      <c r="F161" s="236" t="s">
        <v>418</v>
      </c>
      <c r="G161" s="233"/>
      <c r="H161" s="237">
        <v>9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172</v>
      </c>
      <c r="AU161" s="243" t="s">
        <v>86</v>
      </c>
      <c r="AV161" s="13" t="s">
        <v>86</v>
      </c>
      <c r="AW161" s="13" t="s">
        <v>32</v>
      </c>
      <c r="AX161" s="13" t="s">
        <v>76</v>
      </c>
      <c r="AY161" s="243" t="s">
        <v>165</v>
      </c>
    </row>
    <row r="162" spans="1:51" s="13" customFormat="1" ht="12">
      <c r="A162" s="13"/>
      <c r="B162" s="232"/>
      <c r="C162" s="233"/>
      <c r="D162" s="234" t="s">
        <v>172</v>
      </c>
      <c r="E162" s="235" t="s">
        <v>1</v>
      </c>
      <c r="F162" s="236" t="s">
        <v>496</v>
      </c>
      <c r="G162" s="233"/>
      <c r="H162" s="237">
        <v>1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172</v>
      </c>
      <c r="AU162" s="243" t="s">
        <v>86</v>
      </c>
      <c r="AV162" s="13" t="s">
        <v>86</v>
      </c>
      <c r="AW162" s="13" t="s">
        <v>32</v>
      </c>
      <c r="AX162" s="13" t="s">
        <v>84</v>
      </c>
      <c r="AY162" s="243" t="s">
        <v>165</v>
      </c>
    </row>
    <row r="163" spans="1:65" s="2" customFormat="1" ht="16.5" customHeight="1">
      <c r="A163" s="38"/>
      <c r="B163" s="39"/>
      <c r="C163" s="259" t="s">
        <v>8</v>
      </c>
      <c r="D163" s="259" t="s">
        <v>236</v>
      </c>
      <c r="E163" s="260" t="s">
        <v>497</v>
      </c>
      <c r="F163" s="261" t="s">
        <v>494</v>
      </c>
      <c r="G163" s="262" t="s">
        <v>300</v>
      </c>
      <c r="H163" s="263">
        <v>1</v>
      </c>
      <c r="I163" s="264"/>
      <c r="J163" s="265">
        <f>ROUND(I163*H163,2)</f>
        <v>0</v>
      </c>
      <c r="K163" s="261" t="s">
        <v>1</v>
      </c>
      <c r="L163" s="266"/>
      <c r="M163" s="267" t="s">
        <v>1</v>
      </c>
      <c r="N163" s="268" t="s">
        <v>41</v>
      </c>
      <c r="O163" s="91"/>
      <c r="P163" s="228">
        <f>O163*H163</f>
        <v>0</v>
      </c>
      <c r="Q163" s="228">
        <v>0.03</v>
      </c>
      <c r="R163" s="228">
        <f>Q163*H163</f>
        <v>0.03</v>
      </c>
      <c r="S163" s="228">
        <v>0</v>
      </c>
      <c r="T163" s="22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0" t="s">
        <v>465</v>
      </c>
      <c r="AT163" s="230" t="s">
        <v>236</v>
      </c>
      <c r="AU163" s="230" t="s">
        <v>86</v>
      </c>
      <c r="AY163" s="17" t="s">
        <v>165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7" t="s">
        <v>84</v>
      </c>
      <c r="BK163" s="231">
        <f>ROUND(I163*H163,2)</f>
        <v>0</v>
      </c>
      <c r="BL163" s="17" t="s">
        <v>465</v>
      </c>
      <c r="BM163" s="230" t="s">
        <v>498</v>
      </c>
    </row>
    <row r="164" spans="1:51" s="13" customFormat="1" ht="12">
      <c r="A164" s="13"/>
      <c r="B164" s="232"/>
      <c r="C164" s="233"/>
      <c r="D164" s="234" t="s">
        <v>172</v>
      </c>
      <c r="E164" s="235" t="s">
        <v>1</v>
      </c>
      <c r="F164" s="236" t="s">
        <v>499</v>
      </c>
      <c r="G164" s="233"/>
      <c r="H164" s="237">
        <v>1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172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165</v>
      </c>
    </row>
    <row r="165" spans="1:65" s="2" customFormat="1" ht="16.5" customHeight="1">
      <c r="A165" s="38"/>
      <c r="B165" s="39"/>
      <c r="C165" s="259" t="s">
        <v>235</v>
      </c>
      <c r="D165" s="259" t="s">
        <v>236</v>
      </c>
      <c r="E165" s="260" t="s">
        <v>500</v>
      </c>
      <c r="F165" s="261" t="s">
        <v>494</v>
      </c>
      <c r="G165" s="262" t="s">
        <v>300</v>
      </c>
      <c r="H165" s="263">
        <v>7</v>
      </c>
      <c r="I165" s="264"/>
      <c r="J165" s="265">
        <f>ROUND(I165*H165,2)</f>
        <v>0</v>
      </c>
      <c r="K165" s="261" t="s">
        <v>1</v>
      </c>
      <c r="L165" s="266"/>
      <c r="M165" s="267" t="s">
        <v>1</v>
      </c>
      <c r="N165" s="268" t="s">
        <v>41</v>
      </c>
      <c r="O165" s="91"/>
      <c r="P165" s="228">
        <f>O165*H165</f>
        <v>0</v>
      </c>
      <c r="Q165" s="228">
        <v>0.03</v>
      </c>
      <c r="R165" s="228">
        <f>Q165*H165</f>
        <v>0.21</v>
      </c>
      <c r="S165" s="228">
        <v>0</v>
      </c>
      <c r="T165" s="22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465</v>
      </c>
      <c r="AT165" s="230" t="s">
        <v>236</v>
      </c>
      <c r="AU165" s="230" t="s">
        <v>86</v>
      </c>
      <c r="AY165" s="17" t="s">
        <v>165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84</v>
      </c>
      <c r="BK165" s="231">
        <f>ROUND(I165*H165,2)</f>
        <v>0</v>
      </c>
      <c r="BL165" s="17" t="s">
        <v>465</v>
      </c>
      <c r="BM165" s="230" t="s">
        <v>501</v>
      </c>
    </row>
    <row r="166" spans="1:51" s="13" customFormat="1" ht="12">
      <c r="A166" s="13"/>
      <c r="B166" s="232"/>
      <c r="C166" s="233"/>
      <c r="D166" s="234" t="s">
        <v>172</v>
      </c>
      <c r="E166" s="235" t="s">
        <v>1</v>
      </c>
      <c r="F166" s="236" t="s">
        <v>502</v>
      </c>
      <c r="G166" s="233"/>
      <c r="H166" s="237">
        <v>7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172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165</v>
      </c>
    </row>
    <row r="167" spans="1:65" s="2" customFormat="1" ht="16.5" customHeight="1">
      <c r="A167" s="38"/>
      <c r="B167" s="39"/>
      <c r="C167" s="219" t="s">
        <v>243</v>
      </c>
      <c r="D167" s="219" t="s">
        <v>167</v>
      </c>
      <c r="E167" s="220" t="s">
        <v>503</v>
      </c>
      <c r="F167" s="221" t="s">
        <v>504</v>
      </c>
      <c r="G167" s="222" t="s">
        <v>300</v>
      </c>
      <c r="H167" s="223">
        <v>9</v>
      </c>
      <c r="I167" s="224"/>
      <c r="J167" s="225">
        <f>ROUND(I167*H167,2)</f>
        <v>0</v>
      </c>
      <c r="K167" s="221" t="s">
        <v>170</v>
      </c>
      <c r="L167" s="44"/>
      <c r="M167" s="226" t="s">
        <v>1</v>
      </c>
      <c r="N167" s="227" t="s">
        <v>41</v>
      </c>
      <c r="O167" s="91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0" t="s">
        <v>451</v>
      </c>
      <c r="AT167" s="230" t="s">
        <v>167</v>
      </c>
      <c r="AU167" s="230" t="s">
        <v>86</v>
      </c>
      <c r="AY167" s="17" t="s">
        <v>165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7" t="s">
        <v>84</v>
      </c>
      <c r="BK167" s="231">
        <f>ROUND(I167*H167,2)</f>
        <v>0</v>
      </c>
      <c r="BL167" s="17" t="s">
        <v>451</v>
      </c>
      <c r="BM167" s="230" t="s">
        <v>505</v>
      </c>
    </row>
    <row r="168" spans="1:51" s="13" customFormat="1" ht="12">
      <c r="A168" s="13"/>
      <c r="B168" s="232"/>
      <c r="C168" s="233"/>
      <c r="D168" s="234" t="s">
        <v>172</v>
      </c>
      <c r="E168" s="235" t="s">
        <v>1</v>
      </c>
      <c r="F168" s="236" t="s">
        <v>412</v>
      </c>
      <c r="G168" s="233"/>
      <c r="H168" s="237">
        <v>9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172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165</v>
      </c>
    </row>
    <row r="169" spans="1:65" s="2" customFormat="1" ht="16.5" customHeight="1">
      <c r="A169" s="38"/>
      <c r="B169" s="39"/>
      <c r="C169" s="259" t="s">
        <v>247</v>
      </c>
      <c r="D169" s="259" t="s">
        <v>236</v>
      </c>
      <c r="E169" s="260" t="s">
        <v>506</v>
      </c>
      <c r="F169" s="261" t="s">
        <v>507</v>
      </c>
      <c r="G169" s="262" t="s">
        <v>300</v>
      </c>
      <c r="H169" s="263">
        <v>9</v>
      </c>
      <c r="I169" s="264"/>
      <c r="J169" s="265">
        <f>ROUND(I169*H169,2)</f>
        <v>0</v>
      </c>
      <c r="K169" s="261" t="s">
        <v>1</v>
      </c>
      <c r="L169" s="266"/>
      <c r="M169" s="267" t="s">
        <v>1</v>
      </c>
      <c r="N169" s="268" t="s">
        <v>41</v>
      </c>
      <c r="O169" s="91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0" t="s">
        <v>465</v>
      </c>
      <c r="AT169" s="230" t="s">
        <v>236</v>
      </c>
      <c r="AU169" s="230" t="s">
        <v>86</v>
      </c>
      <c r="AY169" s="17" t="s">
        <v>165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84</v>
      </c>
      <c r="BK169" s="231">
        <f>ROUND(I169*H169,2)</f>
        <v>0</v>
      </c>
      <c r="BL169" s="17" t="s">
        <v>465</v>
      </c>
      <c r="BM169" s="230" t="s">
        <v>508</v>
      </c>
    </row>
    <row r="170" spans="1:47" s="2" customFormat="1" ht="12">
      <c r="A170" s="38"/>
      <c r="B170" s="39"/>
      <c r="C170" s="40"/>
      <c r="D170" s="234" t="s">
        <v>180</v>
      </c>
      <c r="E170" s="40"/>
      <c r="F170" s="244" t="s">
        <v>509</v>
      </c>
      <c r="G170" s="40"/>
      <c r="H170" s="40"/>
      <c r="I170" s="245"/>
      <c r="J170" s="40"/>
      <c r="K170" s="40"/>
      <c r="L170" s="44"/>
      <c r="M170" s="246"/>
      <c r="N170" s="24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180</v>
      </c>
      <c r="AU170" s="17" t="s">
        <v>86</v>
      </c>
    </row>
    <row r="171" spans="1:65" s="2" customFormat="1" ht="33" customHeight="1">
      <c r="A171" s="38"/>
      <c r="B171" s="39"/>
      <c r="C171" s="219" t="s">
        <v>254</v>
      </c>
      <c r="D171" s="219" t="s">
        <v>167</v>
      </c>
      <c r="E171" s="220" t="s">
        <v>510</v>
      </c>
      <c r="F171" s="221" t="s">
        <v>511</v>
      </c>
      <c r="G171" s="222" t="s">
        <v>104</v>
      </c>
      <c r="H171" s="223">
        <v>349</v>
      </c>
      <c r="I171" s="224"/>
      <c r="J171" s="225">
        <f>ROUND(I171*H171,2)</f>
        <v>0</v>
      </c>
      <c r="K171" s="221" t="s">
        <v>170</v>
      </c>
      <c r="L171" s="44"/>
      <c r="M171" s="226" t="s">
        <v>1</v>
      </c>
      <c r="N171" s="227" t="s">
        <v>41</v>
      </c>
      <c r="O171" s="91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0" t="s">
        <v>451</v>
      </c>
      <c r="AT171" s="230" t="s">
        <v>167</v>
      </c>
      <c r="AU171" s="230" t="s">
        <v>86</v>
      </c>
      <c r="AY171" s="17" t="s">
        <v>165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84</v>
      </c>
      <c r="BK171" s="231">
        <f>ROUND(I171*H171,2)</f>
        <v>0</v>
      </c>
      <c r="BL171" s="17" t="s">
        <v>451</v>
      </c>
      <c r="BM171" s="230" t="s">
        <v>512</v>
      </c>
    </row>
    <row r="172" spans="1:51" s="13" customFormat="1" ht="12">
      <c r="A172" s="13"/>
      <c r="B172" s="232"/>
      <c r="C172" s="233"/>
      <c r="D172" s="234" t="s">
        <v>172</v>
      </c>
      <c r="E172" s="235" t="s">
        <v>1</v>
      </c>
      <c r="F172" s="236" t="s">
        <v>420</v>
      </c>
      <c r="G172" s="233"/>
      <c r="H172" s="237">
        <v>349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172</v>
      </c>
      <c r="AU172" s="243" t="s">
        <v>86</v>
      </c>
      <c r="AV172" s="13" t="s">
        <v>86</v>
      </c>
      <c r="AW172" s="13" t="s">
        <v>32</v>
      </c>
      <c r="AX172" s="13" t="s">
        <v>84</v>
      </c>
      <c r="AY172" s="243" t="s">
        <v>165</v>
      </c>
    </row>
    <row r="173" spans="1:65" s="2" customFormat="1" ht="16.5" customHeight="1">
      <c r="A173" s="38"/>
      <c r="B173" s="39"/>
      <c r="C173" s="259" t="s">
        <v>258</v>
      </c>
      <c r="D173" s="259" t="s">
        <v>236</v>
      </c>
      <c r="E173" s="260" t="s">
        <v>513</v>
      </c>
      <c r="F173" s="261" t="s">
        <v>514</v>
      </c>
      <c r="G173" s="262" t="s">
        <v>239</v>
      </c>
      <c r="H173" s="263">
        <v>216.38</v>
      </c>
      <c r="I173" s="264"/>
      <c r="J173" s="265">
        <f>ROUND(I173*H173,2)</f>
        <v>0</v>
      </c>
      <c r="K173" s="261" t="s">
        <v>170</v>
      </c>
      <c r="L173" s="266"/>
      <c r="M173" s="267" t="s">
        <v>1</v>
      </c>
      <c r="N173" s="268" t="s">
        <v>41</v>
      </c>
      <c r="O173" s="91"/>
      <c r="P173" s="228">
        <f>O173*H173</f>
        <v>0</v>
      </c>
      <c r="Q173" s="228">
        <v>0.001</v>
      </c>
      <c r="R173" s="228">
        <f>Q173*H173</f>
        <v>0.21638</v>
      </c>
      <c r="S173" s="228">
        <v>0</v>
      </c>
      <c r="T173" s="22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0" t="s">
        <v>200</v>
      </c>
      <c r="AT173" s="230" t="s">
        <v>236</v>
      </c>
      <c r="AU173" s="230" t="s">
        <v>86</v>
      </c>
      <c r="AY173" s="17" t="s">
        <v>165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7" t="s">
        <v>84</v>
      </c>
      <c r="BK173" s="231">
        <f>ROUND(I173*H173,2)</f>
        <v>0</v>
      </c>
      <c r="BL173" s="17" t="s">
        <v>105</v>
      </c>
      <c r="BM173" s="230" t="s">
        <v>515</v>
      </c>
    </row>
    <row r="174" spans="1:47" s="2" customFormat="1" ht="12">
      <c r="A174" s="38"/>
      <c r="B174" s="39"/>
      <c r="C174" s="40"/>
      <c r="D174" s="234" t="s">
        <v>180</v>
      </c>
      <c r="E174" s="40"/>
      <c r="F174" s="244" t="s">
        <v>516</v>
      </c>
      <c r="G174" s="40"/>
      <c r="H174" s="40"/>
      <c r="I174" s="245"/>
      <c r="J174" s="40"/>
      <c r="K174" s="40"/>
      <c r="L174" s="44"/>
      <c r="M174" s="246"/>
      <c r="N174" s="247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180</v>
      </c>
      <c r="AU174" s="17" t="s">
        <v>86</v>
      </c>
    </row>
    <row r="175" spans="1:51" s="13" customFormat="1" ht="12">
      <c r="A175" s="13"/>
      <c r="B175" s="232"/>
      <c r="C175" s="233"/>
      <c r="D175" s="234" t="s">
        <v>172</v>
      </c>
      <c r="E175" s="233"/>
      <c r="F175" s="236" t="s">
        <v>517</v>
      </c>
      <c r="G175" s="233"/>
      <c r="H175" s="237">
        <v>216.38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172</v>
      </c>
      <c r="AU175" s="243" t="s">
        <v>86</v>
      </c>
      <c r="AV175" s="13" t="s">
        <v>86</v>
      </c>
      <c r="AW175" s="13" t="s">
        <v>4</v>
      </c>
      <c r="AX175" s="13" t="s">
        <v>84</v>
      </c>
      <c r="AY175" s="243" t="s">
        <v>165</v>
      </c>
    </row>
    <row r="176" spans="1:65" s="2" customFormat="1" ht="24.15" customHeight="1">
      <c r="A176" s="38"/>
      <c r="B176" s="39"/>
      <c r="C176" s="219" t="s">
        <v>7</v>
      </c>
      <c r="D176" s="219" t="s">
        <v>167</v>
      </c>
      <c r="E176" s="220" t="s">
        <v>518</v>
      </c>
      <c r="F176" s="221" t="s">
        <v>519</v>
      </c>
      <c r="G176" s="222" t="s">
        <v>104</v>
      </c>
      <c r="H176" s="223">
        <v>349</v>
      </c>
      <c r="I176" s="224"/>
      <c r="J176" s="225">
        <f>ROUND(I176*H176,2)</f>
        <v>0</v>
      </c>
      <c r="K176" s="221" t="s">
        <v>170</v>
      </c>
      <c r="L176" s="44"/>
      <c r="M176" s="226" t="s">
        <v>1</v>
      </c>
      <c r="N176" s="227" t="s">
        <v>41</v>
      </c>
      <c r="O176" s="91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0" t="s">
        <v>451</v>
      </c>
      <c r="AT176" s="230" t="s">
        <v>167</v>
      </c>
      <c r="AU176" s="230" t="s">
        <v>86</v>
      </c>
      <c r="AY176" s="17" t="s">
        <v>165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7" t="s">
        <v>84</v>
      </c>
      <c r="BK176" s="231">
        <f>ROUND(I176*H176,2)</f>
        <v>0</v>
      </c>
      <c r="BL176" s="17" t="s">
        <v>451</v>
      </c>
      <c r="BM176" s="230" t="s">
        <v>520</v>
      </c>
    </row>
    <row r="177" spans="1:51" s="13" customFormat="1" ht="12">
      <c r="A177" s="13"/>
      <c r="B177" s="232"/>
      <c r="C177" s="233"/>
      <c r="D177" s="234" t="s">
        <v>172</v>
      </c>
      <c r="E177" s="235" t="s">
        <v>1</v>
      </c>
      <c r="F177" s="236" t="s">
        <v>420</v>
      </c>
      <c r="G177" s="233"/>
      <c r="H177" s="237">
        <v>349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172</v>
      </c>
      <c r="AU177" s="243" t="s">
        <v>86</v>
      </c>
      <c r="AV177" s="13" t="s">
        <v>86</v>
      </c>
      <c r="AW177" s="13" t="s">
        <v>32</v>
      </c>
      <c r="AX177" s="13" t="s">
        <v>84</v>
      </c>
      <c r="AY177" s="243" t="s">
        <v>165</v>
      </c>
    </row>
    <row r="178" spans="1:65" s="2" customFormat="1" ht="16.5" customHeight="1">
      <c r="A178" s="38"/>
      <c r="B178" s="39"/>
      <c r="C178" s="259" t="s">
        <v>268</v>
      </c>
      <c r="D178" s="259" t="s">
        <v>236</v>
      </c>
      <c r="E178" s="260" t="s">
        <v>521</v>
      </c>
      <c r="F178" s="261" t="s">
        <v>522</v>
      </c>
      <c r="G178" s="262" t="s">
        <v>104</v>
      </c>
      <c r="H178" s="263">
        <v>349</v>
      </c>
      <c r="I178" s="264"/>
      <c r="J178" s="265">
        <f>ROUND(I178*H178,2)</f>
        <v>0</v>
      </c>
      <c r="K178" s="261" t="s">
        <v>170</v>
      </c>
      <c r="L178" s="266"/>
      <c r="M178" s="267" t="s">
        <v>1</v>
      </c>
      <c r="N178" s="268" t="s">
        <v>41</v>
      </c>
      <c r="O178" s="91"/>
      <c r="P178" s="228">
        <f>O178*H178</f>
        <v>0</v>
      </c>
      <c r="Q178" s="228">
        <v>0.0009</v>
      </c>
      <c r="R178" s="228">
        <f>Q178*H178</f>
        <v>0.3141</v>
      </c>
      <c r="S178" s="228">
        <v>0</v>
      </c>
      <c r="T178" s="22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0" t="s">
        <v>465</v>
      </c>
      <c r="AT178" s="230" t="s">
        <v>236</v>
      </c>
      <c r="AU178" s="230" t="s">
        <v>86</v>
      </c>
      <c r="AY178" s="17" t="s">
        <v>165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7" t="s">
        <v>84</v>
      </c>
      <c r="BK178" s="231">
        <f>ROUND(I178*H178,2)</f>
        <v>0</v>
      </c>
      <c r="BL178" s="17" t="s">
        <v>465</v>
      </c>
      <c r="BM178" s="230" t="s">
        <v>523</v>
      </c>
    </row>
    <row r="179" spans="1:65" s="2" customFormat="1" ht="24.15" customHeight="1">
      <c r="A179" s="38"/>
      <c r="B179" s="39"/>
      <c r="C179" s="219" t="s">
        <v>272</v>
      </c>
      <c r="D179" s="219" t="s">
        <v>167</v>
      </c>
      <c r="E179" s="220" t="s">
        <v>524</v>
      </c>
      <c r="F179" s="221" t="s">
        <v>525</v>
      </c>
      <c r="G179" s="222" t="s">
        <v>104</v>
      </c>
      <c r="H179" s="223">
        <v>90</v>
      </c>
      <c r="I179" s="224"/>
      <c r="J179" s="225">
        <f>ROUND(I179*H179,2)</f>
        <v>0</v>
      </c>
      <c r="K179" s="221" t="s">
        <v>170</v>
      </c>
      <c r="L179" s="44"/>
      <c r="M179" s="226" t="s">
        <v>1</v>
      </c>
      <c r="N179" s="227" t="s">
        <v>41</v>
      </c>
      <c r="O179" s="91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0" t="s">
        <v>451</v>
      </c>
      <c r="AT179" s="230" t="s">
        <v>167</v>
      </c>
      <c r="AU179" s="230" t="s">
        <v>86</v>
      </c>
      <c r="AY179" s="17" t="s">
        <v>165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7" t="s">
        <v>84</v>
      </c>
      <c r="BK179" s="231">
        <f>ROUND(I179*H179,2)</f>
        <v>0</v>
      </c>
      <c r="BL179" s="17" t="s">
        <v>451</v>
      </c>
      <c r="BM179" s="230" t="s">
        <v>526</v>
      </c>
    </row>
    <row r="180" spans="1:51" s="13" customFormat="1" ht="12">
      <c r="A180" s="13"/>
      <c r="B180" s="232"/>
      <c r="C180" s="233"/>
      <c r="D180" s="234" t="s">
        <v>172</v>
      </c>
      <c r="E180" s="235" t="s">
        <v>1</v>
      </c>
      <c r="F180" s="236" t="s">
        <v>423</v>
      </c>
      <c r="G180" s="233"/>
      <c r="H180" s="237">
        <v>90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172</v>
      </c>
      <c r="AU180" s="243" t="s">
        <v>86</v>
      </c>
      <c r="AV180" s="13" t="s">
        <v>86</v>
      </c>
      <c r="AW180" s="13" t="s">
        <v>32</v>
      </c>
      <c r="AX180" s="13" t="s">
        <v>84</v>
      </c>
      <c r="AY180" s="243" t="s">
        <v>165</v>
      </c>
    </row>
    <row r="181" spans="1:65" s="2" customFormat="1" ht="16.5" customHeight="1">
      <c r="A181" s="38"/>
      <c r="B181" s="39"/>
      <c r="C181" s="259" t="s">
        <v>276</v>
      </c>
      <c r="D181" s="259" t="s">
        <v>236</v>
      </c>
      <c r="E181" s="260" t="s">
        <v>527</v>
      </c>
      <c r="F181" s="261" t="s">
        <v>528</v>
      </c>
      <c r="G181" s="262" t="s">
        <v>104</v>
      </c>
      <c r="H181" s="263">
        <v>90</v>
      </c>
      <c r="I181" s="264"/>
      <c r="J181" s="265">
        <f>ROUND(I181*H181,2)</f>
        <v>0</v>
      </c>
      <c r="K181" s="261" t="s">
        <v>170</v>
      </c>
      <c r="L181" s="266"/>
      <c r="M181" s="267" t="s">
        <v>1</v>
      </c>
      <c r="N181" s="268" t="s">
        <v>41</v>
      </c>
      <c r="O181" s="91"/>
      <c r="P181" s="228">
        <f>O181*H181</f>
        <v>0</v>
      </c>
      <c r="Q181" s="228">
        <v>0.00016</v>
      </c>
      <c r="R181" s="228">
        <f>Q181*H181</f>
        <v>0.014400000000000001</v>
      </c>
      <c r="S181" s="228">
        <v>0</v>
      </c>
      <c r="T181" s="22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0" t="s">
        <v>465</v>
      </c>
      <c r="AT181" s="230" t="s">
        <v>236</v>
      </c>
      <c r="AU181" s="230" t="s">
        <v>86</v>
      </c>
      <c r="AY181" s="17" t="s">
        <v>165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7" t="s">
        <v>84</v>
      </c>
      <c r="BK181" s="231">
        <f>ROUND(I181*H181,2)</f>
        <v>0</v>
      </c>
      <c r="BL181" s="17" t="s">
        <v>465</v>
      </c>
      <c r="BM181" s="230" t="s">
        <v>529</v>
      </c>
    </row>
    <row r="182" spans="1:65" s="2" customFormat="1" ht="24.15" customHeight="1">
      <c r="A182" s="38"/>
      <c r="B182" s="39"/>
      <c r="C182" s="219" t="s">
        <v>173</v>
      </c>
      <c r="D182" s="219" t="s">
        <v>167</v>
      </c>
      <c r="E182" s="220" t="s">
        <v>530</v>
      </c>
      <c r="F182" s="221" t="s">
        <v>531</v>
      </c>
      <c r="G182" s="222" t="s">
        <v>300</v>
      </c>
      <c r="H182" s="223">
        <v>7</v>
      </c>
      <c r="I182" s="224"/>
      <c r="J182" s="225">
        <f>ROUND(I182*H182,2)</f>
        <v>0</v>
      </c>
      <c r="K182" s="221" t="s">
        <v>170</v>
      </c>
      <c r="L182" s="44"/>
      <c r="M182" s="226" t="s">
        <v>1</v>
      </c>
      <c r="N182" s="227" t="s">
        <v>41</v>
      </c>
      <c r="O182" s="91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0" t="s">
        <v>451</v>
      </c>
      <c r="AT182" s="230" t="s">
        <v>167</v>
      </c>
      <c r="AU182" s="230" t="s">
        <v>86</v>
      </c>
      <c r="AY182" s="17" t="s">
        <v>165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7" t="s">
        <v>84</v>
      </c>
      <c r="BK182" s="231">
        <f>ROUND(I182*H182,2)</f>
        <v>0</v>
      </c>
      <c r="BL182" s="17" t="s">
        <v>451</v>
      </c>
      <c r="BM182" s="230" t="s">
        <v>532</v>
      </c>
    </row>
    <row r="183" spans="1:65" s="2" customFormat="1" ht="16.5" customHeight="1">
      <c r="A183" s="38"/>
      <c r="B183" s="39"/>
      <c r="C183" s="219" t="s">
        <v>286</v>
      </c>
      <c r="D183" s="219" t="s">
        <v>167</v>
      </c>
      <c r="E183" s="220" t="s">
        <v>533</v>
      </c>
      <c r="F183" s="221" t="s">
        <v>534</v>
      </c>
      <c r="G183" s="222" t="s">
        <v>535</v>
      </c>
      <c r="H183" s="282"/>
      <c r="I183" s="224"/>
      <c r="J183" s="225">
        <f>ROUND(I183*H183,2)</f>
        <v>0</v>
      </c>
      <c r="K183" s="221" t="s">
        <v>1</v>
      </c>
      <c r="L183" s="44"/>
      <c r="M183" s="226" t="s">
        <v>1</v>
      </c>
      <c r="N183" s="227" t="s">
        <v>41</v>
      </c>
      <c r="O183" s="91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0" t="s">
        <v>465</v>
      </c>
      <c r="AT183" s="230" t="s">
        <v>167</v>
      </c>
      <c r="AU183" s="230" t="s">
        <v>86</v>
      </c>
      <c r="AY183" s="17" t="s">
        <v>165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7" t="s">
        <v>84</v>
      </c>
      <c r="BK183" s="231">
        <f>ROUND(I183*H183,2)</f>
        <v>0</v>
      </c>
      <c r="BL183" s="17" t="s">
        <v>465</v>
      </c>
      <c r="BM183" s="230" t="s">
        <v>536</v>
      </c>
    </row>
    <row r="184" spans="1:65" s="2" customFormat="1" ht="16.5" customHeight="1">
      <c r="A184" s="38"/>
      <c r="B184" s="39"/>
      <c r="C184" s="219" t="s">
        <v>292</v>
      </c>
      <c r="D184" s="219" t="s">
        <v>167</v>
      </c>
      <c r="E184" s="220" t="s">
        <v>537</v>
      </c>
      <c r="F184" s="221" t="s">
        <v>538</v>
      </c>
      <c r="G184" s="222" t="s">
        <v>535</v>
      </c>
      <c r="H184" s="282"/>
      <c r="I184" s="224"/>
      <c r="J184" s="225">
        <f>ROUND(I184*H184,2)</f>
        <v>0</v>
      </c>
      <c r="K184" s="221" t="s">
        <v>1</v>
      </c>
      <c r="L184" s="44"/>
      <c r="M184" s="226" t="s">
        <v>1</v>
      </c>
      <c r="N184" s="227" t="s">
        <v>41</v>
      </c>
      <c r="O184" s="91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0" t="s">
        <v>451</v>
      </c>
      <c r="AT184" s="230" t="s">
        <v>167</v>
      </c>
      <c r="AU184" s="230" t="s">
        <v>86</v>
      </c>
      <c r="AY184" s="17" t="s">
        <v>165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7" t="s">
        <v>84</v>
      </c>
      <c r="BK184" s="231">
        <f>ROUND(I184*H184,2)</f>
        <v>0</v>
      </c>
      <c r="BL184" s="17" t="s">
        <v>451</v>
      </c>
      <c r="BM184" s="230" t="s">
        <v>539</v>
      </c>
    </row>
    <row r="185" spans="1:65" s="2" customFormat="1" ht="16.5" customHeight="1">
      <c r="A185" s="38"/>
      <c r="B185" s="39"/>
      <c r="C185" s="219" t="s">
        <v>297</v>
      </c>
      <c r="D185" s="219" t="s">
        <v>167</v>
      </c>
      <c r="E185" s="220" t="s">
        <v>540</v>
      </c>
      <c r="F185" s="221" t="s">
        <v>541</v>
      </c>
      <c r="G185" s="222" t="s">
        <v>535</v>
      </c>
      <c r="H185" s="282"/>
      <c r="I185" s="224"/>
      <c r="J185" s="225">
        <f>ROUND(I185*H185,2)</f>
        <v>0</v>
      </c>
      <c r="K185" s="221" t="s">
        <v>1</v>
      </c>
      <c r="L185" s="44"/>
      <c r="M185" s="226" t="s">
        <v>1</v>
      </c>
      <c r="N185" s="227" t="s">
        <v>41</v>
      </c>
      <c r="O185" s="91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0" t="s">
        <v>451</v>
      </c>
      <c r="AT185" s="230" t="s">
        <v>167</v>
      </c>
      <c r="AU185" s="230" t="s">
        <v>86</v>
      </c>
      <c r="AY185" s="17" t="s">
        <v>165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84</v>
      </c>
      <c r="BK185" s="231">
        <f>ROUND(I185*H185,2)</f>
        <v>0</v>
      </c>
      <c r="BL185" s="17" t="s">
        <v>451</v>
      </c>
      <c r="BM185" s="230" t="s">
        <v>542</v>
      </c>
    </row>
    <row r="186" spans="1:63" s="12" customFormat="1" ht="22.8" customHeight="1">
      <c r="A186" s="12"/>
      <c r="B186" s="203"/>
      <c r="C186" s="204"/>
      <c r="D186" s="205" t="s">
        <v>75</v>
      </c>
      <c r="E186" s="217" t="s">
        <v>543</v>
      </c>
      <c r="F186" s="217" t="s">
        <v>544</v>
      </c>
      <c r="G186" s="204"/>
      <c r="H186" s="204"/>
      <c r="I186" s="207"/>
      <c r="J186" s="218">
        <f>BK186</f>
        <v>0</v>
      </c>
      <c r="K186" s="204"/>
      <c r="L186" s="209"/>
      <c r="M186" s="210"/>
      <c r="N186" s="211"/>
      <c r="O186" s="211"/>
      <c r="P186" s="212">
        <f>SUM(P187:P221)</f>
        <v>0</v>
      </c>
      <c r="Q186" s="211"/>
      <c r="R186" s="212">
        <f>SUM(R187:R221)</f>
        <v>130.0390133</v>
      </c>
      <c r="S186" s="211"/>
      <c r="T186" s="213">
        <f>SUM(T187:T221)</f>
        <v>9.75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4" t="s">
        <v>97</v>
      </c>
      <c r="AT186" s="215" t="s">
        <v>75</v>
      </c>
      <c r="AU186" s="215" t="s">
        <v>84</v>
      </c>
      <c r="AY186" s="214" t="s">
        <v>165</v>
      </c>
      <c r="BK186" s="216">
        <f>SUM(BK187:BK221)</f>
        <v>0</v>
      </c>
    </row>
    <row r="187" spans="1:65" s="2" customFormat="1" ht="24.15" customHeight="1">
      <c r="A187" s="38"/>
      <c r="B187" s="39"/>
      <c r="C187" s="219" t="s">
        <v>302</v>
      </c>
      <c r="D187" s="219" t="s">
        <v>167</v>
      </c>
      <c r="E187" s="220" t="s">
        <v>545</v>
      </c>
      <c r="F187" s="221" t="s">
        <v>546</v>
      </c>
      <c r="G187" s="222" t="s">
        <v>547</v>
      </c>
      <c r="H187" s="223">
        <v>0.349</v>
      </c>
      <c r="I187" s="224"/>
      <c r="J187" s="225">
        <f>ROUND(I187*H187,2)</f>
        <v>0</v>
      </c>
      <c r="K187" s="221" t="s">
        <v>170</v>
      </c>
      <c r="L187" s="44"/>
      <c r="M187" s="226" t="s">
        <v>1</v>
      </c>
      <c r="N187" s="227" t="s">
        <v>41</v>
      </c>
      <c r="O187" s="91"/>
      <c r="P187" s="228">
        <f>O187*H187</f>
        <v>0</v>
      </c>
      <c r="Q187" s="228">
        <v>0.0088</v>
      </c>
      <c r="R187" s="228">
        <f>Q187*H187</f>
        <v>0.0030712</v>
      </c>
      <c r="S187" s="228">
        <v>0</v>
      </c>
      <c r="T187" s="22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0" t="s">
        <v>451</v>
      </c>
      <c r="AT187" s="230" t="s">
        <v>167</v>
      </c>
      <c r="AU187" s="230" t="s">
        <v>86</v>
      </c>
      <c r="AY187" s="17" t="s">
        <v>165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7" t="s">
        <v>84</v>
      </c>
      <c r="BK187" s="231">
        <f>ROUND(I187*H187,2)</f>
        <v>0</v>
      </c>
      <c r="BL187" s="17" t="s">
        <v>451</v>
      </c>
      <c r="BM187" s="230" t="s">
        <v>548</v>
      </c>
    </row>
    <row r="188" spans="1:47" s="2" customFormat="1" ht="12">
      <c r="A188" s="38"/>
      <c r="B188" s="39"/>
      <c r="C188" s="40"/>
      <c r="D188" s="234" t="s">
        <v>180</v>
      </c>
      <c r="E188" s="40"/>
      <c r="F188" s="244" t="s">
        <v>549</v>
      </c>
      <c r="G188" s="40"/>
      <c r="H188" s="40"/>
      <c r="I188" s="245"/>
      <c r="J188" s="40"/>
      <c r="K188" s="40"/>
      <c r="L188" s="44"/>
      <c r="M188" s="246"/>
      <c r="N188" s="247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180</v>
      </c>
      <c r="AU188" s="17" t="s">
        <v>86</v>
      </c>
    </row>
    <row r="189" spans="1:51" s="13" customFormat="1" ht="12">
      <c r="A189" s="13"/>
      <c r="B189" s="232"/>
      <c r="C189" s="233"/>
      <c r="D189" s="234" t="s">
        <v>172</v>
      </c>
      <c r="E189" s="235" t="s">
        <v>1</v>
      </c>
      <c r="F189" s="236" t="s">
        <v>420</v>
      </c>
      <c r="G189" s="233"/>
      <c r="H189" s="237">
        <v>349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172</v>
      </c>
      <c r="AU189" s="243" t="s">
        <v>86</v>
      </c>
      <c r="AV189" s="13" t="s">
        <v>86</v>
      </c>
      <c r="AW189" s="13" t="s">
        <v>32</v>
      </c>
      <c r="AX189" s="13" t="s">
        <v>84</v>
      </c>
      <c r="AY189" s="243" t="s">
        <v>165</v>
      </c>
    </row>
    <row r="190" spans="1:51" s="13" customFormat="1" ht="12">
      <c r="A190" s="13"/>
      <c r="B190" s="232"/>
      <c r="C190" s="233"/>
      <c r="D190" s="234" t="s">
        <v>172</v>
      </c>
      <c r="E190" s="233"/>
      <c r="F190" s="236" t="s">
        <v>550</v>
      </c>
      <c r="G190" s="233"/>
      <c r="H190" s="237">
        <v>0.349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172</v>
      </c>
      <c r="AU190" s="243" t="s">
        <v>86</v>
      </c>
      <c r="AV190" s="13" t="s">
        <v>86</v>
      </c>
      <c r="AW190" s="13" t="s">
        <v>4</v>
      </c>
      <c r="AX190" s="13" t="s">
        <v>84</v>
      </c>
      <c r="AY190" s="243" t="s">
        <v>165</v>
      </c>
    </row>
    <row r="191" spans="1:65" s="2" customFormat="1" ht="24.15" customHeight="1">
      <c r="A191" s="38"/>
      <c r="B191" s="39"/>
      <c r="C191" s="219" t="s">
        <v>306</v>
      </c>
      <c r="D191" s="219" t="s">
        <v>167</v>
      </c>
      <c r="E191" s="220" t="s">
        <v>551</v>
      </c>
      <c r="F191" s="221" t="s">
        <v>552</v>
      </c>
      <c r="G191" s="222" t="s">
        <v>95</v>
      </c>
      <c r="H191" s="223">
        <v>30</v>
      </c>
      <c r="I191" s="224"/>
      <c r="J191" s="225">
        <f>ROUND(I191*H191,2)</f>
        <v>0</v>
      </c>
      <c r="K191" s="221" t="s">
        <v>170</v>
      </c>
      <c r="L191" s="44"/>
      <c r="M191" s="226" t="s">
        <v>1</v>
      </c>
      <c r="N191" s="227" t="s">
        <v>41</v>
      </c>
      <c r="O191" s="91"/>
      <c r="P191" s="228">
        <f>O191*H191</f>
        <v>0</v>
      </c>
      <c r="Q191" s="228">
        <v>0</v>
      </c>
      <c r="R191" s="228">
        <f>Q191*H191</f>
        <v>0</v>
      </c>
      <c r="S191" s="228">
        <v>0.325</v>
      </c>
      <c r="T191" s="229">
        <f>S191*H191</f>
        <v>9.75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451</v>
      </c>
      <c r="AT191" s="230" t="s">
        <v>167</v>
      </c>
      <c r="AU191" s="230" t="s">
        <v>86</v>
      </c>
      <c r="AY191" s="17" t="s">
        <v>165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84</v>
      </c>
      <c r="BK191" s="231">
        <f>ROUND(I191*H191,2)</f>
        <v>0</v>
      </c>
      <c r="BL191" s="17" t="s">
        <v>451</v>
      </c>
      <c r="BM191" s="230" t="s">
        <v>553</v>
      </c>
    </row>
    <row r="192" spans="1:65" s="2" customFormat="1" ht="24.15" customHeight="1">
      <c r="A192" s="38"/>
      <c r="B192" s="39"/>
      <c r="C192" s="219" t="s">
        <v>310</v>
      </c>
      <c r="D192" s="219" t="s">
        <v>167</v>
      </c>
      <c r="E192" s="220" t="s">
        <v>554</v>
      </c>
      <c r="F192" s="221" t="s">
        <v>555</v>
      </c>
      <c r="G192" s="222" t="s">
        <v>104</v>
      </c>
      <c r="H192" s="223">
        <v>30</v>
      </c>
      <c r="I192" s="224"/>
      <c r="J192" s="225">
        <f>ROUND(I192*H192,2)</f>
        <v>0</v>
      </c>
      <c r="K192" s="221" t="s">
        <v>170</v>
      </c>
      <c r="L192" s="44"/>
      <c r="M192" s="226" t="s">
        <v>1</v>
      </c>
      <c r="N192" s="227" t="s">
        <v>41</v>
      </c>
      <c r="O192" s="91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0" t="s">
        <v>451</v>
      </c>
      <c r="AT192" s="230" t="s">
        <v>167</v>
      </c>
      <c r="AU192" s="230" t="s">
        <v>86</v>
      </c>
      <c r="AY192" s="17" t="s">
        <v>165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7" t="s">
        <v>84</v>
      </c>
      <c r="BK192" s="231">
        <f>ROUND(I192*H192,2)</f>
        <v>0</v>
      </c>
      <c r="BL192" s="17" t="s">
        <v>451</v>
      </c>
      <c r="BM192" s="230" t="s">
        <v>556</v>
      </c>
    </row>
    <row r="193" spans="1:65" s="2" customFormat="1" ht="24.15" customHeight="1">
      <c r="A193" s="38"/>
      <c r="B193" s="39"/>
      <c r="C193" s="219" t="s">
        <v>314</v>
      </c>
      <c r="D193" s="219" t="s">
        <v>167</v>
      </c>
      <c r="E193" s="220" t="s">
        <v>557</v>
      </c>
      <c r="F193" s="221" t="s">
        <v>558</v>
      </c>
      <c r="G193" s="222" t="s">
        <v>113</v>
      </c>
      <c r="H193" s="223">
        <v>9</v>
      </c>
      <c r="I193" s="224"/>
      <c r="J193" s="225">
        <f>ROUND(I193*H193,2)</f>
        <v>0</v>
      </c>
      <c r="K193" s="221" t="s">
        <v>170</v>
      </c>
      <c r="L193" s="44"/>
      <c r="M193" s="226" t="s">
        <v>1</v>
      </c>
      <c r="N193" s="227" t="s">
        <v>41</v>
      </c>
      <c r="O193" s="91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0" t="s">
        <v>451</v>
      </c>
      <c r="AT193" s="230" t="s">
        <v>167</v>
      </c>
      <c r="AU193" s="230" t="s">
        <v>86</v>
      </c>
      <c r="AY193" s="17" t="s">
        <v>165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84</v>
      </c>
      <c r="BK193" s="231">
        <f>ROUND(I193*H193,2)</f>
        <v>0</v>
      </c>
      <c r="BL193" s="17" t="s">
        <v>451</v>
      </c>
      <c r="BM193" s="230" t="s">
        <v>559</v>
      </c>
    </row>
    <row r="194" spans="1:51" s="13" customFormat="1" ht="12">
      <c r="A194" s="13"/>
      <c r="B194" s="232"/>
      <c r="C194" s="233"/>
      <c r="D194" s="234" t="s">
        <v>172</v>
      </c>
      <c r="E194" s="235" t="s">
        <v>1</v>
      </c>
      <c r="F194" s="236" t="s">
        <v>412</v>
      </c>
      <c r="G194" s="233"/>
      <c r="H194" s="237">
        <v>9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172</v>
      </c>
      <c r="AU194" s="243" t="s">
        <v>86</v>
      </c>
      <c r="AV194" s="13" t="s">
        <v>86</v>
      </c>
      <c r="AW194" s="13" t="s">
        <v>32</v>
      </c>
      <c r="AX194" s="13" t="s">
        <v>84</v>
      </c>
      <c r="AY194" s="243" t="s">
        <v>165</v>
      </c>
    </row>
    <row r="195" spans="1:65" s="2" customFormat="1" ht="24.15" customHeight="1">
      <c r="A195" s="38"/>
      <c r="B195" s="39"/>
      <c r="C195" s="219" t="s">
        <v>318</v>
      </c>
      <c r="D195" s="219" t="s">
        <v>167</v>
      </c>
      <c r="E195" s="220" t="s">
        <v>560</v>
      </c>
      <c r="F195" s="221" t="s">
        <v>561</v>
      </c>
      <c r="G195" s="222" t="s">
        <v>113</v>
      </c>
      <c r="H195" s="223">
        <v>9.72</v>
      </c>
      <c r="I195" s="224"/>
      <c r="J195" s="225">
        <f>ROUND(I195*H195,2)</f>
        <v>0</v>
      </c>
      <c r="K195" s="221" t="s">
        <v>170</v>
      </c>
      <c r="L195" s="44"/>
      <c r="M195" s="226" t="s">
        <v>1</v>
      </c>
      <c r="N195" s="227" t="s">
        <v>41</v>
      </c>
      <c r="O195" s="91"/>
      <c r="P195" s="228">
        <f>O195*H195</f>
        <v>0</v>
      </c>
      <c r="Q195" s="228">
        <v>2.25634</v>
      </c>
      <c r="R195" s="228">
        <f>Q195*H195</f>
        <v>21.931624799999998</v>
      </c>
      <c r="S195" s="228">
        <v>0</v>
      </c>
      <c r="T195" s="22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0" t="s">
        <v>451</v>
      </c>
      <c r="AT195" s="230" t="s">
        <v>167</v>
      </c>
      <c r="AU195" s="230" t="s">
        <v>86</v>
      </c>
      <c r="AY195" s="17" t="s">
        <v>165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7" t="s">
        <v>84</v>
      </c>
      <c r="BK195" s="231">
        <f>ROUND(I195*H195,2)</f>
        <v>0</v>
      </c>
      <c r="BL195" s="17" t="s">
        <v>451</v>
      </c>
      <c r="BM195" s="230" t="s">
        <v>562</v>
      </c>
    </row>
    <row r="196" spans="1:51" s="13" customFormat="1" ht="12">
      <c r="A196" s="13"/>
      <c r="B196" s="232"/>
      <c r="C196" s="233"/>
      <c r="D196" s="234" t="s">
        <v>172</v>
      </c>
      <c r="E196" s="235" t="s">
        <v>1</v>
      </c>
      <c r="F196" s="236" t="s">
        <v>429</v>
      </c>
      <c r="G196" s="233"/>
      <c r="H196" s="237">
        <v>9.72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172</v>
      </c>
      <c r="AU196" s="243" t="s">
        <v>86</v>
      </c>
      <c r="AV196" s="13" t="s">
        <v>86</v>
      </c>
      <c r="AW196" s="13" t="s">
        <v>32</v>
      </c>
      <c r="AX196" s="13" t="s">
        <v>84</v>
      </c>
      <c r="AY196" s="243" t="s">
        <v>165</v>
      </c>
    </row>
    <row r="197" spans="1:65" s="2" customFormat="1" ht="24.15" customHeight="1">
      <c r="A197" s="38"/>
      <c r="B197" s="39"/>
      <c r="C197" s="219" t="s">
        <v>322</v>
      </c>
      <c r="D197" s="219" t="s">
        <v>167</v>
      </c>
      <c r="E197" s="220" t="s">
        <v>563</v>
      </c>
      <c r="F197" s="221" t="s">
        <v>564</v>
      </c>
      <c r="G197" s="222" t="s">
        <v>104</v>
      </c>
      <c r="H197" s="223">
        <v>295</v>
      </c>
      <c r="I197" s="224"/>
      <c r="J197" s="225">
        <f>ROUND(I197*H197,2)</f>
        <v>0</v>
      </c>
      <c r="K197" s="221" t="s">
        <v>170</v>
      </c>
      <c r="L197" s="44"/>
      <c r="M197" s="226" t="s">
        <v>1</v>
      </c>
      <c r="N197" s="227" t="s">
        <v>41</v>
      </c>
      <c r="O197" s="91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0" t="s">
        <v>451</v>
      </c>
      <c r="AT197" s="230" t="s">
        <v>167</v>
      </c>
      <c r="AU197" s="230" t="s">
        <v>86</v>
      </c>
      <c r="AY197" s="17" t="s">
        <v>165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7" t="s">
        <v>84</v>
      </c>
      <c r="BK197" s="231">
        <f>ROUND(I197*H197,2)</f>
        <v>0</v>
      </c>
      <c r="BL197" s="17" t="s">
        <v>451</v>
      </c>
      <c r="BM197" s="230" t="s">
        <v>565</v>
      </c>
    </row>
    <row r="198" spans="1:51" s="13" customFormat="1" ht="12">
      <c r="A198" s="13"/>
      <c r="B198" s="232"/>
      <c r="C198" s="233"/>
      <c r="D198" s="234" t="s">
        <v>172</v>
      </c>
      <c r="E198" s="235" t="s">
        <v>1</v>
      </c>
      <c r="F198" s="236" t="s">
        <v>432</v>
      </c>
      <c r="G198" s="233"/>
      <c r="H198" s="237">
        <v>295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172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165</v>
      </c>
    </row>
    <row r="199" spans="1:65" s="2" customFormat="1" ht="24.15" customHeight="1">
      <c r="A199" s="38"/>
      <c r="B199" s="39"/>
      <c r="C199" s="219" t="s">
        <v>326</v>
      </c>
      <c r="D199" s="219" t="s">
        <v>167</v>
      </c>
      <c r="E199" s="220" t="s">
        <v>566</v>
      </c>
      <c r="F199" s="221" t="s">
        <v>567</v>
      </c>
      <c r="G199" s="222" t="s">
        <v>113</v>
      </c>
      <c r="H199" s="223">
        <v>9</v>
      </c>
      <c r="I199" s="224"/>
      <c r="J199" s="225">
        <f>ROUND(I199*H199,2)</f>
        <v>0</v>
      </c>
      <c r="K199" s="221" t="s">
        <v>170</v>
      </c>
      <c r="L199" s="44"/>
      <c r="M199" s="226" t="s">
        <v>1</v>
      </c>
      <c r="N199" s="227" t="s">
        <v>41</v>
      </c>
      <c r="O199" s="91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451</v>
      </c>
      <c r="AT199" s="230" t="s">
        <v>167</v>
      </c>
      <c r="AU199" s="230" t="s">
        <v>86</v>
      </c>
      <c r="AY199" s="17" t="s">
        <v>165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84</v>
      </c>
      <c r="BK199" s="231">
        <f>ROUND(I199*H199,2)</f>
        <v>0</v>
      </c>
      <c r="BL199" s="17" t="s">
        <v>451</v>
      </c>
      <c r="BM199" s="230" t="s">
        <v>568</v>
      </c>
    </row>
    <row r="200" spans="1:51" s="15" customFormat="1" ht="12">
      <c r="A200" s="15"/>
      <c r="B200" s="272"/>
      <c r="C200" s="273"/>
      <c r="D200" s="234" t="s">
        <v>172</v>
      </c>
      <c r="E200" s="274" t="s">
        <v>1</v>
      </c>
      <c r="F200" s="275" t="s">
        <v>569</v>
      </c>
      <c r="G200" s="273"/>
      <c r="H200" s="274" t="s">
        <v>1</v>
      </c>
      <c r="I200" s="276"/>
      <c r="J200" s="273"/>
      <c r="K200" s="273"/>
      <c r="L200" s="277"/>
      <c r="M200" s="278"/>
      <c r="N200" s="279"/>
      <c r="O200" s="279"/>
      <c r="P200" s="279"/>
      <c r="Q200" s="279"/>
      <c r="R200" s="279"/>
      <c r="S200" s="279"/>
      <c r="T200" s="28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1" t="s">
        <v>172</v>
      </c>
      <c r="AU200" s="281" t="s">
        <v>86</v>
      </c>
      <c r="AV200" s="15" t="s">
        <v>84</v>
      </c>
      <c r="AW200" s="15" t="s">
        <v>32</v>
      </c>
      <c r="AX200" s="15" t="s">
        <v>76</v>
      </c>
      <c r="AY200" s="281" t="s">
        <v>165</v>
      </c>
    </row>
    <row r="201" spans="1:51" s="13" customFormat="1" ht="12">
      <c r="A201" s="13"/>
      <c r="B201" s="232"/>
      <c r="C201" s="233"/>
      <c r="D201" s="234" t="s">
        <v>172</v>
      </c>
      <c r="E201" s="235" t="s">
        <v>1</v>
      </c>
      <c r="F201" s="236" t="s">
        <v>570</v>
      </c>
      <c r="G201" s="233"/>
      <c r="H201" s="237">
        <v>9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172</v>
      </c>
      <c r="AU201" s="243" t="s">
        <v>86</v>
      </c>
      <c r="AV201" s="13" t="s">
        <v>86</v>
      </c>
      <c r="AW201" s="13" t="s">
        <v>32</v>
      </c>
      <c r="AX201" s="13" t="s">
        <v>84</v>
      </c>
      <c r="AY201" s="243" t="s">
        <v>165</v>
      </c>
    </row>
    <row r="202" spans="1:65" s="2" customFormat="1" ht="37.8" customHeight="1">
      <c r="A202" s="38"/>
      <c r="B202" s="39"/>
      <c r="C202" s="219" t="s">
        <v>331</v>
      </c>
      <c r="D202" s="219" t="s">
        <v>167</v>
      </c>
      <c r="E202" s="220" t="s">
        <v>571</v>
      </c>
      <c r="F202" s="221" t="s">
        <v>572</v>
      </c>
      <c r="G202" s="222" t="s">
        <v>113</v>
      </c>
      <c r="H202" s="223">
        <v>20</v>
      </c>
      <c r="I202" s="224"/>
      <c r="J202" s="225">
        <f>ROUND(I202*H202,2)</f>
        <v>0</v>
      </c>
      <c r="K202" s="221" t="s">
        <v>170</v>
      </c>
      <c r="L202" s="44"/>
      <c r="M202" s="226" t="s">
        <v>1</v>
      </c>
      <c r="N202" s="227" t="s">
        <v>41</v>
      </c>
      <c r="O202" s="91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0" t="s">
        <v>451</v>
      </c>
      <c r="AT202" s="230" t="s">
        <v>167</v>
      </c>
      <c r="AU202" s="230" t="s">
        <v>86</v>
      </c>
      <c r="AY202" s="17" t="s">
        <v>165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7" t="s">
        <v>84</v>
      </c>
      <c r="BK202" s="231">
        <f>ROUND(I202*H202,2)</f>
        <v>0</v>
      </c>
      <c r="BL202" s="17" t="s">
        <v>451</v>
      </c>
      <c r="BM202" s="230" t="s">
        <v>573</v>
      </c>
    </row>
    <row r="203" spans="1:65" s="2" customFormat="1" ht="37.8" customHeight="1">
      <c r="A203" s="38"/>
      <c r="B203" s="39"/>
      <c r="C203" s="219" t="s">
        <v>335</v>
      </c>
      <c r="D203" s="219" t="s">
        <v>167</v>
      </c>
      <c r="E203" s="220" t="s">
        <v>574</v>
      </c>
      <c r="F203" s="221" t="s">
        <v>575</v>
      </c>
      <c r="G203" s="222" t="s">
        <v>113</v>
      </c>
      <c r="H203" s="223">
        <v>200</v>
      </c>
      <c r="I203" s="224"/>
      <c r="J203" s="225">
        <f>ROUND(I203*H203,2)</f>
        <v>0</v>
      </c>
      <c r="K203" s="221" t="s">
        <v>170</v>
      </c>
      <c r="L203" s="44"/>
      <c r="M203" s="226" t="s">
        <v>1</v>
      </c>
      <c r="N203" s="227" t="s">
        <v>41</v>
      </c>
      <c r="O203" s="91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0" t="s">
        <v>451</v>
      </c>
      <c r="AT203" s="230" t="s">
        <v>167</v>
      </c>
      <c r="AU203" s="230" t="s">
        <v>86</v>
      </c>
      <c r="AY203" s="17" t="s">
        <v>165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7" t="s">
        <v>84</v>
      </c>
      <c r="BK203" s="231">
        <f>ROUND(I203*H203,2)</f>
        <v>0</v>
      </c>
      <c r="BL203" s="17" t="s">
        <v>451</v>
      </c>
      <c r="BM203" s="230" t="s">
        <v>576</v>
      </c>
    </row>
    <row r="204" spans="1:51" s="13" customFormat="1" ht="12">
      <c r="A204" s="13"/>
      <c r="B204" s="232"/>
      <c r="C204" s="233"/>
      <c r="D204" s="234" t="s">
        <v>172</v>
      </c>
      <c r="E204" s="233"/>
      <c r="F204" s="236" t="s">
        <v>577</v>
      </c>
      <c r="G204" s="233"/>
      <c r="H204" s="237">
        <v>200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172</v>
      </c>
      <c r="AU204" s="243" t="s">
        <v>86</v>
      </c>
      <c r="AV204" s="13" t="s">
        <v>86</v>
      </c>
      <c r="AW204" s="13" t="s">
        <v>4</v>
      </c>
      <c r="AX204" s="13" t="s">
        <v>84</v>
      </c>
      <c r="AY204" s="243" t="s">
        <v>165</v>
      </c>
    </row>
    <row r="205" spans="1:65" s="2" customFormat="1" ht="24.15" customHeight="1">
      <c r="A205" s="38"/>
      <c r="B205" s="39"/>
      <c r="C205" s="219" t="s">
        <v>339</v>
      </c>
      <c r="D205" s="219" t="s">
        <v>167</v>
      </c>
      <c r="E205" s="220" t="s">
        <v>578</v>
      </c>
      <c r="F205" s="221" t="s">
        <v>579</v>
      </c>
      <c r="G205" s="222" t="s">
        <v>224</v>
      </c>
      <c r="H205" s="223">
        <v>35</v>
      </c>
      <c r="I205" s="224"/>
      <c r="J205" s="225">
        <f>ROUND(I205*H205,2)</f>
        <v>0</v>
      </c>
      <c r="K205" s="221" t="s">
        <v>170</v>
      </c>
      <c r="L205" s="44"/>
      <c r="M205" s="226" t="s">
        <v>1</v>
      </c>
      <c r="N205" s="227" t="s">
        <v>41</v>
      </c>
      <c r="O205" s="91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451</v>
      </c>
      <c r="AT205" s="230" t="s">
        <v>167</v>
      </c>
      <c r="AU205" s="230" t="s">
        <v>86</v>
      </c>
      <c r="AY205" s="17" t="s">
        <v>165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84</v>
      </c>
      <c r="BK205" s="231">
        <f>ROUND(I205*H205,2)</f>
        <v>0</v>
      </c>
      <c r="BL205" s="17" t="s">
        <v>451</v>
      </c>
      <c r="BM205" s="230" t="s">
        <v>580</v>
      </c>
    </row>
    <row r="206" spans="1:51" s="13" customFormat="1" ht="12">
      <c r="A206" s="13"/>
      <c r="B206" s="232"/>
      <c r="C206" s="233"/>
      <c r="D206" s="234" t="s">
        <v>172</v>
      </c>
      <c r="E206" s="233"/>
      <c r="F206" s="236" t="s">
        <v>581</v>
      </c>
      <c r="G206" s="233"/>
      <c r="H206" s="237">
        <v>35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172</v>
      </c>
      <c r="AU206" s="243" t="s">
        <v>86</v>
      </c>
      <c r="AV206" s="13" t="s">
        <v>86</v>
      </c>
      <c r="AW206" s="13" t="s">
        <v>4</v>
      </c>
      <c r="AX206" s="13" t="s">
        <v>84</v>
      </c>
      <c r="AY206" s="243" t="s">
        <v>165</v>
      </c>
    </row>
    <row r="207" spans="1:65" s="2" customFormat="1" ht="33" customHeight="1">
      <c r="A207" s="38"/>
      <c r="B207" s="39"/>
      <c r="C207" s="219" t="s">
        <v>343</v>
      </c>
      <c r="D207" s="219" t="s">
        <v>167</v>
      </c>
      <c r="E207" s="220" t="s">
        <v>582</v>
      </c>
      <c r="F207" s="221" t="s">
        <v>583</v>
      </c>
      <c r="G207" s="222" t="s">
        <v>104</v>
      </c>
      <c r="H207" s="223">
        <v>295</v>
      </c>
      <c r="I207" s="224"/>
      <c r="J207" s="225">
        <f>ROUND(I207*H207,2)</f>
        <v>0</v>
      </c>
      <c r="K207" s="221" t="s">
        <v>170</v>
      </c>
      <c r="L207" s="44"/>
      <c r="M207" s="226" t="s">
        <v>1</v>
      </c>
      <c r="N207" s="227" t="s">
        <v>41</v>
      </c>
      <c r="O207" s="91"/>
      <c r="P207" s="228">
        <f>O207*H207</f>
        <v>0</v>
      </c>
      <c r="Q207" s="228">
        <v>0.27</v>
      </c>
      <c r="R207" s="228">
        <f>Q207*H207</f>
        <v>79.65</v>
      </c>
      <c r="S207" s="228">
        <v>0</v>
      </c>
      <c r="T207" s="22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0" t="s">
        <v>451</v>
      </c>
      <c r="AT207" s="230" t="s">
        <v>167</v>
      </c>
      <c r="AU207" s="230" t="s">
        <v>86</v>
      </c>
      <c r="AY207" s="17" t="s">
        <v>165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7" t="s">
        <v>84</v>
      </c>
      <c r="BK207" s="231">
        <f>ROUND(I207*H207,2)</f>
        <v>0</v>
      </c>
      <c r="BL207" s="17" t="s">
        <v>451</v>
      </c>
      <c r="BM207" s="230" t="s">
        <v>584</v>
      </c>
    </row>
    <row r="208" spans="1:51" s="13" customFormat="1" ht="12">
      <c r="A208" s="13"/>
      <c r="B208" s="232"/>
      <c r="C208" s="233"/>
      <c r="D208" s="234" t="s">
        <v>172</v>
      </c>
      <c r="E208" s="235" t="s">
        <v>1</v>
      </c>
      <c r="F208" s="236" t="s">
        <v>432</v>
      </c>
      <c r="G208" s="233"/>
      <c r="H208" s="237">
        <v>295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172</v>
      </c>
      <c r="AU208" s="243" t="s">
        <v>86</v>
      </c>
      <c r="AV208" s="13" t="s">
        <v>86</v>
      </c>
      <c r="AW208" s="13" t="s">
        <v>32</v>
      </c>
      <c r="AX208" s="13" t="s">
        <v>84</v>
      </c>
      <c r="AY208" s="243" t="s">
        <v>165</v>
      </c>
    </row>
    <row r="209" spans="1:65" s="2" customFormat="1" ht="16.5" customHeight="1">
      <c r="A209" s="38"/>
      <c r="B209" s="39"/>
      <c r="C209" s="259" t="s">
        <v>348</v>
      </c>
      <c r="D209" s="259" t="s">
        <v>236</v>
      </c>
      <c r="E209" s="260" t="s">
        <v>585</v>
      </c>
      <c r="F209" s="261" t="s">
        <v>586</v>
      </c>
      <c r="G209" s="262" t="s">
        <v>224</v>
      </c>
      <c r="H209" s="263">
        <v>20.65</v>
      </c>
      <c r="I209" s="264"/>
      <c r="J209" s="265">
        <f>ROUND(I209*H209,2)</f>
        <v>0</v>
      </c>
      <c r="K209" s="261" t="s">
        <v>170</v>
      </c>
      <c r="L209" s="266"/>
      <c r="M209" s="267" t="s">
        <v>1</v>
      </c>
      <c r="N209" s="268" t="s">
        <v>41</v>
      </c>
      <c r="O209" s="91"/>
      <c r="P209" s="228">
        <f>O209*H209</f>
        <v>0</v>
      </c>
      <c r="Q209" s="228">
        <v>1</v>
      </c>
      <c r="R209" s="228">
        <f>Q209*H209</f>
        <v>20.65</v>
      </c>
      <c r="S209" s="228">
        <v>0</v>
      </c>
      <c r="T209" s="22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0" t="s">
        <v>200</v>
      </c>
      <c r="AT209" s="230" t="s">
        <v>236</v>
      </c>
      <c r="AU209" s="230" t="s">
        <v>86</v>
      </c>
      <c r="AY209" s="17" t="s">
        <v>165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7" t="s">
        <v>84</v>
      </c>
      <c r="BK209" s="231">
        <f>ROUND(I209*H209,2)</f>
        <v>0</v>
      </c>
      <c r="BL209" s="17" t="s">
        <v>105</v>
      </c>
      <c r="BM209" s="230" t="s">
        <v>587</v>
      </c>
    </row>
    <row r="210" spans="1:47" s="2" customFormat="1" ht="12">
      <c r="A210" s="38"/>
      <c r="B210" s="39"/>
      <c r="C210" s="40"/>
      <c r="D210" s="234" t="s">
        <v>180</v>
      </c>
      <c r="E210" s="40"/>
      <c r="F210" s="244" t="s">
        <v>588</v>
      </c>
      <c r="G210" s="40"/>
      <c r="H210" s="40"/>
      <c r="I210" s="245"/>
      <c r="J210" s="40"/>
      <c r="K210" s="40"/>
      <c r="L210" s="44"/>
      <c r="M210" s="246"/>
      <c r="N210" s="247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180</v>
      </c>
      <c r="AU210" s="17" t="s">
        <v>86</v>
      </c>
    </row>
    <row r="211" spans="1:51" s="13" customFormat="1" ht="12">
      <c r="A211" s="13"/>
      <c r="B211" s="232"/>
      <c r="C211" s="233"/>
      <c r="D211" s="234" t="s">
        <v>172</v>
      </c>
      <c r="E211" s="233"/>
      <c r="F211" s="236" t="s">
        <v>589</v>
      </c>
      <c r="G211" s="233"/>
      <c r="H211" s="237">
        <v>20.65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172</v>
      </c>
      <c r="AU211" s="243" t="s">
        <v>86</v>
      </c>
      <c r="AV211" s="13" t="s">
        <v>86</v>
      </c>
      <c r="AW211" s="13" t="s">
        <v>4</v>
      </c>
      <c r="AX211" s="13" t="s">
        <v>84</v>
      </c>
      <c r="AY211" s="243" t="s">
        <v>165</v>
      </c>
    </row>
    <row r="212" spans="1:65" s="2" customFormat="1" ht="16.5" customHeight="1">
      <c r="A212" s="38"/>
      <c r="B212" s="39"/>
      <c r="C212" s="219" t="s">
        <v>355</v>
      </c>
      <c r="D212" s="219" t="s">
        <v>167</v>
      </c>
      <c r="E212" s="220" t="s">
        <v>590</v>
      </c>
      <c r="F212" s="221" t="s">
        <v>591</v>
      </c>
      <c r="G212" s="222" t="s">
        <v>104</v>
      </c>
      <c r="H212" s="223">
        <v>295</v>
      </c>
      <c r="I212" s="224"/>
      <c r="J212" s="225">
        <f>ROUND(I212*H212,2)</f>
        <v>0</v>
      </c>
      <c r="K212" s="221" t="s">
        <v>170</v>
      </c>
      <c r="L212" s="44"/>
      <c r="M212" s="226" t="s">
        <v>1</v>
      </c>
      <c r="N212" s="227" t="s">
        <v>41</v>
      </c>
      <c r="O212" s="91"/>
      <c r="P212" s="228">
        <f>O212*H212</f>
        <v>0</v>
      </c>
      <c r="Q212" s="228">
        <v>0.00012</v>
      </c>
      <c r="R212" s="228">
        <f>Q212*H212</f>
        <v>0.0354</v>
      </c>
      <c r="S212" s="228">
        <v>0</v>
      </c>
      <c r="T212" s="22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0" t="s">
        <v>451</v>
      </c>
      <c r="AT212" s="230" t="s">
        <v>167</v>
      </c>
      <c r="AU212" s="230" t="s">
        <v>86</v>
      </c>
      <c r="AY212" s="17" t="s">
        <v>165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7" t="s">
        <v>84</v>
      </c>
      <c r="BK212" s="231">
        <f>ROUND(I212*H212,2)</f>
        <v>0</v>
      </c>
      <c r="BL212" s="17" t="s">
        <v>451</v>
      </c>
      <c r="BM212" s="230" t="s">
        <v>592</v>
      </c>
    </row>
    <row r="213" spans="1:51" s="13" customFormat="1" ht="12">
      <c r="A213" s="13"/>
      <c r="B213" s="232"/>
      <c r="C213" s="233"/>
      <c r="D213" s="234" t="s">
        <v>172</v>
      </c>
      <c r="E213" s="235" t="s">
        <v>1</v>
      </c>
      <c r="F213" s="236" t="s">
        <v>593</v>
      </c>
      <c r="G213" s="233"/>
      <c r="H213" s="237">
        <v>295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172</v>
      </c>
      <c r="AU213" s="243" t="s">
        <v>86</v>
      </c>
      <c r="AV213" s="13" t="s">
        <v>86</v>
      </c>
      <c r="AW213" s="13" t="s">
        <v>32</v>
      </c>
      <c r="AX213" s="13" t="s">
        <v>84</v>
      </c>
      <c r="AY213" s="243" t="s">
        <v>165</v>
      </c>
    </row>
    <row r="214" spans="1:65" s="2" customFormat="1" ht="16.5" customHeight="1">
      <c r="A214" s="38"/>
      <c r="B214" s="39"/>
      <c r="C214" s="259" t="s">
        <v>359</v>
      </c>
      <c r="D214" s="259" t="s">
        <v>236</v>
      </c>
      <c r="E214" s="260" t="s">
        <v>594</v>
      </c>
      <c r="F214" s="261" t="s">
        <v>595</v>
      </c>
      <c r="G214" s="262" t="s">
        <v>104</v>
      </c>
      <c r="H214" s="263">
        <v>295.885</v>
      </c>
      <c r="I214" s="264"/>
      <c r="J214" s="265">
        <f>ROUND(I214*H214,2)</f>
        <v>0</v>
      </c>
      <c r="K214" s="261" t="s">
        <v>170</v>
      </c>
      <c r="L214" s="266"/>
      <c r="M214" s="267" t="s">
        <v>1</v>
      </c>
      <c r="N214" s="268" t="s">
        <v>41</v>
      </c>
      <c r="O214" s="91"/>
      <c r="P214" s="228">
        <f>O214*H214</f>
        <v>0</v>
      </c>
      <c r="Q214" s="228">
        <v>0.00098</v>
      </c>
      <c r="R214" s="228">
        <f>Q214*H214</f>
        <v>0.2899673</v>
      </c>
      <c r="S214" s="228">
        <v>0</v>
      </c>
      <c r="T214" s="22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0" t="s">
        <v>200</v>
      </c>
      <c r="AT214" s="230" t="s">
        <v>236</v>
      </c>
      <c r="AU214" s="230" t="s">
        <v>86</v>
      </c>
      <c r="AY214" s="17" t="s">
        <v>165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7" t="s">
        <v>84</v>
      </c>
      <c r="BK214" s="231">
        <f>ROUND(I214*H214,2)</f>
        <v>0</v>
      </c>
      <c r="BL214" s="17" t="s">
        <v>105</v>
      </c>
      <c r="BM214" s="230" t="s">
        <v>596</v>
      </c>
    </row>
    <row r="215" spans="1:51" s="13" customFormat="1" ht="12">
      <c r="A215" s="13"/>
      <c r="B215" s="232"/>
      <c r="C215" s="233"/>
      <c r="D215" s="234" t="s">
        <v>172</v>
      </c>
      <c r="E215" s="233"/>
      <c r="F215" s="236" t="s">
        <v>597</v>
      </c>
      <c r="G215" s="233"/>
      <c r="H215" s="237">
        <v>295.885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172</v>
      </c>
      <c r="AU215" s="243" t="s">
        <v>86</v>
      </c>
      <c r="AV215" s="13" t="s">
        <v>86</v>
      </c>
      <c r="AW215" s="13" t="s">
        <v>4</v>
      </c>
      <c r="AX215" s="13" t="s">
        <v>84</v>
      </c>
      <c r="AY215" s="243" t="s">
        <v>165</v>
      </c>
    </row>
    <row r="216" spans="1:65" s="2" customFormat="1" ht="24.15" customHeight="1">
      <c r="A216" s="38"/>
      <c r="B216" s="39"/>
      <c r="C216" s="219" t="s">
        <v>363</v>
      </c>
      <c r="D216" s="219" t="s">
        <v>167</v>
      </c>
      <c r="E216" s="220" t="s">
        <v>598</v>
      </c>
      <c r="F216" s="221" t="s">
        <v>599</v>
      </c>
      <c r="G216" s="222" t="s">
        <v>104</v>
      </c>
      <c r="H216" s="223">
        <v>349</v>
      </c>
      <c r="I216" s="224"/>
      <c r="J216" s="225">
        <f>ROUND(I216*H216,2)</f>
        <v>0</v>
      </c>
      <c r="K216" s="221" t="s">
        <v>170</v>
      </c>
      <c r="L216" s="44"/>
      <c r="M216" s="226" t="s">
        <v>1</v>
      </c>
      <c r="N216" s="227" t="s">
        <v>41</v>
      </c>
      <c r="O216" s="91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0" t="s">
        <v>451</v>
      </c>
      <c r="AT216" s="230" t="s">
        <v>167</v>
      </c>
      <c r="AU216" s="230" t="s">
        <v>86</v>
      </c>
      <c r="AY216" s="17" t="s">
        <v>165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7" t="s">
        <v>84</v>
      </c>
      <c r="BK216" s="231">
        <f>ROUND(I216*H216,2)</f>
        <v>0</v>
      </c>
      <c r="BL216" s="17" t="s">
        <v>451</v>
      </c>
      <c r="BM216" s="230" t="s">
        <v>600</v>
      </c>
    </row>
    <row r="217" spans="1:51" s="13" customFormat="1" ht="12">
      <c r="A217" s="13"/>
      <c r="B217" s="232"/>
      <c r="C217" s="233"/>
      <c r="D217" s="234" t="s">
        <v>172</v>
      </c>
      <c r="E217" s="235" t="s">
        <v>1</v>
      </c>
      <c r="F217" s="236" t="s">
        <v>420</v>
      </c>
      <c r="G217" s="233"/>
      <c r="H217" s="237">
        <v>349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172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165</v>
      </c>
    </row>
    <row r="218" spans="1:65" s="2" customFormat="1" ht="24.15" customHeight="1">
      <c r="A218" s="38"/>
      <c r="B218" s="39"/>
      <c r="C218" s="259" t="s">
        <v>369</v>
      </c>
      <c r="D218" s="259" t="s">
        <v>236</v>
      </c>
      <c r="E218" s="260" t="s">
        <v>601</v>
      </c>
      <c r="F218" s="261" t="s">
        <v>602</v>
      </c>
      <c r="G218" s="262" t="s">
        <v>104</v>
      </c>
      <c r="H218" s="263">
        <v>349</v>
      </c>
      <c r="I218" s="264"/>
      <c r="J218" s="265">
        <f>ROUND(I218*H218,2)</f>
        <v>0</v>
      </c>
      <c r="K218" s="261" t="s">
        <v>170</v>
      </c>
      <c r="L218" s="266"/>
      <c r="M218" s="267" t="s">
        <v>1</v>
      </c>
      <c r="N218" s="268" t="s">
        <v>41</v>
      </c>
      <c r="O218" s="91"/>
      <c r="P218" s="228">
        <f>O218*H218</f>
        <v>0</v>
      </c>
      <c r="Q218" s="228">
        <v>0.00055</v>
      </c>
      <c r="R218" s="228">
        <f>Q218*H218</f>
        <v>0.19195</v>
      </c>
      <c r="S218" s="228">
        <v>0</v>
      </c>
      <c r="T218" s="22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0" t="s">
        <v>465</v>
      </c>
      <c r="AT218" s="230" t="s">
        <v>236</v>
      </c>
      <c r="AU218" s="230" t="s">
        <v>86</v>
      </c>
      <c r="AY218" s="17" t="s">
        <v>165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7" t="s">
        <v>84</v>
      </c>
      <c r="BK218" s="231">
        <f>ROUND(I218*H218,2)</f>
        <v>0</v>
      </c>
      <c r="BL218" s="17" t="s">
        <v>465</v>
      </c>
      <c r="BM218" s="230" t="s">
        <v>603</v>
      </c>
    </row>
    <row r="219" spans="1:47" s="2" customFormat="1" ht="12">
      <c r="A219" s="38"/>
      <c r="B219" s="39"/>
      <c r="C219" s="40"/>
      <c r="D219" s="234" t="s">
        <v>180</v>
      </c>
      <c r="E219" s="40"/>
      <c r="F219" s="244" t="s">
        <v>604</v>
      </c>
      <c r="G219" s="40"/>
      <c r="H219" s="40"/>
      <c r="I219" s="245"/>
      <c r="J219" s="40"/>
      <c r="K219" s="40"/>
      <c r="L219" s="44"/>
      <c r="M219" s="246"/>
      <c r="N219" s="247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180</v>
      </c>
      <c r="AU219" s="17" t="s">
        <v>86</v>
      </c>
    </row>
    <row r="220" spans="1:65" s="2" customFormat="1" ht="24.15" customHeight="1">
      <c r="A220" s="38"/>
      <c r="B220" s="39"/>
      <c r="C220" s="219" t="s">
        <v>373</v>
      </c>
      <c r="D220" s="219" t="s">
        <v>167</v>
      </c>
      <c r="E220" s="220" t="s">
        <v>605</v>
      </c>
      <c r="F220" s="221" t="s">
        <v>606</v>
      </c>
      <c r="G220" s="222" t="s">
        <v>104</v>
      </c>
      <c r="H220" s="223">
        <v>295</v>
      </c>
      <c r="I220" s="224"/>
      <c r="J220" s="225">
        <f>ROUND(I220*H220,2)</f>
        <v>0</v>
      </c>
      <c r="K220" s="221" t="s">
        <v>170</v>
      </c>
      <c r="L220" s="44"/>
      <c r="M220" s="226" t="s">
        <v>1</v>
      </c>
      <c r="N220" s="227" t="s">
        <v>41</v>
      </c>
      <c r="O220" s="91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0" t="s">
        <v>451</v>
      </c>
      <c r="AT220" s="230" t="s">
        <v>167</v>
      </c>
      <c r="AU220" s="230" t="s">
        <v>86</v>
      </c>
      <c r="AY220" s="17" t="s">
        <v>165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7" t="s">
        <v>84</v>
      </c>
      <c r="BK220" s="231">
        <f>ROUND(I220*H220,2)</f>
        <v>0</v>
      </c>
      <c r="BL220" s="17" t="s">
        <v>451</v>
      </c>
      <c r="BM220" s="230" t="s">
        <v>607</v>
      </c>
    </row>
    <row r="221" spans="1:65" s="2" customFormat="1" ht="24.15" customHeight="1">
      <c r="A221" s="38"/>
      <c r="B221" s="39"/>
      <c r="C221" s="219" t="s">
        <v>379</v>
      </c>
      <c r="D221" s="219" t="s">
        <v>167</v>
      </c>
      <c r="E221" s="220" t="s">
        <v>608</v>
      </c>
      <c r="F221" s="221" t="s">
        <v>609</v>
      </c>
      <c r="G221" s="222" t="s">
        <v>95</v>
      </c>
      <c r="H221" s="223">
        <v>30</v>
      </c>
      <c r="I221" s="224"/>
      <c r="J221" s="225">
        <f>ROUND(I221*H221,2)</f>
        <v>0</v>
      </c>
      <c r="K221" s="221" t="s">
        <v>170</v>
      </c>
      <c r="L221" s="44"/>
      <c r="M221" s="226" t="s">
        <v>1</v>
      </c>
      <c r="N221" s="227" t="s">
        <v>41</v>
      </c>
      <c r="O221" s="91"/>
      <c r="P221" s="228">
        <f>O221*H221</f>
        <v>0</v>
      </c>
      <c r="Q221" s="228">
        <v>0.2429</v>
      </c>
      <c r="R221" s="228">
        <f>Q221*H221</f>
        <v>7.287</v>
      </c>
      <c r="S221" s="228">
        <v>0</v>
      </c>
      <c r="T221" s="22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0" t="s">
        <v>451</v>
      </c>
      <c r="AT221" s="230" t="s">
        <v>167</v>
      </c>
      <c r="AU221" s="230" t="s">
        <v>86</v>
      </c>
      <c r="AY221" s="17" t="s">
        <v>165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7" t="s">
        <v>84</v>
      </c>
      <c r="BK221" s="231">
        <f>ROUND(I221*H221,2)</f>
        <v>0</v>
      </c>
      <c r="BL221" s="17" t="s">
        <v>451</v>
      </c>
      <c r="BM221" s="230" t="s">
        <v>610</v>
      </c>
    </row>
    <row r="222" spans="1:63" s="12" customFormat="1" ht="22.8" customHeight="1">
      <c r="A222" s="12"/>
      <c r="B222" s="203"/>
      <c r="C222" s="204"/>
      <c r="D222" s="205" t="s">
        <v>75</v>
      </c>
      <c r="E222" s="217" t="s">
        <v>611</v>
      </c>
      <c r="F222" s="217" t="s">
        <v>612</v>
      </c>
      <c r="G222" s="204"/>
      <c r="H222" s="204"/>
      <c r="I222" s="207"/>
      <c r="J222" s="218">
        <f>BK222</f>
        <v>0</v>
      </c>
      <c r="K222" s="204"/>
      <c r="L222" s="209"/>
      <c r="M222" s="210"/>
      <c r="N222" s="211"/>
      <c r="O222" s="211"/>
      <c r="P222" s="212">
        <f>SUM(P223:P232)</f>
        <v>0</v>
      </c>
      <c r="Q222" s="211"/>
      <c r="R222" s="212">
        <f>SUM(R223:R232)</f>
        <v>0</v>
      </c>
      <c r="S222" s="211"/>
      <c r="T222" s="213">
        <f>SUM(T223:T232)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97</v>
      </c>
      <c r="AT222" s="215" t="s">
        <v>75</v>
      </c>
      <c r="AU222" s="215" t="s">
        <v>84</v>
      </c>
      <c r="AY222" s="214" t="s">
        <v>165</v>
      </c>
      <c r="BK222" s="216">
        <f>SUM(BK223:BK232)</f>
        <v>0</v>
      </c>
    </row>
    <row r="223" spans="1:65" s="2" customFormat="1" ht="24.15" customHeight="1">
      <c r="A223" s="38"/>
      <c r="B223" s="39"/>
      <c r="C223" s="219" t="s">
        <v>384</v>
      </c>
      <c r="D223" s="219" t="s">
        <v>167</v>
      </c>
      <c r="E223" s="220" t="s">
        <v>613</v>
      </c>
      <c r="F223" s="221" t="s">
        <v>614</v>
      </c>
      <c r="G223" s="222" t="s">
        <v>300</v>
      </c>
      <c r="H223" s="223">
        <v>9</v>
      </c>
      <c r="I223" s="224"/>
      <c r="J223" s="225">
        <f>ROUND(I223*H223,2)</f>
        <v>0</v>
      </c>
      <c r="K223" s="221" t="s">
        <v>170</v>
      </c>
      <c r="L223" s="44"/>
      <c r="M223" s="226" t="s">
        <v>1</v>
      </c>
      <c r="N223" s="227" t="s">
        <v>41</v>
      </c>
      <c r="O223" s="91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0" t="s">
        <v>451</v>
      </c>
      <c r="AT223" s="230" t="s">
        <v>167</v>
      </c>
      <c r="AU223" s="230" t="s">
        <v>86</v>
      </c>
      <c r="AY223" s="17" t="s">
        <v>165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7" t="s">
        <v>84</v>
      </c>
      <c r="BK223" s="231">
        <f>ROUND(I223*H223,2)</f>
        <v>0</v>
      </c>
      <c r="BL223" s="17" t="s">
        <v>451</v>
      </c>
      <c r="BM223" s="230" t="s">
        <v>615</v>
      </c>
    </row>
    <row r="224" spans="1:51" s="13" customFormat="1" ht="12">
      <c r="A224" s="13"/>
      <c r="B224" s="232"/>
      <c r="C224" s="233"/>
      <c r="D224" s="234" t="s">
        <v>172</v>
      </c>
      <c r="E224" s="235" t="s">
        <v>1</v>
      </c>
      <c r="F224" s="236" t="s">
        <v>416</v>
      </c>
      <c r="G224" s="233"/>
      <c r="H224" s="237">
        <v>9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172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165</v>
      </c>
    </row>
    <row r="225" spans="1:65" s="2" customFormat="1" ht="24.15" customHeight="1">
      <c r="A225" s="38"/>
      <c r="B225" s="39"/>
      <c r="C225" s="219" t="s">
        <v>391</v>
      </c>
      <c r="D225" s="219" t="s">
        <v>167</v>
      </c>
      <c r="E225" s="220" t="s">
        <v>616</v>
      </c>
      <c r="F225" s="221" t="s">
        <v>617</v>
      </c>
      <c r="G225" s="222" t="s">
        <v>300</v>
      </c>
      <c r="H225" s="223">
        <v>9</v>
      </c>
      <c r="I225" s="224"/>
      <c r="J225" s="225">
        <f>ROUND(I225*H225,2)</f>
        <v>0</v>
      </c>
      <c r="K225" s="221" t="s">
        <v>170</v>
      </c>
      <c r="L225" s="44"/>
      <c r="M225" s="226" t="s">
        <v>1</v>
      </c>
      <c r="N225" s="227" t="s">
        <v>41</v>
      </c>
      <c r="O225" s="91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0" t="s">
        <v>451</v>
      </c>
      <c r="AT225" s="230" t="s">
        <v>167</v>
      </c>
      <c r="AU225" s="230" t="s">
        <v>86</v>
      </c>
      <c r="AY225" s="17" t="s">
        <v>165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7" t="s">
        <v>84</v>
      </c>
      <c r="BK225" s="231">
        <f>ROUND(I225*H225,2)</f>
        <v>0</v>
      </c>
      <c r="BL225" s="17" t="s">
        <v>451</v>
      </c>
      <c r="BM225" s="230" t="s">
        <v>618</v>
      </c>
    </row>
    <row r="226" spans="1:51" s="13" customFormat="1" ht="12">
      <c r="A226" s="13"/>
      <c r="B226" s="232"/>
      <c r="C226" s="233"/>
      <c r="D226" s="234" t="s">
        <v>172</v>
      </c>
      <c r="E226" s="235" t="s">
        <v>1</v>
      </c>
      <c r="F226" s="236" t="s">
        <v>416</v>
      </c>
      <c r="G226" s="233"/>
      <c r="H226" s="237">
        <v>9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172</v>
      </c>
      <c r="AU226" s="243" t="s">
        <v>86</v>
      </c>
      <c r="AV226" s="13" t="s">
        <v>86</v>
      </c>
      <c r="AW226" s="13" t="s">
        <v>32</v>
      </c>
      <c r="AX226" s="13" t="s">
        <v>84</v>
      </c>
      <c r="AY226" s="243" t="s">
        <v>165</v>
      </c>
    </row>
    <row r="227" spans="1:65" s="2" customFormat="1" ht="24.15" customHeight="1">
      <c r="A227" s="38"/>
      <c r="B227" s="39"/>
      <c r="C227" s="219" t="s">
        <v>397</v>
      </c>
      <c r="D227" s="219" t="s">
        <v>167</v>
      </c>
      <c r="E227" s="220" t="s">
        <v>619</v>
      </c>
      <c r="F227" s="221" t="s">
        <v>620</v>
      </c>
      <c r="G227" s="222" t="s">
        <v>300</v>
      </c>
      <c r="H227" s="223">
        <v>2</v>
      </c>
      <c r="I227" s="224"/>
      <c r="J227" s="225">
        <f>ROUND(I227*H227,2)</f>
        <v>0</v>
      </c>
      <c r="K227" s="221" t="s">
        <v>1</v>
      </c>
      <c r="L227" s="44"/>
      <c r="M227" s="226" t="s">
        <v>1</v>
      </c>
      <c r="N227" s="227" t="s">
        <v>41</v>
      </c>
      <c r="O227" s="91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0" t="s">
        <v>451</v>
      </c>
      <c r="AT227" s="230" t="s">
        <v>167</v>
      </c>
      <c r="AU227" s="230" t="s">
        <v>86</v>
      </c>
      <c r="AY227" s="17" t="s">
        <v>165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7" t="s">
        <v>84</v>
      </c>
      <c r="BK227" s="231">
        <f>ROUND(I227*H227,2)</f>
        <v>0</v>
      </c>
      <c r="BL227" s="17" t="s">
        <v>451</v>
      </c>
      <c r="BM227" s="230" t="s">
        <v>621</v>
      </c>
    </row>
    <row r="228" spans="1:51" s="15" customFormat="1" ht="12">
      <c r="A228" s="15"/>
      <c r="B228" s="272"/>
      <c r="C228" s="273"/>
      <c r="D228" s="234" t="s">
        <v>172</v>
      </c>
      <c r="E228" s="274" t="s">
        <v>1</v>
      </c>
      <c r="F228" s="275" t="s">
        <v>622</v>
      </c>
      <c r="G228" s="273"/>
      <c r="H228" s="274" t="s">
        <v>1</v>
      </c>
      <c r="I228" s="276"/>
      <c r="J228" s="273"/>
      <c r="K228" s="273"/>
      <c r="L228" s="277"/>
      <c r="M228" s="278"/>
      <c r="N228" s="279"/>
      <c r="O228" s="279"/>
      <c r="P228" s="279"/>
      <c r="Q228" s="279"/>
      <c r="R228" s="279"/>
      <c r="S228" s="279"/>
      <c r="T228" s="28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81" t="s">
        <v>172</v>
      </c>
      <c r="AU228" s="281" t="s">
        <v>86</v>
      </c>
      <c r="AV228" s="15" t="s">
        <v>84</v>
      </c>
      <c r="AW228" s="15" t="s">
        <v>32</v>
      </c>
      <c r="AX228" s="15" t="s">
        <v>76</v>
      </c>
      <c r="AY228" s="281" t="s">
        <v>165</v>
      </c>
    </row>
    <row r="229" spans="1:51" s="15" customFormat="1" ht="12">
      <c r="A229" s="15"/>
      <c r="B229" s="272"/>
      <c r="C229" s="273"/>
      <c r="D229" s="234" t="s">
        <v>172</v>
      </c>
      <c r="E229" s="274" t="s">
        <v>1</v>
      </c>
      <c r="F229" s="275" t="s">
        <v>623</v>
      </c>
      <c r="G229" s="273"/>
      <c r="H229" s="274" t="s">
        <v>1</v>
      </c>
      <c r="I229" s="276"/>
      <c r="J229" s="273"/>
      <c r="K229" s="273"/>
      <c r="L229" s="277"/>
      <c r="M229" s="278"/>
      <c r="N229" s="279"/>
      <c r="O229" s="279"/>
      <c r="P229" s="279"/>
      <c r="Q229" s="279"/>
      <c r="R229" s="279"/>
      <c r="S229" s="279"/>
      <c r="T229" s="280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1" t="s">
        <v>172</v>
      </c>
      <c r="AU229" s="281" t="s">
        <v>86</v>
      </c>
      <c r="AV229" s="15" t="s">
        <v>84</v>
      </c>
      <c r="AW229" s="15" t="s">
        <v>32</v>
      </c>
      <c r="AX229" s="15" t="s">
        <v>76</v>
      </c>
      <c r="AY229" s="281" t="s">
        <v>165</v>
      </c>
    </row>
    <row r="230" spans="1:51" s="13" customFormat="1" ht="12">
      <c r="A230" s="13"/>
      <c r="B230" s="232"/>
      <c r="C230" s="233"/>
      <c r="D230" s="234" t="s">
        <v>172</v>
      </c>
      <c r="E230" s="235" t="s">
        <v>1</v>
      </c>
      <c r="F230" s="236" t="s">
        <v>86</v>
      </c>
      <c r="G230" s="233"/>
      <c r="H230" s="237">
        <v>2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172</v>
      </c>
      <c r="AU230" s="243" t="s">
        <v>86</v>
      </c>
      <c r="AV230" s="13" t="s">
        <v>86</v>
      </c>
      <c r="AW230" s="13" t="s">
        <v>32</v>
      </c>
      <c r="AX230" s="13" t="s">
        <v>84</v>
      </c>
      <c r="AY230" s="243" t="s">
        <v>165</v>
      </c>
    </row>
    <row r="231" spans="1:65" s="2" customFormat="1" ht="16.5" customHeight="1">
      <c r="A231" s="38"/>
      <c r="B231" s="39"/>
      <c r="C231" s="219" t="s">
        <v>404</v>
      </c>
      <c r="D231" s="219" t="s">
        <v>167</v>
      </c>
      <c r="E231" s="220" t="s">
        <v>624</v>
      </c>
      <c r="F231" s="221" t="s">
        <v>625</v>
      </c>
      <c r="G231" s="222" t="s">
        <v>300</v>
      </c>
      <c r="H231" s="223">
        <v>9</v>
      </c>
      <c r="I231" s="224"/>
      <c r="J231" s="225">
        <f>ROUND(I231*H231,2)</f>
        <v>0</v>
      </c>
      <c r="K231" s="221" t="s">
        <v>1</v>
      </c>
      <c r="L231" s="44"/>
      <c r="M231" s="226" t="s">
        <v>1</v>
      </c>
      <c r="N231" s="227" t="s">
        <v>41</v>
      </c>
      <c r="O231" s="91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0" t="s">
        <v>451</v>
      </c>
      <c r="AT231" s="230" t="s">
        <v>167</v>
      </c>
      <c r="AU231" s="230" t="s">
        <v>86</v>
      </c>
      <c r="AY231" s="17" t="s">
        <v>165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7" t="s">
        <v>84</v>
      </c>
      <c r="BK231" s="231">
        <f>ROUND(I231*H231,2)</f>
        <v>0</v>
      </c>
      <c r="BL231" s="17" t="s">
        <v>451</v>
      </c>
      <c r="BM231" s="230" t="s">
        <v>626</v>
      </c>
    </row>
    <row r="232" spans="1:51" s="13" customFormat="1" ht="12">
      <c r="A232" s="13"/>
      <c r="B232" s="232"/>
      <c r="C232" s="233"/>
      <c r="D232" s="234" t="s">
        <v>172</v>
      </c>
      <c r="E232" s="235" t="s">
        <v>1</v>
      </c>
      <c r="F232" s="236" t="s">
        <v>412</v>
      </c>
      <c r="G232" s="233"/>
      <c r="H232" s="237">
        <v>9</v>
      </c>
      <c r="I232" s="238"/>
      <c r="J232" s="233"/>
      <c r="K232" s="233"/>
      <c r="L232" s="239"/>
      <c r="M232" s="269"/>
      <c r="N232" s="270"/>
      <c r="O232" s="270"/>
      <c r="P232" s="270"/>
      <c r="Q232" s="270"/>
      <c r="R232" s="270"/>
      <c r="S232" s="270"/>
      <c r="T232" s="27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172</v>
      </c>
      <c r="AU232" s="243" t="s">
        <v>86</v>
      </c>
      <c r="AV232" s="13" t="s">
        <v>86</v>
      </c>
      <c r="AW232" s="13" t="s">
        <v>32</v>
      </c>
      <c r="AX232" s="13" t="s">
        <v>84</v>
      </c>
      <c r="AY232" s="243" t="s">
        <v>165</v>
      </c>
    </row>
    <row r="233" spans="1:31" s="2" customFormat="1" ht="6.95" customHeight="1">
      <c r="A233" s="38"/>
      <c r="B233" s="66"/>
      <c r="C233" s="67"/>
      <c r="D233" s="67"/>
      <c r="E233" s="67"/>
      <c r="F233" s="67"/>
      <c r="G233" s="67"/>
      <c r="H233" s="67"/>
      <c r="I233" s="67"/>
      <c r="J233" s="67"/>
      <c r="K233" s="67"/>
      <c r="L233" s="44"/>
      <c r="M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</row>
  </sheetData>
  <sheetProtection password="CC35" sheet="1" objects="1" scenarios="1" formatColumns="0" formatRows="0" autoFilter="0"/>
  <autoFilter ref="C121:K23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 hidden="1">
      <c r="B4" s="20"/>
      <c r="D4" s="139" t="s">
        <v>101</v>
      </c>
      <c r="L4" s="20"/>
      <c r="M4" s="140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1" t="s">
        <v>16</v>
      </c>
      <c r="L6" s="20"/>
    </row>
    <row r="7" spans="2:12" s="1" customFormat="1" ht="26.25" customHeight="1" hidden="1">
      <c r="B7" s="20"/>
      <c r="E7" s="142" t="str">
        <f>'Rekapitulace stavby'!K6</f>
        <v xml:space="preserve"> REKONSTRUKCE CHODNÍKU A VEŘEJNÉHO OSVĚTLENÍ – SÍDLIŠTĚ ZA CHLUMEM</v>
      </c>
      <c r="F7" s="141"/>
      <c r="G7" s="141"/>
      <c r="H7" s="141"/>
      <c r="L7" s="20"/>
    </row>
    <row r="8" spans="1:31" s="2" customFormat="1" ht="12" customHeight="1" hidden="1">
      <c r="A8" s="38"/>
      <c r="B8" s="44"/>
      <c r="C8" s="38"/>
      <c r="D8" s="141" t="s">
        <v>115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3" t="s">
        <v>627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28. 11. 2021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40</v>
      </c>
      <c r="E33" s="141" t="s">
        <v>41</v>
      </c>
      <c r="F33" s="155">
        <f>ROUND((SUM(BE120:BE151)),2)</f>
        <v>0</v>
      </c>
      <c r="G33" s="38"/>
      <c r="H33" s="38"/>
      <c r="I33" s="156">
        <v>0.21</v>
      </c>
      <c r="J33" s="155">
        <f>ROUND(((SUM(BE120:BE151))*I33),2)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1" t="s">
        <v>42</v>
      </c>
      <c r="F34" s="155">
        <f>ROUND((SUM(BF120:BF151)),2)</f>
        <v>0</v>
      </c>
      <c r="G34" s="38"/>
      <c r="H34" s="38"/>
      <c r="I34" s="156">
        <v>0.15</v>
      </c>
      <c r="J34" s="155">
        <f>ROUND(((SUM(BF120:BF151))*I34),2)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ROUND((SUM(BG120:BG151)),2)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ROUND((SUM(BH120:BH151)),2)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ROUND((SUM(BI120:BI151)),2)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138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 hidden="1">
      <c r="A85" s="38"/>
      <c r="B85" s="39"/>
      <c r="C85" s="40"/>
      <c r="D85" s="40"/>
      <c r="E85" s="175" t="str">
        <f>E7</f>
        <v xml:space="preserve"> REKONSTRUKCE CHODNÍKU A VEŘEJNÉHO OSVĚTLENÍ – SÍDLIŠTĚ ZA CHLUMEM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BÍLINA</v>
      </c>
      <c r="G89" s="40"/>
      <c r="H89" s="40"/>
      <c r="I89" s="32" t="s">
        <v>22</v>
      </c>
      <c r="J89" s="79" t="str">
        <f>IF(J12="","",J12)</f>
        <v>28. 11. 2021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 hidden="1">
      <c r="A91" s="38"/>
      <c r="B91" s="39"/>
      <c r="C91" s="32" t="s">
        <v>24</v>
      </c>
      <c r="D91" s="40"/>
      <c r="E91" s="40"/>
      <c r="F91" s="27" t="str">
        <f>E15</f>
        <v>MĚSTO BÍLINA</v>
      </c>
      <c r="G91" s="40"/>
      <c r="H91" s="40"/>
      <c r="I91" s="32" t="s">
        <v>30</v>
      </c>
      <c r="J91" s="36" t="str">
        <f>E21</f>
        <v>RAPID MOST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ING.VLADIMÍR PLHÁK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6" t="s">
        <v>139</v>
      </c>
      <c r="D94" s="177"/>
      <c r="E94" s="177"/>
      <c r="F94" s="177"/>
      <c r="G94" s="177"/>
      <c r="H94" s="177"/>
      <c r="I94" s="177"/>
      <c r="J94" s="178" t="s">
        <v>140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9" t="s">
        <v>141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142</v>
      </c>
    </row>
    <row r="97" spans="1:31" s="9" customFormat="1" ht="24.95" customHeight="1" hidden="1">
      <c r="A97" s="9"/>
      <c r="B97" s="180"/>
      <c r="C97" s="181"/>
      <c r="D97" s="182" t="s">
        <v>628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629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630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631</v>
      </c>
      <c r="E100" s="189"/>
      <c r="F100" s="189"/>
      <c r="G100" s="189"/>
      <c r="H100" s="189"/>
      <c r="I100" s="189"/>
      <c r="J100" s="190">
        <f>J148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 hidden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 hidden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t="12" hidden="1"/>
    <row r="104" ht="12" hidden="1"/>
    <row r="105" ht="12" hidden="1"/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150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75" t="str">
        <f>E7</f>
        <v xml:space="preserve"> REKONSTRUKCE CHODNÍKU A VEŘEJNÉHO OSVĚTLENÍ – SÍDLIŠTĚ ZA CHLUMEM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VON - VEDLEJŠÍ A OSTATNÍ NÁKLADY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BÍLINA</v>
      </c>
      <c r="G114" s="40"/>
      <c r="H114" s="40"/>
      <c r="I114" s="32" t="s">
        <v>22</v>
      </c>
      <c r="J114" s="79" t="str">
        <f>IF(J12="","",J12)</f>
        <v>28. 11. 2021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24</v>
      </c>
      <c r="D116" s="40"/>
      <c r="E116" s="40"/>
      <c r="F116" s="27" t="str">
        <f>E15</f>
        <v>MĚSTO BÍLINA</v>
      </c>
      <c r="G116" s="40"/>
      <c r="H116" s="40"/>
      <c r="I116" s="32" t="s">
        <v>30</v>
      </c>
      <c r="J116" s="36" t="str">
        <f>E21</f>
        <v>RAPID MOST SPOL. S 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33</v>
      </c>
      <c r="J117" s="36" t="str">
        <f>E24</f>
        <v>ING.VLADIMÍR PLHÁK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2"/>
      <c r="B119" s="193"/>
      <c r="C119" s="194" t="s">
        <v>151</v>
      </c>
      <c r="D119" s="195" t="s">
        <v>61</v>
      </c>
      <c r="E119" s="195" t="s">
        <v>57</v>
      </c>
      <c r="F119" s="195" t="s">
        <v>58</v>
      </c>
      <c r="G119" s="195" t="s">
        <v>152</v>
      </c>
      <c r="H119" s="195" t="s">
        <v>153</v>
      </c>
      <c r="I119" s="195" t="s">
        <v>154</v>
      </c>
      <c r="J119" s="195" t="s">
        <v>140</v>
      </c>
      <c r="K119" s="196" t="s">
        <v>155</v>
      </c>
      <c r="L119" s="197"/>
      <c r="M119" s="100" t="s">
        <v>1</v>
      </c>
      <c r="N119" s="101" t="s">
        <v>40</v>
      </c>
      <c r="O119" s="101" t="s">
        <v>156</v>
      </c>
      <c r="P119" s="101" t="s">
        <v>157</v>
      </c>
      <c r="Q119" s="101" t="s">
        <v>158</v>
      </c>
      <c r="R119" s="101" t="s">
        <v>159</v>
      </c>
      <c r="S119" s="101" t="s">
        <v>160</v>
      </c>
      <c r="T119" s="102" t="s">
        <v>161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8"/>
      <c r="B120" s="39"/>
      <c r="C120" s="107" t="s">
        <v>162</v>
      </c>
      <c r="D120" s="40"/>
      <c r="E120" s="40"/>
      <c r="F120" s="40"/>
      <c r="G120" s="40"/>
      <c r="H120" s="40"/>
      <c r="I120" s="40"/>
      <c r="J120" s="198">
        <f>BK120</f>
        <v>0</v>
      </c>
      <c r="K120" s="40"/>
      <c r="L120" s="44"/>
      <c r="M120" s="103"/>
      <c r="N120" s="199"/>
      <c r="O120" s="104"/>
      <c r="P120" s="200">
        <f>P121</f>
        <v>0</v>
      </c>
      <c r="Q120" s="104"/>
      <c r="R120" s="200">
        <f>R121</f>
        <v>0</v>
      </c>
      <c r="S120" s="104"/>
      <c r="T120" s="201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142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75</v>
      </c>
      <c r="E121" s="206" t="s">
        <v>632</v>
      </c>
      <c r="F121" s="206" t="s">
        <v>633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P122+P135+P148</f>
        <v>0</v>
      </c>
      <c r="Q121" s="211"/>
      <c r="R121" s="212">
        <f>R122+R135+R148</f>
        <v>0</v>
      </c>
      <c r="S121" s="211"/>
      <c r="T121" s="213">
        <f>T122+T135+T148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188</v>
      </c>
      <c r="AT121" s="215" t="s">
        <v>75</v>
      </c>
      <c r="AU121" s="215" t="s">
        <v>76</v>
      </c>
      <c r="AY121" s="214" t="s">
        <v>165</v>
      </c>
      <c r="BK121" s="216">
        <f>BK122+BK135+BK148</f>
        <v>0</v>
      </c>
    </row>
    <row r="122" spans="1:63" s="12" customFormat="1" ht="22.8" customHeight="1">
      <c r="A122" s="12"/>
      <c r="B122" s="203"/>
      <c r="C122" s="204"/>
      <c r="D122" s="205" t="s">
        <v>75</v>
      </c>
      <c r="E122" s="217" t="s">
        <v>634</v>
      </c>
      <c r="F122" s="217" t="s">
        <v>635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SUM(P123:P134)</f>
        <v>0</v>
      </c>
      <c r="Q122" s="211"/>
      <c r="R122" s="212">
        <f>SUM(R123:R134)</f>
        <v>0</v>
      </c>
      <c r="S122" s="211"/>
      <c r="T122" s="213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188</v>
      </c>
      <c r="AT122" s="215" t="s">
        <v>75</v>
      </c>
      <c r="AU122" s="215" t="s">
        <v>84</v>
      </c>
      <c r="AY122" s="214" t="s">
        <v>165</v>
      </c>
      <c r="BK122" s="216">
        <f>SUM(BK123:BK134)</f>
        <v>0</v>
      </c>
    </row>
    <row r="123" spans="1:65" s="2" customFormat="1" ht="16.5" customHeight="1">
      <c r="A123" s="38"/>
      <c r="B123" s="39"/>
      <c r="C123" s="219" t="s">
        <v>84</v>
      </c>
      <c r="D123" s="219" t="s">
        <v>167</v>
      </c>
      <c r="E123" s="220" t="s">
        <v>636</v>
      </c>
      <c r="F123" s="221" t="s">
        <v>637</v>
      </c>
      <c r="G123" s="222" t="s">
        <v>638</v>
      </c>
      <c r="H123" s="223">
        <v>10</v>
      </c>
      <c r="I123" s="224"/>
      <c r="J123" s="225">
        <f>ROUND(I123*H123,2)</f>
        <v>0</v>
      </c>
      <c r="K123" s="221" t="s">
        <v>1</v>
      </c>
      <c r="L123" s="44"/>
      <c r="M123" s="226" t="s">
        <v>1</v>
      </c>
      <c r="N123" s="227" t="s">
        <v>41</v>
      </c>
      <c r="O123" s="91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0" t="s">
        <v>639</v>
      </c>
      <c r="AT123" s="230" t="s">
        <v>167</v>
      </c>
      <c r="AU123" s="230" t="s">
        <v>86</v>
      </c>
      <c r="AY123" s="17" t="s">
        <v>165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84</v>
      </c>
      <c r="BK123" s="231">
        <f>ROUND(I123*H123,2)</f>
        <v>0</v>
      </c>
      <c r="BL123" s="17" t="s">
        <v>639</v>
      </c>
      <c r="BM123" s="230" t="s">
        <v>640</v>
      </c>
    </row>
    <row r="124" spans="1:51" s="13" customFormat="1" ht="12">
      <c r="A124" s="13"/>
      <c r="B124" s="232"/>
      <c r="C124" s="233"/>
      <c r="D124" s="234" t="s">
        <v>172</v>
      </c>
      <c r="E124" s="235" t="s">
        <v>1</v>
      </c>
      <c r="F124" s="236" t="s">
        <v>641</v>
      </c>
      <c r="G124" s="233"/>
      <c r="H124" s="237">
        <v>10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172</v>
      </c>
      <c r="AU124" s="243" t="s">
        <v>86</v>
      </c>
      <c r="AV124" s="13" t="s">
        <v>86</v>
      </c>
      <c r="AW124" s="13" t="s">
        <v>32</v>
      </c>
      <c r="AX124" s="13" t="s">
        <v>84</v>
      </c>
      <c r="AY124" s="243" t="s">
        <v>165</v>
      </c>
    </row>
    <row r="125" spans="1:65" s="2" customFormat="1" ht="16.5" customHeight="1">
      <c r="A125" s="38"/>
      <c r="B125" s="39"/>
      <c r="C125" s="219" t="s">
        <v>86</v>
      </c>
      <c r="D125" s="219" t="s">
        <v>167</v>
      </c>
      <c r="E125" s="220" t="s">
        <v>642</v>
      </c>
      <c r="F125" s="221" t="s">
        <v>643</v>
      </c>
      <c r="G125" s="222" t="s">
        <v>638</v>
      </c>
      <c r="H125" s="223">
        <v>10</v>
      </c>
      <c r="I125" s="224"/>
      <c r="J125" s="225">
        <f>ROUND(I125*H125,2)</f>
        <v>0</v>
      </c>
      <c r="K125" s="221" t="s">
        <v>1</v>
      </c>
      <c r="L125" s="44"/>
      <c r="M125" s="226" t="s">
        <v>1</v>
      </c>
      <c r="N125" s="227" t="s">
        <v>41</v>
      </c>
      <c r="O125" s="91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0" t="s">
        <v>639</v>
      </c>
      <c r="AT125" s="230" t="s">
        <v>167</v>
      </c>
      <c r="AU125" s="230" t="s">
        <v>86</v>
      </c>
      <c r="AY125" s="17" t="s">
        <v>165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84</v>
      </c>
      <c r="BK125" s="231">
        <f>ROUND(I125*H125,2)</f>
        <v>0</v>
      </c>
      <c r="BL125" s="17" t="s">
        <v>639</v>
      </c>
      <c r="BM125" s="230" t="s">
        <v>644</v>
      </c>
    </row>
    <row r="126" spans="1:51" s="13" customFormat="1" ht="12">
      <c r="A126" s="13"/>
      <c r="B126" s="232"/>
      <c r="C126" s="233"/>
      <c r="D126" s="234" t="s">
        <v>172</v>
      </c>
      <c r="E126" s="235" t="s">
        <v>1</v>
      </c>
      <c r="F126" s="236" t="s">
        <v>645</v>
      </c>
      <c r="G126" s="233"/>
      <c r="H126" s="237">
        <v>10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172</v>
      </c>
      <c r="AU126" s="243" t="s">
        <v>86</v>
      </c>
      <c r="AV126" s="13" t="s">
        <v>86</v>
      </c>
      <c r="AW126" s="13" t="s">
        <v>32</v>
      </c>
      <c r="AX126" s="13" t="s">
        <v>84</v>
      </c>
      <c r="AY126" s="243" t="s">
        <v>165</v>
      </c>
    </row>
    <row r="127" spans="1:65" s="2" customFormat="1" ht="16.5" customHeight="1">
      <c r="A127" s="38"/>
      <c r="B127" s="39"/>
      <c r="C127" s="219" t="s">
        <v>97</v>
      </c>
      <c r="D127" s="219" t="s">
        <v>167</v>
      </c>
      <c r="E127" s="220" t="s">
        <v>646</v>
      </c>
      <c r="F127" s="221" t="s">
        <v>647</v>
      </c>
      <c r="G127" s="222" t="s">
        <v>638</v>
      </c>
      <c r="H127" s="223">
        <v>5</v>
      </c>
      <c r="I127" s="224"/>
      <c r="J127" s="225">
        <f>ROUND(I127*H127,2)</f>
        <v>0</v>
      </c>
      <c r="K127" s="221" t="s">
        <v>1</v>
      </c>
      <c r="L127" s="44"/>
      <c r="M127" s="226" t="s">
        <v>1</v>
      </c>
      <c r="N127" s="227" t="s">
        <v>41</v>
      </c>
      <c r="O127" s="91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639</v>
      </c>
      <c r="AT127" s="230" t="s">
        <v>167</v>
      </c>
      <c r="AU127" s="230" t="s">
        <v>86</v>
      </c>
      <c r="AY127" s="17" t="s">
        <v>165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84</v>
      </c>
      <c r="BK127" s="231">
        <f>ROUND(I127*H127,2)</f>
        <v>0</v>
      </c>
      <c r="BL127" s="17" t="s">
        <v>639</v>
      </c>
      <c r="BM127" s="230" t="s">
        <v>648</v>
      </c>
    </row>
    <row r="128" spans="1:51" s="13" customFormat="1" ht="12">
      <c r="A128" s="13"/>
      <c r="B128" s="232"/>
      <c r="C128" s="233"/>
      <c r="D128" s="234" t="s">
        <v>172</v>
      </c>
      <c r="E128" s="235" t="s">
        <v>1</v>
      </c>
      <c r="F128" s="236" t="s">
        <v>649</v>
      </c>
      <c r="G128" s="233"/>
      <c r="H128" s="237">
        <v>5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172</v>
      </c>
      <c r="AU128" s="243" t="s">
        <v>86</v>
      </c>
      <c r="AV128" s="13" t="s">
        <v>86</v>
      </c>
      <c r="AW128" s="13" t="s">
        <v>32</v>
      </c>
      <c r="AX128" s="13" t="s">
        <v>84</v>
      </c>
      <c r="AY128" s="243" t="s">
        <v>165</v>
      </c>
    </row>
    <row r="129" spans="1:65" s="2" customFormat="1" ht="16.5" customHeight="1">
      <c r="A129" s="38"/>
      <c r="B129" s="39"/>
      <c r="C129" s="219" t="s">
        <v>105</v>
      </c>
      <c r="D129" s="219" t="s">
        <v>167</v>
      </c>
      <c r="E129" s="220" t="s">
        <v>650</v>
      </c>
      <c r="F129" s="221" t="s">
        <v>651</v>
      </c>
      <c r="G129" s="222" t="s">
        <v>638</v>
      </c>
      <c r="H129" s="223">
        <v>10</v>
      </c>
      <c r="I129" s="224"/>
      <c r="J129" s="225">
        <f>ROUND(I129*H129,2)</f>
        <v>0</v>
      </c>
      <c r="K129" s="221" t="s">
        <v>1</v>
      </c>
      <c r="L129" s="44"/>
      <c r="M129" s="226" t="s">
        <v>1</v>
      </c>
      <c r="N129" s="227" t="s">
        <v>41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639</v>
      </c>
      <c r="AT129" s="230" t="s">
        <v>167</v>
      </c>
      <c r="AU129" s="230" t="s">
        <v>86</v>
      </c>
      <c r="AY129" s="17" t="s">
        <v>165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84</v>
      </c>
      <c r="BK129" s="231">
        <f>ROUND(I129*H129,2)</f>
        <v>0</v>
      </c>
      <c r="BL129" s="17" t="s">
        <v>639</v>
      </c>
      <c r="BM129" s="230" t="s">
        <v>652</v>
      </c>
    </row>
    <row r="130" spans="1:51" s="13" customFormat="1" ht="12">
      <c r="A130" s="13"/>
      <c r="B130" s="232"/>
      <c r="C130" s="233"/>
      <c r="D130" s="234" t="s">
        <v>172</v>
      </c>
      <c r="E130" s="235" t="s">
        <v>1</v>
      </c>
      <c r="F130" s="236" t="s">
        <v>645</v>
      </c>
      <c r="G130" s="233"/>
      <c r="H130" s="237">
        <v>10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172</v>
      </c>
      <c r="AU130" s="243" t="s">
        <v>86</v>
      </c>
      <c r="AV130" s="13" t="s">
        <v>86</v>
      </c>
      <c r="AW130" s="13" t="s">
        <v>32</v>
      </c>
      <c r="AX130" s="13" t="s">
        <v>84</v>
      </c>
      <c r="AY130" s="243" t="s">
        <v>165</v>
      </c>
    </row>
    <row r="131" spans="1:65" s="2" customFormat="1" ht="16.5" customHeight="1">
      <c r="A131" s="38"/>
      <c r="B131" s="39"/>
      <c r="C131" s="219" t="s">
        <v>188</v>
      </c>
      <c r="D131" s="219" t="s">
        <v>167</v>
      </c>
      <c r="E131" s="220" t="s">
        <v>653</v>
      </c>
      <c r="F131" s="221" t="s">
        <v>654</v>
      </c>
      <c r="G131" s="222" t="s">
        <v>655</v>
      </c>
      <c r="H131" s="223">
        <v>1</v>
      </c>
      <c r="I131" s="224"/>
      <c r="J131" s="225">
        <f>ROUND(I131*H131,2)</f>
        <v>0</v>
      </c>
      <c r="K131" s="221" t="s">
        <v>170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639</v>
      </c>
      <c r="AT131" s="230" t="s">
        <v>167</v>
      </c>
      <c r="AU131" s="230" t="s">
        <v>86</v>
      </c>
      <c r="AY131" s="17" t="s">
        <v>165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639</v>
      </c>
      <c r="BM131" s="230" t="s">
        <v>656</v>
      </c>
    </row>
    <row r="132" spans="1:51" s="13" customFormat="1" ht="12">
      <c r="A132" s="13"/>
      <c r="B132" s="232"/>
      <c r="C132" s="233"/>
      <c r="D132" s="234" t="s">
        <v>172</v>
      </c>
      <c r="E132" s="235" t="s">
        <v>1</v>
      </c>
      <c r="F132" s="236" t="s">
        <v>657</v>
      </c>
      <c r="G132" s="233"/>
      <c r="H132" s="237">
        <v>1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172</v>
      </c>
      <c r="AU132" s="243" t="s">
        <v>86</v>
      </c>
      <c r="AV132" s="13" t="s">
        <v>86</v>
      </c>
      <c r="AW132" s="13" t="s">
        <v>32</v>
      </c>
      <c r="AX132" s="13" t="s">
        <v>84</v>
      </c>
      <c r="AY132" s="243" t="s">
        <v>165</v>
      </c>
    </row>
    <row r="133" spans="1:65" s="2" customFormat="1" ht="16.5" customHeight="1">
      <c r="A133" s="38"/>
      <c r="B133" s="39"/>
      <c r="C133" s="219" t="s">
        <v>192</v>
      </c>
      <c r="D133" s="219" t="s">
        <v>167</v>
      </c>
      <c r="E133" s="220" t="s">
        <v>658</v>
      </c>
      <c r="F133" s="221" t="s">
        <v>659</v>
      </c>
      <c r="G133" s="222" t="s">
        <v>638</v>
      </c>
      <c r="H133" s="223">
        <v>10</v>
      </c>
      <c r="I133" s="224"/>
      <c r="J133" s="225">
        <f>ROUND(I133*H133,2)</f>
        <v>0</v>
      </c>
      <c r="K133" s="221" t="s">
        <v>1</v>
      </c>
      <c r="L133" s="44"/>
      <c r="M133" s="226" t="s">
        <v>1</v>
      </c>
      <c r="N133" s="227" t="s">
        <v>41</v>
      </c>
      <c r="O133" s="91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0" t="s">
        <v>639</v>
      </c>
      <c r="AT133" s="230" t="s">
        <v>167</v>
      </c>
      <c r="AU133" s="230" t="s">
        <v>86</v>
      </c>
      <c r="AY133" s="17" t="s">
        <v>165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84</v>
      </c>
      <c r="BK133" s="231">
        <f>ROUND(I133*H133,2)</f>
        <v>0</v>
      </c>
      <c r="BL133" s="17" t="s">
        <v>639</v>
      </c>
      <c r="BM133" s="230" t="s">
        <v>660</v>
      </c>
    </row>
    <row r="134" spans="1:51" s="13" customFormat="1" ht="12">
      <c r="A134" s="13"/>
      <c r="B134" s="232"/>
      <c r="C134" s="233"/>
      <c r="D134" s="234" t="s">
        <v>172</v>
      </c>
      <c r="E134" s="235" t="s">
        <v>1</v>
      </c>
      <c r="F134" s="236" t="s">
        <v>661</v>
      </c>
      <c r="G134" s="233"/>
      <c r="H134" s="237">
        <v>10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172</v>
      </c>
      <c r="AU134" s="243" t="s">
        <v>86</v>
      </c>
      <c r="AV134" s="13" t="s">
        <v>86</v>
      </c>
      <c r="AW134" s="13" t="s">
        <v>32</v>
      </c>
      <c r="AX134" s="13" t="s">
        <v>84</v>
      </c>
      <c r="AY134" s="243" t="s">
        <v>165</v>
      </c>
    </row>
    <row r="135" spans="1:63" s="12" customFormat="1" ht="22.8" customHeight="1">
      <c r="A135" s="12"/>
      <c r="B135" s="203"/>
      <c r="C135" s="204"/>
      <c r="D135" s="205" t="s">
        <v>75</v>
      </c>
      <c r="E135" s="217" t="s">
        <v>662</v>
      </c>
      <c r="F135" s="217" t="s">
        <v>663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SUM(P136:P147)</f>
        <v>0</v>
      </c>
      <c r="Q135" s="211"/>
      <c r="R135" s="212">
        <f>SUM(R136:R147)</f>
        <v>0</v>
      </c>
      <c r="S135" s="211"/>
      <c r="T135" s="213">
        <f>SUM(T136:T147)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188</v>
      </c>
      <c r="AT135" s="215" t="s">
        <v>75</v>
      </c>
      <c r="AU135" s="215" t="s">
        <v>84</v>
      </c>
      <c r="AY135" s="214" t="s">
        <v>165</v>
      </c>
      <c r="BK135" s="216">
        <f>SUM(BK136:BK147)</f>
        <v>0</v>
      </c>
    </row>
    <row r="136" spans="1:65" s="2" customFormat="1" ht="16.5" customHeight="1">
      <c r="A136" s="38"/>
      <c r="B136" s="39"/>
      <c r="C136" s="219" t="s">
        <v>196</v>
      </c>
      <c r="D136" s="219" t="s">
        <v>167</v>
      </c>
      <c r="E136" s="220" t="s">
        <v>664</v>
      </c>
      <c r="F136" s="221" t="s">
        <v>663</v>
      </c>
      <c r="G136" s="222" t="s">
        <v>665</v>
      </c>
      <c r="H136" s="223">
        <v>1</v>
      </c>
      <c r="I136" s="224"/>
      <c r="J136" s="225">
        <f>ROUND(I136*H136,2)</f>
        <v>0</v>
      </c>
      <c r="K136" s="221" t="s">
        <v>1</v>
      </c>
      <c r="L136" s="44"/>
      <c r="M136" s="226" t="s">
        <v>1</v>
      </c>
      <c r="N136" s="227" t="s">
        <v>41</v>
      </c>
      <c r="O136" s="91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0" t="s">
        <v>639</v>
      </c>
      <c r="AT136" s="230" t="s">
        <v>167</v>
      </c>
      <c r="AU136" s="230" t="s">
        <v>86</v>
      </c>
      <c r="AY136" s="17" t="s">
        <v>165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84</v>
      </c>
      <c r="BK136" s="231">
        <f>ROUND(I136*H136,2)</f>
        <v>0</v>
      </c>
      <c r="BL136" s="17" t="s">
        <v>639</v>
      </c>
      <c r="BM136" s="230" t="s">
        <v>666</v>
      </c>
    </row>
    <row r="137" spans="1:51" s="13" customFormat="1" ht="12">
      <c r="A137" s="13"/>
      <c r="B137" s="232"/>
      <c r="C137" s="233"/>
      <c r="D137" s="234" t="s">
        <v>172</v>
      </c>
      <c r="E137" s="235" t="s">
        <v>1</v>
      </c>
      <c r="F137" s="236" t="s">
        <v>667</v>
      </c>
      <c r="G137" s="233"/>
      <c r="H137" s="237">
        <v>1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172</v>
      </c>
      <c r="AU137" s="243" t="s">
        <v>86</v>
      </c>
      <c r="AV137" s="13" t="s">
        <v>86</v>
      </c>
      <c r="AW137" s="13" t="s">
        <v>32</v>
      </c>
      <c r="AX137" s="13" t="s">
        <v>84</v>
      </c>
      <c r="AY137" s="243" t="s">
        <v>165</v>
      </c>
    </row>
    <row r="138" spans="1:51" s="15" customFormat="1" ht="12">
      <c r="A138" s="15"/>
      <c r="B138" s="272"/>
      <c r="C138" s="273"/>
      <c r="D138" s="234" t="s">
        <v>172</v>
      </c>
      <c r="E138" s="274" t="s">
        <v>1</v>
      </c>
      <c r="F138" s="275" t="s">
        <v>668</v>
      </c>
      <c r="G138" s="273"/>
      <c r="H138" s="274" t="s">
        <v>1</v>
      </c>
      <c r="I138" s="276"/>
      <c r="J138" s="273"/>
      <c r="K138" s="273"/>
      <c r="L138" s="277"/>
      <c r="M138" s="278"/>
      <c r="N138" s="279"/>
      <c r="O138" s="279"/>
      <c r="P138" s="279"/>
      <c r="Q138" s="279"/>
      <c r="R138" s="279"/>
      <c r="S138" s="279"/>
      <c r="T138" s="28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1" t="s">
        <v>172</v>
      </c>
      <c r="AU138" s="281" t="s">
        <v>86</v>
      </c>
      <c r="AV138" s="15" t="s">
        <v>84</v>
      </c>
      <c r="AW138" s="15" t="s">
        <v>32</v>
      </c>
      <c r="AX138" s="15" t="s">
        <v>76</v>
      </c>
      <c r="AY138" s="281" t="s">
        <v>165</v>
      </c>
    </row>
    <row r="139" spans="1:51" s="15" customFormat="1" ht="12">
      <c r="A139" s="15"/>
      <c r="B139" s="272"/>
      <c r="C139" s="273"/>
      <c r="D139" s="234" t="s">
        <v>172</v>
      </c>
      <c r="E139" s="274" t="s">
        <v>1</v>
      </c>
      <c r="F139" s="275" t="s">
        <v>669</v>
      </c>
      <c r="G139" s="273"/>
      <c r="H139" s="274" t="s">
        <v>1</v>
      </c>
      <c r="I139" s="276"/>
      <c r="J139" s="273"/>
      <c r="K139" s="273"/>
      <c r="L139" s="277"/>
      <c r="M139" s="278"/>
      <c r="N139" s="279"/>
      <c r="O139" s="279"/>
      <c r="P139" s="279"/>
      <c r="Q139" s="279"/>
      <c r="R139" s="279"/>
      <c r="S139" s="279"/>
      <c r="T139" s="28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1" t="s">
        <v>172</v>
      </c>
      <c r="AU139" s="281" t="s">
        <v>86</v>
      </c>
      <c r="AV139" s="15" t="s">
        <v>84</v>
      </c>
      <c r="AW139" s="15" t="s">
        <v>32</v>
      </c>
      <c r="AX139" s="15" t="s">
        <v>76</v>
      </c>
      <c r="AY139" s="281" t="s">
        <v>165</v>
      </c>
    </row>
    <row r="140" spans="1:51" s="15" customFormat="1" ht="12">
      <c r="A140" s="15"/>
      <c r="B140" s="272"/>
      <c r="C140" s="273"/>
      <c r="D140" s="234" t="s">
        <v>172</v>
      </c>
      <c r="E140" s="274" t="s">
        <v>1</v>
      </c>
      <c r="F140" s="275" t="s">
        <v>670</v>
      </c>
      <c r="G140" s="273"/>
      <c r="H140" s="274" t="s">
        <v>1</v>
      </c>
      <c r="I140" s="276"/>
      <c r="J140" s="273"/>
      <c r="K140" s="273"/>
      <c r="L140" s="277"/>
      <c r="M140" s="278"/>
      <c r="N140" s="279"/>
      <c r="O140" s="279"/>
      <c r="P140" s="279"/>
      <c r="Q140" s="279"/>
      <c r="R140" s="279"/>
      <c r="S140" s="279"/>
      <c r="T140" s="28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81" t="s">
        <v>172</v>
      </c>
      <c r="AU140" s="281" t="s">
        <v>86</v>
      </c>
      <c r="AV140" s="15" t="s">
        <v>84</v>
      </c>
      <c r="AW140" s="15" t="s">
        <v>32</v>
      </c>
      <c r="AX140" s="15" t="s">
        <v>76</v>
      </c>
      <c r="AY140" s="281" t="s">
        <v>165</v>
      </c>
    </row>
    <row r="141" spans="1:51" s="15" customFormat="1" ht="12">
      <c r="A141" s="15"/>
      <c r="B141" s="272"/>
      <c r="C141" s="273"/>
      <c r="D141" s="234" t="s">
        <v>172</v>
      </c>
      <c r="E141" s="274" t="s">
        <v>1</v>
      </c>
      <c r="F141" s="275" t="s">
        <v>671</v>
      </c>
      <c r="G141" s="273"/>
      <c r="H141" s="274" t="s">
        <v>1</v>
      </c>
      <c r="I141" s="276"/>
      <c r="J141" s="273"/>
      <c r="K141" s="273"/>
      <c r="L141" s="277"/>
      <c r="M141" s="278"/>
      <c r="N141" s="279"/>
      <c r="O141" s="279"/>
      <c r="P141" s="279"/>
      <c r="Q141" s="279"/>
      <c r="R141" s="279"/>
      <c r="S141" s="279"/>
      <c r="T141" s="28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1" t="s">
        <v>172</v>
      </c>
      <c r="AU141" s="281" t="s">
        <v>86</v>
      </c>
      <c r="AV141" s="15" t="s">
        <v>84</v>
      </c>
      <c r="AW141" s="15" t="s">
        <v>32</v>
      </c>
      <c r="AX141" s="15" t="s">
        <v>76</v>
      </c>
      <c r="AY141" s="281" t="s">
        <v>165</v>
      </c>
    </row>
    <row r="142" spans="1:51" s="15" customFormat="1" ht="12">
      <c r="A142" s="15"/>
      <c r="B142" s="272"/>
      <c r="C142" s="273"/>
      <c r="D142" s="234" t="s">
        <v>172</v>
      </c>
      <c r="E142" s="274" t="s">
        <v>1</v>
      </c>
      <c r="F142" s="275" t="s">
        <v>672</v>
      </c>
      <c r="G142" s="273"/>
      <c r="H142" s="274" t="s">
        <v>1</v>
      </c>
      <c r="I142" s="276"/>
      <c r="J142" s="273"/>
      <c r="K142" s="273"/>
      <c r="L142" s="277"/>
      <c r="M142" s="278"/>
      <c r="N142" s="279"/>
      <c r="O142" s="279"/>
      <c r="P142" s="279"/>
      <c r="Q142" s="279"/>
      <c r="R142" s="279"/>
      <c r="S142" s="279"/>
      <c r="T142" s="28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1" t="s">
        <v>172</v>
      </c>
      <c r="AU142" s="281" t="s">
        <v>86</v>
      </c>
      <c r="AV142" s="15" t="s">
        <v>84</v>
      </c>
      <c r="AW142" s="15" t="s">
        <v>32</v>
      </c>
      <c r="AX142" s="15" t="s">
        <v>76</v>
      </c>
      <c r="AY142" s="281" t="s">
        <v>165</v>
      </c>
    </row>
    <row r="143" spans="1:51" s="15" customFormat="1" ht="12">
      <c r="A143" s="15"/>
      <c r="B143" s="272"/>
      <c r="C143" s="273"/>
      <c r="D143" s="234" t="s">
        <v>172</v>
      </c>
      <c r="E143" s="274" t="s">
        <v>1</v>
      </c>
      <c r="F143" s="275" t="s">
        <v>673</v>
      </c>
      <c r="G143" s="273"/>
      <c r="H143" s="274" t="s">
        <v>1</v>
      </c>
      <c r="I143" s="276"/>
      <c r="J143" s="273"/>
      <c r="K143" s="273"/>
      <c r="L143" s="277"/>
      <c r="M143" s="278"/>
      <c r="N143" s="279"/>
      <c r="O143" s="279"/>
      <c r="P143" s="279"/>
      <c r="Q143" s="279"/>
      <c r="R143" s="279"/>
      <c r="S143" s="279"/>
      <c r="T143" s="28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1" t="s">
        <v>172</v>
      </c>
      <c r="AU143" s="281" t="s">
        <v>86</v>
      </c>
      <c r="AV143" s="15" t="s">
        <v>84</v>
      </c>
      <c r="AW143" s="15" t="s">
        <v>32</v>
      </c>
      <c r="AX143" s="15" t="s">
        <v>76</v>
      </c>
      <c r="AY143" s="281" t="s">
        <v>165</v>
      </c>
    </row>
    <row r="144" spans="1:65" s="2" customFormat="1" ht="16.5" customHeight="1">
      <c r="A144" s="38"/>
      <c r="B144" s="39"/>
      <c r="C144" s="219" t="s">
        <v>200</v>
      </c>
      <c r="D144" s="219" t="s">
        <v>167</v>
      </c>
      <c r="E144" s="220" t="s">
        <v>674</v>
      </c>
      <c r="F144" s="221" t="s">
        <v>675</v>
      </c>
      <c r="G144" s="222" t="s">
        <v>665</v>
      </c>
      <c r="H144" s="223">
        <v>1</v>
      </c>
      <c r="I144" s="224"/>
      <c r="J144" s="225">
        <f>ROUND(I144*H144,2)</f>
        <v>0</v>
      </c>
      <c r="K144" s="221" t="s">
        <v>1</v>
      </c>
      <c r="L144" s="44"/>
      <c r="M144" s="226" t="s">
        <v>1</v>
      </c>
      <c r="N144" s="227" t="s">
        <v>41</v>
      </c>
      <c r="O144" s="91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639</v>
      </c>
      <c r="AT144" s="230" t="s">
        <v>167</v>
      </c>
      <c r="AU144" s="230" t="s">
        <v>86</v>
      </c>
      <c r="AY144" s="17" t="s">
        <v>165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84</v>
      </c>
      <c r="BK144" s="231">
        <f>ROUND(I144*H144,2)</f>
        <v>0</v>
      </c>
      <c r="BL144" s="17" t="s">
        <v>639</v>
      </c>
      <c r="BM144" s="230" t="s">
        <v>676</v>
      </c>
    </row>
    <row r="145" spans="1:51" s="15" customFormat="1" ht="12">
      <c r="A145" s="15"/>
      <c r="B145" s="272"/>
      <c r="C145" s="273"/>
      <c r="D145" s="234" t="s">
        <v>172</v>
      </c>
      <c r="E145" s="274" t="s">
        <v>1</v>
      </c>
      <c r="F145" s="275" t="s">
        <v>677</v>
      </c>
      <c r="G145" s="273"/>
      <c r="H145" s="274" t="s">
        <v>1</v>
      </c>
      <c r="I145" s="276"/>
      <c r="J145" s="273"/>
      <c r="K145" s="273"/>
      <c r="L145" s="277"/>
      <c r="M145" s="278"/>
      <c r="N145" s="279"/>
      <c r="O145" s="279"/>
      <c r="P145" s="279"/>
      <c r="Q145" s="279"/>
      <c r="R145" s="279"/>
      <c r="S145" s="279"/>
      <c r="T145" s="28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1" t="s">
        <v>172</v>
      </c>
      <c r="AU145" s="281" t="s">
        <v>86</v>
      </c>
      <c r="AV145" s="15" t="s">
        <v>84</v>
      </c>
      <c r="AW145" s="15" t="s">
        <v>32</v>
      </c>
      <c r="AX145" s="15" t="s">
        <v>76</v>
      </c>
      <c r="AY145" s="281" t="s">
        <v>165</v>
      </c>
    </row>
    <row r="146" spans="1:51" s="15" customFormat="1" ht="12">
      <c r="A146" s="15"/>
      <c r="B146" s="272"/>
      <c r="C146" s="273"/>
      <c r="D146" s="234" t="s">
        <v>172</v>
      </c>
      <c r="E146" s="274" t="s">
        <v>1</v>
      </c>
      <c r="F146" s="275" t="s">
        <v>678</v>
      </c>
      <c r="G146" s="273"/>
      <c r="H146" s="274" t="s">
        <v>1</v>
      </c>
      <c r="I146" s="276"/>
      <c r="J146" s="273"/>
      <c r="K146" s="273"/>
      <c r="L146" s="277"/>
      <c r="M146" s="278"/>
      <c r="N146" s="279"/>
      <c r="O146" s="279"/>
      <c r="P146" s="279"/>
      <c r="Q146" s="279"/>
      <c r="R146" s="279"/>
      <c r="S146" s="279"/>
      <c r="T146" s="28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1" t="s">
        <v>172</v>
      </c>
      <c r="AU146" s="281" t="s">
        <v>86</v>
      </c>
      <c r="AV146" s="15" t="s">
        <v>84</v>
      </c>
      <c r="AW146" s="15" t="s">
        <v>32</v>
      </c>
      <c r="AX146" s="15" t="s">
        <v>76</v>
      </c>
      <c r="AY146" s="281" t="s">
        <v>165</v>
      </c>
    </row>
    <row r="147" spans="1:51" s="13" customFormat="1" ht="12">
      <c r="A147" s="13"/>
      <c r="B147" s="232"/>
      <c r="C147" s="233"/>
      <c r="D147" s="234" t="s">
        <v>172</v>
      </c>
      <c r="E147" s="235" t="s">
        <v>1</v>
      </c>
      <c r="F147" s="236" t="s">
        <v>84</v>
      </c>
      <c r="G147" s="233"/>
      <c r="H147" s="237">
        <v>1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172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165</v>
      </c>
    </row>
    <row r="148" spans="1:63" s="12" customFormat="1" ht="22.8" customHeight="1">
      <c r="A148" s="12"/>
      <c r="B148" s="203"/>
      <c r="C148" s="204"/>
      <c r="D148" s="205" t="s">
        <v>75</v>
      </c>
      <c r="E148" s="217" t="s">
        <v>679</v>
      </c>
      <c r="F148" s="217" t="s">
        <v>680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SUM(P149:P151)</f>
        <v>0</v>
      </c>
      <c r="Q148" s="211"/>
      <c r="R148" s="212">
        <f>SUM(R149:R151)</f>
        <v>0</v>
      </c>
      <c r="S148" s="211"/>
      <c r="T148" s="213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188</v>
      </c>
      <c r="AT148" s="215" t="s">
        <v>75</v>
      </c>
      <c r="AU148" s="215" t="s">
        <v>84</v>
      </c>
      <c r="AY148" s="214" t="s">
        <v>165</v>
      </c>
      <c r="BK148" s="216">
        <f>SUM(BK149:BK151)</f>
        <v>0</v>
      </c>
    </row>
    <row r="149" spans="1:65" s="2" customFormat="1" ht="16.5" customHeight="1">
      <c r="A149" s="38"/>
      <c r="B149" s="39"/>
      <c r="C149" s="219" t="s">
        <v>204</v>
      </c>
      <c r="D149" s="219" t="s">
        <v>167</v>
      </c>
      <c r="E149" s="220" t="s">
        <v>681</v>
      </c>
      <c r="F149" s="221" t="s">
        <v>682</v>
      </c>
      <c r="G149" s="222" t="s">
        <v>638</v>
      </c>
      <c r="H149" s="223">
        <v>12</v>
      </c>
      <c r="I149" s="224"/>
      <c r="J149" s="225">
        <f>ROUND(I149*H149,2)</f>
        <v>0</v>
      </c>
      <c r="K149" s="221" t="s">
        <v>1</v>
      </c>
      <c r="L149" s="44"/>
      <c r="M149" s="226" t="s">
        <v>1</v>
      </c>
      <c r="N149" s="227" t="s">
        <v>41</v>
      </c>
      <c r="O149" s="91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639</v>
      </c>
      <c r="AT149" s="230" t="s">
        <v>167</v>
      </c>
      <c r="AU149" s="230" t="s">
        <v>86</v>
      </c>
      <c r="AY149" s="17" t="s">
        <v>165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84</v>
      </c>
      <c r="BK149" s="231">
        <f>ROUND(I149*H149,2)</f>
        <v>0</v>
      </c>
      <c r="BL149" s="17" t="s">
        <v>639</v>
      </c>
      <c r="BM149" s="230" t="s">
        <v>683</v>
      </c>
    </row>
    <row r="150" spans="1:51" s="15" customFormat="1" ht="12">
      <c r="A150" s="15"/>
      <c r="B150" s="272"/>
      <c r="C150" s="273"/>
      <c r="D150" s="234" t="s">
        <v>172</v>
      </c>
      <c r="E150" s="274" t="s">
        <v>1</v>
      </c>
      <c r="F150" s="275" t="s">
        <v>684</v>
      </c>
      <c r="G150" s="273"/>
      <c r="H150" s="274" t="s">
        <v>1</v>
      </c>
      <c r="I150" s="276"/>
      <c r="J150" s="273"/>
      <c r="K150" s="273"/>
      <c r="L150" s="277"/>
      <c r="M150" s="278"/>
      <c r="N150" s="279"/>
      <c r="O150" s="279"/>
      <c r="P150" s="279"/>
      <c r="Q150" s="279"/>
      <c r="R150" s="279"/>
      <c r="S150" s="279"/>
      <c r="T150" s="28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1" t="s">
        <v>172</v>
      </c>
      <c r="AU150" s="281" t="s">
        <v>86</v>
      </c>
      <c r="AV150" s="15" t="s">
        <v>84</v>
      </c>
      <c r="AW150" s="15" t="s">
        <v>32</v>
      </c>
      <c r="AX150" s="15" t="s">
        <v>76</v>
      </c>
      <c r="AY150" s="281" t="s">
        <v>165</v>
      </c>
    </row>
    <row r="151" spans="1:51" s="13" customFormat="1" ht="12">
      <c r="A151" s="13"/>
      <c r="B151" s="232"/>
      <c r="C151" s="233"/>
      <c r="D151" s="234" t="s">
        <v>172</v>
      </c>
      <c r="E151" s="235" t="s">
        <v>1</v>
      </c>
      <c r="F151" s="236" t="s">
        <v>685</v>
      </c>
      <c r="G151" s="233"/>
      <c r="H151" s="237">
        <v>12</v>
      </c>
      <c r="I151" s="238"/>
      <c r="J151" s="233"/>
      <c r="K151" s="233"/>
      <c r="L151" s="239"/>
      <c r="M151" s="269"/>
      <c r="N151" s="270"/>
      <c r="O151" s="270"/>
      <c r="P151" s="270"/>
      <c r="Q151" s="270"/>
      <c r="R151" s="270"/>
      <c r="S151" s="270"/>
      <c r="T151" s="27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172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165</v>
      </c>
    </row>
    <row r="152" spans="1:31" s="2" customFormat="1" ht="6.95" customHeight="1">
      <c r="A152" s="38"/>
      <c r="B152" s="66"/>
      <c r="C152" s="67"/>
      <c r="D152" s="67"/>
      <c r="E152" s="67"/>
      <c r="F152" s="67"/>
      <c r="G152" s="67"/>
      <c r="H152" s="67"/>
      <c r="I152" s="67"/>
      <c r="J152" s="67"/>
      <c r="K152" s="67"/>
      <c r="L152" s="44"/>
      <c r="M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</sheetData>
  <sheetProtection password="CC35" sheet="1" objects="1" scenarios="1" formatColumns="0" formatRows="0" autoFilter="0"/>
  <autoFilter ref="C119:K15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39" t="s">
        <v>686</v>
      </c>
      <c r="H4" s="20"/>
    </row>
    <row r="5" spans="2:8" s="1" customFormat="1" ht="12" customHeight="1">
      <c r="B5" s="20"/>
      <c r="C5" s="283" t="s">
        <v>13</v>
      </c>
      <c r="D5" s="148" t="s">
        <v>14</v>
      </c>
      <c r="E5" s="1"/>
      <c r="F5" s="1"/>
      <c r="H5" s="20"/>
    </row>
    <row r="6" spans="2:8" s="1" customFormat="1" ht="36.95" customHeight="1">
      <c r="B6" s="20"/>
      <c r="C6" s="284" t="s">
        <v>16</v>
      </c>
      <c r="D6" s="285" t="s">
        <v>17</v>
      </c>
      <c r="E6" s="1"/>
      <c r="F6" s="1"/>
      <c r="H6" s="20"/>
    </row>
    <row r="7" spans="2:8" s="1" customFormat="1" ht="16.5" customHeight="1">
      <c r="B7" s="20"/>
      <c r="C7" s="141" t="s">
        <v>22</v>
      </c>
      <c r="D7" s="145" t="str">
        <f>'Rekapitulace stavby'!AN8</f>
        <v>28. 11. 2021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2"/>
      <c r="B9" s="286"/>
      <c r="C9" s="287" t="s">
        <v>57</v>
      </c>
      <c r="D9" s="288" t="s">
        <v>58</v>
      </c>
      <c r="E9" s="288" t="s">
        <v>152</v>
      </c>
      <c r="F9" s="289" t="s">
        <v>687</v>
      </c>
      <c r="G9" s="192"/>
      <c r="H9" s="286"/>
    </row>
    <row r="10" spans="1:8" s="2" customFormat="1" ht="26.4" customHeight="1">
      <c r="A10" s="38"/>
      <c r="B10" s="44"/>
      <c r="C10" s="290" t="s">
        <v>688</v>
      </c>
      <c r="D10" s="290" t="s">
        <v>82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91" t="s">
        <v>98</v>
      </c>
      <c r="D11" s="292" t="s">
        <v>99</v>
      </c>
      <c r="E11" s="293" t="s">
        <v>95</v>
      </c>
      <c r="F11" s="294">
        <v>104</v>
      </c>
      <c r="G11" s="38"/>
      <c r="H11" s="44"/>
    </row>
    <row r="12" spans="1:8" s="2" customFormat="1" ht="16.8" customHeight="1">
      <c r="A12" s="38"/>
      <c r="B12" s="44"/>
      <c r="C12" s="295" t="s">
        <v>1</v>
      </c>
      <c r="D12" s="295" t="s">
        <v>126</v>
      </c>
      <c r="E12" s="17" t="s">
        <v>1</v>
      </c>
      <c r="F12" s="296">
        <v>104</v>
      </c>
      <c r="G12" s="38"/>
      <c r="H12" s="44"/>
    </row>
    <row r="13" spans="1:8" s="2" customFormat="1" ht="16.8" customHeight="1">
      <c r="A13" s="38"/>
      <c r="B13" s="44"/>
      <c r="C13" s="297" t="s">
        <v>689</v>
      </c>
      <c r="D13" s="38"/>
      <c r="E13" s="38"/>
      <c r="F13" s="38"/>
      <c r="G13" s="38"/>
      <c r="H13" s="44"/>
    </row>
    <row r="14" spans="1:8" s="2" customFormat="1" ht="16.8" customHeight="1">
      <c r="A14" s="38"/>
      <c r="B14" s="44"/>
      <c r="C14" s="295" t="s">
        <v>174</v>
      </c>
      <c r="D14" s="295" t="s">
        <v>175</v>
      </c>
      <c r="E14" s="17" t="s">
        <v>95</v>
      </c>
      <c r="F14" s="296">
        <v>104</v>
      </c>
      <c r="G14" s="38"/>
      <c r="H14" s="44"/>
    </row>
    <row r="15" spans="1:8" s="2" customFormat="1" ht="16.8" customHeight="1">
      <c r="A15" s="38"/>
      <c r="B15" s="44"/>
      <c r="C15" s="295" t="s">
        <v>193</v>
      </c>
      <c r="D15" s="295" t="s">
        <v>194</v>
      </c>
      <c r="E15" s="17" t="s">
        <v>95</v>
      </c>
      <c r="F15" s="296">
        <v>104</v>
      </c>
      <c r="G15" s="38"/>
      <c r="H15" s="44"/>
    </row>
    <row r="16" spans="1:8" s="2" customFormat="1" ht="16.8" customHeight="1">
      <c r="A16" s="38"/>
      <c r="B16" s="44"/>
      <c r="C16" s="291" t="s">
        <v>93</v>
      </c>
      <c r="D16" s="292" t="s">
        <v>94</v>
      </c>
      <c r="E16" s="293" t="s">
        <v>95</v>
      </c>
      <c r="F16" s="294">
        <v>837</v>
      </c>
      <c r="G16" s="38"/>
      <c r="H16" s="44"/>
    </row>
    <row r="17" spans="1:8" s="2" customFormat="1" ht="16.8" customHeight="1">
      <c r="A17" s="38"/>
      <c r="B17" s="44"/>
      <c r="C17" s="295" t="s">
        <v>1</v>
      </c>
      <c r="D17" s="295" t="s">
        <v>128</v>
      </c>
      <c r="E17" s="17" t="s">
        <v>1</v>
      </c>
      <c r="F17" s="296">
        <v>837</v>
      </c>
      <c r="G17" s="38"/>
      <c r="H17" s="44"/>
    </row>
    <row r="18" spans="1:8" s="2" customFormat="1" ht="16.8" customHeight="1">
      <c r="A18" s="38"/>
      <c r="B18" s="44"/>
      <c r="C18" s="297" t="s">
        <v>689</v>
      </c>
      <c r="D18" s="38"/>
      <c r="E18" s="38"/>
      <c r="F18" s="38"/>
      <c r="G18" s="38"/>
      <c r="H18" s="44"/>
    </row>
    <row r="19" spans="1:8" s="2" customFormat="1" ht="16.8" customHeight="1">
      <c r="A19" s="38"/>
      <c r="B19" s="44"/>
      <c r="C19" s="295" t="s">
        <v>189</v>
      </c>
      <c r="D19" s="295" t="s">
        <v>190</v>
      </c>
      <c r="E19" s="17" t="s">
        <v>95</v>
      </c>
      <c r="F19" s="296">
        <v>837</v>
      </c>
      <c r="G19" s="38"/>
      <c r="H19" s="44"/>
    </row>
    <row r="20" spans="1:8" s="2" customFormat="1" ht="16.8" customHeight="1">
      <c r="A20" s="38"/>
      <c r="B20" s="44"/>
      <c r="C20" s="291" t="s">
        <v>126</v>
      </c>
      <c r="D20" s="292" t="s">
        <v>127</v>
      </c>
      <c r="E20" s="293" t="s">
        <v>95</v>
      </c>
      <c r="F20" s="294">
        <v>104</v>
      </c>
      <c r="G20" s="38"/>
      <c r="H20" s="44"/>
    </row>
    <row r="21" spans="1:8" s="2" customFormat="1" ht="16.8" customHeight="1">
      <c r="A21" s="38"/>
      <c r="B21" s="44"/>
      <c r="C21" s="295" t="s">
        <v>1</v>
      </c>
      <c r="D21" s="295" t="s">
        <v>690</v>
      </c>
      <c r="E21" s="17" t="s">
        <v>1</v>
      </c>
      <c r="F21" s="296">
        <v>104</v>
      </c>
      <c r="G21" s="38"/>
      <c r="H21" s="44"/>
    </row>
    <row r="22" spans="1:8" s="2" customFormat="1" ht="16.8" customHeight="1">
      <c r="A22" s="38"/>
      <c r="B22" s="44"/>
      <c r="C22" s="297" t="s">
        <v>689</v>
      </c>
      <c r="D22" s="38"/>
      <c r="E22" s="38"/>
      <c r="F22" s="38"/>
      <c r="G22" s="38"/>
      <c r="H22" s="44"/>
    </row>
    <row r="23" spans="1:8" s="2" customFormat="1" ht="16.8" customHeight="1">
      <c r="A23" s="38"/>
      <c r="B23" s="44"/>
      <c r="C23" s="295" t="s">
        <v>259</v>
      </c>
      <c r="D23" s="295" t="s">
        <v>260</v>
      </c>
      <c r="E23" s="17" t="s">
        <v>95</v>
      </c>
      <c r="F23" s="296">
        <v>941</v>
      </c>
      <c r="G23" s="38"/>
      <c r="H23" s="44"/>
    </row>
    <row r="24" spans="1:8" s="2" customFormat="1" ht="16.8" customHeight="1">
      <c r="A24" s="38"/>
      <c r="B24" s="44"/>
      <c r="C24" s="295" t="s">
        <v>269</v>
      </c>
      <c r="D24" s="295" t="s">
        <v>270</v>
      </c>
      <c r="E24" s="17" t="s">
        <v>95</v>
      </c>
      <c r="F24" s="296">
        <v>104</v>
      </c>
      <c r="G24" s="38"/>
      <c r="H24" s="44"/>
    </row>
    <row r="25" spans="1:8" s="2" customFormat="1" ht="12">
      <c r="A25" s="38"/>
      <c r="B25" s="44"/>
      <c r="C25" s="295" t="s">
        <v>273</v>
      </c>
      <c r="D25" s="295" t="s">
        <v>274</v>
      </c>
      <c r="E25" s="17" t="s">
        <v>95</v>
      </c>
      <c r="F25" s="296">
        <v>104</v>
      </c>
      <c r="G25" s="38"/>
      <c r="H25" s="44"/>
    </row>
    <row r="26" spans="1:8" s="2" customFormat="1" ht="16.8" customHeight="1">
      <c r="A26" s="38"/>
      <c r="B26" s="44"/>
      <c r="C26" s="291" t="s">
        <v>128</v>
      </c>
      <c r="D26" s="292" t="s">
        <v>129</v>
      </c>
      <c r="E26" s="293" t="s">
        <v>95</v>
      </c>
      <c r="F26" s="294">
        <v>837</v>
      </c>
      <c r="G26" s="38"/>
      <c r="H26" s="44"/>
    </row>
    <row r="27" spans="1:8" s="2" customFormat="1" ht="16.8" customHeight="1">
      <c r="A27" s="38"/>
      <c r="B27" s="44"/>
      <c r="C27" s="295" t="s">
        <v>1</v>
      </c>
      <c r="D27" s="295" t="s">
        <v>96</v>
      </c>
      <c r="E27" s="17" t="s">
        <v>1</v>
      </c>
      <c r="F27" s="296">
        <v>837</v>
      </c>
      <c r="G27" s="38"/>
      <c r="H27" s="44"/>
    </row>
    <row r="28" spans="1:8" s="2" customFormat="1" ht="16.8" customHeight="1">
      <c r="A28" s="38"/>
      <c r="B28" s="44"/>
      <c r="C28" s="297" t="s">
        <v>689</v>
      </c>
      <c r="D28" s="38"/>
      <c r="E28" s="38"/>
      <c r="F28" s="38"/>
      <c r="G28" s="38"/>
      <c r="H28" s="44"/>
    </row>
    <row r="29" spans="1:8" s="2" customFormat="1" ht="16.8" customHeight="1">
      <c r="A29" s="38"/>
      <c r="B29" s="44"/>
      <c r="C29" s="295" t="s">
        <v>177</v>
      </c>
      <c r="D29" s="295" t="s">
        <v>178</v>
      </c>
      <c r="E29" s="17" t="s">
        <v>95</v>
      </c>
      <c r="F29" s="296">
        <v>627.75</v>
      </c>
      <c r="G29" s="38"/>
      <c r="H29" s="44"/>
    </row>
    <row r="30" spans="1:8" s="2" customFormat="1" ht="16.8" customHeight="1">
      <c r="A30" s="38"/>
      <c r="B30" s="44"/>
      <c r="C30" s="295" t="s">
        <v>183</v>
      </c>
      <c r="D30" s="295" t="s">
        <v>184</v>
      </c>
      <c r="E30" s="17" t="s">
        <v>95</v>
      </c>
      <c r="F30" s="296">
        <v>209.25</v>
      </c>
      <c r="G30" s="38"/>
      <c r="H30" s="44"/>
    </row>
    <row r="31" spans="1:8" s="2" customFormat="1" ht="16.8" customHeight="1">
      <c r="A31" s="38"/>
      <c r="B31" s="44"/>
      <c r="C31" s="295" t="s">
        <v>259</v>
      </c>
      <c r="D31" s="295" t="s">
        <v>260</v>
      </c>
      <c r="E31" s="17" t="s">
        <v>95</v>
      </c>
      <c r="F31" s="296">
        <v>941</v>
      </c>
      <c r="G31" s="38"/>
      <c r="H31" s="44"/>
    </row>
    <row r="32" spans="1:8" s="2" customFormat="1" ht="16.8" customHeight="1">
      <c r="A32" s="38"/>
      <c r="B32" s="44"/>
      <c r="C32" s="295" t="s">
        <v>264</v>
      </c>
      <c r="D32" s="295" t="s">
        <v>265</v>
      </c>
      <c r="E32" s="17" t="s">
        <v>95</v>
      </c>
      <c r="F32" s="296">
        <v>847</v>
      </c>
      <c r="G32" s="38"/>
      <c r="H32" s="44"/>
    </row>
    <row r="33" spans="1:8" s="2" customFormat="1" ht="16.8" customHeight="1">
      <c r="A33" s="38"/>
      <c r="B33" s="44"/>
      <c r="C33" s="295" t="s">
        <v>277</v>
      </c>
      <c r="D33" s="295" t="s">
        <v>278</v>
      </c>
      <c r="E33" s="17" t="s">
        <v>95</v>
      </c>
      <c r="F33" s="296">
        <v>847</v>
      </c>
      <c r="G33" s="38"/>
      <c r="H33" s="44"/>
    </row>
    <row r="34" spans="1:8" s="2" customFormat="1" ht="16.8" customHeight="1">
      <c r="A34" s="38"/>
      <c r="B34" s="44"/>
      <c r="C34" s="295" t="s">
        <v>280</v>
      </c>
      <c r="D34" s="295" t="s">
        <v>281</v>
      </c>
      <c r="E34" s="17" t="s">
        <v>95</v>
      </c>
      <c r="F34" s="296">
        <v>42.269</v>
      </c>
      <c r="G34" s="38"/>
      <c r="H34" s="44"/>
    </row>
    <row r="35" spans="1:8" s="2" customFormat="1" ht="16.8" customHeight="1">
      <c r="A35" s="38"/>
      <c r="B35" s="44"/>
      <c r="C35" s="295" t="s">
        <v>287</v>
      </c>
      <c r="D35" s="295" t="s">
        <v>288</v>
      </c>
      <c r="E35" s="17" t="s">
        <v>95</v>
      </c>
      <c r="F35" s="296">
        <v>803.102</v>
      </c>
      <c r="G35" s="38"/>
      <c r="H35" s="44"/>
    </row>
    <row r="36" spans="1:8" s="2" customFormat="1" ht="16.8" customHeight="1">
      <c r="A36" s="38"/>
      <c r="B36" s="44"/>
      <c r="C36" s="291" t="s">
        <v>135</v>
      </c>
      <c r="D36" s="292" t="s">
        <v>136</v>
      </c>
      <c r="E36" s="293" t="s">
        <v>95</v>
      </c>
      <c r="F36" s="294">
        <v>10</v>
      </c>
      <c r="G36" s="38"/>
      <c r="H36" s="44"/>
    </row>
    <row r="37" spans="1:8" s="2" customFormat="1" ht="16.8" customHeight="1">
      <c r="A37" s="38"/>
      <c r="B37" s="44"/>
      <c r="C37" s="295" t="s">
        <v>1</v>
      </c>
      <c r="D37" s="295" t="s">
        <v>137</v>
      </c>
      <c r="E37" s="17" t="s">
        <v>1</v>
      </c>
      <c r="F37" s="296">
        <v>10</v>
      </c>
      <c r="G37" s="38"/>
      <c r="H37" s="44"/>
    </row>
    <row r="38" spans="1:8" s="2" customFormat="1" ht="16.8" customHeight="1">
      <c r="A38" s="38"/>
      <c r="B38" s="44"/>
      <c r="C38" s="297" t="s">
        <v>689</v>
      </c>
      <c r="D38" s="38"/>
      <c r="E38" s="38"/>
      <c r="F38" s="38"/>
      <c r="G38" s="38"/>
      <c r="H38" s="44"/>
    </row>
    <row r="39" spans="1:8" s="2" customFormat="1" ht="16.8" customHeight="1">
      <c r="A39" s="38"/>
      <c r="B39" s="44"/>
      <c r="C39" s="295" t="s">
        <v>264</v>
      </c>
      <c r="D39" s="295" t="s">
        <v>265</v>
      </c>
      <c r="E39" s="17" t="s">
        <v>95</v>
      </c>
      <c r="F39" s="296">
        <v>847</v>
      </c>
      <c r="G39" s="38"/>
      <c r="H39" s="44"/>
    </row>
    <row r="40" spans="1:8" s="2" customFormat="1" ht="16.8" customHeight="1">
      <c r="A40" s="38"/>
      <c r="B40" s="44"/>
      <c r="C40" s="295" t="s">
        <v>277</v>
      </c>
      <c r="D40" s="295" t="s">
        <v>278</v>
      </c>
      <c r="E40" s="17" t="s">
        <v>95</v>
      </c>
      <c r="F40" s="296">
        <v>847</v>
      </c>
      <c r="G40" s="38"/>
      <c r="H40" s="44"/>
    </row>
    <row r="41" spans="1:8" s="2" customFormat="1" ht="16.8" customHeight="1">
      <c r="A41" s="38"/>
      <c r="B41" s="44"/>
      <c r="C41" s="295" t="s">
        <v>293</v>
      </c>
      <c r="D41" s="295" t="s">
        <v>294</v>
      </c>
      <c r="E41" s="17" t="s">
        <v>95</v>
      </c>
      <c r="F41" s="296">
        <v>10</v>
      </c>
      <c r="G41" s="38"/>
      <c r="H41" s="44"/>
    </row>
    <row r="42" spans="1:8" s="2" customFormat="1" ht="16.8" customHeight="1">
      <c r="A42" s="38"/>
      <c r="B42" s="44"/>
      <c r="C42" s="291" t="s">
        <v>132</v>
      </c>
      <c r="D42" s="292" t="s">
        <v>133</v>
      </c>
      <c r="E42" s="293" t="s">
        <v>104</v>
      </c>
      <c r="F42" s="294">
        <v>460</v>
      </c>
      <c r="G42" s="38"/>
      <c r="H42" s="44"/>
    </row>
    <row r="43" spans="1:8" s="2" customFormat="1" ht="16.8" customHeight="1">
      <c r="A43" s="38"/>
      <c r="B43" s="44"/>
      <c r="C43" s="295" t="s">
        <v>1</v>
      </c>
      <c r="D43" s="295" t="s">
        <v>134</v>
      </c>
      <c r="E43" s="17" t="s">
        <v>1</v>
      </c>
      <c r="F43" s="296">
        <v>460</v>
      </c>
      <c r="G43" s="38"/>
      <c r="H43" s="44"/>
    </row>
    <row r="44" spans="1:8" s="2" customFormat="1" ht="16.8" customHeight="1">
      <c r="A44" s="38"/>
      <c r="B44" s="44"/>
      <c r="C44" s="297" t="s">
        <v>689</v>
      </c>
      <c r="D44" s="38"/>
      <c r="E44" s="38"/>
      <c r="F44" s="38"/>
      <c r="G44" s="38"/>
      <c r="H44" s="44"/>
    </row>
    <row r="45" spans="1:8" s="2" customFormat="1" ht="16.8" customHeight="1">
      <c r="A45" s="38"/>
      <c r="B45" s="44"/>
      <c r="C45" s="295" t="s">
        <v>201</v>
      </c>
      <c r="D45" s="295" t="s">
        <v>202</v>
      </c>
      <c r="E45" s="17" t="s">
        <v>104</v>
      </c>
      <c r="F45" s="296">
        <v>460</v>
      </c>
      <c r="G45" s="38"/>
      <c r="H45" s="44"/>
    </row>
    <row r="46" spans="1:8" s="2" customFormat="1" ht="12">
      <c r="A46" s="38"/>
      <c r="B46" s="44"/>
      <c r="C46" s="295" t="s">
        <v>340</v>
      </c>
      <c r="D46" s="295" t="s">
        <v>341</v>
      </c>
      <c r="E46" s="17" t="s">
        <v>104</v>
      </c>
      <c r="F46" s="296">
        <v>460</v>
      </c>
      <c r="G46" s="38"/>
      <c r="H46" s="44"/>
    </row>
    <row r="47" spans="1:8" s="2" customFormat="1" ht="16.8" customHeight="1">
      <c r="A47" s="38"/>
      <c r="B47" s="44"/>
      <c r="C47" s="295" t="s">
        <v>349</v>
      </c>
      <c r="D47" s="295" t="s">
        <v>350</v>
      </c>
      <c r="E47" s="17" t="s">
        <v>113</v>
      </c>
      <c r="F47" s="296">
        <v>9.8</v>
      </c>
      <c r="G47" s="38"/>
      <c r="H47" s="44"/>
    </row>
    <row r="48" spans="1:8" s="2" customFormat="1" ht="16.8" customHeight="1">
      <c r="A48" s="38"/>
      <c r="B48" s="44"/>
      <c r="C48" s="291" t="s">
        <v>102</v>
      </c>
      <c r="D48" s="292" t="s">
        <v>103</v>
      </c>
      <c r="E48" s="293" t="s">
        <v>104</v>
      </c>
      <c r="F48" s="294">
        <v>4</v>
      </c>
      <c r="G48" s="38"/>
      <c r="H48" s="44"/>
    </row>
    <row r="49" spans="1:8" s="2" customFormat="1" ht="16.8" customHeight="1">
      <c r="A49" s="38"/>
      <c r="B49" s="44"/>
      <c r="C49" s="295" t="s">
        <v>1</v>
      </c>
      <c r="D49" s="295" t="s">
        <v>105</v>
      </c>
      <c r="E49" s="17" t="s">
        <v>1</v>
      </c>
      <c r="F49" s="296">
        <v>4</v>
      </c>
      <c r="G49" s="38"/>
      <c r="H49" s="44"/>
    </row>
    <row r="50" spans="1:8" s="2" customFormat="1" ht="16.8" customHeight="1">
      <c r="A50" s="38"/>
      <c r="B50" s="44"/>
      <c r="C50" s="297" t="s">
        <v>689</v>
      </c>
      <c r="D50" s="38"/>
      <c r="E50" s="38"/>
      <c r="F50" s="38"/>
      <c r="G50" s="38"/>
      <c r="H50" s="44"/>
    </row>
    <row r="51" spans="1:8" s="2" customFormat="1" ht="16.8" customHeight="1">
      <c r="A51" s="38"/>
      <c r="B51" s="44"/>
      <c r="C51" s="295" t="s">
        <v>323</v>
      </c>
      <c r="D51" s="295" t="s">
        <v>324</v>
      </c>
      <c r="E51" s="17" t="s">
        <v>104</v>
      </c>
      <c r="F51" s="296">
        <v>268</v>
      </c>
      <c r="G51" s="38"/>
      <c r="H51" s="44"/>
    </row>
    <row r="52" spans="1:8" s="2" customFormat="1" ht="16.8" customHeight="1">
      <c r="A52" s="38"/>
      <c r="B52" s="44"/>
      <c r="C52" s="295" t="s">
        <v>336</v>
      </c>
      <c r="D52" s="295" t="s">
        <v>337</v>
      </c>
      <c r="E52" s="17" t="s">
        <v>104</v>
      </c>
      <c r="F52" s="296">
        <v>4</v>
      </c>
      <c r="G52" s="38"/>
      <c r="H52" s="44"/>
    </row>
    <row r="53" spans="1:8" s="2" customFormat="1" ht="16.8" customHeight="1">
      <c r="A53" s="38"/>
      <c r="B53" s="44"/>
      <c r="C53" s="291" t="s">
        <v>106</v>
      </c>
      <c r="D53" s="292" t="s">
        <v>107</v>
      </c>
      <c r="E53" s="293" t="s">
        <v>104</v>
      </c>
      <c r="F53" s="294">
        <v>4</v>
      </c>
      <c r="G53" s="38"/>
      <c r="H53" s="44"/>
    </row>
    <row r="54" spans="1:8" s="2" customFormat="1" ht="16.8" customHeight="1">
      <c r="A54" s="38"/>
      <c r="B54" s="44"/>
      <c r="C54" s="295" t="s">
        <v>1</v>
      </c>
      <c r="D54" s="295" t="s">
        <v>105</v>
      </c>
      <c r="E54" s="17" t="s">
        <v>1</v>
      </c>
      <c r="F54" s="296">
        <v>4</v>
      </c>
      <c r="G54" s="38"/>
      <c r="H54" s="44"/>
    </row>
    <row r="55" spans="1:8" s="2" customFormat="1" ht="16.8" customHeight="1">
      <c r="A55" s="38"/>
      <c r="B55" s="44"/>
      <c r="C55" s="297" t="s">
        <v>689</v>
      </c>
      <c r="D55" s="38"/>
      <c r="E55" s="38"/>
      <c r="F55" s="38"/>
      <c r="G55" s="38"/>
      <c r="H55" s="44"/>
    </row>
    <row r="56" spans="1:8" s="2" customFormat="1" ht="16.8" customHeight="1">
      <c r="A56" s="38"/>
      <c r="B56" s="44"/>
      <c r="C56" s="295" t="s">
        <v>323</v>
      </c>
      <c r="D56" s="295" t="s">
        <v>324</v>
      </c>
      <c r="E56" s="17" t="s">
        <v>104</v>
      </c>
      <c r="F56" s="296">
        <v>268</v>
      </c>
      <c r="G56" s="38"/>
      <c r="H56" s="44"/>
    </row>
    <row r="57" spans="1:8" s="2" customFormat="1" ht="16.8" customHeight="1">
      <c r="A57" s="38"/>
      <c r="B57" s="44"/>
      <c r="C57" s="295" t="s">
        <v>332</v>
      </c>
      <c r="D57" s="295" t="s">
        <v>333</v>
      </c>
      <c r="E57" s="17" t="s">
        <v>104</v>
      </c>
      <c r="F57" s="296">
        <v>4</v>
      </c>
      <c r="G57" s="38"/>
      <c r="H57" s="44"/>
    </row>
    <row r="58" spans="1:8" s="2" customFormat="1" ht="16.8" customHeight="1">
      <c r="A58" s="38"/>
      <c r="B58" s="44"/>
      <c r="C58" s="291" t="s">
        <v>108</v>
      </c>
      <c r="D58" s="292" t="s">
        <v>109</v>
      </c>
      <c r="E58" s="293" t="s">
        <v>104</v>
      </c>
      <c r="F58" s="294">
        <v>260</v>
      </c>
      <c r="G58" s="38"/>
      <c r="H58" s="44"/>
    </row>
    <row r="59" spans="1:8" s="2" customFormat="1" ht="16.8" customHeight="1">
      <c r="A59" s="38"/>
      <c r="B59" s="44"/>
      <c r="C59" s="295" t="s">
        <v>1</v>
      </c>
      <c r="D59" s="295" t="s">
        <v>110</v>
      </c>
      <c r="E59" s="17" t="s">
        <v>1</v>
      </c>
      <c r="F59" s="296">
        <v>260</v>
      </c>
      <c r="G59" s="38"/>
      <c r="H59" s="44"/>
    </row>
    <row r="60" spans="1:8" s="2" customFormat="1" ht="16.8" customHeight="1">
      <c r="A60" s="38"/>
      <c r="B60" s="44"/>
      <c r="C60" s="297" t="s">
        <v>689</v>
      </c>
      <c r="D60" s="38"/>
      <c r="E60" s="38"/>
      <c r="F60" s="38"/>
      <c r="G60" s="38"/>
      <c r="H60" s="44"/>
    </row>
    <row r="61" spans="1:8" s="2" customFormat="1" ht="16.8" customHeight="1">
      <c r="A61" s="38"/>
      <c r="B61" s="44"/>
      <c r="C61" s="295" t="s">
        <v>197</v>
      </c>
      <c r="D61" s="295" t="s">
        <v>198</v>
      </c>
      <c r="E61" s="17" t="s">
        <v>104</v>
      </c>
      <c r="F61" s="296">
        <v>260</v>
      </c>
      <c r="G61" s="38"/>
      <c r="H61" s="44"/>
    </row>
    <row r="62" spans="1:8" s="2" customFormat="1" ht="16.8" customHeight="1">
      <c r="A62" s="38"/>
      <c r="B62" s="44"/>
      <c r="C62" s="295" t="s">
        <v>323</v>
      </c>
      <c r="D62" s="295" t="s">
        <v>324</v>
      </c>
      <c r="E62" s="17" t="s">
        <v>104</v>
      </c>
      <c r="F62" s="296">
        <v>268</v>
      </c>
      <c r="G62" s="38"/>
      <c r="H62" s="44"/>
    </row>
    <row r="63" spans="1:8" s="2" customFormat="1" ht="16.8" customHeight="1">
      <c r="A63" s="38"/>
      <c r="B63" s="44"/>
      <c r="C63" s="295" t="s">
        <v>349</v>
      </c>
      <c r="D63" s="295" t="s">
        <v>350</v>
      </c>
      <c r="E63" s="17" t="s">
        <v>113</v>
      </c>
      <c r="F63" s="296">
        <v>9.8</v>
      </c>
      <c r="G63" s="38"/>
      <c r="H63" s="44"/>
    </row>
    <row r="64" spans="1:8" s="2" customFormat="1" ht="16.8" customHeight="1">
      <c r="A64" s="38"/>
      <c r="B64" s="44"/>
      <c r="C64" s="295" t="s">
        <v>327</v>
      </c>
      <c r="D64" s="295" t="s">
        <v>328</v>
      </c>
      <c r="E64" s="17" t="s">
        <v>104</v>
      </c>
      <c r="F64" s="296">
        <v>260</v>
      </c>
      <c r="G64" s="38"/>
      <c r="H64" s="44"/>
    </row>
    <row r="65" spans="1:8" s="2" customFormat="1" ht="16.8" customHeight="1">
      <c r="A65" s="38"/>
      <c r="B65" s="44"/>
      <c r="C65" s="291" t="s">
        <v>111</v>
      </c>
      <c r="D65" s="292" t="s">
        <v>112</v>
      </c>
      <c r="E65" s="293" t="s">
        <v>113</v>
      </c>
      <c r="F65" s="294">
        <v>69</v>
      </c>
      <c r="G65" s="38"/>
      <c r="H65" s="44"/>
    </row>
    <row r="66" spans="1:8" s="2" customFormat="1" ht="16.8" customHeight="1">
      <c r="A66" s="38"/>
      <c r="B66" s="44"/>
      <c r="C66" s="295" t="s">
        <v>1</v>
      </c>
      <c r="D66" s="295" t="s">
        <v>252</v>
      </c>
      <c r="E66" s="17" t="s">
        <v>1</v>
      </c>
      <c r="F66" s="296">
        <v>69</v>
      </c>
      <c r="G66" s="38"/>
      <c r="H66" s="44"/>
    </row>
    <row r="67" spans="1:8" s="2" customFormat="1" ht="16.8" customHeight="1">
      <c r="A67" s="38"/>
      <c r="B67" s="44"/>
      <c r="C67" s="297" t="s">
        <v>689</v>
      </c>
      <c r="D67" s="38"/>
      <c r="E67" s="38"/>
      <c r="F67" s="38"/>
      <c r="G67" s="38"/>
      <c r="H67" s="44"/>
    </row>
    <row r="68" spans="1:8" s="2" customFormat="1" ht="12">
      <c r="A68" s="38"/>
      <c r="B68" s="44"/>
      <c r="C68" s="295" t="s">
        <v>205</v>
      </c>
      <c r="D68" s="295" t="s">
        <v>206</v>
      </c>
      <c r="E68" s="17" t="s">
        <v>113</v>
      </c>
      <c r="F68" s="296">
        <v>69</v>
      </c>
      <c r="G68" s="38"/>
      <c r="H68" s="44"/>
    </row>
    <row r="69" spans="1:8" s="2" customFormat="1" ht="12">
      <c r="A69" s="38"/>
      <c r="B69" s="44"/>
      <c r="C69" s="295" t="s">
        <v>212</v>
      </c>
      <c r="D69" s="295" t="s">
        <v>213</v>
      </c>
      <c r="E69" s="17" t="s">
        <v>113</v>
      </c>
      <c r="F69" s="296">
        <v>152.7</v>
      </c>
      <c r="G69" s="38"/>
      <c r="H69" s="44"/>
    </row>
    <row r="70" spans="1:8" s="2" customFormat="1" ht="16.8" customHeight="1">
      <c r="A70" s="38"/>
      <c r="B70" s="44"/>
      <c r="C70" s="291" t="s">
        <v>116</v>
      </c>
      <c r="D70" s="292" t="s">
        <v>117</v>
      </c>
      <c r="E70" s="293" t="s">
        <v>113</v>
      </c>
      <c r="F70" s="294">
        <v>83.7</v>
      </c>
      <c r="G70" s="38"/>
      <c r="H70" s="44"/>
    </row>
    <row r="71" spans="1:8" s="2" customFormat="1" ht="16.8" customHeight="1">
      <c r="A71" s="38"/>
      <c r="B71" s="44"/>
      <c r="C71" s="295" t="s">
        <v>1</v>
      </c>
      <c r="D71" s="295" t="s">
        <v>691</v>
      </c>
      <c r="E71" s="17" t="s">
        <v>1</v>
      </c>
      <c r="F71" s="296">
        <v>83.7</v>
      </c>
      <c r="G71" s="38"/>
      <c r="H71" s="44"/>
    </row>
    <row r="72" spans="1:8" s="2" customFormat="1" ht="16.8" customHeight="1">
      <c r="A72" s="38"/>
      <c r="B72" s="44"/>
      <c r="C72" s="297" t="s">
        <v>689</v>
      </c>
      <c r="D72" s="38"/>
      <c r="E72" s="38"/>
      <c r="F72" s="38"/>
      <c r="G72" s="38"/>
      <c r="H72" s="44"/>
    </row>
    <row r="73" spans="1:8" s="2" customFormat="1" ht="12">
      <c r="A73" s="38"/>
      <c r="B73" s="44"/>
      <c r="C73" s="295" t="s">
        <v>208</v>
      </c>
      <c r="D73" s="295" t="s">
        <v>209</v>
      </c>
      <c r="E73" s="17" t="s">
        <v>113</v>
      </c>
      <c r="F73" s="296">
        <v>83.7</v>
      </c>
      <c r="G73" s="38"/>
      <c r="H73" s="44"/>
    </row>
    <row r="74" spans="1:8" s="2" customFormat="1" ht="12">
      <c r="A74" s="38"/>
      <c r="B74" s="44"/>
      <c r="C74" s="295" t="s">
        <v>212</v>
      </c>
      <c r="D74" s="295" t="s">
        <v>213</v>
      </c>
      <c r="E74" s="17" t="s">
        <v>113</v>
      </c>
      <c r="F74" s="296">
        <v>152.7</v>
      </c>
      <c r="G74" s="38"/>
      <c r="H74" s="44"/>
    </row>
    <row r="75" spans="1:8" s="2" customFormat="1" ht="16.8" customHeight="1">
      <c r="A75" s="38"/>
      <c r="B75" s="44"/>
      <c r="C75" s="291" t="s">
        <v>120</v>
      </c>
      <c r="D75" s="292" t="s">
        <v>121</v>
      </c>
      <c r="E75" s="293" t="s">
        <v>113</v>
      </c>
      <c r="F75" s="294">
        <v>152.7</v>
      </c>
      <c r="G75" s="38"/>
      <c r="H75" s="44"/>
    </row>
    <row r="76" spans="1:8" s="2" customFormat="1" ht="16.8" customHeight="1">
      <c r="A76" s="38"/>
      <c r="B76" s="44"/>
      <c r="C76" s="295" t="s">
        <v>1</v>
      </c>
      <c r="D76" s="295" t="s">
        <v>111</v>
      </c>
      <c r="E76" s="17" t="s">
        <v>1</v>
      </c>
      <c r="F76" s="296">
        <v>69</v>
      </c>
      <c r="G76" s="38"/>
      <c r="H76" s="44"/>
    </row>
    <row r="77" spans="1:8" s="2" customFormat="1" ht="16.8" customHeight="1">
      <c r="A77" s="38"/>
      <c r="B77" s="44"/>
      <c r="C77" s="295" t="s">
        <v>1</v>
      </c>
      <c r="D77" s="295" t="s">
        <v>116</v>
      </c>
      <c r="E77" s="17" t="s">
        <v>1</v>
      </c>
      <c r="F77" s="296">
        <v>83.7</v>
      </c>
      <c r="G77" s="38"/>
      <c r="H77" s="44"/>
    </row>
    <row r="78" spans="1:8" s="2" customFormat="1" ht="16.8" customHeight="1">
      <c r="A78" s="38"/>
      <c r="B78" s="44"/>
      <c r="C78" s="295" t="s">
        <v>120</v>
      </c>
      <c r="D78" s="295" t="s">
        <v>215</v>
      </c>
      <c r="E78" s="17" t="s">
        <v>1</v>
      </c>
      <c r="F78" s="296">
        <v>152.7</v>
      </c>
      <c r="G78" s="38"/>
      <c r="H78" s="44"/>
    </row>
    <row r="79" spans="1:8" s="2" customFormat="1" ht="16.8" customHeight="1">
      <c r="A79" s="38"/>
      <c r="B79" s="44"/>
      <c r="C79" s="297" t="s">
        <v>689</v>
      </c>
      <c r="D79" s="38"/>
      <c r="E79" s="38"/>
      <c r="F79" s="38"/>
      <c r="G79" s="38"/>
      <c r="H79" s="44"/>
    </row>
    <row r="80" spans="1:8" s="2" customFormat="1" ht="12">
      <c r="A80" s="38"/>
      <c r="B80" s="44"/>
      <c r="C80" s="295" t="s">
        <v>212</v>
      </c>
      <c r="D80" s="295" t="s">
        <v>213</v>
      </c>
      <c r="E80" s="17" t="s">
        <v>113</v>
      </c>
      <c r="F80" s="296">
        <v>152.7</v>
      </c>
      <c r="G80" s="38"/>
      <c r="H80" s="44"/>
    </row>
    <row r="81" spans="1:8" s="2" customFormat="1" ht="12">
      <c r="A81" s="38"/>
      <c r="B81" s="44"/>
      <c r="C81" s="295" t="s">
        <v>217</v>
      </c>
      <c r="D81" s="295" t="s">
        <v>218</v>
      </c>
      <c r="E81" s="17" t="s">
        <v>113</v>
      </c>
      <c r="F81" s="296">
        <v>152.7</v>
      </c>
      <c r="G81" s="38"/>
      <c r="H81" s="44"/>
    </row>
    <row r="82" spans="1:8" s="2" customFormat="1" ht="12">
      <c r="A82" s="38"/>
      <c r="B82" s="44"/>
      <c r="C82" s="295" t="s">
        <v>222</v>
      </c>
      <c r="D82" s="295" t="s">
        <v>223</v>
      </c>
      <c r="E82" s="17" t="s">
        <v>224</v>
      </c>
      <c r="F82" s="296">
        <v>267.225</v>
      </c>
      <c r="G82" s="38"/>
      <c r="H82" s="44"/>
    </row>
    <row r="83" spans="1:8" s="2" customFormat="1" ht="16.8" customHeight="1">
      <c r="A83" s="38"/>
      <c r="B83" s="44"/>
      <c r="C83" s="295" t="s">
        <v>229</v>
      </c>
      <c r="D83" s="295" t="s">
        <v>230</v>
      </c>
      <c r="E83" s="17" t="s">
        <v>113</v>
      </c>
      <c r="F83" s="296">
        <v>152.7</v>
      </c>
      <c r="G83" s="38"/>
      <c r="H83" s="44"/>
    </row>
    <row r="84" spans="1:8" s="2" customFormat="1" ht="16.8" customHeight="1">
      <c r="A84" s="38"/>
      <c r="B84" s="44"/>
      <c r="C84" s="291" t="s">
        <v>130</v>
      </c>
      <c r="D84" s="292" t="s">
        <v>131</v>
      </c>
      <c r="E84" s="293" t="s">
        <v>104</v>
      </c>
      <c r="F84" s="294">
        <v>260</v>
      </c>
      <c r="G84" s="38"/>
      <c r="H84" s="44"/>
    </row>
    <row r="85" spans="1:8" s="2" customFormat="1" ht="16.8" customHeight="1">
      <c r="A85" s="38"/>
      <c r="B85" s="44"/>
      <c r="C85" s="295" t="s">
        <v>1</v>
      </c>
      <c r="D85" s="295" t="s">
        <v>108</v>
      </c>
      <c r="E85" s="17" t="s">
        <v>1</v>
      </c>
      <c r="F85" s="296">
        <v>260</v>
      </c>
      <c r="G85" s="38"/>
      <c r="H85" s="44"/>
    </row>
    <row r="86" spans="1:8" s="2" customFormat="1" ht="16.8" customHeight="1">
      <c r="A86" s="38"/>
      <c r="B86" s="44"/>
      <c r="C86" s="297" t="s">
        <v>689</v>
      </c>
      <c r="D86" s="38"/>
      <c r="E86" s="38"/>
      <c r="F86" s="38"/>
      <c r="G86" s="38"/>
      <c r="H86" s="44"/>
    </row>
    <row r="87" spans="1:8" s="2" customFormat="1" ht="16.8" customHeight="1">
      <c r="A87" s="38"/>
      <c r="B87" s="44"/>
      <c r="C87" s="295" t="s">
        <v>356</v>
      </c>
      <c r="D87" s="295" t="s">
        <v>357</v>
      </c>
      <c r="E87" s="17" t="s">
        <v>104</v>
      </c>
      <c r="F87" s="296">
        <v>260</v>
      </c>
      <c r="G87" s="38"/>
      <c r="H87" s="44"/>
    </row>
    <row r="88" spans="1:8" s="2" customFormat="1" ht="16.8" customHeight="1">
      <c r="A88" s="38"/>
      <c r="B88" s="44"/>
      <c r="C88" s="295" t="s">
        <v>360</v>
      </c>
      <c r="D88" s="295" t="s">
        <v>361</v>
      </c>
      <c r="E88" s="17" t="s">
        <v>104</v>
      </c>
      <c r="F88" s="296">
        <v>260</v>
      </c>
      <c r="G88" s="38"/>
      <c r="H88" s="44"/>
    </row>
    <row r="89" spans="1:8" s="2" customFormat="1" ht="16.8" customHeight="1">
      <c r="A89" s="38"/>
      <c r="B89" s="44"/>
      <c r="C89" s="295" t="s">
        <v>364</v>
      </c>
      <c r="D89" s="295" t="s">
        <v>365</v>
      </c>
      <c r="E89" s="17" t="s">
        <v>104</v>
      </c>
      <c r="F89" s="296">
        <v>260</v>
      </c>
      <c r="G89" s="38"/>
      <c r="H89" s="44"/>
    </row>
    <row r="90" spans="1:8" s="2" customFormat="1" ht="16.8" customHeight="1">
      <c r="A90" s="38"/>
      <c r="B90" s="44"/>
      <c r="C90" s="291" t="s">
        <v>123</v>
      </c>
      <c r="D90" s="292" t="s">
        <v>124</v>
      </c>
      <c r="E90" s="293" t="s">
        <v>95</v>
      </c>
      <c r="F90" s="294">
        <v>276</v>
      </c>
      <c r="G90" s="38"/>
      <c r="H90" s="44"/>
    </row>
    <row r="91" spans="1:8" s="2" customFormat="1" ht="16.8" customHeight="1">
      <c r="A91" s="38"/>
      <c r="B91" s="44"/>
      <c r="C91" s="295" t="s">
        <v>1</v>
      </c>
      <c r="D91" s="295" t="s">
        <v>692</v>
      </c>
      <c r="E91" s="17" t="s">
        <v>1</v>
      </c>
      <c r="F91" s="296">
        <v>276</v>
      </c>
      <c r="G91" s="38"/>
      <c r="H91" s="44"/>
    </row>
    <row r="92" spans="1:8" s="2" customFormat="1" ht="16.8" customHeight="1">
      <c r="A92" s="38"/>
      <c r="B92" s="44"/>
      <c r="C92" s="297" t="s">
        <v>689</v>
      </c>
      <c r="D92" s="38"/>
      <c r="E92" s="38"/>
      <c r="F92" s="38"/>
      <c r="G92" s="38"/>
      <c r="H92" s="44"/>
    </row>
    <row r="93" spans="1:8" s="2" customFormat="1" ht="16.8" customHeight="1">
      <c r="A93" s="38"/>
      <c r="B93" s="44"/>
      <c r="C93" s="295" t="s">
        <v>232</v>
      </c>
      <c r="D93" s="295" t="s">
        <v>233</v>
      </c>
      <c r="E93" s="17" t="s">
        <v>95</v>
      </c>
      <c r="F93" s="296">
        <v>276</v>
      </c>
      <c r="G93" s="38"/>
      <c r="H93" s="44"/>
    </row>
    <row r="94" spans="1:8" s="2" customFormat="1" ht="12">
      <c r="A94" s="38"/>
      <c r="B94" s="44"/>
      <c r="C94" s="295" t="s">
        <v>244</v>
      </c>
      <c r="D94" s="295" t="s">
        <v>245</v>
      </c>
      <c r="E94" s="17" t="s">
        <v>95</v>
      </c>
      <c r="F94" s="296">
        <v>276</v>
      </c>
      <c r="G94" s="38"/>
      <c r="H94" s="44"/>
    </row>
    <row r="95" spans="1:8" s="2" customFormat="1" ht="16.8" customHeight="1">
      <c r="A95" s="38"/>
      <c r="B95" s="44"/>
      <c r="C95" s="295" t="s">
        <v>255</v>
      </c>
      <c r="D95" s="295" t="s">
        <v>256</v>
      </c>
      <c r="E95" s="17" t="s">
        <v>95</v>
      </c>
      <c r="F95" s="296">
        <v>276</v>
      </c>
      <c r="G95" s="38"/>
      <c r="H95" s="44"/>
    </row>
    <row r="96" spans="1:8" s="2" customFormat="1" ht="16.8" customHeight="1">
      <c r="A96" s="38"/>
      <c r="B96" s="44"/>
      <c r="C96" s="295" t="s">
        <v>237</v>
      </c>
      <c r="D96" s="295" t="s">
        <v>238</v>
      </c>
      <c r="E96" s="17" t="s">
        <v>239</v>
      </c>
      <c r="F96" s="296">
        <v>55.2</v>
      </c>
      <c r="G96" s="38"/>
      <c r="H96" s="44"/>
    </row>
    <row r="97" spans="1:8" s="2" customFormat="1" ht="16.8" customHeight="1">
      <c r="A97" s="38"/>
      <c r="B97" s="44"/>
      <c r="C97" s="295" t="s">
        <v>248</v>
      </c>
      <c r="D97" s="295" t="s">
        <v>249</v>
      </c>
      <c r="E97" s="17" t="s">
        <v>224</v>
      </c>
      <c r="F97" s="296">
        <v>120.75</v>
      </c>
      <c r="G97" s="38"/>
      <c r="H97" s="44"/>
    </row>
    <row r="98" spans="1:8" s="2" customFormat="1" ht="26.4" customHeight="1">
      <c r="A98" s="38"/>
      <c r="B98" s="44"/>
      <c r="C98" s="290" t="s">
        <v>693</v>
      </c>
      <c r="D98" s="290" t="s">
        <v>88</v>
      </c>
      <c r="E98" s="38"/>
      <c r="F98" s="38"/>
      <c r="G98" s="38"/>
      <c r="H98" s="44"/>
    </row>
    <row r="99" spans="1:8" s="2" customFormat="1" ht="16.8" customHeight="1">
      <c r="A99" s="38"/>
      <c r="B99" s="44"/>
      <c r="C99" s="291" t="s">
        <v>420</v>
      </c>
      <c r="D99" s="292" t="s">
        <v>421</v>
      </c>
      <c r="E99" s="293" t="s">
        <v>104</v>
      </c>
      <c r="F99" s="294">
        <v>349</v>
      </c>
      <c r="G99" s="38"/>
      <c r="H99" s="44"/>
    </row>
    <row r="100" spans="1:8" s="2" customFormat="1" ht="16.8" customHeight="1">
      <c r="A100" s="38"/>
      <c r="B100" s="44"/>
      <c r="C100" s="295" t="s">
        <v>1</v>
      </c>
      <c r="D100" s="295" t="s">
        <v>694</v>
      </c>
      <c r="E100" s="17" t="s">
        <v>1</v>
      </c>
      <c r="F100" s="296">
        <v>292</v>
      </c>
      <c r="G100" s="38"/>
      <c r="H100" s="44"/>
    </row>
    <row r="101" spans="1:8" s="2" customFormat="1" ht="16.8" customHeight="1">
      <c r="A101" s="38"/>
      <c r="B101" s="44"/>
      <c r="C101" s="295" t="s">
        <v>1</v>
      </c>
      <c r="D101" s="295" t="s">
        <v>695</v>
      </c>
      <c r="E101" s="17" t="s">
        <v>1</v>
      </c>
      <c r="F101" s="296">
        <v>57</v>
      </c>
      <c r="G101" s="38"/>
      <c r="H101" s="44"/>
    </row>
    <row r="102" spans="1:8" s="2" customFormat="1" ht="16.8" customHeight="1">
      <c r="A102" s="38"/>
      <c r="B102" s="44"/>
      <c r="C102" s="295" t="s">
        <v>1</v>
      </c>
      <c r="D102" s="295" t="s">
        <v>215</v>
      </c>
      <c r="E102" s="17" t="s">
        <v>1</v>
      </c>
      <c r="F102" s="296">
        <v>349</v>
      </c>
      <c r="G102" s="38"/>
      <c r="H102" s="44"/>
    </row>
    <row r="103" spans="1:8" s="2" customFormat="1" ht="16.8" customHeight="1">
      <c r="A103" s="38"/>
      <c r="B103" s="44"/>
      <c r="C103" s="297" t="s">
        <v>689</v>
      </c>
      <c r="D103" s="38"/>
      <c r="E103" s="38"/>
      <c r="F103" s="38"/>
      <c r="G103" s="38"/>
      <c r="H103" s="44"/>
    </row>
    <row r="104" spans="1:8" s="2" customFormat="1" ht="12">
      <c r="A104" s="38"/>
      <c r="B104" s="44"/>
      <c r="C104" s="295" t="s">
        <v>510</v>
      </c>
      <c r="D104" s="295" t="s">
        <v>511</v>
      </c>
      <c r="E104" s="17" t="s">
        <v>104</v>
      </c>
      <c r="F104" s="296">
        <v>349</v>
      </c>
      <c r="G104" s="38"/>
      <c r="H104" s="44"/>
    </row>
    <row r="105" spans="1:8" s="2" customFormat="1" ht="16.8" customHeight="1">
      <c r="A105" s="38"/>
      <c r="B105" s="44"/>
      <c r="C105" s="295" t="s">
        <v>518</v>
      </c>
      <c r="D105" s="295" t="s">
        <v>519</v>
      </c>
      <c r="E105" s="17" t="s">
        <v>104</v>
      </c>
      <c r="F105" s="296">
        <v>349</v>
      </c>
      <c r="G105" s="38"/>
      <c r="H105" s="44"/>
    </row>
    <row r="106" spans="1:8" s="2" customFormat="1" ht="16.8" customHeight="1">
      <c r="A106" s="38"/>
      <c r="B106" s="44"/>
      <c r="C106" s="295" t="s">
        <v>545</v>
      </c>
      <c r="D106" s="295" t="s">
        <v>546</v>
      </c>
      <c r="E106" s="17" t="s">
        <v>547</v>
      </c>
      <c r="F106" s="296">
        <v>0.349</v>
      </c>
      <c r="G106" s="38"/>
      <c r="H106" s="44"/>
    </row>
    <row r="107" spans="1:8" s="2" customFormat="1" ht="16.8" customHeight="1">
      <c r="A107" s="38"/>
      <c r="B107" s="44"/>
      <c r="C107" s="295" t="s">
        <v>598</v>
      </c>
      <c r="D107" s="295" t="s">
        <v>599</v>
      </c>
      <c r="E107" s="17" t="s">
        <v>104</v>
      </c>
      <c r="F107" s="296">
        <v>349</v>
      </c>
      <c r="G107" s="38"/>
      <c r="H107" s="44"/>
    </row>
    <row r="108" spans="1:8" s="2" customFormat="1" ht="16.8" customHeight="1">
      <c r="A108" s="38"/>
      <c r="B108" s="44"/>
      <c r="C108" s="291" t="s">
        <v>412</v>
      </c>
      <c r="D108" s="292" t="s">
        <v>413</v>
      </c>
      <c r="E108" s="293" t="s">
        <v>300</v>
      </c>
      <c r="F108" s="294">
        <v>9</v>
      </c>
      <c r="G108" s="38"/>
      <c r="H108" s="44"/>
    </row>
    <row r="109" spans="1:8" s="2" customFormat="1" ht="16.8" customHeight="1">
      <c r="A109" s="38"/>
      <c r="B109" s="44"/>
      <c r="C109" s="295" t="s">
        <v>1</v>
      </c>
      <c r="D109" s="295" t="s">
        <v>696</v>
      </c>
      <c r="E109" s="17" t="s">
        <v>1</v>
      </c>
      <c r="F109" s="296">
        <v>7</v>
      </c>
      <c r="G109" s="38"/>
      <c r="H109" s="44"/>
    </row>
    <row r="110" spans="1:8" s="2" customFormat="1" ht="16.8" customHeight="1">
      <c r="A110" s="38"/>
      <c r="B110" s="44"/>
      <c r="C110" s="295" t="s">
        <v>1</v>
      </c>
      <c r="D110" s="295" t="s">
        <v>697</v>
      </c>
      <c r="E110" s="17" t="s">
        <v>1</v>
      </c>
      <c r="F110" s="296">
        <v>2</v>
      </c>
      <c r="G110" s="38"/>
      <c r="H110" s="44"/>
    </row>
    <row r="111" spans="1:8" s="2" customFormat="1" ht="16.8" customHeight="1">
      <c r="A111" s="38"/>
      <c r="B111" s="44"/>
      <c r="C111" s="295" t="s">
        <v>1</v>
      </c>
      <c r="D111" s="295" t="s">
        <v>215</v>
      </c>
      <c r="E111" s="17" t="s">
        <v>1</v>
      </c>
      <c r="F111" s="296">
        <v>9</v>
      </c>
      <c r="G111" s="38"/>
      <c r="H111" s="44"/>
    </row>
    <row r="112" spans="1:8" s="2" customFormat="1" ht="16.8" customHeight="1">
      <c r="A112" s="38"/>
      <c r="B112" s="44"/>
      <c r="C112" s="297" t="s">
        <v>689</v>
      </c>
      <c r="D112" s="38"/>
      <c r="E112" s="38"/>
      <c r="F112" s="38"/>
      <c r="G112" s="38"/>
      <c r="H112" s="44"/>
    </row>
    <row r="113" spans="1:8" s="2" customFormat="1" ht="16.8" customHeight="1">
      <c r="A113" s="38"/>
      <c r="B113" s="44"/>
      <c r="C113" s="295" t="s">
        <v>449</v>
      </c>
      <c r="D113" s="295" t="s">
        <v>450</v>
      </c>
      <c r="E113" s="17" t="s">
        <v>300</v>
      </c>
      <c r="F113" s="296">
        <v>45</v>
      </c>
      <c r="G113" s="38"/>
      <c r="H113" s="44"/>
    </row>
    <row r="114" spans="1:8" s="2" customFormat="1" ht="16.8" customHeight="1">
      <c r="A114" s="38"/>
      <c r="B114" s="44"/>
      <c r="C114" s="295" t="s">
        <v>476</v>
      </c>
      <c r="D114" s="295" t="s">
        <v>477</v>
      </c>
      <c r="E114" s="17" t="s">
        <v>300</v>
      </c>
      <c r="F114" s="296">
        <v>9</v>
      </c>
      <c r="G114" s="38"/>
      <c r="H114" s="44"/>
    </row>
    <row r="115" spans="1:8" s="2" customFormat="1" ht="16.8" customHeight="1">
      <c r="A115" s="38"/>
      <c r="B115" s="44"/>
      <c r="C115" s="295" t="s">
        <v>503</v>
      </c>
      <c r="D115" s="295" t="s">
        <v>504</v>
      </c>
      <c r="E115" s="17" t="s">
        <v>300</v>
      </c>
      <c r="F115" s="296">
        <v>9</v>
      </c>
      <c r="G115" s="38"/>
      <c r="H115" s="44"/>
    </row>
    <row r="116" spans="1:8" s="2" customFormat="1" ht="16.8" customHeight="1">
      <c r="A116" s="38"/>
      <c r="B116" s="44"/>
      <c r="C116" s="295" t="s">
        <v>557</v>
      </c>
      <c r="D116" s="295" t="s">
        <v>558</v>
      </c>
      <c r="E116" s="17" t="s">
        <v>113</v>
      </c>
      <c r="F116" s="296">
        <v>9</v>
      </c>
      <c r="G116" s="38"/>
      <c r="H116" s="44"/>
    </row>
    <row r="117" spans="1:8" s="2" customFormat="1" ht="16.8" customHeight="1">
      <c r="A117" s="38"/>
      <c r="B117" s="44"/>
      <c r="C117" s="295" t="s">
        <v>624</v>
      </c>
      <c r="D117" s="295" t="s">
        <v>625</v>
      </c>
      <c r="E117" s="17" t="s">
        <v>300</v>
      </c>
      <c r="F117" s="296">
        <v>9</v>
      </c>
      <c r="G117" s="38"/>
      <c r="H117" s="44"/>
    </row>
    <row r="118" spans="1:8" s="2" customFormat="1" ht="16.8" customHeight="1">
      <c r="A118" s="38"/>
      <c r="B118" s="44"/>
      <c r="C118" s="295" t="s">
        <v>487</v>
      </c>
      <c r="D118" s="295" t="s">
        <v>488</v>
      </c>
      <c r="E118" s="17" t="s">
        <v>300</v>
      </c>
      <c r="F118" s="296">
        <v>9</v>
      </c>
      <c r="G118" s="38"/>
      <c r="H118" s="44"/>
    </row>
    <row r="119" spans="1:8" s="2" customFormat="1" ht="16.8" customHeight="1">
      <c r="A119" s="38"/>
      <c r="B119" s="44"/>
      <c r="C119" s="291" t="s">
        <v>414</v>
      </c>
      <c r="D119" s="292" t="s">
        <v>415</v>
      </c>
      <c r="E119" s="293" t="s">
        <v>300</v>
      </c>
      <c r="F119" s="294">
        <v>22</v>
      </c>
      <c r="G119" s="38"/>
      <c r="H119" s="44"/>
    </row>
    <row r="120" spans="1:8" s="2" customFormat="1" ht="16.8" customHeight="1">
      <c r="A120" s="38"/>
      <c r="B120" s="44"/>
      <c r="C120" s="295" t="s">
        <v>1</v>
      </c>
      <c r="D120" s="295" t="s">
        <v>698</v>
      </c>
      <c r="E120" s="17" t="s">
        <v>1</v>
      </c>
      <c r="F120" s="296">
        <v>18</v>
      </c>
      <c r="G120" s="38"/>
      <c r="H120" s="44"/>
    </row>
    <row r="121" spans="1:8" s="2" customFormat="1" ht="16.8" customHeight="1">
      <c r="A121" s="38"/>
      <c r="B121" s="44"/>
      <c r="C121" s="295" t="s">
        <v>1</v>
      </c>
      <c r="D121" s="295" t="s">
        <v>699</v>
      </c>
      <c r="E121" s="17" t="s">
        <v>1</v>
      </c>
      <c r="F121" s="296">
        <v>4</v>
      </c>
      <c r="G121" s="38"/>
      <c r="H121" s="44"/>
    </row>
    <row r="122" spans="1:8" s="2" customFormat="1" ht="16.8" customHeight="1">
      <c r="A122" s="38"/>
      <c r="B122" s="44"/>
      <c r="C122" s="295" t="s">
        <v>1</v>
      </c>
      <c r="D122" s="295" t="s">
        <v>215</v>
      </c>
      <c r="E122" s="17" t="s">
        <v>1</v>
      </c>
      <c r="F122" s="296">
        <v>22</v>
      </c>
      <c r="G122" s="38"/>
      <c r="H122" s="44"/>
    </row>
    <row r="123" spans="1:8" s="2" customFormat="1" ht="16.8" customHeight="1">
      <c r="A123" s="38"/>
      <c r="B123" s="44"/>
      <c r="C123" s="297" t="s">
        <v>689</v>
      </c>
      <c r="D123" s="38"/>
      <c r="E123" s="38"/>
      <c r="F123" s="38"/>
      <c r="G123" s="38"/>
      <c r="H123" s="44"/>
    </row>
    <row r="124" spans="1:8" s="2" customFormat="1" ht="16.8" customHeight="1">
      <c r="A124" s="38"/>
      <c r="B124" s="44"/>
      <c r="C124" s="295" t="s">
        <v>455</v>
      </c>
      <c r="D124" s="295" t="s">
        <v>456</v>
      </c>
      <c r="E124" s="17" t="s">
        <v>300</v>
      </c>
      <c r="F124" s="296">
        <v>88</v>
      </c>
      <c r="G124" s="38"/>
      <c r="H124" s="44"/>
    </row>
    <row r="125" spans="1:8" s="2" customFormat="1" ht="12">
      <c r="A125" s="38"/>
      <c r="B125" s="44"/>
      <c r="C125" s="295" t="s">
        <v>460</v>
      </c>
      <c r="D125" s="295" t="s">
        <v>461</v>
      </c>
      <c r="E125" s="17" t="s">
        <v>300</v>
      </c>
      <c r="F125" s="296">
        <v>22</v>
      </c>
      <c r="G125" s="38"/>
      <c r="H125" s="44"/>
    </row>
    <row r="126" spans="1:8" s="2" customFormat="1" ht="16.8" customHeight="1">
      <c r="A126" s="38"/>
      <c r="B126" s="44"/>
      <c r="C126" s="295" t="s">
        <v>463</v>
      </c>
      <c r="D126" s="295" t="s">
        <v>464</v>
      </c>
      <c r="E126" s="17" t="s">
        <v>300</v>
      </c>
      <c r="F126" s="296">
        <v>22</v>
      </c>
      <c r="G126" s="38"/>
      <c r="H126" s="44"/>
    </row>
    <row r="127" spans="1:8" s="2" customFormat="1" ht="16.8" customHeight="1">
      <c r="A127" s="38"/>
      <c r="B127" s="44"/>
      <c r="C127" s="291" t="s">
        <v>416</v>
      </c>
      <c r="D127" s="292" t="s">
        <v>417</v>
      </c>
      <c r="E127" s="293" t="s">
        <v>300</v>
      </c>
      <c r="F127" s="294">
        <v>9</v>
      </c>
      <c r="G127" s="38"/>
      <c r="H127" s="44"/>
    </row>
    <row r="128" spans="1:8" s="2" customFormat="1" ht="16.8" customHeight="1">
      <c r="A128" s="38"/>
      <c r="B128" s="44"/>
      <c r="C128" s="295" t="s">
        <v>1</v>
      </c>
      <c r="D128" s="295" t="s">
        <v>696</v>
      </c>
      <c r="E128" s="17" t="s">
        <v>1</v>
      </c>
      <c r="F128" s="296">
        <v>7</v>
      </c>
      <c r="G128" s="38"/>
      <c r="H128" s="44"/>
    </row>
    <row r="129" spans="1:8" s="2" customFormat="1" ht="16.8" customHeight="1">
      <c r="A129" s="38"/>
      <c r="B129" s="44"/>
      <c r="C129" s="295" t="s">
        <v>1</v>
      </c>
      <c r="D129" s="295" t="s">
        <v>697</v>
      </c>
      <c r="E129" s="17" t="s">
        <v>1</v>
      </c>
      <c r="F129" s="296">
        <v>2</v>
      </c>
      <c r="G129" s="38"/>
      <c r="H129" s="44"/>
    </row>
    <row r="130" spans="1:8" s="2" customFormat="1" ht="16.8" customHeight="1">
      <c r="A130" s="38"/>
      <c r="B130" s="44"/>
      <c r="C130" s="295" t="s">
        <v>1</v>
      </c>
      <c r="D130" s="295" t="s">
        <v>215</v>
      </c>
      <c r="E130" s="17" t="s">
        <v>1</v>
      </c>
      <c r="F130" s="296">
        <v>9</v>
      </c>
      <c r="G130" s="38"/>
      <c r="H130" s="44"/>
    </row>
    <row r="131" spans="1:8" s="2" customFormat="1" ht="16.8" customHeight="1">
      <c r="A131" s="38"/>
      <c r="B131" s="44"/>
      <c r="C131" s="297" t="s">
        <v>689</v>
      </c>
      <c r="D131" s="38"/>
      <c r="E131" s="38"/>
      <c r="F131" s="38"/>
      <c r="G131" s="38"/>
      <c r="H131" s="44"/>
    </row>
    <row r="132" spans="1:8" s="2" customFormat="1" ht="16.8" customHeight="1">
      <c r="A132" s="38"/>
      <c r="B132" s="44"/>
      <c r="C132" s="295" t="s">
        <v>467</v>
      </c>
      <c r="D132" s="295" t="s">
        <v>468</v>
      </c>
      <c r="E132" s="17" t="s">
        <v>300</v>
      </c>
      <c r="F132" s="296">
        <v>9</v>
      </c>
      <c r="G132" s="38"/>
      <c r="H132" s="44"/>
    </row>
    <row r="133" spans="1:8" s="2" customFormat="1" ht="16.8" customHeight="1">
      <c r="A133" s="38"/>
      <c r="B133" s="44"/>
      <c r="C133" s="295" t="s">
        <v>613</v>
      </c>
      <c r="D133" s="295" t="s">
        <v>614</v>
      </c>
      <c r="E133" s="17" t="s">
        <v>300</v>
      </c>
      <c r="F133" s="296">
        <v>9</v>
      </c>
      <c r="G133" s="38"/>
      <c r="H133" s="44"/>
    </row>
    <row r="134" spans="1:8" s="2" customFormat="1" ht="16.8" customHeight="1">
      <c r="A134" s="38"/>
      <c r="B134" s="44"/>
      <c r="C134" s="295" t="s">
        <v>616</v>
      </c>
      <c r="D134" s="295" t="s">
        <v>617</v>
      </c>
      <c r="E134" s="17" t="s">
        <v>300</v>
      </c>
      <c r="F134" s="296">
        <v>9</v>
      </c>
      <c r="G134" s="38"/>
      <c r="H134" s="44"/>
    </row>
    <row r="135" spans="1:8" s="2" customFormat="1" ht="16.8" customHeight="1">
      <c r="A135" s="38"/>
      <c r="B135" s="44"/>
      <c r="C135" s="295" t="s">
        <v>470</v>
      </c>
      <c r="D135" s="295" t="s">
        <v>471</v>
      </c>
      <c r="E135" s="17" t="s">
        <v>300</v>
      </c>
      <c r="F135" s="296">
        <v>9</v>
      </c>
      <c r="G135" s="38"/>
      <c r="H135" s="44"/>
    </row>
    <row r="136" spans="1:8" s="2" customFormat="1" ht="16.8" customHeight="1">
      <c r="A136" s="38"/>
      <c r="B136" s="44"/>
      <c r="C136" s="291" t="s">
        <v>418</v>
      </c>
      <c r="D136" s="292" t="s">
        <v>419</v>
      </c>
      <c r="E136" s="293" t="s">
        <v>300</v>
      </c>
      <c r="F136" s="294">
        <v>9</v>
      </c>
      <c r="G136" s="38"/>
      <c r="H136" s="44"/>
    </row>
    <row r="137" spans="1:8" s="2" customFormat="1" ht="16.8" customHeight="1">
      <c r="A137" s="38"/>
      <c r="B137" s="44"/>
      <c r="C137" s="295" t="s">
        <v>1</v>
      </c>
      <c r="D137" s="295" t="s">
        <v>696</v>
      </c>
      <c r="E137" s="17" t="s">
        <v>1</v>
      </c>
      <c r="F137" s="296">
        <v>7</v>
      </c>
      <c r="G137" s="38"/>
      <c r="H137" s="44"/>
    </row>
    <row r="138" spans="1:8" s="2" customFormat="1" ht="16.8" customHeight="1">
      <c r="A138" s="38"/>
      <c r="B138" s="44"/>
      <c r="C138" s="295" t="s">
        <v>1</v>
      </c>
      <c r="D138" s="295" t="s">
        <v>697</v>
      </c>
      <c r="E138" s="17" t="s">
        <v>1</v>
      </c>
      <c r="F138" s="296">
        <v>2</v>
      </c>
      <c r="G138" s="38"/>
      <c r="H138" s="44"/>
    </row>
    <row r="139" spans="1:8" s="2" customFormat="1" ht="16.8" customHeight="1">
      <c r="A139" s="38"/>
      <c r="B139" s="44"/>
      <c r="C139" s="295" t="s">
        <v>1</v>
      </c>
      <c r="D139" s="295" t="s">
        <v>215</v>
      </c>
      <c r="E139" s="17" t="s">
        <v>1</v>
      </c>
      <c r="F139" s="296">
        <v>9</v>
      </c>
      <c r="G139" s="38"/>
      <c r="H139" s="44"/>
    </row>
    <row r="140" spans="1:8" s="2" customFormat="1" ht="16.8" customHeight="1">
      <c r="A140" s="38"/>
      <c r="B140" s="44"/>
      <c r="C140" s="297" t="s">
        <v>689</v>
      </c>
      <c r="D140" s="38"/>
      <c r="E140" s="38"/>
      <c r="F140" s="38"/>
      <c r="G140" s="38"/>
      <c r="H140" s="44"/>
    </row>
    <row r="141" spans="1:8" s="2" customFormat="1" ht="16.8" customHeight="1">
      <c r="A141" s="38"/>
      <c r="B141" s="44"/>
      <c r="C141" s="295" t="s">
        <v>490</v>
      </c>
      <c r="D141" s="295" t="s">
        <v>491</v>
      </c>
      <c r="E141" s="17" t="s">
        <v>300</v>
      </c>
      <c r="F141" s="296">
        <v>9</v>
      </c>
      <c r="G141" s="38"/>
      <c r="H141" s="44"/>
    </row>
    <row r="142" spans="1:8" s="2" customFormat="1" ht="16.8" customHeight="1">
      <c r="A142" s="38"/>
      <c r="B142" s="44"/>
      <c r="C142" s="295" t="s">
        <v>493</v>
      </c>
      <c r="D142" s="295" t="s">
        <v>494</v>
      </c>
      <c r="E142" s="17" t="s">
        <v>300</v>
      </c>
      <c r="F142" s="296">
        <v>1</v>
      </c>
      <c r="G142" s="38"/>
      <c r="H142" s="44"/>
    </row>
    <row r="143" spans="1:8" s="2" customFormat="1" ht="16.8" customHeight="1">
      <c r="A143" s="38"/>
      <c r="B143" s="44"/>
      <c r="C143" s="291" t="s">
        <v>423</v>
      </c>
      <c r="D143" s="292" t="s">
        <v>424</v>
      </c>
      <c r="E143" s="293" t="s">
        <v>104</v>
      </c>
      <c r="F143" s="294">
        <v>90</v>
      </c>
      <c r="G143" s="38"/>
      <c r="H143" s="44"/>
    </row>
    <row r="144" spans="1:8" s="2" customFormat="1" ht="16.8" customHeight="1">
      <c r="A144" s="38"/>
      <c r="B144" s="44"/>
      <c r="C144" s="295" t="s">
        <v>1</v>
      </c>
      <c r="D144" s="295" t="s">
        <v>700</v>
      </c>
      <c r="E144" s="17" t="s">
        <v>1</v>
      </c>
      <c r="F144" s="296">
        <v>70</v>
      </c>
      <c r="G144" s="38"/>
      <c r="H144" s="44"/>
    </row>
    <row r="145" spans="1:8" s="2" customFormat="1" ht="16.8" customHeight="1">
      <c r="A145" s="38"/>
      <c r="B145" s="44"/>
      <c r="C145" s="295" t="s">
        <v>1</v>
      </c>
      <c r="D145" s="295" t="s">
        <v>701</v>
      </c>
      <c r="E145" s="17" t="s">
        <v>1</v>
      </c>
      <c r="F145" s="296">
        <v>20</v>
      </c>
      <c r="G145" s="38"/>
      <c r="H145" s="44"/>
    </row>
    <row r="146" spans="1:8" s="2" customFormat="1" ht="16.8" customHeight="1">
      <c r="A146" s="38"/>
      <c r="B146" s="44"/>
      <c r="C146" s="295" t="s">
        <v>1</v>
      </c>
      <c r="D146" s="295" t="s">
        <v>215</v>
      </c>
      <c r="E146" s="17" t="s">
        <v>1</v>
      </c>
      <c r="F146" s="296">
        <v>90</v>
      </c>
      <c r="G146" s="38"/>
      <c r="H146" s="44"/>
    </row>
    <row r="147" spans="1:8" s="2" customFormat="1" ht="16.8" customHeight="1">
      <c r="A147" s="38"/>
      <c r="B147" s="44"/>
      <c r="C147" s="297" t="s">
        <v>689</v>
      </c>
      <c r="D147" s="38"/>
      <c r="E147" s="38"/>
      <c r="F147" s="38"/>
      <c r="G147" s="38"/>
      <c r="H147" s="44"/>
    </row>
    <row r="148" spans="1:8" s="2" customFormat="1" ht="16.8" customHeight="1">
      <c r="A148" s="38"/>
      <c r="B148" s="44"/>
      <c r="C148" s="295" t="s">
        <v>524</v>
      </c>
      <c r="D148" s="295" t="s">
        <v>525</v>
      </c>
      <c r="E148" s="17" t="s">
        <v>104</v>
      </c>
      <c r="F148" s="296">
        <v>90</v>
      </c>
      <c r="G148" s="38"/>
      <c r="H148" s="44"/>
    </row>
    <row r="149" spans="1:8" s="2" customFormat="1" ht="16.8" customHeight="1">
      <c r="A149" s="38"/>
      <c r="B149" s="44"/>
      <c r="C149" s="291" t="s">
        <v>432</v>
      </c>
      <c r="D149" s="292" t="s">
        <v>433</v>
      </c>
      <c r="E149" s="293" t="s">
        <v>104</v>
      </c>
      <c r="F149" s="294">
        <v>295</v>
      </c>
      <c r="G149" s="38"/>
      <c r="H149" s="44"/>
    </row>
    <row r="150" spans="1:8" s="2" customFormat="1" ht="16.8" customHeight="1">
      <c r="A150" s="38"/>
      <c r="B150" s="44"/>
      <c r="C150" s="295" t="s">
        <v>1</v>
      </c>
      <c r="D150" s="295" t="s">
        <v>702</v>
      </c>
      <c r="E150" s="17" t="s">
        <v>1</v>
      </c>
      <c r="F150" s="296">
        <v>250</v>
      </c>
      <c r="G150" s="38"/>
      <c r="H150" s="44"/>
    </row>
    <row r="151" spans="1:8" s="2" customFormat="1" ht="16.8" customHeight="1">
      <c r="A151" s="38"/>
      <c r="B151" s="44"/>
      <c r="C151" s="295" t="s">
        <v>1</v>
      </c>
      <c r="D151" s="295" t="s">
        <v>703</v>
      </c>
      <c r="E151" s="17" t="s">
        <v>1</v>
      </c>
      <c r="F151" s="296">
        <v>45</v>
      </c>
      <c r="G151" s="38"/>
      <c r="H151" s="44"/>
    </row>
    <row r="152" spans="1:8" s="2" customFormat="1" ht="16.8" customHeight="1">
      <c r="A152" s="38"/>
      <c r="B152" s="44"/>
      <c r="C152" s="295" t="s">
        <v>1</v>
      </c>
      <c r="D152" s="295" t="s">
        <v>215</v>
      </c>
      <c r="E152" s="17" t="s">
        <v>1</v>
      </c>
      <c r="F152" s="296">
        <v>295</v>
      </c>
      <c r="G152" s="38"/>
      <c r="H152" s="44"/>
    </row>
    <row r="153" spans="1:8" s="2" customFormat="1" ht="16.8" customHeight="1">
      <c r="A153" s="38"/>
      <c r="B153" s="44"/>
      <c r="C153" s="297" t="s">
        <v>689</v>
      </c>
      <c r="D153" s="38"/>
      <c r="E153" s="38"/>
      <c r="F153" s="38"/>
      <c r="G153" s="38"/>
      <c r="H153" s="44"/>
    </row>
    <row r="154" spans="1:8" s="2" customFormat="1" ht="16.8" customHeight="1">
      <c r="A154" s="38"/>
      <c r="B154" s="44"/>
      <c r="C154" s="295" t="s">
        <v>563</v>
      </c>
      <c r="D154" s="295" t="s">
        <v>564</v>
      </c>
      <c r="E154" s="17" t="s">
        <v>104</v>
      </c>
      <c r="F154" s="296">
        <v>295</v>
      </c>
      <c r="G154" s="38"/>
      <c r="H154" s="44"/>
    </row>
    <row r="155" spans="1:8" s="2" customFormat="1" ht="12">
      <c r="A155" s="38"/>
      <c r="B155" s="44"/>
      <c r="C155" s="295" t="s">
        <v>582</v>
      </c>
      <c r="D155" s="295" t="s">
        <v>583</v>
      </c>
      <c r="E155" s="17" t="s">
        <v>104</v>
      </c>
      <c r="F155" s="296">
        <v>295</v>
      </c>
      <c r="G155" s="38"/>
      <c r="H155" s="44"/>
    </row>
    <row r="156" spans="1:8" s="2" customFormat="1" ht="16.8" customHeight="1">
      <c r="A156" s="38"/>
      <c r="B156" s="44"/>
      <c r="C156" s="295" t="s">
        <v>590</v>
      </c>
      <c r="D156" s="295" t="s">
        <v>591</v>
      </c>
      <c r="E156" s="17" t="s">
        <v>104</v>
      </c>
      <c r="F156" s="296">
        <v>295</v>
      </c>
      <c r="G156" s="38"/>
      <c r="H156" s="44"/>
    </row>
    <row r="157" spans="1:8" s="2" customFormat="1" ht="16.8" customHeight="1">
      <c r="A157" s="38"/>
      <c r="B157" s="44"/>
      <c r="C157" s="291" t="s">
        <v>426</v>
      </c>
      <c r="D157" s="292" t="s">
        <v>427</v>
      </c>
      <c r="E157" s="293" t="s">
        <v>104</v>
      </c>
      <c r="F157" s="294">
        <v>0</v>
      </c>
      <c r="G157" s="38"/>
      <c r="H157" s="44"/>
    </row>
    <row r="158" spans="1:8" s="2" customFormat="1" ht="16.8" customHeight="1">
      <c r="A158" s="38"/>
      <c r="B158" s="44"/>
      <c r="C158" s="297" t="s">
        <v>689</v>
      </c>
      <c r="D158" s="38"/>
      <c r="E158" s="38"/>
      <c r="F158" s="38"/>
      <c r="G158" s="38"/>
      <c r="H158" s="44"/>
    </row>
    <row r="159" spans="1:8" s="2" customFormat="1" ht="16.8" customHeight="1">
      <c r="A159" s="38"/>
      <c r="B159" s="44"/>
      <c r="C159" s="295" t="s">
        <v>590</v>
      </c>
      <c r="D159" s="295" t="s">
        <v>591</v>
      </c>
      <c r="E159" s="17" t="s">
        <v>104</v>
      </c>
      <c r="F159" s="296">
        <v>295</v>
      </c>
      <c r="G159" s="38"/>
      <c r="H159" s="44"/>
    </row>
    <row r="160" spans="1:8" s="2" customFormat="1" ht="16.8" customHeight="1">
      <c r="A160" s="38"/>
      <c r="B160" s="44"/>
      <c r="C160" s="291" t="s">
        <v>429</v>
      </c>
      <c r="D160" s="292" t="s">
        <v>430</v>
      </c>
      <c r="E160" s="293" t="s">
        <v>113</v>
      </c>
      <c r="F160" s="294">
        <v>9.72</v>
      </c>
      <c r="G160" s="38"/>
      <c r="H160" s="44"/>
    </row>
    <row r="161" spans="1:8" s="2" customFormat="1" ht="16.8" customHeight="1">
      <c r="A161" s="38"/>
      <c r="B161" s="44"/>
      <c r="C161" s="295" t="s">
        <v>1</v>
      </c>
      <c r="D161" s="295" t="s">
        <v>704</v>
      </c>
      <c r="E161" s="17" t="s">
        <v>1</v>
      </c>
      <c r="F161" s="296">
        <v>6.72</v>
      </c>
      <c r="G161" s="38"/>
      <c r="H161" s="44"/>
    </row>
    <row r="162" spans="1:8" s="2" customFormat="1" ht="16.8" customHeight="1">
      <c r="A162" s="38"/>
      <c r="B162" s="44"/>
      <c r="C162" s="295" t="s">
        <v>1</v>
      </c>
      <c r="D162" s="295" t="s">
        <v>705</v>
      </c>
      <c r="E162" s="17" t="s">
        <v>1</v>
      </c>
      <c r="F162" s="296">
        <v>3</v>
      </c>
      <c r="G162" s="38"/>
      <c r="H162" s="44"/>
    </row>
    <row r="163" spans="1:8" s="2" customFormat="1" ht="16.8" customHeight="1">
      <c r="A163" s="38"/>
      <c r="B163" s="44"/>
      <c r="C163" s="295" t="s">
        <v>1</v>
      </c>
      <c r="D163" s="295" t="s">
        <v>215</v>
      </c>
      <c r="E163" s="17" t="s">
        <v>1</v>
      </c>
      <c r="F163" s="296">
        <v>9.72</v>
      </c>
      <c r="G163" s="38"/>
      <c r="H163" s="44"/>
    </row>
    <row r="164" spans="1:8" s="2" customFormat="1" ht="16.8" customHeight="1">
      <c r="A164" s="38"/>
      <c r="B164" s="44"/>
      <c r="C164" s="297" t="s">
        <v>689</v>
      </c>
      <c r="D164" s="38"/>
      <c r="E164" s="38"/>
      <c r="F164" s="38"/>
      <c r="G164" s="38"/>
      <c r="H164" s="44"/>
    </row>
    <row r="165" spans="1:8" s="2" customFormat="1" ht="16.8" customHeight="1">
      <c r="A165" s="38"/>
      <c r="B165" s="44"/>
      <c r="C165" s="295" t="s">
        <v>560</v>
      </c>
      <c r="D165" s="295" t="s">
        <v>561</v>
      </c>
      <c r="E165" s="17" t="s">
        <v>113</v>
      </c>
      <c r="F165" s="296">
        <v>9.72</v>
      </c>
      <c r="G165" s="38"/>
      <c r="H165" s="44"/>
    </row>
    <row r="166" spans="1:8" s="2" customFormat="1" ht="7.4" customHeight="1">
      <c r="A166" s="38"/>
      <c r="B166" s="171"/>
      <c r="C166" s="172"/>
      <c r="D166" s="172"/>
      <c r="E166" s="172"/>
      <c r="F166" s="172"/>
      <c r="G166" s="172"/>
      <c r="H166" s="44"/>
    </row>
    <row r="167" spans="1:8" s="2" customFormat="1" ht="12">
      <c r="A167" s="38"/>
      <c r="B167" s="38"/>
      <c r="C167" s="38"/>
      <c r="D167" s="38"/>
      <c r="E167" s="38"/>
      <c r="F167" s="38"/>
      <c r="G167" s="38"/>
      <c r="H167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VLADIMÍR\Plhak</dc:creator>
  <cp:keywords/>
  <dc:description/>
  <cp:lastModifiedBy>VLADIMÍR\Plhak</cp:lastModifiedBy>
  <dcterms:created xsi:type="dcterms:W3CDTF">2022-03-18T12:14:38Z</dcterms:created>
  <dcterms:modified xsi:type="dcterms:W3CDTF">2022-03-18T12:14:44Z</dcterms:modified>
  <cp:category/>
  <cp:version/>
  <cp:contentType/>
  <cp:contentStatus/>
</cp:coreProperties>
</file>