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1355" activeTab="0"/>
  </bookViews>
  <sheets>
    <sheet name="01" sheetId="1" r:id="rId1"/>
  </sheets>
  <definedNames/>
  <calcPr calcId="162913"/>
</workbook>
</file>

<file path=xl/sharedStrings.xml><?xml version="1.0" encoding="utf-8"?>
<sst xmlns="http://schemas.openxmlformats.org/spreadsheetml/2006/main" count="354" uniqueCount="163">
  <si>
    <t>ASPE10</t>
  </si>
  <si>
    <t>S</t>
  </si>
  <si>
    <t>Firma: Ing. Jan Rambousek</t>
  </si>
  <si>
    <t>Soupis prací objektu</t>
  </si>
  <si>
    <t xml:space="preserve">Stavba: </t>
  </si>
  <si>
    <t>2148</t>
  </si>
  <si>
    <t>Cyklotrasa T 16.1 ulice Pod Bořní - zelená turistická trasa KČT - chata Pod Bořeněm</t>
  </si>
  <si>
    <t>O</t>
  </si>
  <si>
    <t>Rozpočet:</t>
  </si>
  <si>
    <t>0,00</t>
  </si>
  <si>
    <t>15,00</t>
  </si>
  <si>
    <t>21,00</t>
  </si>
  <si>
    <t>3</t>
  </si>
  <si>
    <t>2</t>
  </si>
  <si>
    <t>01</t>
  </si>
  <si>
    <t>Cyklotrasa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</si>
  <si>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</si>
  <si>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</si>
  <si>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</si>
  <si>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</si>
  <si>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</si>
  <si>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</si>
  <si>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</si>
  <si>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</si>
  <si>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</si>
  <si>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</si>
  <si>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</si>
  <si>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</si>
  <si>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</si>
  <si>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</si>
  <si>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</si>
  <si>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</si>
  <si>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</si>
  <si>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</si>
  <si>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</si>
  <si>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</si>
  <si>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</si>
  <si>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/>
  </si>
  <si>
    <t>POPLATKY ZA SKLÁDKU</t>
  </si>
  <si>
    <t>T</t>
  </si>
  <si>
    <t>PP</t>
  </si>
  <si>
    <t>zemina, kamenivo</t>
  </si>
  <si>
    <t>VV</t>
  </si>
  <si>
    <t>dle pol. 121104: 263,25*1,8=473,850 [A]</t>
  </si>
  <si>
    <t>02720</t>
  </si>
  <si>
    <t>POMOC PRÁCE ZŘÍZ NEBO ZAJIŠŤ REGULACI A OCHRANU DOPRAVY</t>
  </si>
  <si>
    <t>KPL</t>
  </si>
  <si>
    <t>Uzavírka stavby pro provoz i pěší po dobu výstavby a do doby povrchového vysušení cesty - dle zvolené technologie, vč. vyznačení uzavírek na příjezdových / přístupových trasách - pro celou stavbu. 
Termín a provedení uzavírky dle nabídky zhotovitele.</t>
  </si>
  <si>
    <t>029113</t>
  </si>
  <si>
    <t>OSTATNÍ POŽADAVKY - GEODETICKÉ ZAMĚŘENÍ - CELKY</t>
  </si>
  <si>
    <t>KUS</t>
  </si>
  <si>
    <t>práce geodeta vč. závěrečného zaměření stavby</t>
  </si>
  <si>
    <t>02920</t>
  </si>
  <si>
    <t>OSTATNÍ POŽADAVKY - OCHRANA ŽIVOTNÍHO PROSTŘEDÍ</t>
  </si>
  <si>
    <t>Ochrana okolních porostů proti poškození</t>
  </si>
  <si>
    <t>02944</t>
  </si>
  <si>
    <t>OSTAT POŽADAVKY - DOKUMENTACE SKUTEČ PROVEDENÍ V DIGIT FORMĚ</t>
  </si>
  <si>
    <t>vč. příp. tištěné, dle SOD</t>
  </si>
  <si>
    <t>03100</t>
  </si>
  <si>
    <t>ZAŘÍZENÍ STAVENIŠTĚ - ZŘÍZENÍ, PROVOZ, DEMONTÁŽ</t>
  </si>
  <si>
    <t>vč. zajištění BOZP na stavbě</t>
  </si>
  <si>
    <t>Zemní práce</t>
  </si>
  <si>
    <t>7</t>
  </si>
  <si>
    <t>11030</t>
  </si>
  <si>
    <t>VŠEOBECNÉ VYKLIZENÍ LESNÍCH PLOCH</t>
  </si>
  <si>
    <t>M2</t>
  </si>
  <si>
    <t>vč. likvidace odpadu</t>
  </si>
  <si>
    <t>Bourací, přípravné a zemní práce 
Vyklizení trasy stavby před zahájením prací (vč. odstranění kamenů mimo zídky, celkem do objemu 2 m3): 234*2,0+858*1,5+1400=3 155,000 [A]</t>
  </si>
  <si>
    <t>8</t>
  </si>
  <si>
    <t>11120</t>
  </si>
  <si>
    <t>ODSTRANĚNÍ KŘOVIN</t>
  </si>
  <si>
    <t>vč. likvidace dřevní hmoty dle dispozic zhotovitele</t>
  </si>
  <si>
    <t>Bourací, přípravné a zemní práce 
Mýcení křovin vč. náletů D do 100mm: 100=100,000 [A]</t>
  </si>
  <si>
    <t>11204</t>
  </si>
  <si>
    <t>KÁCENÍ STROMŮ D KMENE DO 0,3M S ODSTRANĚNÍM PAŘEZŮ</t>
  </si>
  <si>
    <t>vč. likvidace dřevní hmoty dle dispozic zhotovitele 
příp. s ponecháním pařezů - dle PD nebo požadavku objednatele</t>
  </si>
  <si>
    <t>Bourací, přípravné a zemní práce 
Kácení suchých náletů D do 300mm: 5=5,000 [A]</t>
  </si>
  <si>
    <t>11352</t>
  </si>
  <si>
    <t>ODSTRANĚNÍ CHODNÍKOVÝCH A SILNIČNÍCH OBRUBNÍKŮ BETONOVÝCH</t>
  </si>
  <si>
    <t>M</t>
  </si>
  <si>
    <t>vč. odvozu a uložení na recyklační středisko / trvalou skládku dle dispozic zhotovitele</t>
  </si>
  <si>
    <t>Bourací, přípravné a zemní práce 
Vytrhání obrub podél silnice - výměna: 5=5,000 [A]</t>
  </si>
  <si>
    <t>11</t>
  </si>
  <si>
    <t>121104</t>
  </si>
  <si>
    <t>SEJMUTÍ ORNICE NEBO LESNÍ PŮDY S ODVOZEM DO 5KM</t>
  </si>
  <si>
    <t>M3</t>
  </si>
  <si>
    <t>vč. odvozu na recyklační středisko / trvalou skládku dle dispozic zhotovitele, vzdálenost uvedena orientačně 
vrchní část stávajících ploch (zemina, drn, degradovaná ornice nevhodná pro další použití)</t>
  </si>
  <si>
    <t>Bourací, přípravné a zemní práce 
Sejmutí ornice / hrabanky v prům. tl. 150mm: (234*2,0+858*1,5)*0,15=263,250 [A]</t>
  </si>
  <si>
    <t>12</t>
  </si>
  <si>
    <t>17120</t>
  </si>
  <si>
    <t>ULOŽENÍ SYPANINY DO NÁSYPŮ A NA SKLÁDKY BEZ ZHUTNĚNÍ</t>
  </si>
  <si>
    <t>dle pol. 121104: 263,25=263,250 [A]</t>
  </si>
  <si>
    <t>13</t>
  </si>
  <si>
    <t>18110</t>
  </si>
  <si>
    <t>ÚPRAVA PLÁNĚ SE ZHUTNĚNÍM V HORNINĚ TŘ. I</t>
  </si>
  <si>
    <t>provedení vibračním válcem š. do 2m, ve více nájezdech</t>
  </si>
  <si>
    <t>Bourací, přípravné a zemní práce 
Zhutnění podloží po provedení sejmutí ornice / hrabanky: 234*2,0+858*1,5=1 755,000 [A] 
Dokončující práce 
Zhutnění plochy po provedení recyklace / promíchání grejdrem: 234*2,0+858*1,5+1400=3 155,000 [B] 
Zhutnění plochy po provedení vrchního penetračního nástřiku: 234*2,0+858*1,5+1400=3 155,000 [C] 
Celkem: A+B+C=8 065,000 [D]</t>
  </si>
  <si>
    <t>14</t>
  </si>
  <si>
    <t>18130</t>
  </si>
  <si>
    <t>ÚPRAVA PLÁNĚ BEZ ZHUTNĚNÍ</t>
  </si>
  <si>
    <t>Bourací, přípravné a zemní práce 
Urovnání plochy po provedení recyklace / promíchání grejdrem: 234*2,0+858*1,5=1 755,000 [A]</t>
  </si>
  <si>
    <t>15</t>
  </si>
  <si>
    <t>18210</t>
  </si>
  <si>
    <t>ÚPRAVA POVRCHŮ SROVNÁNÍM ÚZEMÍ</t>
  </si>
  <si>
    <t>Bourací, přípravné a zemní práce 
Vyrovnání dílčích úseků ve výrazném příčném spádu, lokálních vyvýšenin a prohlubní: 50=50,000 [A]</t>
  </si>
  <si>
    <t>16</t>
  </si>
  <si>
    <t>184721</t>
  </si>
  <si>
    <t>ZDRAVOTNÍ ŘEZ VĚTVÍ STROMŮ  KMENE D DO 50CM</t>
  </si>
  <si>
    <t>Bourací, přípravné a zemní práce 
Prořezání stromů: 3=3,000 [A]</t>
  </si>
  <si>
    <t>Základy</t>
  </si>
  <si>
    <t>17</t>
  </si>
  <si>
    <t>21152</t>
  </si>
  <si>
    <t>SANAČNÍ ŽEBRA Z KAMENIVA DRCENÉHO</t>
  </si>
  <si>
    <t>ŠD fr. 32/63, vč. zhutnění 
POZN.: Položka stanovena odborným odhadem, bude čerpána pouze se souhlasem a v rozsahu dle pokynů objednatele!</t>
  </si>
  <si>
    <t>Nové konstrukce 
ŠD pro vyrovnání ploch cyklostezky v tl. do 0,3m: 500*0,3=150,000 [A]</t>
  </si>
  <si>
    <t>18</t>
  </si>
  <si>
    <t>22495.R</t>
  </si>
  <si>
    <t>ZÁPORY ZHOTOV NA MÍSTĚ ZE DŘEVA</t>
  </si>
  <si>
    <t>Hrubě opracované rovné kmeny / silné větve z tvrdého dřeva D cca 150mm, ve třech řadách nad sebou (celkové výšky do 0,5m), kotvené do svahu zapřením o kovové profily - hřeby. Přesná specifikace v RDS.</t>
  </si>
  <si>
    <t>Nové konstrukce 
Zpevnění svahů kulatinou na 3 místech, dl. cca 10m: 3*10*0,15*0,5=2,250 [A]</t>
  </si>
  <si>
    <t>Svislé konstrukce</t>
  </si>
  <si>
    <t>19</t>
  </si>
  <si>
    <t>327215</t>
  </si>
  <si>
    <t>PŘEZDĚNÍ ZDÍ Z KAMENNÉHO ZDIVA</t>
  </si>
  <si>
    <t>na sucho, s využitím místního materiálu, vč. očištění od vegetace</t>
  </si>
  <si>
    <t>Opravné práce 
Lokální opravy a přezdění dvou kamenných zídek o celkovém objemu do 3 m3: 2*3,0=6,000 [A]</t>
  </si>
  <si>
    <t>Komunikace</t>
  </si>
  <si>
    <t>20</t>
  </si>
  <si>
    <t>56330</t>
  </si>
  <si>
    <t>VOZOVKOVÉ VRSTVY ZE ŠTĚRKODRTI</t>
  </si>
  <si>
    <t>ŠD fr. 0/32</t>
  </si>
  <si>
    <t>Nové konstrukce 
ŠD pro provedení konstrukce cyklostezky v tl. 0,15m: (234*2,0+858*1,5)*0,15=263,250 [A]</t>
  </si>
  <si>
    <t>21</t>
  </si>
  <si>
    <t>567336.R</t>
  </si>
  <si>
    <t>ÚPRAVA VOZOVKOVÉ VRSTVY PROMÍSENÍM TL. DO 150MM</t>
  </si>
  <si>
    <t>za použití grejdru - s provedením výškového příčného a podélného vyrovnání vrstvy</t>
  </si>
  <si>
    <t>Nové konstrukce 
Provedení konstrukce cyklostezky v tl. 0,15m promísením ŠD a přísady - vytvrzujícího postřiku: 234*2,0+858*1,5+1400=3 155,000 [A]</t>
  </si>
  <si>
    <t>22</t>
  </si>
  <si>
    <t>572323.R</t>
  </si>
  <si>
    <t>VRCHNÍ  PENETRAČNÍ POSTŘIK VOZOVKY</t>
  </si>
  <si>
    <t>Použití nekorozivní a ekologické alternativy silničních solí (např. systém DUST/BLOKR®) 
vč. dodávky směsí, mechanizace, vody, skladovacích kontejnerů ap.</t>
  </si>
  <si>
    <t>Nové konstrukce 
Provedení vrchního penetr. postřiku vozovky: 234*2,0+858*1,5+1400=3 155,000 [A]</t>
  </si>
  <si>
    <t>Ostatní konstrukce a práce</t>
  </si>
  <si>
    <t>23</t>
  </si>
  <si>
    <t>9111A1</t>
  </si>
  <si>
    <t>ZÁBRADLÍ SILNIČNÍ S VODOR MADLY - DODÁVKA A MONTÁŽ</t>
  </si>
  <si>
    <t>Nové konstrukce 
Zábradlí kovové vč. PKO, v. do 1,3m: 8,0=8,000 [A]</t>
  </si>
  <si>
    <t>24</t>
  </si>
  <si>
    <t>9111D1.R</t>
  </si>
  <si>
    <t>ZÁBRADLÍ DŘEVENÉ - DODÁVKA A MONTÁŽ</t>
  </si>
  <si>
    <t>Nové konstrukce 
Zábradlí dřevěné vč. impergance a nátěru, v. do 1,3m: 20,0=20,000 [A]</t>
  </si>
  <si>
    <t>25</t>
  </si>
  <si>
    <t>917224</t>
  </si>
  <si>
    <t>SILNIČNÍ A CHODNÍKOVÉ OBRUBY Z BETONOVÝCH OBRUBNÍKŮ ŠÍŘ 150MM</t>
  </si>
  <si>
    <t>Nové konstrukce 
Osazení nových obrub podél silnice - výměna: 5=5,000 [A]</t>
  </si>
  <si>
    <t>26</t>
  </si>
  <si>
    <t>935A32.R</t>
  </si>
  <si>
    <t>PŘÍKOPOVÉ ŽLABY Z OCELOVÝCH PROFILŮ ŠÍŘKY 120MM</t>
  </si>
  <si>
    <t>Nové konstrukce 
Ocelové svody tvaru "U" dl. 2,5m: 12*2,5=30,000 [A]</t>
  </si>
  <si>
    <t>27</t>
  </si>
  <si>
    <t>938821</t>
  </si>
  <si>
    <t>OŠETŘENÍ VOZOVEK VYTVRZUJÍCÍM POSTŘIKEM</t>
  </si>
  <si>
    <t>Nové konstrukce 
Provedení vytvrzujícího postřiku vrstvy ŠD pro realizaci promísení: 234*2,0+858*1,5+1400=3 155,000 [A]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</si>
</sst>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6">
    <font>
      <sz val="10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DD8E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2" fillId="3" borderId="2" xfId="0" applyFont="1" applyFill="1" applyBorder="1" applyAlignment="1">
      <alignment horizontal="right"/>
    </xf>
    <xf numFmtId="0" fontId="0" fillId="3" borderId="0" xfId="0" applyFont="1" applyFill="1"/>
    <xf numFmtId="0" fontId="2" fillId="3" borderId="0" xfId="0" applyFont="1" applyFill="1" applyAlignment="1">
      <alignment horizontal="right"/>
    </xf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0" fillId="3" borderId="2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left"/>
    </xf>
    <xf numFmtId="0" fontId="0" fillId="3" borderId="4" xfId="0" applyFont="1" applyFill="1" applyBorder="1"/>
    <xf numFmtId="0" fontId="0" fillId="0" borderId="1" xfId="0" applyFont="1" applyBorder="1"/>
    <xf numFmtId="0" fontId="4" fillId="3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wrapText="1"/>
    </xf>
    <xf numFmtId="4" fontId="4" fillId="3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4" borderId="1" xfId="0" applyNumberFormat="1" applyFont="1" applyFill="1" applyBorder="1" applyAlignment="1" applyProtection="1">
      <alignment horizontal="center"/>
      <protection locked="0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top"/>
    </xf>
    <xf numFmtId="0" fontId="4" fillId="3" borderId="2" xfId="0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4"/>
  <sheetViews>
    <sheetView tabSelected="1"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4.9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0+O8+O27+O58+O65+O69+O79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14</v>
      </c>
      <c r="I3" s="34">
        <f>0+I8+I27+I58+I65+I69+I79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14</v>
      </c>
      <c r="D4" s="2"/>
      <c r="E4" s="15" t="s">
        <v>15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0+I9+I12+I15+I18+I21+I24</f>
        <v>0</v>
      </c>
      <c r="R8">
        <f>0+O9+O12+O15+O18+O21+O24</f>
        <v>0</v>
      </c>
    </row>
    <row r="9" spans="1:16" ht="12.75">
      <c r="A9" s="17" t="s">
        <v>35</v>
      </c>
      <c r="B9" s="21" t="s">
        <v>19</v>
      </c>
      <c r="C9" s="21" t="s">
        <v>36</v>
      </c>
      <c r="D9" s="17" t="s">
        <v>37</v>
      </c>
      <c r="E9" s="22" t="s">
        <v>38</v>
      </c>
      <c r="F9" s="23" t="s">
        <v>39</v>
      </c>
      <c r="G9" s="24">
        <v>473.85</v>
      </c>
      <c r="H9" s="25">
        <v>0</v>
      </c>
      <c r="I9" s="26">
        <f>ROUND(ROUND(H9,2)*ROUND(G9,3),2)</f>
        <v>0</v>
      </c>
      <c r="O9">
        <f>(I9*21)/100</f>
        <v>0</v>
      </c>
      <c r="P9" t="s">
        <v>13</v>
      </c>
    </row>
    <row r="10" spans="1:5" ht="12.75">
      <c r="A10" s="27" t="s">
        <v>40</v>
      </c>
      <c r="E10" s="28" t="s">
        <v>41</v>
      </c>
    </row>
    <row r="11" spans="1:5" ht="12.75">
      <c r="A11" s="31" t="s">
        <v>42</v>
      </c>
      <c r="E11" s="30" t="s">
        <v>43</v>
      </c>
    </row>
    <row r="12" spans="1:16" ht="12.75">
      <c r="A12" s="17" t="s">
        <v>35</v>
      </c>
      <c r="B12" s="21" t="s">
        <v>13</v>
      </c>
      <c r="C12" s="21" t="s">
        <v>44</v>
      </c>
      <c r="D12" s="17" t="s">
        <v>37</v>
      </c>
      <c r="E12" s="22" t="s">
        <v>45</v>
      </c>
      <c r="F12" s="23" t="s">
        <v>46</v>
      </c>
      <c r="G12" s="24">
        <v>1</v>
      </c>
      <c r="H12" s="25">
        <v>0</v>
      </c>
      <c r="I12" s="26">
        <f>ROUND(ROUND(H12,2)*ROUND(G12,3),2)</f>
        <v>0</v>
      </c>
      <c r="O12">
        <f>(I12*21)/100</f>
        <v>0</v>
      </c>
      <c r="P12" t="s">
        <v>13</v>
      </c>
    </row>
    <row r="13" spans="1:5" ht="51">
      <c r="A13" s="27" t="s">
        <v>40</v>
      </c>
      <c r="E13" s="28" t="s">
        <v>47</v>
      </c>
    </row>
    <row r="14" spans="1:5" ht="12.75">
      <c r="A14" s="31" t="s">
        <v>42</v>
      </c>
      <c r="E14" s="30" t="s">
        <v>37</v>
      </c>
    </row>
    <row r="15" spans="1:16" ht="12.75">
      <c r="A15" s="17" t="s">
        <v>35</v>
      </c>
      <c r="B15" s="21" t="s">
        <v>12</v>
      </c>
      <c r="C15" s="21" t="s">
        <v>48</v>
      </c>
      <c r="D15" s="17" t="s">
        <v>37</v>
      </c>
      <c r="E15" s="22" t="s">
        <v>49</v>
      </c>
      <c r="F15" s="23" t="s">
        <v>50</v>
      </c>
      <c r="G15" s="24">
        <v>1</v>
      </c>
      <c r="H15" s="25">
        <v>0</v>
      </c>
      <c r="I15" s="26">
        <f>ROUND(ROUND(H15,2)*ROUND(G15,3),2)</f>
        <v>0</v>
      </c>
      <c r="O15">
        <f>(I15*21)/100</f>
        <v>0</v>
      </c>
      <c r="P15" t="s">
        <v>13</v>
      </c>
    </row>
    <row r="16" spans="1:5" ht="12.75">
      <c r="A16" s="27" t="s">
        <v>40</v>
      </c>
      <c r="E16" s="28" t="s">
        <v>51</v>
      </c>
    </row>
    <row r="17" spans="1:5" ht="12.75">
      <c r="A17" s="31" t="s">
        <v>42</v>
      </c>
      <c r="E17" s="30" t="s">
        <v>37</v>
      </c>
    </row>
    <row r="18" spans="1:16" ht="12.75">
      <c r="A18" s="17" t="s">
        <v>35</v>
      </c>
      <c r="B18" s="21" t="s">
        <v>23</v>
      </c>
      <c r="C18" s="21" t="s">
        <v>52</v>
      </c>
      <c r="D18" s="17" t="s">
        <v>37</v>
      </c>
      <c r="E18" s="22" t="s">
        <v>53</v>
      </c>
      <c r="F18" s="23" t="s">
        <v>46</v>
      </c>
      <c r="G18" s="24">
        <v>1</v>
      </c>
      <c r="H18" s="25">
        <v>0</v>
      </c>
      <c r="I18" s="26">
        <f>ROUND(ROUND(H18,2)*ROUND(G18,3),2)</f>
        <v>0</v>
      </c>
      <c r="O18">
        <f>(I18*21)/100</f>
        <v>0</v>
      </c>
      <c r="P18" t="s">
        <v>13</v>
      </c>
    </row>
    <row r="19" spans="1:5" ht="12.75">
      <c r="A19" s="27" t="s">
        <v>40</v>
      </c>
      <c r="E19" s="28" t="s">
        <v>54</v>
      </c>
    </row>
    <row r="20" spans="1:5" ht="12.75">
      <c r="A20" s="31" t="s">
        <v>42</v>
      </c>
      <c r="E20" s="30" t="s">
        <v>37</v>
      </c>
    </row>
    <row r="21" spans="1:16" ht="12.75">
      <c r="A21" s="17" t="s">
        <v>35</v>
      </c>
      <c r="B21" s="21" t="s">
        <v>25</v>
      </c>
      <c r="C21" s="21" t="s">
        <v>55</v>
      </c>
      <c r="D21" s="17" t="s">
        <v>37</v>
      </c>
      <c r="E21" s="22" t="s">
        <v>56</v>
      </c>
      <c r="F21" s="23" t="s">
        <v>46</v>
      </c>
      <c r="G21" s="24">
        <v>1</v>
      </c>
      <c r="H21" s="25">
        <v>0</v>
      </c>
      <c r="I21" s="26">
        <f>ROUND(ROUND(H21,2)*ROUND(G21,3),2)</f>
        <v>0</v>
      </c>
      <c r="O21">
        <f>(I21*21)/100</f>
        <v>0</v>
      </c>
      <c r="P21" t="s">
        <v>13</v>
      </c>
    </row>
    <row r="22" spans="1:5" ht="12.75">
      <c r="A22" s="27" t="s">
        <v>40</v>
      </c>
      <c r="E22" s="28" t="s">
        <v>57</v>
      </c>
    </row>
    <row r="23" spans="1:5" ht="12.75">
      <c r="A23" s="31" t="s">
        <v>42</v>
      </c>
      <c r="E23" s="30" t="s">
        <v>37</v>
      </c>
    </row>
    <row r="24" spans="1:16" ht="12.75">
      <c r="A24" s="17" t="s">
        <v>35</v>
      </c>
      <c r="B24" s="21" t="s">
        <v>27</v>
      </c>
      <c r="C24" s="21" t="s">
        <v>58</v>
      </c>
      <c r="D24" s="17" t="s">
        <v>37</v>
      </c>
      <c r="E24" s="22" t="s">
        <v>59</v>
      </c>
      <c r="F24" s="23" t="s">
        <v>46</v>
      </c>
      <c r="G24" s="24">
        <v>1</v>
      </c>
      <c r="H24" s="25">
        <v>0</v>
      </c>
      <c r="I24" s="26">
        <f>ROUND(ROUND(H24,2)*ROUND(G24,3),2)</f>
        <v>0</v>
      </c>
      <c r="O24">
        <f>(I24*21)/100</f>
        <v>0</v>
      </c>
      <c r="P24" t="s">
        <v>13</v>
      </c>
    </row>
    <row r="25" spans="1:5" ht="12.75">
      <c r="A25" s="27" t="s">
        <v>40</v>
      </c>
      <c r="E25" s="28" t="s">
        <v>60</v>
      </c>
    </row>
    <row r="26" spans="1:5" ht="12.75">
      <c r="A26" s="29" t="s">
        <v>42</v>
      </c>
      <c r="E26" s="30" t="s">
        <v>37</v>
      </c>
    </row>
    <row r="27" spans="1:18" ht="12.75" customHeight="1">
      <c r="A27" s="10" t="s">
        <v>33</v>
      </c>
      <c r="B27" s="10"/>
      <c r="C27" s="32" t="s">
        <v>19</v>
      </c>
      <c r="D27" s="10"/>
      <c r="E27" s="19" t="s">
        <v>61</v>
      </c>
      <c r="F27" s="10"/>
      <c r="G27" s="10"/>
      <c r="H27" s="10"/>
      <c r="I27" s="33">
        <f>0+Q27</f>
        <v>0</v>
      </c>
      <c r="O27">
        <f>0+R27</f>
        <v>0</v>
      </c>
      <c r="Q27">
        <f>0+I28+I31+I34+I37+I40+I43+I46+I49+I52+I55</f>
        <v>0</v>
      </c>
      <c r="R27">
        <f>0+O28+O31+O34+O37+O40+O43+O46+O49+O52+O55</f>
        <v>0</v>
      </c>
    </row>
    <row r="28" spans="1:16" ht="12.75">
      <c r="A28" s="17" t="s">
        <v>35</v>
      </c>
      <c r="B28" s="21" t="s">
        <v>62</v>
      </c>
      <c r="C28" s="21" t="s">
        <v>63</v>
      </c>
      <c r="D28" s="17" t="s">
        <v>37</v>
      </c>
      <c r="E28" s="22" t="s">
        <v>64</v>
      </c>
      <c r="F28" s="23" t="s">
        <v>65</v>
      </c>
      <c r="G28" s="24">
        <v>3155</v>
      </c>
      <c r="H28" s="25">
        <v>0</v>
      </c>
      <c r="I28" s="26">
        <f>ROUND(ROUND(H28,2)*ROUND(G28,3),2)</f>
        <v>0</v>
      </c>
      <c r="O28">
        <f>(I28*21)/100</f>
        <v>0</v>
      </c>
      <c r="P28" t="s">
        <v>13</v>
      </c>
    </row>
    <row r="29" spans="1:5" ht="12.75">
      <c r="A29" s="27" t="s">
        <v>40</v>
      </c>
      <c r="E29" s="28" t="s">
        <v>66</v>
      </c>
    </row>
    <row r="30" spans="1:5" ht="38.25">
      <c r="A30" s="31" t="s">
        <v>42</v>
      </c>
      <c r="E30" s="30" t="s">
        <v>67</v>
      </c>
    </row>
    <row r="31" spans="1:16" ht="12.75">
      <c r="A31" s="17" t="s">
        <v>35</v>
      </c>
      <c r="B31" s="21" t="s">
        <v>68</v>
      </c>
      <c r="C31" s="21" t="s">
        <v>69</v>
      </c>
      <c r="D31" s="17" t="s">
        <v>37</v>
      </c>
      <c r="E31" s="22" t="s">
        <v>70</v>
      </c>
      <c r="F31" s="23" t="s">
        <v>65</v>
      </c>
      <c r="G31" s="24">
        <v>100</v>
      </c>
      <c r="H31" s="25">
        <v>0</v>
      </c>
      <c r="I31" s="26">
        <f>ROUND(ROUND(H31,2)*ROUND(G31,3),2)</f>
        <v>0</v>
      </c>
      <c r="O31">
        <f>(I31*21)/100</f>
        <v>0</v>
      </c>
      <c r="P31" t="s">
        <v>13</v>
      </c>
    </row>
    <row r="32" spans="1:5" ht="12.75">
      <c r="A32" s="27" t="s">
        <v>40</v>
      </c>
      <c r="E32" s="28" t="s">
        <v>71</v>
      </c>
    </row>
    <row r="33" spans="1:5" ht="25.5">
      <c r="A33" s="31" t="s">
        <v>42</v>
      </c>
      <c r="E33" s="30" t="s">
        <v>72</v>
      </c>
    </row>
    <row r="34" spans="1:16" ht="12.75">
      <c r="A34" s="17" t="s">
        <v>35</v>
      </c>
      <c r="B34" s="21" t="s">
        <v>30</v>
      </c>
      <c r="C34" s="21" t="s">
        <v>73</v>
      </c>
      <c r="D34" s="17" t="s">
        <v>37</v>
      </c>
      <c r="E34" s="22" t="s">
        <v>74</v>
      </c>
      <c r="F34" s="23" t="s">
        <v>50</v>
      </c>
      <c r="G34" s="24">
        <v>5</v>
      </c>
      <c r="H34" s="25">
        <v>0</v>
      </c>
      <c r="I34" s="26">
        <f>ROUND(ROUND(H34,2)*ROUND(G34,3),2)</f>
        <v>0</v>
      </c>
      <c r="O34">
        <f>(I34*21)/100</f>
        <v>0</v>
      </c>
      <c r="P34" t="s">
        <v>13</v>
      </c>
    </row>
    <row r="35" spans="1:5" ht="25.5">
      <c r="A35" s="27" t="s">
        <v>40</v>
      </c>
      <c r="E35" s="28" t="s">
        <v>75</v>
      </c>
    </row>
    <row r="36" spans="1:5" ht="25.5">
      <c r="A36" s="31" t="s">
        <v>42</v>
      </c>
      <c r="E36" s="30" t="s">
        <v>76</v>
      </c>
    </row>
    <row r="37" spans="1:16" ht="12.75">
      <c r="A37" s="17" t="s">
        <v>35</v>
      </c>
      <c r="B37" s="21" t="s">
        <v>32</v>
      </c>
      <c r="C37" s="21" t="s">
        <v>77</v>
      </c>
      <c r="D37" s="17" t="s">
        <v>37</v>
      </c>
      <c r="E37" s="22" t="s">
        <v>78</v>
      </c>
      <c r="F37" s="23" t="s">
        <v>79</v>
      </c>
      <c r="G37" s="24">
        <v>5</v>
      </c>
      <c r="H37" s="25">
        <v>0</v>
      </c>
      <c r="I37" s="26">
        <f>ROUND(ROUND(H37,2)*ROUND(G37,3),2)</f>
        <v>0</v>
      </c>
      <c r="O37">
        <f>(I37*21)/100</f>
        <v>0</v>
      </c>
      <c r="P37" t="s">
        <v>13</v>
      </c>
    </row>
    <row r="38" spans="1:5" ht="25.5">
      <c r="A38" s="27" t="s">
        <v>40</v>
      </c>
      <c r="E38" s="28" t="s">
        <v>80</v>
      </c>
    </row>
    <row r="39" spans="1:5" ht="25.5">
      <c r="A39" s="31" t="s">
        <v>42</v>
      </c>
      <c r="E39" s="30" t="s">
        <v>81</v>
      </c>
    </row>
    <row r="40" spans="1:16" ht="12.75">
      <c r="A40" s="17" t="s">
        <v>35</v>
      </c>
      <c r="B40" s="21" t="s">
        <v>82</v>
      </c>
      <c r="C40" s="21" t="s">
        <v>83</v>
      </c>
      <c r="D40" s="17" t="s">
        <v>37</v>
      </c>
      <c r="E40" s="22" t="s">
        <v>84</v>
      </c>
      <c r="F40" s="23" t="s">
        <v>85</v>
      </c>
      <c r="G40" s="24">
        <v>263.25</v>
      </c>
      <c r="H40" s="25">
        <v>0</v>
      </c>
      <c r="I40" s="26">
        <f>ROUND(ROUND(H40,2)*ROUND(G40,3),2)</f>
        <v>0</v>
      </c>
      <c r="O40">
        <f>(I40*21)/100</f>
        <v>0</v>
      </c>
      <c r="P40" t="s">
        <v>13</v>
      </c>
    </row>
    <row r="41" spans="1:5" ht="51">
      <c r="A41" s="27" t="s">
        <v>40</v>
      </c>
      <c r="E41" s="28" t="s">
        <v>86</v>
      </c>
    </row>
    <row r="42" spans="1:5" ht="38.25">
      <c r="A42" s="31" t="s">
        <v>42</v>
      </c>
      <c r="E42" s="30" t="s">
        <v>87</v>
      </c>
    </row>
    <row r="43" spans="1:16" ht="12.75">
      <c r="A43" s="17" t="s">
        <v>35</v>
      </c>
      <c r="B43" s="21" t="s">
        <v>88</v>
      </c>
      <c r="C43" s="21" t="s">
        <v>89</v>
      </c>
      <c r="D43" s="17" t="s">
        <v>37</v>
      </c>
      <c r="E43" s="22" t="s">
        <v>90</v>
      </c>
      <c r="F43" s="23" t="s">
        <v>85</v>
      </c>
      <c r="G43" s="24">
        <v>263.25</v>
      </c>
      <c r="H43" s="25">
        <v>0</v>
      </c>
      <c r="I43" s="26">
        <f>ROUND(ROUND(H43,2)*ROUND(G43,3),2)</f>
        <v>0</v>
      </c>
      <c r="O43">
        <f>(I43*21)/100</f>
        <v>0</v>
      </c>
      <c r="P43" t="s">
        <v>13</v>
      </c>
    </row>
    <row r="44" spans="1:5" ht="12.75">
      <c r="A44" s="27" t="s">
        <v>40</v>
      </c>
      <c r="E44" s="28" t="s">
        <v>37</v>
      </c>
    </row>
    <row r="45" spans="1:5" ht="12.75">
      <c r="A45" s="31" t="s">
        <v>42</v>
      </c>
      <c r="E45" s="30" t="s">
        <v>91</v>
      </c>
    </row>
    <row r="46" spans="1:16" ht="12.75">
      <c r="A46" s="17" t="s">
        <v>35</v>
      </c>
      <c r="B46" s="21" t="s">
        <v>92</v>
      </c>
      <c r="C46" s="21" t="s">
        <v>93</v>
      </c>
      <c r="D46" s="17" t="s">
        <v>37</v>
      </c>
      <c r="E46" s="22" t="s">
        <v>94</v>
      </c>
      <c r="F46" s="23" t="s">
        <v>65</v>
      </c>
      <c r="G46" s="24">
        <v>8065</v>
      </c>
      <c r="H46" s="25">
        <v>0</v>
      </c>
      <c r="I46" s="26">
        <f>ROUND(ROUND(H46,2)*ROUND(G46,3),2)</f>
        <v>0</v>
      </c>
      <c r="O46">
        <f>(I46*21)/100</f>
        <v>0</v>
      </c>
      <c r="P46" t="s">
        <v>13</v>
      </c>
    </row>
    <row r="47" spans="1:5" ht="12.75">
      <c r="A47" s="27" t="s">
        <v>40</v>
      </c>
      <c r="E47" s="28" t="s">
        <v>95</v>
      </c>
    </row>
    <row r="48" spans="1:5" ht="114.75">
      <c r="A48" s="31" t="s">
        <v>42</v>
      </c>
      <c r="E48" s="30" t="s">
        <v>96</v>
      </c>
    </row>
    <row r="49" spans="1:16" ht="12.75">
      <c r="A49" s="17" t="s">
        <v>35</v>
      </c>
      <c r="B49" s="21" t="s">
        <v>97</v>
      </c>
      <c r="C49" s="21" t="s">
        <v>98</v>
      </c>
      <c r="D49" s="17" t="s">
        <v>37</v>
      </c>
      <c r="E49" s="22" t="s">
        <v>99</v>
      </c>
      <c r="F49" s="23" t="s">
        <v>65</v>
      </c>
      <c r="G49" s="24">
        <v>1755</v>
      </c>
      <c r="H49" s="25">
        <v>0</v>
      </c>
      <c r="I49" s="26">
        <f>ROUND(ROUND(H49,2)*ROUND(G49,3),2)</f>
        <v>0</v>
      </c>
      <c r="O49">
        <f>(I49*21)/100</f>
        <v>0</v>
      </c>
      <c r="P49" t="s">
        <v>13</v>
      </c>
    </row>
    <row r="50" spans="1:5" ht="12.75">
      <c r="A50" s="27" t="s">
        <v>40</v>
      </c>
      <c r="E50" s="28" t="s">
        <v>37</v>
      </c>
    </row>
    <row r="51" spans="1:5" ht="38.25">
      <c r="A51" s="31" t="s">
        <v>42</v>
      </c>
      <c r="E51" s="30" t="s">
        <v>100</v>
      </c>
    </row>
    <row r="52" spans="1:16" ht="12.75">
      <c r="A52" s="17" t="s">
        <v>35</v>
      </c>
      <c r="B52" s="21" t="s">
        <v>101</v>
      </c>
      <c r="C52" s="21" t="s">
        <v>102</v>
      </c>
      <c r="D52" s="17" t="s">
        <v>37</v>
      </c>
      <c r="E52" s="22" t="s">
        <v>103</v>
      </c>
      <c r="F52" s="23" t="s">
        <v>85</v>
      </c>
      <c r="G52" s="24">
        <v>50</v>
      </c>
      <c r="H52" s="25">
        <v>0</v>
      </c>
      <c r="I52" s="26">
        <f>ROUND(ROUND(H52,2)*ROUND(G52,3),2)</f>
        <v>0</v>
      </c>
      <c r="O52">
        <f>(I52*21)/100</f>
        <v>0</v>
      </c>
      <c r="P52" t="s">
        <v>13</v>
      </c>
    </row>
    <row r="53" spans="1:5" ht="12.75">
      <c r="A53" s="27" t="s">
        <v>40</v>
      </c>
      <c r="E53" s="28" t="s">
        <v>37</v>
      </c>
    </row>
    <row r="54" spans="1:5" ht="38.25">
      <c r="A54" s="31" t="s">
        <v>42</v>
      </c>
      <c r="E54" s="30" t="s">
        <v>104</v>
      </c>
    </row>
    <row r="55" spans="1:16" ht="12.75">
      <c r="A55" s="17" t="s">
        <v>35</v>
      </c>
      <c r="B55" s="21" t="s">
        <v>105</v>
      </c>
      <c r="C55" s="21" t="s">
        <v>106</v>
      </c>
      <c r="D55" s="17" t="s">
        <v>37</v>
      </c>
      <c r="E55" s="22" t="s">
        <v>107</v>
      </c>
      <c r="F55" s="23" t="s">
        <v>50</v>
      </c>
      <c r="G55" s="24">
        <v>3</v>
      </c>
      <c r="H55" s="25">
        <v>0</v>
      </c>
      <c r="I55" s="26">
        <f>ROUND(ROUND(H55,2)*ROUND(G55,3),2)</f>
        <v>0</v>
      </c>
      <c r="O55">
        <f>(I55*21)/100</f>
        <v>0</v>
      </c>
      <c r="P55" t="s">
        <v>13</v>
      </c>
    </row>
    <row r="56" spans="1:5" ht="12.75">
      <c r="A56" s="27" t="s">
        <v>40</v>
      </c>
      <c r="E56" s="28" t="s">
        <v>71</v>
      </c>
    </row>
    <row r="57" spans="1:5" ht="25.5">
      <c r="A57" s="29" t="s">
        <v>42</v>
      </c>
      <c r="E57" s="30" t="s">
        <v>108</v>
      </c>
    </row>
    <row r="58" spans="1:18" ht="12.75" customHeight="1">
      <c r="A58" s="10" t="s">
        <v>33</v>
      </c>
      <c r="B58" s="10"/>
      <c r="C58" s="32" t="s">
        <v>13</v>
      </c>
      <c r="D58" s="10"/>
      <c r="E58" s="19" t="s">
        <v>109</v>
      </c>
      <c r="F58" s="10"/>
      <c r="G58" s="10"/>
      <c r="H58" s="10"/>
      <c r="I58" s="33">
        <f>0+Q58</f>
        <v>0</v>
      </c>
      <c r="O58">
        <f>0+R58</f>
        <v>0</v>
      </c>
      <c r="Q58">
        <f>0+I59+I62</f>
        <v>0</v>
      </c>
      <c r="R58">
        <f>0+O59+O62</f>
        <v>0</v>
      </c>
    </row>
    <row r="59" spans="1:16" ht="12.75">
      <c r="A59" s="17" t="s">
        <v>35</v>
      </c>
      <c r="B59" s="21" t="s">
        <v>110</v>
      </c>
      <c r="C59" s="21" t="s">
        <v>111</v>
      </c>
      <c r="D59" s="17" t="s">
        <v>37</v>
      </c>
      <c r="E59" s="22" t="s">
        <v>112</v>
      </c>
      <c r="F59" s="23" t="s">
        <v>85</v>
      </c>
      <c r="G59" s="24">
        <v>150</v>
      </c>
      <c r="H59" s="25">
        <v>0</v>
      </c>
      <c r="I59" s="26">
        <f>ROUND(ROUND(H59,2)*ROUND(G59,3),2)</f>
        <v>0</v>
      </c>
      <c r="O59">
        <f>(I59*21)/100</f>
        <v>0</v>
      </c>
      <c r="P59" t="s">
        <v>13</v>
      </c>
    </row>
    <row r="60" spans="1:5" ht="38.25">
      <c r="A60" s="27" t="s">
        <v>40</v>
      </c>
      <c r="E60" s="28" t="s">
        <v>113</v>
      </c>
    </row>
    <row r="61" spans="1:5" ht="25.5">
      <c r="A61" s="31" t="s">
        <v>42</v>
      </c>
      <c r="E61" s="30" t="s">
        <v>114</v>
      </c>
    </row>
    <row r="62" spans="1:16" ht="12.75">
      <c r="A62" s="17" t="s">
        <v>35</v>
      </c>
      <c r="B62" s="21" t="s">
        <v>115</v>
      </c>
      <c r="C62" s="21" t="s">
        <v>116</v>
      </c>
      <c r="D62" s="17" t="s">
        <v>37</v>
      </c>
      <c r="E62" s="22" t="s">
        <v>117</v>
      </c>
      <c r="F62" s="23" t="s">
        <v>85</v>
      </c>
      <c r="G62" s="24">
        <v>2.25</v>
      </c>
      <c r="H62" s="25">
        <v>0</v>
      </c>
      <c r="I62" s="26">
        <f>ROUND(ROUND(H62,2)*ROUND(G62,3),2)</f>
        <v>0</v>
      </c>
      <c r="O62">
        <f>(I62*21)/100</f>
        <v>0</v>
      </c>
      <c r="P62" t="s">
        <v>13</v>
      </c>
    </row>
    <row r="63" spans="1:5" ht="38.25">
      <c r="A63" s="27" t="s">
        <v>40</v>
      </c>
      <c r="E63" s="28" t="s">
        <v>118</v>
      </c>
    </row>
    <row r="64" spans="1:5" ht="25.5">
      <c r="A64" s="29" t="s">
        <v>42</v>
      </c>
      <c r="E64" s="30" t="s">
        <v>119</v>
      </c>
    </row>
    <row r="65" spans="1:18" ht="12.75" customHeight="1">
      <c r="A65" s="10" t="s">
        <v>33</v>
      </c>
      <c r="B65" s="10"/>
      <c r="C65" s="32" t="s">
        <v>12</v>
      </c>
      <c r="D65" s="10"/>
      <c r="E65" s="19" t="s">
        <v>120</v>
      </c>
      <c r="F65" s="10"/>
      <c r="G65" s="10"/>
      <c r="H65" s="10"/>
      <c r="I65" s="33">
        <f>0+Q65</f>
        <v>0</v>
      </c>
      <c r="O65">
        <f>0+R65</f>
        <v>0</v>
      </c>
      <c r="Q65">
        <f>0+I66</f>
        <v>0</v>
      </c>
      <c r="R65">
        <f>0+O66</f>
        <v>0</v>
      </c>
    </row>
    <row r="66" spans="1:16" ht="12.75">
      <c r="A66" s="17" t="s">
        <v>35</v>
      </c>
      <c r="B66" s="21" t="s">
        <v>121</v>
      </c>
      <c r="C66" s="21" t="s">
        <v>122</v>
      </c>
      <c r="D66" s="17" t="s">
        <v>37</v>
      </c>
      <c r="E66" s="22" t="s">
        <v>123</v>
      </c>
      <c r="F66" s="23" t="s">
        <v>85</v>
      </c>
      <c r="G66" s="24">
        <v>6</v>
      </c>
      <c r="H66" s="25">
        <v>0</v>
      </c>
      <c r="I66" s="26">
        <f>ROUND(ROUND(H66,2)*ROUND(G66,3),2)</f>
        <v>0</v>
      </c>
      <c r="O66">
        <f>(I66*21)/100</f>
        <v>0</v>
      </c>
      <c r="P66" t="s">
        <v>13</v>
      </c>
    </row>
    <row r="67" spans="1:5" ht="12.75">
      <c r="A67" s="27" t="s">
        <v>40</v>
      </c>
      <c r="E67" s="28" t="s">
        <v>124</v>
      </c>
    </row>
    <row r="68" spans="1:5" ht="38.25">
      <c r="A68" s="29" t="s">
        <v>42</v>
      </c>
      <c r="E68" s="30" t="s">
        <v>125</v>
      </c>
    </row>
    <row r="69" spans="1:18" ht="12.75" customHeight="1">
      <c r="A69" s="10" t="s">
        <v>33</v>
      </c>
      <c r="B69" s="10"/>
      <c r="C69" s="32" t="s">
        <v>25</v>
      </c>
      <c r="D69" s="10"/>
      <c r="E69" s="19" t="s">
        <v>126</v>
      </c>
      <c r="F69" s="10"/>
      <c r="G69" s="10"/>
      <c r="H69" s="10"/>
      <c r="I69" s="33">
        <f>0+Q69</f>
        <v>0</v>
      </c>
      <c r="O69">
        <f>0+R69</f>
        <v>0</v>
      </c>
      <c r="Q69">
        <f>0+I70+I73+I76</f>
        <v>0</v>
      </c>
      <c r="R69">
        <f>0+O70+O73+O76</f>
        <v>0</v>
      </c>
    </row>
    <row r="70" spans="1:16" ht="12.75">
      <c r="A70" s="17" t="s">
        <v>35</v>
      </c>
      <c r="B70" s="21" t="s">
        <v>127</v>
      </c>
      <c r="C70" s="21" t="s">
        <v>128</v>
      </c>
      <c r="D70" s="17" t="s">
        <v>37</v>
      </c>
      <c r="E70" s="22" t="s">
        <v>129</v>
      </c>
      <c r="F70" s="23" t="s">
        <v>85</v>
      </c>
      <c r="G70" s="24">
        <v>263.25</v>
      </c>
      <c r="H70" s="25">
        <v>0</v>
      </c>
      <c r="I70" s="26">
        <f>ROUND(ROUND(H70,2)*ROUND(G70,3),2)</f>
        <v>0</v>
      </c>
      <c r="O70">
        <f>(I70*21)/100</f>
        <v>0</v>
      </c>
      <c r="P70" t="s">
        <v>13</v>
      </c>
    </row>
    <row r="71" spans="1:5" ht="12.75">
      <c r="A71" s="27" t="s">
        <v>40</v>
      </c>
      <c r="E71" s="28" t="s">
        <v>130</v>
      </c>
    </row>
    <row r="72" spans="1:5" ht="38.25">
      <c r="A72" s="31" t="s">
        <v>42</v>
      </c>
      <c r="E72" s="30" t="s">
        <v>131</v>
      </c>
    </row>
    <row r="73" spans="1:16" ht="12.75">
      <c r="A73" s="17" t="s">
        <v>35</v>
      </c>
      <c r="B73" s="21" t="s">
        <v>132</v>
      </c>
      <c r="C73" s="21" t="s">
        <v>133</v>
      </c>
      <c r="D73" s="17" t="s">
        <v>37</v>
      </c>
      <c r="E73" s="22" t="s">
        <v>134</v>
      </c>
      <c r="F73" s="23" t="s">
        <v>65</v>
      </c>
      <c r="G73" s="24">
        <v>3155</v>
      </c>
      <c r="H73" s="25">
        <v>0</v>
      </c>
      <c r="I73" s="26">
        <f>ROUND(ROUND(H73,2)*ROUND(G73,3),2)</f>
        <v>0</v>
      </c>
      <c r="O73">
        <f>(I73*21)/100</f>
        <v>0</v>
      </c>
      <c r="P73" t="s">
        <v>13</v>
      </c>
    </row>
    <row r="74" spans="1:5" ht="12.75">
      <c r="A74" s="27" t="s">
        <v>40</v>
      </c>
      <c r="E74" s="28" t="s">
        <v>135</v>
      </c>
    </row>
    <row r="75" spans="1:5" ht="38.25">
      <c r="A75" s="31" t="s">
        <v>42</v>
      </c>
      <c r="E75" s="30" t="s">
        <v>136</v>
      </c>
    </row>
    <row r="76" spans="1:16" ht="12.75">
      <c r="A76" s="17" t="s">
        <v>35</v>
      </c>
      <c r="B76" s="21" t="s">
        <v>137</v>
      </c>
      <c r="C76" s="21" t="s">
        <v>138</v>
      </c>
      <c r="D76" s="17" t="s">
        <v>37</v>
      </c>
      <c r="E76" s="22" t="s">
        <v>139</v>
      </c>
      <c r="F76" s="23" t="s">
        <v>65</v>
      </c>
      <c r="G76" s="24">
        <v>3155</v>
      </c>
      <c r="H76" s="25">
        <v>0</v>
      </c>
      <c r="I76" s="26">
        <f>ROUND(ROUND(H76,2)*ROUND(G76,3),2)</f>
        <v>0</v>
      </c>
      <c r="O76">
        <f>(I76*21)/100</f>
        <v>0</v>
      </c>
      <c r="P76" t="s">
        <v>13</v>
      </c>
    </row>
    <row r="77" spans="1:5" ht="38.25">
      <c r="A77" s="27" t="s">
        <v>40</v>
      </c>
      <c r="E77" s="28" t="s">
        <v>140</v>
      </c>
    </row>
    <row r="78" spans="1:5" ht="38.25">
      <c r="A78" s="29" t="s">
        <v>42</v>
      </c>
      <c r="E78" s="30" t="s">
        <v>141</v>
      </c>
    </row>
    <row r="79" spans="1:18" ht="12.75" customHeight="1">
      <c r="A79" s="10" t="s">
        <v>33</v>
      </c>
      <c r="B79" s="10"/>
      <c r="C79" s="32" t="s">
        <v>30</v>
      </c>
      <c r="D79" s="10"/>
      <c r="E79" s="19" t="s">
        <v>142</v>
      </c>
      <c r="F79" s="10"/>
      <c r="G79" s="10"/>
      <c r="H79" s="10"/>
      <c r="I79" s="33">
        <f>0+Q79</f>
        <v>0</v>
      </c>
      <c r="O79">
        <f>0+R79</f>
        <v>0</v>
      </c>
      <c r="Q79">
        <f>0+I80+I83+I86+I89+I92</f>
        <v>0</v>
      </c>
      <c r="R79">
        <f>0+O80+O83+O86+O89+O92</f>
        <v>0</v>
      </c>
    </row>
    <row r="80" spans="1:16" ht="12.75">
      <c r="A80" s="17" t="s">
        <v>35</v>
      </c>
      <c r="B80" s="21" t="s">
        <v>143</v>
      </c>
      <c r="C80" s="21" t="s">
        <v>144</v>
      </c>
      <c r="D80" s="17" t="s">
        <v>37</v>
      </c>
      <c r="E80" s="22" t="s">
        <v>145</v>
      </c>
      <c r="F80" s="23" t="s">
        <v>79</v>
      </c>
      <c r="G80" s="24">
        <v>8</v>
      </c>
      <c r="H80" s="25">
        <v>0</v>
      </c>
      <c r="I80" s="26">
        <f>ROUND(ROUND(H80,2)*ROUND(G80,3),2)</f>
        <v>0</v>
      </c>
      <c r="O80">
        <f>(I80*21)/100</f>
        <v>0</v>
      </c>
      <c r="P80" t="s">
        <v>13</v>
      </c>
    </row>
    <row r="81" spans="1:5" ht="12.75">
      <c r="A81" s="27" t="s">
        <v>40</v>
      </c>
      <c r="E81" s="28" t="s">
        <v>37</v>
      </c>
    </row>
    <row r="82" spans="1:5" ht="25.5">
      <c r="A82" s="31" t="s">
        <v>42</v>
      </c>
      <c r="E82" s="30" t="s">
        <v>146</v>
      </c>
    </row>
    <row r="83" spans="1:16" ht="12.75">
      <c r="A83" s="17" t="s">
        <v>35</v>
      </c>
      <c r="B83" s="21" t="s">
        <v>147</v>
      </c>
      <c r="C83" s="21" t="s">
        <v>148</v>
      </c>
      <c r="D83" s="17" t="s">
        <v>37</v>
      </c>
      <c r="E83" s="22" t="s">
        <v>149</v>
      </c>
      <c r="F83" s="23" t="s">
        <v>79</v>
      </c>
      <c r="G83" s="24">
        <v>20</v>
      </c>
      <c r="H83" s="25">
        <v>0</v>
      </c>
      <c r="I83" s="26">
        <f>ROUND(ROUND(H83,2)*ROUND(G83,3),2)</f>
        <v>0</v>
      </c>
      <c r="O83">
        <f>(I83*21)/100</f>
        <v>0</v>
      </c>
      <c r="P83" t="s">
        <v>13</v>
      </c>
    </row>
    <row r="84" spans="1:5" ht="12.75">
      <c r="A84" s="27" t="s">
        <v>40</v>
      </c>
      <c r="E84" s="28" t="s">
        <v>37</v>
      </c>
    </row>
    <row r="85" spans="1:5" ht="25.5">
      <c r="A85" s="31" t="s">
        <v>42</v>
      </c>
      <c r="E85" s="30" t="s">
        <v>150</v>
      </c>
    </row>
    <row r="86" spans="1:16" ht="12.75">
      <c r="A86" s="17" t="s">
        <v>35</v>
      </c>
      <c r="B86" s="21" t="s">
        <v>151</v>
      </c>
      <c r="C86" s="21" t="s">
        <v>152</v>
      </c>
      <c r="D86" s="17" t="s">
        <v>37</v>
      </c>
      <c r="E86" s="22" t="s">
        <v>153</v>
      </c>
      <c r="F86" s="23" t="s">
        <v>79</v>
      </c>
      <c r="G86" s="24">
        <v>5</v>
      </c>
      <c r="H86" s="25">
        <v>0</v>
      </c>
      <c r="I86" s="26">
        <f>ROUND(ROUND(H86,2)*ROUND(G86,3),2)</f>
        <v>0</v>
      </c>
      <c r="O86">
        <f>(I86*21)/100</f>
        <v>0</v>
      </c>
      <c r="P86" t="s">
        <v>13</v>
      </c>
    </row>
    <row r="87" spans="1:5" ht="12.75">
      <c r="A87" s="27" t="s">
        <v>40</v>
      </c>
      <c r="E87" s="28" t="s">
        <v>37</v>
      </c>
    </row>
    <row r="88" spans="1:5" ht="25.5">
      <c r="A88" s="31" t="s">
        <v>42</v>
      </c>
      <c r="E88" s="30" t="s">
        <v>154</v>
      </c>
    </row>
    <row r="89" spans="1:16" ht="12.75">
      <c r="A89" s="17" t="s">
        <v>35</v>
      </c>
      <c r="B89" s="21" t="s">
        <v>155</v>
      </c>
      <c r="C89" s="21" t="s">
        <v>156</v>
      </c>
      <c r="D89" s="17" t="s">
        <v>37</v>
      </c>
      <c r="E89" s="22" t="s">
        <v>157</v>
      </c>
      <c r="F89" s="23" t="s">
        <v>79</v>
      </c>
      <c r="G89" s="24">
        <v>30</v>
      </c>
      <c r="H89" s="25">
        <v>0</v>
      </c>
      <c r="I89" s="26">
        <f>ROUND(ROUND(H89,2)*ROUND(G89,3),2)</f>
        <v>0</v>
      </c>
      <c r="O89">
        <f>(I89*21)/100</f>
        <v>0</v>
      </c>
      <c r="P89" t="s">
        <v>13</v>
      </c>
    </row>
    <row r="90" spans="1:5" ht="12.75">
      <c r="A90" s="27" t="s">
        <v>40</v>
      </c>
      <c r="E90" s="28" t="s">
        <v>37</v>
      </c>
    </row>
    <row r="91" spans="1:5" ht="25.5">
      <c r="A91" s="31" t="s">
        <v>42</v>
      </c>
      <c r="E91" s="30" t="s">
        <v>158</v>
      </c>
    </row>
    <row r="92" spans="1:16" ht="12.75">
      <c r="A92" s="17" t="s">
        <v>35</v>
      </c>
      <c r="B92" s="21" t="s">
        <v>159</v>
      </c>
      <c r="C92" s="21" t="s">
        <v>160</v>
      </c>
      <c r="D92" s="17" t="s">
        <v>37</v>
      </c>
      <c r="E92" s="22" t="s">
        <v>161</v>
      </c>
      <c r="F92" s="23" t="s">
        <v>65</v>
      </c>
      <c r="G92" s="24">
        <v>3155</v>
      </c>
      <c r="H92" s="25">
        <v>0</v>
      </c>
      <c r="I92" s="26">
        <f>ROUND(ROUND(H92,2)*ROUND(G92,3),2)</f>
        <v>0</v>
      </c>
      <c r="O92">
        <f>(I92*21)/100</f>
        <v>0</v>
      </c>
      <c r="P92" t="s">
        <v>13</v>
      </c>
    </row>
    <row r="93" spans="1:5" ht="38.25">
      <c r="A93" s="27" t="s">
        <v>40</v>
      </c>
      <c r="E93" s="28" t="s">
        <v>140</v>
      </c>
    </row>
    <row r="94" spans="1:5" ht="38.25">
      <c r="A94" s="29" t="s">
        <v>42</v>
      </c>
      <c r="E94" s="30" t="s">
        <v>162</v>
      </c>
    </row>
  </sheetData>
  <sheetProtection sheet="1" objects="1" scenarios="1"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Dušková Jaroslava Ing.</dc:creator>
  <cp:keywords/>
  <dc:description/>
  <cp:lastModifiedBy>Dušková Jaroslava Ing.</cp:lastModifiedBy>
  <dcterms:created xsi:type="dcterms:W3CDTF">2022-08-17T06:04:10Z</dcterms:created>
  <dcterms:modified xsi:type="dcterms:W3CDTF">2022-08-17T06:04:10Z</dcterms:modified>
  <cp:category/>
  <cp:version/>
  <cp:contentType/>
  <cp:contentStatus/>
</cp:coreProperties>
</file>