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pro pěší" sheetId="2" r:id="rId2"/>
    <sheet name="SO 401 - Veřejné osvětlení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101 - Komunikace pro pěší'!$C$91:$K$322</definedName>
    <definedName name="_xlnm.Print_Area" localSheetId="1">'SO 101 - Komunikace pro pěší'!$C$4:$J$39,'SO 101 - Komunikace pro pěší'!$C$45:$J$73,'SO 101 - Komunikace pro pěší'!$C$79:$K$322</definedName>
    <definedName name="_xlnm._FilterDatabase" localSheetId="2" hidden="1">'SO 401 - Veřejné osvětlení'!$C$93:$K$214</definedName>
    <definedName name="_xlnm.Print_Area" localSheetId="2">'SO 401 - Veřejné osvětlení'!$C$4:$J$39,'SO 401 - Veřejné osvětlení'!$C$45:$J$75,'SO 401 - Veřejné osvětlení'!$C$81:$K$214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Komunikace pro pěší'!$91:$91</definedName>
    <definedName name="_xlnm.Print_Titles" localSheetId="2">'SO 401 - Veřejné osvětlení'!$93:$93</definedName>
  </definedNames>
  <calcPr fullCalcOnLoad="1"/>
</workbook>
</file>

<file path=xl/sharedStrings.xml><?xml version="1.0" encoding="utf-8"?>
<sst xmlns="http://schemas.openxmlformats.org/spreadsheetml/2006/main" count="4285" uniqueCount="872">
  <si>
    <t>Export Komplet</t>
  </si>
  <si>
    <t>VZ</t>
  </si>
  <si>
    <t>2.0</t>
  </si>
  <si>
    <t/>
  </si>
  <si>
    <t>False</t>
  </si>
  <si>
    <t>{1a8e2246-b981-4b78-af9c-73500f2a3335}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</si>
  <si>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</si>
  <si>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</si>
  <si>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</si>
  <si>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</si>
  <si>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</si>
  <si>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</si>
  <si>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</si>
  <si>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</si>
  <si>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</si>
  <si>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NE2D41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</si>
  <si>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</si>
  <si>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</si>
  <si>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Přechod pro chodce v ulici Sídliště Za Chlumem 728-730, Bílina</t>
  </si>
  <si>
    <t>KSO:</t>
  </si>
  <si>
    <t>CC-CZ:</t>
  </si>
  <si>
    <t>Místo:</t>
  </si>
  <si>
    <t>Bílina</t>
  </si>
  <si>
    <t>Datum:</t>
  </si>
  <si>
    <t>30. 8. 2022</t>
  </si>
  <si>
    <t>Zadavatel:</t>
  </si>
  <si>
    <t>IČ:</t>
  </si>
  <si>
    <t>Město Bílina</t>
  </si>
  <si>
    <t>DIČ:</t>
  </si>
  <si>
    <t>Uchazeč:</t>
  </si>
  <si>
    <t>Vyplň údaj</t>
  </si>
  <si>
    <t>Projektant:</t>
  </si>
  <si>
    <t>NE2D Projekt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</si>
  <si>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</si>
  <si>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</si>
  <si>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</si>
  <si>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</si>
  <si>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</si>
  <si>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</si>
  <si>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</si>
  <si>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</si>
  <si>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</si>
  <si>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</si>
  <si>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</si>
  <si>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</si>
  <si>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</si>
  <si>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</si>
  <si>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</si>
  <si>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</si>
  <si>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</si>
  <si>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</si>
  <si>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</si>
  <si>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</si>
  <si>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</si>
  <si>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</si>
  <si>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</si>
  <si>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</si>
  <si>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</si>
  <si>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</si>
  <si>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</si>
  <si>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</si>
  <si>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</si>
  <si>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</si>
  <si>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</si>
  <si>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</si>
  <si>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</si>
  <si>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</si>
  <si>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</si>
  <si>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</si>
  <si>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</si>
  <si>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</si>
  <si>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</si>
  <si>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</si>
  <si>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</si>
  <si>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</si>
  <si>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</si>
  <si>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</si>
  <si>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</si>
  <si>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pro pěší</t>
  </si>
  <si>
    <t>STA</t>
  </si>
  <si>
    <t>1</t>
  </si>
  <si>
    <t>{94587fff-bed6-4521-b69a-61a58b799f03}</t>
  </si>
  <si>
    <t>2</t>
  </si>
  <si>
    <t>SO 401</t>
  </si>
  <si>
    <t>Veřejné osvětlení</t>
  </si>
  <si>
    <t>{e484df66-8230-42cb-ad48-4854fc811392}</t>
  </si>
  <si>
    <t>KRYCÍ LIST SOUPISU PRACÍ</t>
  </si>
  <si>
    <t>Objekt:</t>
  </si>
  <si>
    <t>SO 101 - Komunikace pro pěší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</si>
  <si>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</si>
  <si>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</si>
  <si>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</si>
  <si>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</si>
  <si>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</si>
  <si>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</si>
  <si>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</si>
  <si>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</si>
  <si>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</si>
  <si>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</si>
  <si>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</si>
  <si>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</si>
  <si>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</si>
  <si>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</si>
  <si>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</si>
  <si>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</si>
  <si>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</si>
  <si>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</si>
  <si>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</si>
  <si>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</si>
  <si>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</si>
  <si>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</si>
  <si>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</si>
  <si>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</si>
  <si>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</si>
  <si>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</si>
  <si>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</si>
  <si>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</si>
  <si>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</si>
  <si>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</si>
  <si>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</si>
  <si>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</si>
  <si>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</si>
  <si>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</si>
  <si>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</si>
  <si>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</si>
  <si>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</si>
  <si>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</si>
  <si>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</si>
  <si>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</si>
  <si>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-354256826</t>
  </si>
  <si>
    <t>Online PSC</t>
  </si>
  <si>
    <t>https://podminky.urs.cz/item/CS_URS_2022_02/111211101</t>
  </si>
  <si>
    <t>VV</t>
  </si>
  <si>
    <t>112101102</t>
  </si>
  <si>
    <t>Odstranění stromů s odřezáním kmene a s odvětvením listnatých, průměru kmene přes 300 do 500 mm</t>
  </si>
  <si>
    <t>kus</t>
  </si>
  <si>
    <t>-1060646674</t>
  </si>
  <si>
    <t>https://podminky.urs.cz/item/CS_URS_2022_02/112101102</t>
  </si>
  <si>
    <t>3</t>
  </si>
  <si>
    <t>112251102</t>
  </si>
  <si>
    <t>Odstranění pařezů strojně s jejich vykopáním nebo vytrháním průměru přes 300 do 500 mm</t>
  </si>
  <si>
    <t>760076233</t>
  </si>
  <si>
    <t>https://podminky.urs.cz/item/CS_URS_2022_02/112251102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</si>
  <si>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</si>
  <si>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</si>
  <si>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-1680337118</t>
  </si>
  <si>
    <t>https://podminky.urs.cz/item/CS_URS_2022_02/113106123</t>
  </si>
  <si>
    <t>bourání dlážděného chodníku</t>
  </si>
  <si>
    <t>10</t>
  </si>
  <si>
    <t>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</si>
  <si>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</si>
  <si>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</si>
  <si>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-421847306</t>
  </si>
  <si>
    <t>https://podminky.urs.cz/item/CS_URS_2022_02/113107122</t>
  </si>
  <si>
    <t>bourání asfaltového chodníku</t>
  </si>
  <si>
    <t>Součet</t>
  </si>
  <si>
    <t>6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</si>
  <si>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</si>
  <si>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</si>
  <si>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947957283</t>
  </si>
  <si>
    <t>https://podminky.urs.cz/item/CS_URS_2022_02/113107143</t>
  </si>
  <si>
    <t>7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</si>
  <si>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</si>
  <si>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</si>
  <si>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</si>
  <si>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-2008713021</t>
  </si>
  <si>
    <t>https://podminky.urs.cz/item/CS_URS_2022_02/113201112</t>
  </si>
  <si>
    <t>stávající betonové obruby</t>
  </si>
  <si>
    <t>65</t>
  </si>
  <si>
    <t>8</t>
  </si>
  <si>
    <t>122211101</t>
  </si>
  <si>
    <t>Odkopávky a prokopávky ručně zapažené i nezapažené v hornině třídy těžitelnosti I skupiny 3</t>
  </si>
  <si>
    <t>m3</t>
  </si>
  <si>
    <t>-387516618</t>
  </si>
  <si>
    <t>https://podminky.urs.cz/item/CS_URS_2022_02/122211101</t>
  </si>
  <si>
    <t>9</t>
  </si>
  <si>
    <t>122311101</t>
  </si>
  <si>
    <t>Odkopávky a prokopávky ručně zapažené i nezapažené v hornině třídy těžitelnosti II skupiny 4</t>
  </si>
  <si>
    <t>841132680</t>
  </si>
  <si>
    <t>https://podminky.urs.cz/item/CS_URS_2022_02/122311101</t>
  </si>
  <si>
    <t>131213701</t>
  </si>
  <si>
    <t>Hloubení nezapažených jam ručně s urovnáním dna do předepsaného profilu a spádu v hornině třídy těžitelnosti I skupiny 3 soudržných</t>
  </si>
  <si>
    <t>997724543</t>
  </si>
  <si>
    <t>https://podminky.urs.cz/item/CS_URS_2022_02/131213701</t>
  </si>
  <si>
    <t>základ značek</t>
  </si>
  <si>
    <t>0,7*0,4*0,4*2</t>
  </si>
  <si>
    <t>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</si>
  <si>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</si>
  <si>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</si>
  <si>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-1224191851</t>
  </si>
  <si>
    <t>https://podminky.urs.cz/item/CS_URS_2022_02/162751117</t>
  </si>
  <si>
    <t>0,224</t>
  </si>
  <si>
    <t>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</si>
  <si>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</si>
  <si>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</si>
  <si>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-1387476613</t>
  </si>
  <si>
    <t>https://podminky.urs.cz/item/CS_URS_2022_02/162751119</t>
  </si>
  <si>
    <t>10,224*5</t>
  </si>
  <si>
    <t>13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</si>
  <si>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</si>
  <si>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</si>
  <si>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-66665991</t>
  </si>
  <si>
    <t>https://podminky.urs.cz/item/CS_URS_2022_02/162751137</t>
  </si>
  <si>
    <t>14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</si>
  <si>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</si>
  <si>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</si>
  <si>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-437533458</t>
  </si>
  <si>
    <t>https://podminky.urs.cz/item/CS_URS_2022_02/162751139</t>
  </si>
  <si>
    <t>10*5</t>
  </si>
  <si>
    <t>167111101</t>
  </si>
  <si>
    <t>Nakládání, skládání a překládání neulehlého výkopku nebo sypaniny ručně nakládání, z hornin třídy těžitelnosti I, skupiny 1 až 3</t>
  </si>
  <si>
    <t>-1855344306</t>
  </si>
  <si>
    <t>https://podminky.urs.cz/item/CS_URS_2022_02/167111101</t>
  </si>
  <si>
    <t>10,224</t>
  </si>
  <si>
    <t>16</t>
  </si>
  <si>
    <t>167111102</t>
  </si>
  <si>
    <t>Nakládání, skládání a překládání neulehlého výkopku nebo sypaniny ručně nakládání, z hornin třídy těžitelnosti II, skupiny 4 a 5</t>
  </si>
  <si>
    <t>306648692</t>
  </si>
  <si>
    <t>https://podminky.urs.cz/item/CS_URS_2022_02/167111102</t>
  </si>
  <si>
    <t>17</t>
  </si>
  <si>
    <t>171111104</t>
  </si>
  <si>
    <t>Uložení sypanin do násypů ručně s rozprostřením sypaniny ve vrstvách a s hrubým urovnáním zhutněných z hornin nesoudržných sypkých</t>
  </si>
  <si>
    <t>-1756952191</t>
  </si>
  <si>
    <t>https://podminky.urs.cz/item/CS_URS_2022_02/171111104</t>
  </si>
  <si>
    <t>dodatečný násyp</t>
  </si>
  <si>
    <t>18</t>
  </si>
  <si>
    <t>M</t>
  </si>
  <si>
    <t>10364100</t>
  </si>
  <si>
    <t>zemina pro terénní úpravy - tříděná</t>
  </si>
  <si>
    <t>t</t>
  </si>
  <si>
    <t>-888179561</t>
  </si>
  <si>
    <t>Dodatečný násyp</t>
  </si>
  <si>
    <t>2*1,6</t>
  </si>
  <si>
    <t>19</t>
  </si>
  <si>
    <t>171201231</t>
  </si>
  <si>
    <t>Poplatek za uložení stavebního odpadu na recyklační skládce (skládkovné) zeminy a kamení zatříděného do Katalogu odpadů pod kódem 17 05 04</t>
  </si>
  <si>
    <t>1032105275</t>
  </si>
  <si>
    <t>https://podminky.urs.cz/item/CS_URS_2022_02/171201231</t>
  </si>
  <si>
    <t>20,224*1,8</t>
  </si>
  <si>
    <t>20</t>
  </si>
  <si>
    <t>171251201</t>
  </si>
  <si>
    <t>Uložení sypaniny na skládky nebo meziskládky bez hutnění s upravením uložené sypaniny do předepsaného tvaru</t>
  </si>
  <si>
    <t>122414528</t>
  </si>
  <si>
    <t>https://podminky.urs.cz/item/CS_URS_2022_02/171251201</t>
  </si>
  <si>
    <t>174111101</t>
  </si>
  <si>
    <t>Zásyp sypaninou z jakékoliv horniny ručně s uložením výkopku ve vrstvách se zhutněním jam, šachet, rýh nebo kolem objektů v těchto vykopávkách</t>
  </si>
  <si>
    <t>2017532618</t>
  </si>
  <si>
    <t>https://podminky.urs.cz/item/CS_URS_2022_02/174111101</t>
  </si>
  <si>
    <t>aktivní zóna</t>
  </si>
  <si>
    <t>81*0,15</t>
  </si>
  <si>
    <t>22</t>
  </si>
  <si>
    <t>58333688</t>
  </si>
  <si>
    <t>kamenivo těžené hrubé frakce 32/63</t>
  </si>
  <si>
    <t>-75585331</t>
  </si>
  <si>
    <t>12,15*2</t>
  </si>
  <si>
    <t>23</t>
  </si>
  <si>
    <t>181152302</t>
  </si>
  <si>
    <t>Úprava pláně na stavbách silnic a dálnic strojně v zářezech mimo skalních se zhutněním</t>
  </si>
  <si>
    <t>-961008337</t>
  </si>
  <si>
    <t>https://podminky.urs.cz/item/CS_URS_2022_02/181152302</t>
  </si>
  <si>
    <t>hutnění pláně</t>
  </si>
  <si>
    <t>81</t>
  </si>
  <si>
    <t>24</t>
  </si>
  <si>
    <t>181411131</t>
  </si>
  <si>
    <t>Založení trávníku na půdě předem připravené plochy do 1000 m2 výsevem včetně utažení parkového v rovině nebo na svahu do 1:5</t>
  </si>
  <si>
    <t>1823040137</t>
  </si>
  <si>
    <t>https://podminky.urs.cz/item/CS_URS_2022_02/181411131</t>
  </si>
  <si>
    <t>49</t>
  </si>
  <si>
    <t>25</t>
  </si>
  <si>
    <t>00572410</t>
  </si>
  <si>
    <t>osivo směs travní parková</t>
  </si>
  <si>
    <t>kg</t>
  </si>
  <si>
    <t>-1381275593</t>
  </si>
  <si>
    <t>49*0,02 'Přepočtené koeficientem množství</t>
  </si>
  <si>
    <t>26</t>
  </si>
  <si>
    <t>182303111</t>
  </si>
  <si>
    <t>Doplnění zeminy nebo substrátu na travnatých plochách tloušťky do 50 mm v rovině nebo na svahu do 1:5</t>
  </si>
  <si>
    <t>976428597</t>
  </si>
  <si>
    <t>https://podminky.urs.cz/item/CS_URS_2022_02/182303111</t>
  </si>
  <si>
    <t>tl.200mm (50mm x 4)</t>
  </si>
  <si>
    <t>49*4</t>
  </si>
  <si>
    <t>27</t>
  </si>
  <si>
    <t>10364101</t>
  </si>
  <si>
    <t>zemina pro terénní úpravy - ornice</t>
  </si>
  <si>
    <t>746951497</t>
  </si>
  <si>
    <t>196*0,2*1,6</t>
  </si>
  <si>
    <t>Komunikace pozemní</t>
  </si>
  <si>
    <t>28</t>
  </si>
  <si>
    <t>564831011</t>
  </si>
  <si>
    <t>Podklad ze štěrkodrti ŠD s rozprostřením a zhutněním plochy jednotlivě do 100 m2, po zhutnění tl. 100 mm</t>
  </si>
  <si>
    <t>1757014368</t>
  </si>
  <si>
    <t>https://podminky.urs.cz/item/CS_URS_2022_02/564831011</t>
  </si>
  <si>
    <t>Doplnění ACO</t>
  </si>
  <si>
    <t>29</t>
  </si>
  <si>
    <t>564851011</t>
  </si>
  <si>
    <t>Podklad ze štěrkodrti ŠD s rozprostřením a zhutněním plochy jednotlivě do 100 m2, po zhutnění tl. 150 mm</t>
  </si>
  <si>
    <t>-712148828</t>
  </si>
  <si>
    <t>https://podminky.urs.cz/item/CS_URS_2022_02/564851011</t>
  </si>
  <si>
    <t>dlážděný chodník tl. 240 mm</t>
  </si>
  <si>
    <t>30</t>
  </si>
  <si>
    <t>565165101</t>
  </si>
  <si>
    <t>Asfaltový beton vrstva podkladní ACP 16 (obalované kamenivo střednězrnné - OKS) s rozprostřením a zhutněním v pruhu šířky do 1,5 m, po zhutnění tl. 80 mm</t>
  </si>
  <si>
    <t>433566354</t>
  </si>
  <si>
    <t>https://podminky.urs.cz/item/CS_URS_2022_02/565165101</t>
  </si>
  <si>
    <t>31</t>
  </si>
  <si>
    <t>573211106</t>
  </si>
  <si>
    <t>Postřik spojovací PS bez posypu kamenivem z asfaltu silničního, v množství 0,20 kg/m2</t>
  </si>
  <si>
    <t>-2114385498</t>
  </si>
  <si>
    <t>https://podminky.urs.cz/item/CS_URS_2022_02/573211106</t>
  </si>
  <si>
    <t>32</t>
  </si>
  <si>
    <t>573231111</t>
  </si>
  <si>
    <t>Postřik spojovací PS bez posypu kamenivem ze silniční emulze, v množství 0,70 kg/m2</t>
  </si>
  <si>
    <t>-567677160</t>
  </si>
  <si>
    <t>https://podminky.urs.cz/item/CS_URS_2022_02/573231111</t>
  </si>
  <si>
    <t>33</t>
  </si>
  <si>
    <t>577144031</t>
  </si>
  <si>
    <t>Asfaltový beton vrstva obrusná ACO 11 (ABS) s rozprostřením a se zhutněním z modifikovaného asfaltu v pruhu šířky do 1,5 m, po zhutnění tl. 50 mm</t>
  </si>
  <si>
    <t>1781007233</t>
  </si>
  <si>
    <t>https://podminky.urs.cz/item/CS_URS_2022_02/577144031</t>
  </si>
  <si>
    <t>34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</si>
  <si>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</si>
  <si>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</si>
  <si>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-1083498731</t>
  </si>
  <si>
    <t>https://podminky.urs.cz/item/CS_URS_2022_02/596211111</t>
  </si>
  <si>
    <t>Dlážděný chodník tl. 240mm</t>
  </si>
  <si>
    <t>35</t>
  </si>
  <si>
    <t>59245018</t>
  </si>
  <si>
    <t>dlažba tvar obdélník betonová 200x100x60mm přírodní</t>
  </si>
  <si>
    <t>-1358923395</t>
  </si>
  <si>
    <t>68*1,03 'Přepočtené koeficientem množství</t>
  </si>
  <si>
    <t>36</t>
  </si>
  <si>
    <t>59245006</t>
  </si>
  <si>
    <t>dlažba tvar obdélník betonová pro nevidomé 200x100x60mm barevná</t>
  </si>
  <si>
    <t>-1596857139</t>
  </si>
  <si>
    <t>13*1,03 'Přepočtené koeficientem množství</t>
  </si>
  <si>
    <t>Ostatní konstrukce a práce, bourání</t>
  </si>
  <si>
    <t>37</t>
  </si>
  <si>
    <t>914111111</t>
  </si>
  <si>
    <t>Montáž svislé dopravní značky základní velikosti do 1 m2 objímkami na sloupky nebo konzoly</t>
  </si>
  <si>
    <t>-1506498054</t>
  </si>
  <si>
    <t>https://podminky.urs.cz/item/CS_URS_2022_02/914111111</t>
  </si>
  <si>
    <t>38</t>
  </si>
  <si>
    <t>40445623</t>
  </si>
  <si>
    <t>informativní značky provozní IP1-IP3, IP4b-IP7, IP10a, b 750x750mm retroreflexní</t>
  </si>
  <si>
    <t>-1797123899</t>
  </si>
  <si>
    <t>39</t>
  </si>
  <si>
    <t>914511111</t>
  </si>
  <si>
    <t>Montáž sloupku dopravních značek délky do 3,5 m do betonového základu</t>
  </si>
  <si>
    <t>1187297639</t>
  </si>
  <si>
    <t>https://podminky.urs.cz/item/CS_URS_2022_02/914511111</t>
  </si>
  <si>
    <t>40</t>
  </si>
  <si>
    <t>40445230</t>
  </si>
  <si>
    <t>sloupek pro dopravní značku Zn D 70mm v 3,5m</t>
  </si>
  <si>
    <t>328532575</t>
  </si>
  <si>
    <t>41</t>
  </si>
  <si>
    <t>915211116</t>
  </si>
  <si>
    <t>Vodorovné dopravní značení stříkaným plastem dělící čára šířky 125 mm souvislá žlutá retroreflexní</t>
  </si>
  <si>
    <t>-1018644616</t>
  </si>
  <si>
    <t>https://podminky.urs.cz/item/CS_URS_2022_02/915211116</t>
  </si>
  <si>
    <t>žluté zkřížené čáry V12b</t>
  </si>
  <si>
    <t>42</t>
  </si>
  <si>
    <t>915231112</t>
  </si>
  <si>
    <t>Vodorovné dopravní značení stříkaným plastem přechody pro chodce, šipky, symboly nápisy bílé retroreflexní</t>
  </si>
  <si>
    <t>-1430542516</t>
  </si>
  <si>
    <t>https://podminky.urs.cz/item/CS_URS_2022_02/915231112</t>
  </si>
  <si>
    <t>přechod pro chodce</t>
  </si>
  <si>
    <t>43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</si>
  <si>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</si>
  <si>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</si>
  <si>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75835693</t>
  </si>
  <si>
    <t>https://podminky.urs.cz/item/CS_URS_2022_02/916131213</t>
  </si>
  <si>
    <t>BO 15/25</t>
  </si>
  <si>
    <t>BO 15/15-25</t>
  </si>
  <si>
    <t>BO 15/15</t>
  </si>
  <si>
    <t>44</t>
  </si>
  <si>
    <t>59217031</t>
  </si>
  <si>
    <t>obrubník betonový silniční 1000x150x250mm</t>
  </si>
  <si>
    <t>1749542277</t>
  </si>
  <si>
    <t>29*1,04 'Přepočtené koeficientem množství</t>
  </si>
  <si>
    <t>45</t>
  </si>
  <si>
    <t>59217029</t>
  </si>
  <si>
    <t>obrubník betonový silniční nájezdový 1000x150x150mm</t>
  </si>
  <si>
    <t>157004276</t>
  </si>
  <si>
    <t>14*1,04 'Přepočtené koeficientem množství</t>
  </si>
  <si>
    <t>46</t>
  </si>
  <si>
    <t>59217030</t>
  </si>
  <si>
    <t>obrubník betonový silniční přechodový 1000x150x150-250mm</t>
  </si>
  <si>
    <t>-1865427892</t>
  </si>
  <si>
    <t>6*1,04 'Přepočtené koeficientem množství</t>
  </si>
  <si>
    <t>47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</si>
  <si>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</si>
  <si>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</si>
  <si>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612762653</t>
  </si>
  <si>
    <t>https://podminky.urs.cz/item/CS_URS_2022_02/916231213</t>
  </si>
  <si>
    <t>BO 8/25</t>
  </si>
  <si>
    <t>48</t>
  </si>
  <si>
    <t>59217016</t>
  </si>
  <si>
    <t>obrubník betonový chodníkový 1000x80x250mm</t>
  </si>
  <si>
    <t>-1658528529</t>
  </si>
  <si>
    <t>34*1,04 'Přepočtené koeficientem množství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</si>
  <si>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</si>
  <si>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</si>
  <si>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-1613758</t>
  </si>
  <si>
    <t>https://podminky.urs.cz/item/CS_URS_2022_02/919121122</t>
  </si>
  <si>
    <t>51</t>
  </si>
  <si>
    <t>50</t>
  </si>
  <si>
    <t>919735113</t>
  </si>
  <si>
    <t>Řezání stávajícího živičného krytu nebo podkladu hloubky přes 100 do 150 mm</t>
  </si>
  <si>
    <t>-1432001811</t>
  </si>
  <si>
    <t>https://podminky.urs.cz/item/CS_URS_2022_02/919735113</t>
  </si>
  <si>
    <t>997</t>
  </si>
  <si>
    <t>Přesun sutě</t>
  </si>
  <si>
    <t>997221571</t>
  </si>
  <si>
    <t>Vodorovná doprava vybouraných hmot bez naložení, ale se složením a s hrubým urovnáním na vzdálenost do 1 km</t>
  </si>
  <si>
    <t>-1813913268</t>
  </si>
  <si>
    <t>https://podminky.urs.cz/item/CS_URS_2022_02/997221571</t>
  </si>
  <si>
    <t>52</t>
  </si>
  <si>
    <t>997221579</t>
  </si>
  <si>
    <t>Vodorovná doprava vybouraných hmot bez naložení, ale se složením a s hrubým urovnáním na vzdálenost Příplatek k ceně za každý další i započatý 1 km přes 1 km</t>
  </si>
  <si>
    <t>-461234210</t>
  </si>
  <si>
    <t>https://podminky.urs.cz/item/CS_URS_2022_02/997221579</t>
  </si>
  <si>
    <t>30,485*14</t>
  </si>
  <si>
    <t>53</t>
  </si>
  <si>
    <t>997221612</t>
  </si>
  <si>
    <t>Nakládání na dopravní prostředky pro vodorovnou dopravu vybouraných hmot</t>
  </si>
  <si>
    <t>-1097493226</t>
  </si>
  <si>
    <t>https://podminky.urs.cz/item/CS_URS_2022_02/997221612</t>
  </si>
  <si>
    <t>30,485</t>
  </si>
  <si>
    <t>54</t>
  </si>
  <si>
    <t>997221861</t>
  </si>
  <si>
    <t>Poplatek za uložení stavebního odpadu na recyklační skládce (skládkovné) z prostého betonu zatříděného do Katalogu odpadů pod kódem 17 01 01</t>
  </si>
  <si>
    <t>-525190151</t>
  </si>
  <si>
    <t>https://podminky.urs.cz/item/CS_URS_2022_02/997221861</t>
  </si>
  <si>
    <t>2,6</t>
  </si>
  <si>
    <t>18,85</t>
  </si>
  <si>
    <t>55</t>
  </si>
  <si>
    <t>997221873</t>
  </si>
  <si>
    <t>1227111231</t>
  </si>
  <si>
    <t>https://podminky.urs.cz/item/CS_URS_2022_02/997221873</t>
  </si>
  <si>
    <t>5,8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</si>
  <si>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</si>
  <si>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</si>
  <si>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</si>
  <si>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1327111137</t>
  </si>
  <si>
    <t>https://podminky.urs.cz/item/CS_URS_2022_02/997221875</t>
  </si>
  <si>
    <t>3,16</t>
  </si>
  <si>
    <t>57</t>
  </si>
  <si>
    <t>997013631</t>
  </si>
  <si>
    <t>Poplatek za uložení stavebního odpadu na skládce (skládkovné) směsného stavebního a demoličního zatříděného do Katalogu odpadů pod kódem 17 09 04</t>
  </si>
  <si>
    <t>-882596608</t>
  </si>
  <si>
    <t>https://podminky.urs.cz/item/CS_URS_2022_02/997013631</t>
  </si>
  <si>
    <t>0,075</t>
  </si>
  <si>
    <t>998</t>
  </si>
  <si>
    <t>Přesun hmot</t>
  </si>
  <si>
    <t>58</t>
  </si>
  <si>
    <t>998223011</t>
  </si>
  <si>
    <t>Přesun hmot pro pozemní komunikace s krytem dlážděným dopravní vzdálenost do 200 m jakékoliv délky objektu</t>
  </si>
  <si>
    <t>1766551901</t>
  </si>
  <si>
    <t>https://podminky.urs.cz/item/CS_URS_2022_02/998223011</t>
  </si>
  <si>
    <t>PSV</t>
  </si>
  <si>
    <t>Práce a dodávky PSV</t>
  </si>
  <si>
    <t>767</t>
  </si>
  <si>
    <t>Konstrukce zámečnické</t>
  </si>
  <si>
    <t>59</t>
  </si>
  <si>
    <t>767161814</t>
  </si>
  <si>
    <t>Demontáž zábradlí do suti rovného nerozebíratelný spoj hmotnosti 1 m zábradlí přes 20 kg</t>
  </si>
  <si>
    <t>250260207</t>
  </si>
  <si>
    <t>https://podminky.urs.cz/item/CS_URS_2022_02/767161814</t>
  </si>
  <si>
    <t>HZS</t>
  </si>
  <si>
    <t>Hodinové zúčtovací sazby</t>
  </si>
  <si>
    <t>60</t>
  </si>
  <si>
    <t>HZS1292</t>
  </si>
  <si>
    <t>Hodinové zúčtovací sazby profesí HSV zemní a pomocné práce stavební dělník</t>
  </si>
  <si>
    <t>hod</t>
  </si>
  <si>
    <t>512</t>
  </si>
  <si>
    <t>-736540387</t>
  </si>
  <si>
    <t>https://podminky.urs.cz/item/CS_URS_2022_02/HZS1292</t>
  </si>
  <si>
    <t>VRN</t>
  </si>
  <si>
    <t>Vedlejší rozpočtové náklady</t>
  </si>
  <si>
    <t>VRN1</t>
  </si>
  <si>
    <t>Průzkumné, geodetické a projektové práce</t>
  </si>
  <si>
    <t>61</t>
  </si>
  <si>
    <t>012103000</t>
  </si>
  <si>
    <t>Geodetické práce před výstavbou</t>
  </si>
  <si>
    <t>nh</t>
  </si>
  <si>
    <t>1024</t>
  </si>
  <si>
    <t>766969525</t>
  </si>
  <si>
    <t>HZS Geodet</t>
  </si>
  <si>
    <t>62</t>
  </si>
  <si>
    <t>012203000</t>
  </si>
  <si>
    <t>Geodetické práce při provádění stavby</t>
  </si>
  <si>
    <t>-531551813</t>
  </si>
  <si>
    <t>63</t>
  </si>
  <si>
    <t>012303000</t>
  </si>
  <si>
    <t>Geodetické práce po výstavbě - 3x paré DSPS</t>
  </si>
  <si>
    <t>1934187751</t>
  </si>
  <si>
    <t>64</t>
  </si>
  <si>
    <t>013254000</t>
  </si>
  <si>
    <t>Dokumentace skutečného provedení stavby - 3x paré</t>
  </si>
  <si>
    <t>-636745042</t>
  </si>
  <si>
    <t>HZS technik odborný</t>
  </si>
  <si>
    <t>VRN3</t>
  </si>
  <si>
    <t>Zařízení staveniště</t>
  </si>
  <si>
    <t>032903000</t>
  </si>
  <si>
    <t>Náklady na provoz a údržbu vybavení staveniště</t>
  </si>
  <si>
    <t>kpl</t>
  </si>
  <si>
    <t>-1491484219</t>
  </si>
  <si>
    <t>66</t>
  </si>
  <si>
    <t>034103000</t>
  </si>
  <si>
    <t>Oplocení staveniště</t>
  </si>
  <si>
    <t>souhrn</t>
  </si>
  <si>
    <t>-3150158</t>
  </si>
  <si>
    <t>67</t>
  </si>
  <si>
    <t>034303000</t>
  </si>
  <si>
    <t>Dopravní značení na staveništi</t>
  </si>
  <si>
    <t>-2079503518</t>
  </si>
  <si>
    <t>ocenit DIO, včetně nákladů na následné rozmístění značek</t>
  </si>
  <si>
    <t>68</t>
  </si>
  <si>
    <t>034503000</t>
  </si>
  <si>
    <t>Informační tabule na staveništi</t>
  </si>
  <si>
    <t>-1372253946</t>
  </si>
  <si>
    <t>VRN4</t>
  </si>
  <si>
    <t>Inženýrská činnost</t>
  </si>
  <si>
    <t>69</t>
  </si>
  <si>
    <t>043134000</t>
  </si>
  <si>
    <t>Zkoušky zatěžovací</t>
  </si>
  <si>
    <t>1456821036</t>
  </si>
  <si>
    <t>SO 401 - Veřejné osvětlení</t>
  </si>
  <si>
    <t xml:space="preserve">    8 - Trubní vedení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</si>
  <si>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</si>
  <si>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</si>
  <si>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</si>
  <si>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</si>
  <si>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 xml:space="preserve">    VRN9 - Ostatní náklady</t>
  </si>
  <si>
    <t>131213101</t>
  </si>
  <si>
    <t>Hloubení jam ručně zapažených i nezapažených s urovnáním dna do předepsaného profilu a spádu v hornině třídy těžitelnosti I skupiny 3 soudržných</t>
  </si>
  <si>
    <t>281791406</t>
  </si>
  <si>
    <t>1*1*1,5*2</t>
  </si>
  <si>
    <t>132212111</t>
  </si>
  <si>
    <t>Hloubení rýh šířky do 800 mm ručně zapažených i nezapažených, s urovnáním dna do předepsaného profilu a spádu v hornině třídy těžitelnosti I skupiny 3 soudržných</t>
  </si>
  <si>
    <t>-889461094</t>
  </si>
  <si>
    <t>0,5*0,6*65</t>
  </si>
  <si>
    <t>0,6*1,2*10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</si>
  <si>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</si>
  <si>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</si>
  <si>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-380145674</t>
  </si>
  <si>
    <t>https://podminky.urs.cz/item/CS_URS_2022_02/162211311</t>
  </si>
  <si>
    <t>26,7</t>
  </si>
  <si>
    <t>-15,9</t>
  </si>
  <si>
    <t>2095814439</t>
  </si>
  <si>
    <t>13,8</t>
  </si>
  <si>
    <t>67375511</t>
  </si>
  <si>
    <t>13,8*5</t>
  </si>
  <si>
    <t>171201221</t>
  </si>
  <si>
    <t>Poplatek za uložení stavebního odpadu na skládce (skládkovné) zeminy a kamení zatříděného do Katalogu odpadů pod kódem 17 05 04</t>
  </si>
  <si>
    <t>-748641791</t>
  </si>
  <si>
    <t>https://podminky.urs.cz/item/CS_URS_2022_02/171201221</t>
  </si>
  <si>
    <t>13,8*1,8</t>
  </si>
  <si>
    <t>1481730190</t>
  </si>
  <si>
    <t>-119270956</t>
  </si>
  <si>
    <t>26,7-10,8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</si>
  <si>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</si>
  <si>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</si>
  <si>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-1614966481</t>
  </si>
  <si>
    <t>https://podminky.urs.cz/item/CS_URS_2022_02/175111101</t>
  </si>
  <si>
    <t>60*0,3*0,5</t>
  </si>
  <si>
    <t>10*0,3*0,6</t>
  </si>
  <si>
    <t>58331200</t>
  </si>
  <si>
    <t>štěrkopísek netříděný</t>
  </si>
  <si>
    <t>1470270090</t>
  </si>
  <si>
    <t>10,8*2 'Přepočtené koeficientem množství</t>
  </si>
  <si>
    <t>Trubní vedení</t>
  </si>
  <si>
    <t>R89541</t>
  </si>
  <si>
    <t>M+D Krytí kabelu deskami AROT</t>
  </si>
  <si>
    <t>747309510</t>
  </si>
  <si>
    <t>1872743444</t>
  </si>
  <si>
    <t>45877389</t>
  </si>
  <si>
    <t>998225111</t>
  </si>
  <si>
    <t>Přesun hmot pro komunikace s krytem z kameniva, monolitickým betonovým nebo živičným dopravní vzdálenost do 200 m jakékoliv délky objektu</t>
  </si>
  <si>
    <t>-1279450233</t>
  </si>
  <si>
    <t>https://podminky.urs.cz/item/CS_URS_2022_02/998225111</t>
  </si>
  <si>
    <t>741</t>
  </si>
  <si>
    <t>Elektroinstalace - silnoproud</t>
  </si>
  <si>
    <t>741130021</t>
  </si>
  <si>
    <t>Ukončení vodičů izolovaných s označením a zapojením na svorkovnici s otevřením a uzavřením krytu, průřezu žíly do 2,5 mm2</t>
  </si>
  <si>
    <t>-414589377</t>
  </si>
  <si>
    <t>https://podminky.urs.cz/item/CS_URS_2022_02/741130021</t>
  </si>
  <si>
    <t>741130025</t>
  </si>
  <si>
    <t>Ukončení vodičů izolovaných s označením a zapojením na svorkovnici s otevřením a uzavřením krytu, průřezu žíly do 16 mm2</t>
  </si>
  <si>
    <t>-299068442</t>
  </si>
  <si>
    <t>https://podminky.urs.cz/item/CS_URS_2022_02/741130025</t>
  </si>
  <si>
    <t>998741101</t>
  </si>
  <si>
    <t>Přesun hmot pro silnoproud stanovený z hmotnosti přesunovaného materiálu vodorovná dopravní vzdálenost do 50 m v objektech výšky do 6 m</t>
  </si>
  <si>
    <t>-262092504</t>
  </si>
  <si>
    <t>https://podminky.urs.cz/item/CS_URS_2022_02/998741101</t>
  </si>
  <si>
    <t>Práce a dodávky M</t>
  </si>
  <si>
    <t>21-M</t>
  </si>
  <si>
    <t>Elektromontáže</t>
  </si>
  <si>
    <t>210202013</t>
  </si>
  <si>
    <t>Montáž svítidel výbojkových se zapojením vodičů průmyslových nebo venkovních na výložník</t>
  </si>
  <si>
    <t>819941711</t>
  </si>
  <si>
    <t>https://podminky.urs.cz/item/CS_URS_2022_02/210202013</t>
  </si>
  <si>
    <t>M01</t>
  </si>
  <si>
    <t xml:space="preserve">Svítidlo SITECO Streetlight SL 21 midi/PC-R (5XE3G42D08MA)   </t>
  </si>
  <si>
    <t>256</t>
  </si>
  <si>
    <t>1059525866</t>
  </si>
  <si>
    <t>210204002</t>
  </si>
  <si>
    <t>Montáž stožárů osvětlení parkových ocelových</t>
  </si>
  <si>
    <t>-1957883147</t>
  </si>
  <si>
    <t>https://podminky.urs.cz/item/CS_URS_2022_02/210204002</t>
  </si>
  <si>
    <t>M02</t>
  </si>
  <si>
    <t>stožár STP 6-D  stožáry včetně ochranné manžety</t>
  </si>
  <si>
    <t>1283317600</t>
  </si>
  <si>
    <t>210204104</t>
  </si>
  <si>
    <t>Montáž výložníků osvětlení jednoramenných sloupových, hmotnosti přes 35 kg</t>
  </si>
  <si>
    <t>-109345115</t>
  </si>
  <si>
    <t>https://podminky.urs.cz/item/CS_URS_2022_02/210204104</t>
  </si>
  <si>
    <t>M03</t>
  </si>
  <si>
    <t>výložník    UD1-3000/C</t>
  </si>
  <si>
    <t>1890732812</t>
  </si>
  <si>
    <t>210204204</t>
  </si>
  <si>
    <t>Montáž elektrovýzbroje stožárů osvětlení 4 okruhy</t>
  </si>
  <si>
    <t>-320967529</t>
  </si>
  <si>
    <t>https://podminky.urs.cz/item/CS_URS_2022_02/210204204</t>
  </si>
  <si>
    <t>M04</t>
  </si>
  <si>
    <t>Svorkovnice SV6.16.4   H116110</t>
  </si>
  <si>
    <t>-1151779194</t>
  </si>
  <si>
    <t>210220020</t>
  </si>
  <si>
    <t>Montáž uzemňovacího vedení s upevněním, propojením a připojením pomocí svorek v zemi s izolací spojů vodičů FeZn páskou průřezu do 120 mm2 v městské zástavbě</t>
  </si>
  <si>
    <t>1829162583</t>
  </si>
  <si>
    <t>https://podminky.urs.cz/item/CS_URS_2022_02/210220020</t>
  </si>
  <si>
    <t>35442062</t>
  </si>
  <si>
    <t>pás zemnící 30x4mm FeZn</t>
  </si>
  <si>
    <t>128</t>
  </si>
  <si>
    <t>-1456673042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</si>
  <si>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</si>
  <si>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</si>
  <si>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-1427521092</t>
  </si>
  <si>
    <t>https://podminky.urs.cz/item/CS_URS_2022_02/210800411</t>
  </si>
  <si>
    <t>80</t>
  </si>
  <si>
    <t>5*6</t>
  </si>
  <si>
    <t>M005</t>
  </si>
  <si>
    <t>Silový kabel pevný CYKY-J 4 X 16</t>
  </si>
  <si>
    <t>20362906</t>
  </si>
  <si>
    <t>(80+30)*1,1</t>
  </si>
  <si>
    <t>M006</t>
  </si>
  <si>
    <t>Silový kabel pro pevné uložení CYKY-J 5x1,5</t>
  </si>
  <si>
    <t>1744495728</t>
  </si>
  <si>
    <t>25*1,1</t>
  </si>
  <si>
    <t>R4512</t>
  </si>
  <si>
    <t>M+D Ukončovací hlava smršťovací</t>
  </si>
  <si>
    <t>-869958601</t>
  </si>
  <si>
    <t>R46212</t>
  </si>
  <si>
    <t xml:space="preserve">M+D Plastová manžeta </t>
  </si>
  <si>
    <t>1574777372</t>
  </si>
  <si>
    <t>46-M</t>
  </si>
  <si>
    <t>Zemní práce při extr.mont.pracích</t>
  </si>
  <si>
    <t>460080014</t>
  </si>
  <si>
    <t>Základové konstrukce základ bez bednění do rostlé zeminy z monolitického betonu tř. C 16/20</t>
  </si>
  <si>
    <t>2117552858</t>
  </si>
  <si>
    <t>https://podminky.urs.cz/item/CS_URS_2022_02/460080014</t>
  </si>
  <si>
    <t>Beton - základ pro sloup</t>
  </si>
  <si>
    <t>460510054</t>
  </si>
  <si>
    <t>Osazení kabelových prostupů včetně utěsnění a spárování z trub plastových do rýhy, bez výkopových prací bez obsypu, vnitřního průměru do 10 cm</t>
  </si>
  <si>
    <t>436381299</t>
  </si>
  <si>
    <t>https://podminky.urs.cz/item/CS_URS_2022_02/460510054</t>
  </si>
  <si>
    <t>110</t>
  </si>
  <si>
    <t>M84513</t>
  </si>
  <si>
    <t>Chránička do země dvouplášťová Kopos KF 09063</t>
  </si>
  <si>
    <t>1715554506</t>
  </si>
  <si>
    <t>110*1,05</t>
  </si>
  <si>
    <t>M84514</t>
  </si>
  <si>
    <t>Chránička do země dvouplášťová Kopos KF 09110</t>
  </si>
  <si>
    <t>1177417352</t>
  </si>
  <si>
    <t>20*1,05</t>
  </si>
  <si>
    <t>-1840445674</t>
  </si>
  <si>
    <t>-1253894462</t>
  </si>
  <si>
    <t>336352061</t>
  </si>
  <si>
    <t>854423674</t>
  </si>
  <si>
    <t>Průzkumné, geodetické a projektové práce projektové práce dokumentace stavby (výkresová a textová) skutečného provedení stavby</t>
  </si>
  <si>
    <t>-1264620873</t>
  </si>
  <si>
    <t>823680951</t>
  </si>
  <si>
    <t>VRN9</t>
  </si>
  <si>
    <t>Ostatní náklady</t>
  </si>
  <si>
    <t>090001000.1</t>
  </si>
  <si>
    <t>Posudky, 8x měření intenzity elektrického osvětlení po dokončení VO a předložení protokolu o měření, 1x výchozí řevize pro VO</t>
  </si>
  <si>
    <t>-1069582229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</si>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</sst>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2101102" TargetMode="External" /><Relationship Id="rId3" Type="http://schemas.openxmlformats.org/officeDocument/2006/relationships/hyperlink" Target="https://podminky.urs.cz/item/CS_URS_2022_02/112251102" TargetMode="External" /><Relationship Id="rId4" Type="http://schemas.openxmlformats.org/officeDocument/2006/relationships/hyperlink" Target="https://podminky.urs.cz/item/CS_URS_2022_02/113106123" TargetMode="External" /><Relationship Id="rId5" Type="http://schemas.openxmlformats.org/officeDocument/2006/relationships/hyperlink" Target="https://podminky.urs.cz/item/CS_URS_2022_02/113107122" TargetMode="External" /><Relationship Id="rId6" Type="http://schemas.openxmlformats.org/officeDocument/2006/relationships/hyperlink" Target="https://podminky.urs.cz/item/CS_URS_2022_02/113107143" TargetMode="External" /><Relationship Id="rId7" Type="http://schemas.openxmlformats.org/officeDocument/2006/relationships/hyperlink" Target="https://podminky.urs.cz/item/CS_URS_2022_02/113201112" TargetMode="External" /><Relationship Id="rId8" Type="http://schemas.openxmlformats.org/officeDocument/2006/relationships/hyperlink" Target="https://podminky.urs.cz/item/CS_URS_2022_02/122211101" TargetMode="External" /><Relationship Id="rId9" Type="http://schemas.openxmlformats.org/officeDocument/2006/relationships/hyperlink" Target="https://podminky.urs.cz/item/CS_URS_2022_02/122311101" TargetMode="External" /><Relationship Id="rId10" Type="http://schemas.openxmlformats.org/officeDocument/2006/relationships/hyperlink" Target="https://podminky.urs.cz/item/CS_URS_2022_02/131213701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2751119" TargetMode="External" /><Relationship Id="rId13" Type="http://schemas.openxmlformats.org/officeDocument/2006/relationships/hyperlink" Target="https://podminky.urs.cz/item/CS_URS_2022_02/162751137" TargetMode="External" /><Relationship Id="rId14" Type="http://schemas.openxmlformats.org/officeDocument/2006/relationships/hyperlink" Target="https://podminky.urs.cz/item/CS_URS_2022_02/162751139" TargetMode="External" /><Relationship Id="rId15" Type="http://schemas.openxmlformats.org/officeDocument/2006/relationships/hyperlink" Target="https://podminky.urs.cz/item/CS_URS_2022_02/167111101" TargetMode="External" /><Relationship Id="rId16" Type="http://schemas.openxmlformats.org/officeDocument/2006/relationships/hyperlink" Target="https://podminky.urs.cz/item/CS_URS_2022_02/167111102" TargetMode="External" /><Relationship Id="rId17" Type="http://schemas.openxmlformats.org/officeDocument/2006/relationships/hyperlink" Target="https://podminky.urs.cz/item/CS_URS_2022_02/171111104" TargetMode="External" /><Relationship Id="rId18" Type="http://schemas.openxmlformats.org/officeDocument/2006/relationships/hyperlink" Target="https://podminky.urs.cz/item/CS_URS_2022_02/171201231" TargetMode="External" /><Relationship Id="rId19" Type="http://schemas.openxmlformats.org/officeDocument/2006/relationships/hyperlink" Target="https://podminky.urs.cz/item/CS_URS_2022_02/171251201" TargetMode="External" /><Relationship Id="rId20" Type="http://schemas.openxmlformats.org/officeDocument/2006/relationships/hyperlink" Target="https://podminky.urs.cz/item/CS_URS_2022_02/174111101" TargetMode="External" /><Relationship Id="rId21" Type="http://schemas.openxmlformats.org/officeDocument/2006/relationships/hyperlink" Target="https://podminky.urs.cz/item/CS_URS_2022_02/181152302" TargetMode="External" /><Relationship Id="rId22" Type="http://schemas.openxmlformats.org/officeDocument/2006/relationships/hyperlink" Target="https://podminky.urs.cz/item/CS_URS_2022_02/181411131" TargetMode="External" /><Relationship Id="rId23" Type="http://schemas.openxmlformats.org/officeDocument/2006/relationships/hyperlink" Target="https://podminky.urs.cz/item/CS_URS_2022_02/182303111" TargetMode="External" /><Relationship Id="rId24" Type="http://schemas.openxmlformats.org/officeDocument/2006/relationships/hyperlink" Target="https://podminky.urs.cz/item/CS_URS_2022_02/564831011" TargetMode="External" /><Relationship Id="rId25" Type="http://schemas.openxmlformats.org/officeDocument/2006/relationships/hyperlink" Target="https://podminky.urs.cz/item/CS_URS_2022_02/564851011" TargetMode="External" /><Relationship Id="rId26" Type="http://schemas.openxmlformats.org/officeDocument/2006/relationships/hyperlink" Target="https://podminky.urs.cz/item/CS_URS_2022_02/565165101" TargetMode="External" /><Relationship Id="rId27" Type="http://schemas.openxmlformats.org/officeDocument/2006/relationships/hyperlink" Target="https://podminky.urs.cz/item/CS_URS_2022_02/573211106" TargetMode="External" /><Relationship Id="rId28" Type="http://schemas.openxmlformats.org/officeDocument/2006/relationships/hyperlink" Target="https://podminky.urs.cz/item/CS_URS_2022_02/573231111" TargetMode="External" /><Relationship Id="rId29" Type="http://schemas.openxmlformats.org/officeDocument/2006/relationships/hyperlink" Target="https://podminky.urs.cz/item/CS_URS_2022_02/577144031" TargetMode="External" /><Relationship Id="rId30" Type="http://schemas.openxmlformats.org/officeDocument/2006/relationships/hyperlink" Target="https://podminky.urs.cz/item/CS_URS_2022_02/596211111" TargetMode="External" /><Relationship Id="rId31" Type="http://schemas.openxmlformats.org/officeDocument/2006/relationships/hyperlink" Target="https://podminky.urs.cz/item/CS_URS_2022_02/914111111" TargetMode="External" /><Relationship Id="rId32" Type="http://schemas.openxmlformats.org/officeDocument/2006/relationships/hyperlink" Target="https://podminky.urs.cz/item/CS_URS_2022_02/914511111" TargetMode="External" /><Relationship Id="rId33" Type="http://schemas.openxmlformats.org/officeDocument/2006/relationships/hyperlink" Target="https://podminky.urs.cz/item/CS_URS_2022_02/915211116" TargetMode="External" /><Relationship Id="rId34" Type="http://schemas.openxmlformats.org/officeDocument/2006/relationships/hyperlink" Target="https://podminky.urs.cz/item/CS_URS_2022_02/915231112" TargetMode="External" /><Relationship Id="rId35" Type="http://schemas.openxmlformats.org/officeDocument/2006/relationships/hyperlink" Target="https://podminky.urs.cz/item/CS_URS_2022_02/916131213" TargetMode="External" /><Relationship Id="rId36" Type="http://schemas.openxmlformats.org/officeDocument/2006/relationships/hyperlink" Target="https://podminky.urs.cz/item/CS_URS_2022_02/916231213" TargetMode="External" /><Relationship Id="rId37" Type="http://schemas.openxmlformats.org/officeDocument/2006/relationships/hyperlink" Target="https://podminky.urs.cz/item/CS_URS_2022_02/919121122" TargetMode="External" /><Relationship Id="rId38" Type="http://schemas.openxmlformats.org/officeDocument/2006/relationships/hyperlink" Target="https://podminky.urs.cz/item/CS_URS_2022_02/919735113" TargetMode="External" /><Relationship Id="rId39" Type="http://schemas.openxmlformats.org/officeDocument/2006/relationships/hyperlink" Target="https://podminky.urs.cz/item/CS_URS_2022_02/997221571" TargetMode="External" /><Relationship Id="rId40" Type="http://schemas.openxmlformats.org/officeDocument/2006/relationships/hyperlink" Target="https://podminky.urs.cz/item/CS_URS_2022_02/997221579" TargetMode="External" /><Relationship Id="rId41" Type="http://schemas.openxmlformats.org/officeDocument/2006/relationships/hyperlink" Target="https://podminky.urs.cz/item/CS_URS_2022_02/997221612" TargetMode="External" /><Relationship Id="rId42" Type="http://schemas.openxmlformats.org/officeDocument/2006/relationships/hyperlink" Target="https://podminky.urs.cz/item/CS_URS_2022_02/997221861" TargetMode="External" /><Relationship Id="rId43" Type="http://schemas.openxmlformats.org/officeDocument/2006/relationships/hyperlink" Target="https://podminky.urs.cz/item/CS_URS_2022_02/997221873" TargetMode="External" /><Relationship Id="rId44" Type="http://schemas.openxmlformats.org/officeDocument/2006/relationships/hyperlink" Target="https://podminky.urs.cz/item/CS_URS_2022_02/997221875" TargetMode="External" /><Relationship Id="rId45" Type="http://schemas.openxmlformats.org/officeDocument/2006/relationships/hyperlink" Target="https://podminky.urs.cz/item/CS_URS_2022_02/997013631" TargetMode="External" /><Relationship Id="rId46" Type="http://schemas.openxmlformats.org/officeDocument/2006/relationships/hyperlink" Target="https://podminky.urs.cz/item/CS_URS_2022_02/998223011" TargetMode="External" /><Relationship Id="rId47" Type="http://schemas.openxmlformats.org/officeDocument/2006/relationships/hyperlink" Target="https://podminky.urs.cz/item/CS_URS_2022_02/767161814" TargetMode="External" /><Relationship Id="rId48" Type="http://schemas.openxmlformats.org/officeDocument/2006/relationships/hyperlink" Target="https://podminky.urs.cz/item/CS_URS_2022_02/HZS1292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211311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62751119" TargetMode="External" /><Relationship Id="rId4" Type="http://schemas.openxmlformats.org/officeDocument/2006/relationships/hyperlink" Target="https://podminky.urs.cz/item/CS_URS_2022_02/171201221" TargetMode="External" /><Relationship Id="rId5" Type="http://schemas.openxmlformats.org/officeDocument/2006/relationships/hyperlink" Target="https://podminky.urs.cz/item/CS_URS_2022_02/171251201" TargetMode="External" /><Relationship Id="rId6" Type="http://schemas.openxmlformats.org/officeDocument/2006/relationships/hyperlink" Target="https://podminky.urs.cz/item/CS_URS_2022_02/174111101" TargetMode="External" /><Relationship Id="rId7" Type="http://schemas.openxmlformats.org/officeDocument/2006/relationships/hyperlink" Target="https://podminky.urs.cz/item/CS_URS_2022_02/175111101" TargetMode="External" /><Relationship Id="rId8" Type="http://schemas.openxmlformats.org/officeDocument/2006/relationships/hyperlink" Target="https://podminky.urs.cz/item/CS_URS_2022_02/919121122" TargetMode="External" /><Relationship Id="rId9" Type="http://schemas.openxmlformats.org/officeDocument/2006/relationships/hyperlink" Target="https://podminky.urs.cz/item/CS_URS_2022_02/919735113" TargetMode="External" /><Relationship Id="rId10" Type="http://schemas.openxmlformats.org/officeDocument/2006/relationships/hyperlink" Target="https://podminky.urs.cz/item/CS_URS_2022_02/998225111" TargetMode="External" /><Relationship Id="rId11" Type="http://schemas.openxmlformats.org/officeDocument/2006/relationships/hyperlink" Target="https://podminky.urs.cz/item/CS_URS_2022_02/741130021" TargetMode="External" /><Relationship Id="rId12" Type="http://schemas.openxmlformats.org/officeDocument/2006/relationships/hyperlink" Target="https://podminky.urs.cz/item/CS_URS_2022_02/741130025" TargetMode="External" /><Relationship Id="rId13" Type="http://schemas.openxmlformats.org/officeDocument/2006/relationships/hyperlink" Target="https://podminky.urs.cz/item/CS_URS_2022_02/998741101" TargetMode="External" /><Relationship Id="rId14" Type="http://schemas.openxmlformats.org/officeDocument/2006/relationships/hyperlink" Target="https://podminky.urs.cz/item/CS_URS_2022_02/210202013" TargetMode="External" /><Relationship Id="rId15" Type="http://schemas.openxmlformats.org/officeDocument/2006/relationships/hyperlink" Target="https://podminky.urs.cz/item/CS_URS_2022_02/210204002" TargetMode="External" /><Relationship Id="rId16" Type="http://schemas.openxmlformats.org/officeDocument/2006/relationships/hyperlink" Target="https://podminky.urs.cz/item/CS_URS_2022_02/210204104" TargetMode="External" /><Relationship Id="rId17" Type="http://schemas.openxmlformats.org/officeDocument/2006/relationships/hyperlink" Target="https://podminky.urs.cz/item/CS_URS_2022_02/210204204" TargetMode="External" /><Relationship Id="rId18" Type="http://schemas.openxmlformats.org/officeDocument/2006/relationships/hyperlink" Target="https://podminky.urs.cz/item/CS_URS_2022_02/210220020" TargetMode="External" /><Relationship Id="rId19" Type="http://schemas.openxmlformats.org/officeDocument/2006/relationships/hyperlink" Target="https://podminky.urs.cz/item/CS_URS_2022_02/210800411" TargetMode="External" /><Relationship Id="rId20" Type="http://schemas.openxmlformats.org/officeDocument/2006/relationships/hyperlink" Target="https://podminky.urs.cz/item/CS_URS_2022_02/460080014" TargetMode="External" /><Relationship Id="rId21" Type="http://schemas.openxmlformats.org/officeDocument/2006/relationships/hyperlink" Target="https://podminky.urs.cz/item/CS_URS_2022_02/460510054" TargetMode="External" /><Relationship Id="rId22" Type="http://schemas.openxmlformats.org/officeDocument/2006/relationships/hyperlink" Target="https://podminky.urs.cz/item/CS_URS_2022_02/HZS1292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27</v>
      </c>
      <c r="AK11" s="32" t="s">
        <v>28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29</v>
      </c>
      <c r="AK13" s="32" t="s">
        <v>26</v>
      </c>
      <c r="AN13" s="34" t="s">
        <v>30</v>
      </c>
      <c r="AR13" s="22"/>
      <c r="BE13" s="31"/>
      <c r="BS13" s="19" t="s">
        <v>7</v>
      </c>
    </row>
    <row r="14" spans="2:71" ht="12">
      <c r="B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30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31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32</v>
      </c>
      <c r="AK17" s="32" t="s">
        <v>28</v>
      </c>
      <c r="AN17" s="27" t="s">
        <v>3</v>
      </c>
      <c r="AR17" s="22"/>
      <c r="BE17" s="31"/>
      <c r="BS17" s="19" t="s">
        <v>33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34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35</v>
      </c>
      <c r="AK20" s="32" t="s">
        <v>28</v>
      </c>
      <c r="AN20" s="27" t="s">
        <v>3</v>
      </c>
      <c r="AR20" s="22"/>
      <c r="BE20" s="31"/>
      <c r="BS20" s="19" t="s">
        <v>4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36</v>
      </c>
      <c r="AR22" s="22"/>
      <c r="BE22" s="31"/>
    </row>
    <row r="23" spans="2:57" s="1" customFormat="1" ht="47.25" customHeight="1">
      <c r="B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42</v>
      </c>
      <c r="E29" s="3"/>
      <c r="F29" s="32" t="s">
        <v>43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44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45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46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47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NE2D41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Přechod pro chodce v ulici Sídliště Za Chlumem 728-730, Bílina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>Bílina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30. 8. 2022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>Město Bílina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31</v>
      </c>
      <c r="AJ49" s="38"/>
      <c r="AK49" s="38"/>
      <c r="AL49" s="38"/>
      <c r="AM49" s="65" t="str">
        <f>IF(E17="","",E17)</f>
        <v>NE2D Projekt</v>
      </c>
      <c r="AN49" s="4"/>
      <c r="AO49" s="4"/>
      <c r="AP49" s="4"/>
      <c r="AQ49" s="38"/>
      <c r="AR49" s="39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29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34</v>
      </c>
      <c r="AJ50" s="38"/>
      <c r="AK50" s="38"/>
      <c r="AL50" s="38"/>
      <c r="AM50" s="65" t="str">
        <f>IF(E20="","",E20)</f>
        <v>Jaroslav Kudláček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53</v>
      </c>
      <c r="D52" s="75"/>
      <c r="E52" s="75"/>
      <c r="F52" s="75"/>
      <c r="G52" s="75"/>
      <c r="H52" s="76"/>
      <c r="I52" s="77" t="s">
        <v>54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55</v>
      </c>
      <c r="AH52" s="75"/>
      <c r="AI52" s="75"/>
      <c r="AJ52" s="75"/>
      <c r="AK52" s="75"/>
      <c r="AL52" s="75"/>
      <c r="AM52" s="75"/>
      <c r="AN52" s="77" t="s">
        <v>56</v>
      </c>
      <c r="AO52" s="75"/>
      <c r="AP52" s="75"/>
      <c r="AQ52" s="79" t="s">
        <v>57</v>
      </c>
      <c r="AR52" s="39"/>
      <c r="AS52" s="80" t="s">
        <v>58</v>
      </c>
      <c r="AT52" s="81" t="s">
        <v>59</v>
      </c>
      <c r="AU52" s="81" t="s">
        <v>60</v>
      </c>
      <c r="AV52" s="81" t="s">
        <v>61</v>
      </c>
      <c r="AW52" s="81" t="s">
        <v>62</v>
      </c>
      <c r="AX52" s="81" t="s">
        <v>63</v>
      </c>
      <c r="AY52" s="81" t="s">
        <v>64</v>
      </c>
      <c r="AZ52" s="81" t="s">
        <v>65</v>
      </c>
      <c r="BA52" s="81" t="s">
        <v>66</v>
      </c>
      <c r="BB52" s="81" t="s">
        <v>67</v>
      </c>
      <c r="BC52" s="81" t="s">
        <v>68</v>
      </c>
      <c r="BD52" s="82" t="s">
        <v>69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70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ROUND(SUM(AG55:AG56),2)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ROUND(SUM(AS55:AS56),2)</f>
        <v>0</v>
      </c>
      <c r="AT54" s="93">
        <f>ROUND(SUM(AV54:AW54),2)</f>
        <v>0</v>
      </c>
      <c r="AU54" s="94">
        <f>ROUND(SUM(AU55:AU56),5)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ROUND(SUM(AZ55:AZ56),2)</f>
        <v>0</v>
      </c>
      <c r="BA54" s="93">
        <f>ROUND(SUM(BA55:BA56),2)</f>
        <v>0</v>
      </c>
      <c r="BB54" s="93">
        <f>ROUND(SUM(BB55:BB56),2)</f>
        <v>0</v>
      </c>
      <c r="BC54" s="93">
        <f>ROUND(SUM(BC55:BC56),2)</f>
        <v>0</v>
      </c>
      <c r="BD54" s="95">
        <f>ROUND(SUM(BD55:BD56),2)</f>
        <v>0</v>
      </c>
      <c r="BE54" s="6"/>
      <c r="BS54" s="96" t="s">
        <v>71</v>
      </c>
      <c r="BT54" s="96" t="s">
        <v>72</v>
      </c>
      <c r="BU54" s="97" t="s">
        <v>73</v>
      </c>
      <c r="BV54" s="96" t="s">
        <v>74</v>
      </c>
      <c r="BW54" s="96" t="s">
        <v>5</v>
      </c>
      <c r="BX54" s="96" t="s">
        <v>75</v>
      </c>
      <c r="CL54" s="96" t="s">
        <v>3</v>
      </c>
    </row>
    <row r="55" spans="1:91" s="7" customFormat="1" ht="16.5" customHeight="1">
      <c r="A55" s="98" t="s">
        <v>76</v>
      </c>
      <c r="B55" s="99"/>
      <c r="C55" s="100"/>
      <c r="D55" s="101" t="s">
        <v>77</v>
      </c>
      <c r="E55" s="101"/>
      <c r="F55" s="101"/>
      <c r="G55" s="101"/>
      <c r="H55" s="101"/>
      <c r="I55" s="102"/>
      <c r="J55" s="101" t="s">
        <v>78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'SO 101 - Komunikace pro pěší'!J30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79</v>
      </c>
      <c r="AR55" s="99"/>
      <c r="AS55" s="105">
        <v>0</v>
      </c>
      <c r="AT55" s="106">
        <f>ROUND(SUM(AV55:AW55),2)</f>
        <v>0</v>
      </c>
      <c r="AU55" s="107">
        <f>'SO 101 - Komunikace pro pěší'!P92</f>
        <v>0</v>
      </c>
      <c r="AV55" s="106">
        <f>'SO 101 - Komunikace pro pěší'!J33</f>
        <v>0</v>
      </c>
      <c r="AW55" s="106">
        <f>'SO 101 - Komunikace pro pěší'!J34</f>
        <v>0</v>
      </c>
      <c r="AX55" s="106">
        <f>'SO 101 - Komunikace pro pěší'!J35</f>
        <v>0</v>
      </c>
      <c r="AY55" s="106">
        <f>'SO 101 - Komunikace pro pěší'!J36</f>
        <v>0</v>
      </c>
      <c r="AZ55" s="106">
        <f>'SO 101 - Komunikace pro pěší'!F33</f>
        <v>0</v>
      </c>
      <c r="BA55" s="106">
        <f>'SO 101 - Komunikace pro pěší'!F34</f>
        <v>0</v>
      </c>
      <c r="BB55" s="106">
        <f>'SO 101 - Komunikace pro pěší'!F35</f>
        <v>0</v>
      </c>
      <c r="BC55" s="106">
        <f>'SO 101 - Komunikace pro pěší'!F36</f>
        <v>0</v>
      </c>
      <c r="BD55" s="108">
        <f>'SO 101 - Komunikace pro pěší'!F37</f>
        <v>0</v>
      </c>
      <c r="BE55" s="7"/>
      <c r="BT55" s="109" t="s">
        <v>80</v>
      </c>
      <c r="BV55" s="109" t="s">
        <v>74</v>
      </c>
      <c r="BW55" s="109" t="s">
        <v>81</v>
      </c>
      <c r="BX55" s="109" t="s">
        <v>5</v>
      </c>
      <c r="CL55" s="109" t="s">
        <v>3</v>
      </c>
      <c r="CM55" s="109" t="s">
        <v>82</v>
      </c>
    </row>
    <row r="56" spans="1:91" s="7" customFormat="1" ht="16.5" customHeight="1">
      <c r="A56" s="98" t="s">
        <v>76</v>
      </c>
      <c r="B56" s="99"/>
      <c r="C56" s="100"/>
      <c r="D56" s="101" t="s">
        <v>83</v>
      </c>
      <c r="E56" s="101"/>
      <c r="F56" s="101"/>
      <c r="G56" s="101"/>
      <c r="H56" s="101"/>
      <c r="I56" s="102"/>
      <c r="J56" s="101" t="s">
        <v>84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>
        <f>'SO 401 - Veřejné osvětlení'!J30</f>
        <v>0</v>
      </c>
      <c r="AH56" s="102"/>
      <c r="AI56" s="102"/>
      <c r="AJ56" s="102"/>
      <c r="AK56" s="102"/>
      <c r="AL56" s="102"/>
      <c r="AM56" s="102"/>
      <c r="AN56" s="103">
        <f>SUM(AG56,AT56)</f>
        <v>0</v>
      </c>
      <c r="AO56" s="102"/>
      <c r="AP56" s="102"/>
      <c r="AQ56" s="104" t="s">
        <v>79</v>
      </c>
      <c r="AR56" s="99"/>
      <c r="AS56" s="110">
        <v>0</v>
      </c>
      <c r="AT56" s="111">
        <f>ROUND(SUM(AV56:AW56),2)</f>
        <v>0</v>
      </c>
      <c r="AU56" s="112">
        <f>'SO 401 - Veřejné osvětlení'!P94</f>
        <v>0</v>
      </c>
      <c r="AV56" s="111">
        <f>'SO 401 - Veřejné osvětlení'!J33</f>
        <v>0</v>
      </c>
      <c r="AW56" s="111">
        <f>'SO 401 - Veřejné osvětlení'!J34</f>
        <v>0</v>
      </c>
      <c r="AX56" s="111">
        <f>'SO 401 - Veřejné osvětlení'!J35</f>
        <v>0</v>
      </c>
      <c r="AY56" s="111">
        <f>'SO 401 - Veřejné osvětlení'!J36</f>
        <v>0</v>
      </c>
      <c r="AZ56" s="111">
        <f>'SO 401 - Veřejné osvětlení'!F33</f>
        <v>0</v>
      </c>
      <c r="BA56" s="111">
        <f>'SO 401 - Veřejné osvětlení'!F34</f>
        <v>0</v>
      </c>
      <c r="BB56" s="111">
        <f>'SO 401 - Veřejné osvětlení'!F35</f>
        <v>0</v>
      </c>
      <c r="BC56" s="111">
        <f>'SO 401 - Veřejné osvětlení'!F36</f>
        <v>0</v>
      </c>
      <c r="BD56" s="113">
        <f>'SO 401 - Veřejné osvětlení'!F37</f>
        <v>0</v>
      </c>
      <c r="BE56" s="7"/>
      <c r="BT56" s="109" t="s">
        <v>80</v>
      </c>
      <c r="BV56" s="109" t="s">
        <v>74</v>
      </c>
      <c r="BW56" s="109" t="s">
        <v>85</v>
      </c>
      <c r="BX56" s="109" t="s">
        <v>5</v>
      </c>
      <c r="CL56" s="109" t="s">
        <v>3</v>
      </c>
      <c r="CM56" s="109" t="s">
        <v>82</v>
      </c>
    </row>
    <row r="57" spans="1:57" s="2" customFormat="1" ht="30" customHeight="1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3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 - Komunikace pro pěší'!C2" display="/"/>
    <hyperlink ref="A56" location="'SO 4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86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Přechod pro chodce v ulici Sídliště Za Chlumem 728-730, Bílina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87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88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30. 8. 2022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35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ROUND(J92,2)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ROUND((SUM(BE92:BE322)),2)</f>
        <v>0</v>
      </c>
      <c r="G33" s="38"/>
      <c r="H33" s="38"/>
      <c r="I33" s="123">
        <v>0.21</v>
      </c>
      <c r="J33" s="122">
        <f>ROUND(((SUM(BE92:BE322))*I33),2)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44</v>
      </c>
      <c r="F34" s="122">
        <f>ROUND((SUM(BF92:BF322)),2)</f>
        <v>0</v>
      </c>
      <c r="G34" s="38"/>
      <c r="H34" s="38"/>
      <c r="I34" s="123">
        <v>0.15</v>
      </c>
      <c r="J34" s="122">
        <f>ROUND(((SUM(BF92:BF322))*I34),2)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45</v>
      </c>
      <c r="F35" s="122">
        <f>ROUND((SUM(BG92:BG322)),2)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46</v>
      </c>
      <c r="F36" s="122">
        <f>ROUND((SUM(BH92:BH322)),2)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47</v>
      </c>
      <c r="F37" s="122">
        <f>ROUND((SUM(BI92:BI322)),2)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Přechod pro chodce v ulici Sídliště Za Chlumem 728-730, Bílina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101 - Komunikace pro pěší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Bílina</v>
      </c>
      <c r="G52" s="38"/>
      <c r="H52" s="38"/>
      <c r="I52" s="32" t="s">
        <v>23</v>
      </c>
      <c r="J52" s="64" t="str">
        <f>IF(J12="","",J12)</f>
        <v>30. 8. 2022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Bílina</v>
      </c>
      <c r="G54" s="38"/>
      <c r="H54" s="38"/>
      <c r="I54" s="32" t="s">
        <v>31</v>
      </c>
      <c r="J54" s="36" t="str">
        <f>E21</f>
        <v>NE2D Projekt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Jaroslav Kudláček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90</v>
      </c>
      <c r="D57" s="124"/>
      <c r="E57" s="124"/>
      <c r="F57" s="124"/>
      <c r="G57" s="124"/>
      <c r="H57" s="124"/>
      <c r="I57" s="124"/>
      <c r="J57" s="131" t="s">
        <v>91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J92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92</v>
      </c>
    </row>
    <row r="60" spans="1:31" s="9" customFormat="1" ht="24.95" customHeight="1">
      <c r="A60" s="9"/>
      <c r="B60" s="133"/>
      <c r="C60" s="9"/>
      <c r="D60" s="134" t="s">
        <v>93</v>
      </c>
      <c r="E60" s="135"/>
      <c r="F60" s="135"/>
      <c r="G60" s="135"/>
      <c r="H60" s="135"/>
      <c r="I60" s="135"/>
      <c r="J60" s="136">
        <f>J93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94</v>
      </c>
      <c r="E61" s="139"/>
      <c r="F61" s="139"/>
      <c r="G61" s="139"/>
      <c r="H61" s="139"/>
      <c r="I61" s="139"/>
      <c r="J61" s="140">
        <f>J94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95</v>
      </c>
      <c r="E62" s="139"/>
      <c r="F62" s="139"/>
      <c r="G62" s="139"/>
      <c r="H62" s="139"/>
      <c r="I62" s="139"/>
      <c r="J62" s="140">
        <f>J190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96</v>
      </c>
      <c r="E63" s="139"/>
      <c r="F63" s="139"/>
      <c r="G63" s="139"/>
      <c r="H63" s="139"/>
      <c r="I63" s="139"/>
      <c r="J63" s="140">
        <f>J223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97</v>
      </c>
      <c r="E64" s="139"/>
      <c r="F64" s="139"/>
      <c r="G64" s="139"/>
      <c r="H64" s="139"/>
      <c r="I64" s="139"/>
      <c r="J64" s="140">
        <f>J265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98</v>
      </c>
      <c r="E65" s="139"/>
      <c r="F65" s="139"/>
      <c r="G65" s="139"/>
      <c r="H65" s="139"/>
      <c r="I65" s="139"/>
      <c r="J65" s="140">
        <f>J288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3"/>
      <c r="C66" s="9"/>
      <c r="D66" s="134" t="s">
        <v>99</v>
      </c>
      <c r="E66" s="135"/>
      <c r="F66" s="135"/>
      <c r="G66" s="135"/>
      <c r="H66" s="135"/>
      <c r="I66" s="135"/>
      <c r="J66" s="136">
        <f>J291</f>
        <v>0</v>
      </c>
      <c r="K66" s="9"/>
      <c r="L66" s="133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7"/>
      <c r="C67" s="10"/>
      <c r="D67" s="138" t="s">
        <v>100</v>
      </c>
      <c r="E67" s="139"/>
      <c r="F67" s="139"/>
      <c r="G67" s="139"/>
      <c r="H67" s="139"/>
      <c r="I67" s="139"/>
      <c r="J67" s="140">
        <f>J292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3"/>
      <c r="C68" s="9"/>
      <c r="D68" s="134" t="s">
        <v>101</v>
      </c>
      <c r="E68" s="135"/>
      <c r="F68" s="135"/>
      <c r="G68" s="135"/>
      <c r="H68" s="135"/>
      <c r="I68" s="135"/>
      <c r="J68" s="136">
        <f>J296</f>
        <v>0</v>
      </c>
      <c r="K68" s="9"/>
      <c r="L68" s="13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33"/>
      <c r="C69" s="9"/>
      <c r="D69" s="134" t="s">
        <v>102</v>
      </c>
      <c r="E69" s="135"/>
      <c r="F69" s="135"/>
      <c r="G69" s="135"/>
      <c r="H69" s="135"/>
      <c r="I69" s="135"/>
      <c r="J69" s="136">
        <f>J299</f>
        <v>0</v>
      </c>
      <c r="K69" s="9"/>
      <c r="L69" s="13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37"/>
      <c r="C70" s="10"/>
      <c r="D70" s="138" t="s">
        <v>103</v>
      </c>
      <c r="E70" s="139"/>
      <c r="F70" s="139"/>
      <c r="G70" s="139"/>
      <c r="H70" s="139"/>
      <c r="I70" s="139"/>
      <c r="J70" s="140">
        <f>J300</f>
        <v>0</v>
      </c>
      <c r="K70" s="10"/>
      <c r="L70" s="13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7"/>
      <c r="C71" s="10"/>
      <c r="D71" s="138" t="s">
        <v>104</v>
      </c>
      <c r="E71" s="139"/>
      <c r="F71" s="139"/>
      <c r="G71" s="139"/>
      <c r="H71" s="139"/>
      <c r="I71" s="139"/>
      <c r="J71" s="140">
        <f>J313</f>
        <v>0</v>
      </c>
      <c r="K71" s="10"/>
      <c r="L71" s="13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7"/>
      <c r="C72" s="10"/>
      <c r="D72" s="138" t="s">
        <v>105</v>
      </c>
      <c r="E72" s="139"/>
      <c r="F72" s="139"/>
      <c r="G72" s="139"/>
      <c r="H72" s="139"/>
      <c r="I72" s="139"/>
      <c r="J72" s="140">
        <f>J321</f>
        <v>0</v>
      </c>
      <c r="K72" s="10"/>
      <c r="L72" s="13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38"/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106</v>
      </c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</v>
      </c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38"/>
      <c r="D82" s="38"/>
      <c r="E82" s="115" t="str">
        <f>E7</f>
        <v>Přechod pro chodce v ulici Sídliště Za Chlumem 728-730, Bílina</v>
      </c>
      <c r="F82" s="32"/>
      <c r="G82" s="32"/>
      <c r="H82" s="32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87</v>
      </c>
      <c r="D83" s="38"/>
      <c r="E83" s="38"/>
      <c r="F83" s="38"/>
      <c r="G83" s="38"/>
      <c r="H83" s="38"/>
      <c r="I83" s="38"/>
      <c r="J83" s="38"/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38"/>
      <c r="D84" s="38"/>
      <c r="E84" s="62" t="str">
        <f>E9</f>
        <v>SO 101 - Komunikace pro pěší</v>
      </c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38"/>
      <c r="E86" s="38"/>
      <c r="F86" s="27" t="str">
        <f>F12</f>
        <v>Bílina</v>
      </c>
      <c r="G86" s="38"/>
      <c r="H86" s="38"/>
      <c r="I86" s="32" t="s">
        <v>23</v>
      </c>
      <c r="J86" s="64" t="str">
        <f>IF(J12="","",J12)</f>
        <v>30. 8. 2022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38"/>
      <c r="E88" s="38"/>
      <c r="F88" s="27" t="str">
        <f>E15</f>
        <v>Město Bílina</v>
      </c>
      <c r="G88" s="38"/>
      <c r="H88" s="38"/>
      <c r="I88" s="32" t="s">
        <v>31</v>
      </c>
      <c r="J88" s="36" t="str">
        <f>E21</f>
        <v>NE2D Projekt</v>
      </c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29</v>
      </c>
      <c r="D89" s="38"/>
      <c r="E89" s="38"/>
      <c r="F89" s="27" t="str">
        <f>IF(E18="","",E18)</f>
        <v>Vyplň údaj</v>
      </c>
      <c r="G89" s="38"/>
      <c r="H89" s="38"/>
      <c r="I89" s="32" t="s">
        <v>34</v>
      </c>
      <c r="J89" s="36" t="str">
        <f>E24</f>
        <v>Jaroslav Kudláček</v>
      </c>
      <c r="K89" s="38"/>
      <c r="L89" s="11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41"/>
      <c r="B91" s="142"/>
      <c r="C91" s="143" t="s">
        <v>107</v>
      </c>
      <c r="D91" s="144" t="s">
        <v>57</v>
      </c>
      <c r="E91" s="144" t="s">
        <v>53</v>
      </c>
      <c r="F91" s="144" t="s">
        <v>54</v>
      </c>
      <c r="G91" s="144" t="s">
        <v>108</v>
      </c>
      <c r="H91" s="144" t="s">
        <v>109</v>
      </c>
      <c r="I91" s="144" t="s">
        <v>110</v>
      </c>
      <c r="J91" s="144" t="s">
        <v>91</v>
      </c>
      <c r="K91" s="145" t="s">
        <v>111</v>
      </c>
      <c r="L91" s="146"/>
      <c r="M91" s="80" t="s">
        <v>3</v>
      </c>
      <c r="N91" s="81" t="s">
        <v>42</v>
      </c>
      <c r="O91" s="81" t="s">
        <v>112</v>
      </c>
      <c r="P91" s="81" t="s">
        <v>113</v>
      </c>
      <c r="Q91" s="81" t="s">
        <v>114</v>
      </c>
      <c r="R91" s="81" t="s">
        <v>115</v>
      </c>
      <c r="S91" s="81" t="s">
        <v>116</v>
      </c>
      <c r="T91" s="82" t="s">
        <v>117</v>
      </c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</row>
    <row r="92" spans="1:63" s="2" customFormat="1" ht="22.8" customHeight="1">
      <c r="A92" s="38"/>
      <c r="B92" s="39"/>
      <c r="C92" s="87" t="s">
        <v>118</v>
      </c>
      <c r="D92" s="38"/>
      <c r="E92" s="38"/>
      <c r="F92" s="38"/>
      <c r="G92" s="38"/>
      <c r="H92" s="38"/>
      <c r="I92" s="38"/>
      <c r="J92" s="147">
        <f>BK92</f>
        <v>0</v>
      </c>
      <c r="K92" s="38"/>
      <c r="L92" s="39"/>
      <c r="M92" s="83"/>
      <c r="N92" s="68"/>
      <c r="O92" s="84"/>
      <c r="P92" s="148">
        <f>P93+P291+P296+P299</f>
        <v>0</v>
      </c>
      <c r="Q92" s="84"/>
      <c r="R92" s="148">
        <f>R93+R291+R296+R299</f>
        <v>167.46320880000002</v>
      </c>
      <c r="S92" s="84"/>
      <c r="T92" s="149">
        <f>T93+T291+T296+T299</f>
        <v>30.484999999999996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71</v>
      </c>
      <c r="AU92" s="19" t="s">
        <v>92</v>
      </c>
      <c r="BK92" s="150">
        <f>BK93+BK291+BK296+BK299</f>
        <v>0</v>
      </c>
    </row>
    <row r="93" spans="1:63" s="12" customFormat="1" ht="25.9" customHeight="1">
      <c r="A93" s="12"/>
      <c r="B93" s="151"/>
      <c r="C93" s="12"/>
      <c r="D93" s="152" t="s">
        <v>71</v>
      </c>
      <c r="E93" s="153" t="s">
        <v>119</v>
      </c>
      <c r="F93" s="153" t="s">
        <v>120</v>
      </c>
      <c r="G93" s="12"/>
      <c r="H93" s="12"/>
      <c r="I93" s="154"/>
      <c r="J93" s="155">
        <f>BK93</f>
        <v>0</v>
      </c>
      <c r="K93" s="12"/>
      <c r="L93" s="151"/>
      <c r="M93" s="156"/>
      <c r="N93" s="157"/>
      <c r="O93" s="157"/>
      <c r="P93" s="158">
        <f>P94+P190+P223+P265+P288</f>
        <v>0</v>
      </c>
      <c r="Q93" s="157"/>
      <c r="R93" s="158">
        <f>R94+R190+R223+R265+R288</f>
        <v>167.46320880000002</v>
      </c>
      <c r="S93" s="157"/>
      <c r="T93" s="159">
        <f>T94+T190+T223+T265+T288</f>
        <v>30.409999999999997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2" t="s">
        <v>80</v>
      </c>
      <c r="AT93" s="160" t="s">
        <v>71</v>
      </c>
      <c r="AU93" s="160" t="s">
        <v>72</v>
      </c>
      <c r="AY93" s="152" t="s">
        <v>121</v>
      </c>
      <c r="BK93" s="161">
        <f>BK94+BK190+BK223+BK265+BK288</f>
        <v>0</v>
      </c>
    </row>
    <row r="94" spans="1:63" s="12" customFormat="1" ht="22.8" customHeight="1">
      <c r="A94" s="12"/>
      <c r="B94" s="151"/>
      <c r="C94" s="12"/>
      <c r="D94" s="152" t="s">
        <v>71</v>
      </c>
      <c r="E94" s="162" t="s">
        <v>80</v>
      </c>
      <c r="F94" s="162" t="s">
        <v>122</v>
      </c>
      <c r="G94" s="12"/>
      <c r="H94" s="12"/>
      <c r="I94" s="154"/>
      <c r="J94" s="163">
        <f>BK94</f>
        <v>0</v>
      </c>
      <c r="K94" s="12"/>
      <c r="L94" s="151"/>
      <c r="M94" s="156"/>
      <c r="N94" s="157"/>
      <c r="O94" s="157"/>
      <c r="P94" s="158">
        <f>SUM(P95:P189)</f>
        <v>0</v>
      </c>
      <c r="Q94" s="157"/>
      <c r="R94" s="158">
        <f>SUM(R95:R189)</f>
        <v>90.22098</v>
      </c>
      <c r="S94" s="157"/>
      <c r="T94" s="159">
        <f>SUM(T95:T189)</f>
        <v>30.409999999999997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2" t="s">
        <v>80</v>
      </c>
      <c r="AT94" s="160" t="s">
        <v>71</v>
      </c>
      <c r="AU94" s="160" t="s">
        <v>80</v>
      </c>
      <c r="AY94" s="152" t="s">
        <v>121</v>
      </c>
      <c r="BK94" s="161">
        <f>SUM(BK95:BK189)</f>
        <v>0</v>
      </c>
    </row>
    <row r="95" spans="1:65" s="2" customFormat="1" ht="24.15" customHeight="1">
      <c r="A95" s="38"/>
      <c r="B95" s="164"/>
      <c r="C95" s="165" t="s">
        <v>80</v>
      </c>
      <c r="D95" s="165" t="s">
        <v>123</v>
      </c>
      <c r="E95" s="166" t="s">
        <v>124</v>
      </c>
      <c r="F95" s="167" t="s">
        <v>125</v>
      </c>
      <c r="G95" s="168" t="s">
        <v>126</v>
      </c>
      <c r="H95" s="169">
        <v>2</v>
      </c>
      <c r="I95" s="170"/>
      <c r="J95" s="171">
        <f>ROUND(I95*H95,2)</f>
        <v>0</v>
      </c>
      <c r="K95" s="167" t="s">
        <v>127</v>
      </c>
      <c r="L95" s="39"/>
      <c r="M95" s="172" t="s">
        <v>3</v>
      </c>
      <c r="N95" s="173" t="s">
        <v>43</v>
      </c>
      <c r="O95" s="72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6" t="s">
        <v>128</v>
      </c>
      <c r="AT95" s="176" t="s">
        <v>123</v>
      </c>
      <c r="AU95" s="176" t="s">
        <v>82</v>
      </c>
      <c r="AY95" s="19" t="s">
        <v>121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9" t="s">
        <v>80</v>
      </c>
      <c r="BK95" s="177">
        <f>ROUND(I95*H95,2)</f>
        <v>0</v>
      </c>
      <c r="BL95" s="19" t="s">
        <v>128</v>
      </c>
      <c r="BM95" s="176" t="s">
        <v>129</v>
      </c>
    </row>
    <row r="96" spans="1:47" s="2" customFormat="1" ht="12">
      <c r="A96" s="38"/>
      <c r="B96" s="39"/>
      <c r="C96" s="38"/>
      <c r="D96" s="178" t="s">
        <v>130</v>
      </c>
      <c r="E96" s="38"/>
      <c r="F96" s="179" t="s">
        <v>131</v>
      </c>
      <c r="G96" s="38"/>
      <c r="H96" s="38"/>
      <c r="I96" s="180"/>
      <c r="J96" s="38"/>
      <c r="K96" s="38"/>
      <c r="L96" s="39"/>
      <c r="M96" s="181"/>
      <c r="N96" s="182"/>
      <c r="O96" s="72"/>
      <c r="P96" s="72"/>
      <c r="Q96" s="72"/>
      <c r="R96" s="72"/>
      <c r="S96" s="72"/>
      <c r="T96" s="73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9" t="s">
        <v>130</v>
      </c>
      <c r="AU96" s="19" t="s">
        <v>82</v>
      </c>
    </row>
    <row r="97" spans="1:51" s="13" customFormat="1" ht="12">
      <c r="A97" s="13"/>
      <c r="B97" s="183"/>
      <c r="C97" s="13"/>
      <c r="D97" s="184" t="s">
        <v>132</v>
      </c>
      <c r="E97" s="185" t="s">
        <v>3</v>
      </c>
      <c r="F97" s="186" t="s">
        <v>82</v>
      </c>
      <c r="G97" s="13"/>
      <c r="H97" s="187">
        <v>2</v>
      </c>
      <c r="I97" s="188"/>
      <c r="J97" s="13"/>
      <c r="K97" s="13"/>
      <c r="L97" s="183"/>
      <c r="M97" s="189"/>
      <c r="N97" s="190"/>
      <c r="O97" s="190"/>
      <c r="P97" s="190"/>
      <c r="Q97" s="190"/>
      <c r="R97" s="190"/>
      <c r="S97" s="190"/>
      <c r="T97" s="19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5" t="s">
        <v>132</v>
      </c>
      <c r="AU97" s="185" t="s">
        <v>82</v>
      </c>
      <c r="AV97" s="13" t="s">
        <v>82</v>
      </c>
      <c r="AW97" s="13" t="s">
        <v>33</v>
      </c>
      <c r="AX97" s="13" t="s">
        <v>80</v>
      </c>
      <c r="AY97" s="185" t="s">
        <v>121</v>
      </c>
    </row>
    <row r="98" spans="1:65" s="2" customFormat="1" ht="21.75" customHeight="1">
      <c r="A98" s="38"/>
      <c r="B98" s="164"/>
      <c r="C98" s="165" t="s">
        <v>82</v>
      </c>
      <c r="D98" s="165" t="s">
        <v>123</v>
      </c>
      <c r="E98" s="166" t="s">
        <v>133</v>
      </c>
      <c r="F98" s="167" t="s">
        <v>134</v>
      </c>
      <c r="G98" s="168" t="s">
        <v>135</v>
      </c>
      <c r="H98" s="169">
        <v>1</v>
      </c>
      <c r="I98" s="170"/>
      <c r="J98" s="171">
        <f>ROUND(I98*H98,2)</f>
        <v>0</v>
      </c>
      <c r="K98" s="167" t="s">
        <v>127</v>
      </c>
      <c r="L98" s="39"/>
      <c r="M98" s="172" t="s">
        <v>3</v>
      </c>
      <c r="N98" s="173" t="s">
        <v>43</v>
      </c>
      <c r="O98" s="72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6" t="s">
        <v>128</v>
      </c>
      <c r="AT98" s="176" t="s">
        <v>123</v>
      </c>
      <c r="AU98" s="176" t="s">
        <v>82</v>
      </c>
      <c r="AY98" s="19" t="s">
        <v>121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9" t="s">
        <v>80</v>
      </c>
      <c r="BK98" s="177">
        <f>ROUND(I98*H98,2)</f>
        <v>0</v>
      </c>
      <c r="BL98" s="19" t="s">
        <v>128</v>
      </c>
      <c r="BM98" s="176" t="s">
        <v>136</v>
      </c>
    </row>
    <row r="99" spans="1:47" s="2" customFormat="1" ht="12">
      <c r="A99" s="38"/>
      <c r="B99" s="39"/>
      <c r="C99" s="38"/>
      <c r="D99" s="178" t="s">
        <v>130</v>
      </c>
      <c r="E99" s="38"/>
      <c r="F99" s="179" t="s">
        <v>137</v>
      </c>
      <c r="G99" s="38"/>
      <c r="H99" s="38"/>
      <c r="I99" s="180"/>
      <c r="J99" s="38"/>
      <c r="K99" s="38"/>
      <c r="L99" s="39"/>
      <c r="M99" s="181"/>
      <c r="N99" s="182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130</v>
      </c>
      <c r="AU99" s="19" t="s">
        <v>82</v>
      </c>
    </row>
    <row r="100" spans="1:51" s="13" customFormat="1" ht="12">
      <c r="A100" s="13"/>
      <c r="B100" s="183"/>
      <c r="C100" s="13"/>
      <c r="D100" s="184" t="s">
        <v>132</v>
      </c>
      <c r="E100" s="185" t="s">
        <v>3</v>
      </c>
      <c r="F100" s="186" t="s">
        <v>80</v>
      </c>
      <c r="G100" s="13"/>
      <c r="H100" s="187">
        <v>1</v>
      </c>
      <c r="I100" s="188"/>
      <c r="J100" s="13"/>
      <c r="K100" s="13"/>
      <c r="L100" s="183"/>
      <c r="M100" s="189"/>
      <c r="N100" s="190"/>
      <c r="O100" s="190"/>
      <c r="P100" s="190"/>
      <c r="Q100" s="190"/>
      <c r="R100" s="190"/>
      <c r="S100" s="190"/>
      <c r="T100" s="19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5" t="s">
        <v>132</v>
      </c>
      <c r="AU100" s="185" t="s">
        <v>82</v>
      </c>
      <c r="AV100" s="13" t="s">
        <v>82</v>
      </c>
      <c r="AW100" s="13" t="s">
        <v>33</v>
      </c>
      <c r="AX100" s="13" t="s">
        <v>80</v>
      </c>
      <c r="AY100" s="185" t="s">
        <v>121</v>
      </c>
    </row>
    <row r="101" spans="1:65" s="2" customFormat="1" ht="16.5" customHeight="1">
      <c r="A101" s="38"/>
      <c r="B101" s="164"/>
      <c r="C101" s="165" t="s">
        <v>138</v>
      </c>
      <c r="D101" s="165" t="s">
        <v>123</v>
      </c>
      <c r="E101" s="166" t="s">
        <v>139</v>
      </c>
      <c r="F101" s="167" t="s">
        <v>140</v>
      </c>
      <c r="G101" s="168" t="s">
        <v>135</v>
      </c>
      <c r="H101" s="169">
        <v>1</v>
      </c>
      <c r="I101" s="170"/>
      <c r="J101" s="171">
        <f>ROUND(I101*H101,2)</f>
        <v>0</v>
      </c>
      <c r="K101" s="167" t="s">
        <v>127</v>
      </c>
      <c r="L101" s="39"/>
      <c r="M101" s="172" t="s">
        <v>3</v>
      </c>
      <c r="N101" s="173" t="s">
        <v>43</v>
      </c>
      <c r="O101" s="72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6" t="s">
        <v>128</v>
      </c>
      <c r="AT101" s="176" t="s">
        <v>123</v>
      </c>
      <c r="AU101" s="176" t="s">
        <v>82</v>
      </c>
      <c r="AY101" s="19" t="s">
        <v>121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9" t="s">
        <v>80</v>
      </c>
      <c r="BK101" s="177">
        <f>ROUND(I101*H101,2)</f>
        <v>0</v>
      </c>
      <c r="BL101" s="19" t="s">
        <v>128</v>
      </c>
      <c r="BM101" s="176" t="s">
        <v>141</v>
      </c>
    </row>
    <row r="102" spans="1:47" s="2" customFormat="1" ht="12">
      <c r="A102" s="38"/>
      <c r="B102" s="39"/>
      <c r="C102" s="38"/>
      <c r="D102" s="178" t="s">
        <v>130</v>
      </c>
      <c r="E102" s="38"/>
      <c r="F102" s="179" t="s">
        <v>142</v>
      </c>
      <c r="G102" s="38"/>
      <c r="H102" s="38"/>
      <c r="I102" s="180"/>
      <c r="J102" s="38"/>
      <c r="K102" s="38"/>
      <c r="L102" s="39"/>
      <c r="M102" s="181"/>
      <c r="N102" s="182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130</v>
      </c>
      <c r="AU102" s="19" t="s">
        <v>82</v>
      </c>
    </row>
    <row r="103" spans="1:51" s="13" customFormat="1" ht="12">
      <c r="A103" s="13"/>
      <c r="B103" s="183"/>
      <c r="C103" s="13"/>
      <c r="D103" s="184" t="s">
        <v>132</v>
      </c>
      <c r="E103" s="185" t="s">
        <v>3</v>
      </c>
      <c r="F103" s="186" t="s">
        <v>80</v>
      </c>
      <c r="G103" s="13"/>
      <c r="H103" s="187">
        <v>1</v>
      </c>
      <c r="I103" s="188"/>
      <c r="J103" s="13"/>
      <c r="K103" s="13"/>
      <c r="L103" s="183"/>
      <c r="M103" s="189"/>
      <c r="N103" s="190"/>
      <c r="O103" s="190"/>
      <c r="P103" s="190"/>
      <c r="Q103" s="190"/>
      <c r="R103" s="190"/>
      <c r="S103" s="190"/>
      <c r="T103" s="19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5" t="s">
        <v>132</v>
      </c>
      <c r="AU103" s="185" t="s">
        <v>82</v>
      </c>
      <c r="AV103" s="13" t="s">
        <v>82</v>
      </c>
      <c r="AW103" s="13" t="s">
        <v>33</v>
      </c>
      <c r="AX103" s="13" t="s">
        <v>80</v>
      </c>
      <c r="AY103" s="185" t="s">
        <v>121</v>
      </c>
    </row>
    <row r="104" spans="1:65" s="2" customFormat="1" ht="37.8" customHeight="1">
      <c r="A104" s="38"/>
      <c r="B104" s="164"/>
      <c r="C104" s="165" t="s">
        <v>128</v>
      </c>
      <c r="D104" s="165" t="s">
        <v>123</v>
      </c>
      <c r="E104" s="166" t="s">
        <v>143</v>
      </c>
      <c r="F104" s="167" t="s">
        <v>144</v>
      </c>
      <c r="G104" s="168" t="s">
        <v>126</v>
      </c>
      <c r="H104" s="169">
        <v>10</v>
      </c>
      <c r="I104" s="170"/>
      <c r="J104" s="171">
        <f>ROUND(I104*H104,2)</f>
        <v>0</v>
      </c>
      <c r="K104" s="167" t="s">
        <v>127</v>
      </c>
      <c r="L104" s="39"/>
      <c r="M104" s="172" t="s">
        <v>3</v>
      </c>
      <c r="N104" s="173" t="s">
        <v>43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0.26</v>
      </c>
      <c r="T104" s="175">
        <f>S104*H104</f>
        <v>2.6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128</v>
      </c>
      <c r="AT104" s="176" t="s">
        <v>123</v>
      </c>
      <c r="AU104" s="176" t="s">
        <v>82</v>
      </c>
      <c r="AY104" s="19" t="s">
        <v>121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80</v>
      </c>
      <c r="BK104" s="177">
        <f>ROUND(I104*H104,2)</f>
        <v>0</v>
      </c>
      <c r="BL104" s="19" t="s">
        <v>128</v>
      </c>
      <c r="BM104" s="176" t="s">
        <v>145</v>
      </c>
    </row>
    <row r="105" spans="1:47" s="2" customFormat="1" ht="12">
      <c r="A105" s="38"/>
      <c r="B105" s="39"/>
      <c r="C105" s="38"/>
      <c r="D105" s="178" t="s">
        <v>130</v>
      </c>
      <c r="E105" s="38"/>
      <c r="F105" s="179" t="s">
        <v>146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130</v>
      </c>
      <c r="AU105" s="19" t="s">
        <v>82</v>
      </c>
    </row>
    <row r="106" spans="1:51" s="14" customFormat="1" ht="12">
      <c r="A106" s="14"/>
      <c r="B106" s="192"/>
      <c r="C106" s="14"/>
      <c r="D106" s="184" t="s">
        <v>132</v>
      </c>
      <c r="E106" s="193" t="s">
        <v>3</v>
      </c>
      <c r="F106" s="194" t="s">
        <v>147</v>
      </c>
      <c r="G106" s="14"/>
      <c r="H106" s="193" t="s">
        <v>3</v>
      </c>
      <c r="I106" s="195"/>
      <c r="J106" s="14"/>
      <c r="K106" s="14"/>
      <c r="L106" s="192"/>
      <c r="M106" s="196"/>
      <c r="N106" s="197"/>
      <c r="O106" s="197"/>
      <c r="P106" s="197"/>
      <c r="Q106" s="197"/>
      <c r="R106" s="197"/>
      <c r="S106" s="197"/>
      <c r="T106" s="19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193" t="s">
        <v>132</v>
      </c>
      <c r="AU106" s="193" t="s">
        <v>82</v>
      </c>
      <c r="AV106" s="14" t="s">
        <v>80</v>
      </c>
      <c r="AW106" s="14" t="s">
        <v>33</v>
      </c>
      <c r="AX106" s="14" t="s">
        <v>72</v>
      </c>
      <c r="AY106" s="193" t="s">
        <v>121</v>
      </c>
    </row>
    <row r="107" spans="1:51" s="13" customFormat="1" ht="12">
      <c r="A107" s="13"/>
      <c r="B107" s="183"/>
      <c r="C107" s="13"/>
      <c r="D107" s="184" t="s">
        <v>132</v>
      </c>
      <c r="E107" s="185" t="s">
        <v>3</v>
      </c>
      <c r="F107" s="186" t="s">
        <v>148</v>
      </c>
      <c r="G107" s="13"/>
      <c r="H107" s="187">
        <v>10</v>
      </c>
      <c r="I107" s="188"/>
      <c r="J107" s="13"/>
      <c r="K107" s="13"/>
      <c r="L107" s="183"/>
      <c r="M107" s="189"/>
      <c r="N107" s="190"/>
      <c r="O107" s="190"/>
      <c r="P107" s="190"/>
      <c r="Q107" s="190"/>
      <c r="R107" s="190"/>
      <c r="S107" s="190"/>
      <c r="T107" s="19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5" t="s">
        <v>132</v>
      </c>
      <c r="AU107" s="185" t="s">
        <v>82</v>
      </c>
      <c r="AV107" s="13" t="s">
        <v>82</v>
      </c>
      <c r="AW107" s="13" t="s">
        <v>33</v>
      </c>
      <c r="AX107" s="13" t="s">
        <v>80</v>
      </c>
      <c r="AY107" s="185" t="s">
        <v>121</v>
      </c>
    </row>
    <row r="108" spans="1:65" s="2" customFormat="1" ht="33" customHeight="1">
      <c r="A108" s="38"/>
      <c r="B108" s="164"/>
      <c r="C108" s="165" t="s">
        <v>149</v>
      </c>
      <c r="D108" s="165" t="s">
        <v>123</v>
      </c>
      <c r="E108" s="166" t="s">
        <v>150</v>
      </c>
      <c r="F108" s="167" t="s">
        <v>151</v>
      </c>
      <c r="G108" s="168" t="s">
        <v>126</v>
      </c>
      <c r="H108" s="169">
        <v>20</v>
      </c>
      <c r="I108" s="170"/>
      <c r="J108" s="171">
        <f>ROUND(I108*H108,2)</f>
        <v>0</v>
      </c>
      <c r="K108" s="167" t="s">
        <v>127</v>
      </c>
      <c r="L108" s="39"/>
      <c r="M108" s="172" t="s">
        <v>3</v>
      </c>
      <c r="N108" s="173" t="s">
        <v>43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0.29</v>
      </c>
      <c r="T108" s="175">
        <f>S108*H108</f>
        <v>5.8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128</v>
      </c>
      <c r="AT108" s="176" t="s">
        <v>123</v>
      </c>
      <c r="AU108" s="176" t="s">
        <v>82</v>
      </c>
      <c r="AY108" s="19" t="s">
        <v>121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80</v>
      </c>
      <c r="BK108" s="177">
        <f>ROUND(I108*H108,2)</f>
        <v>0</v>
      </c>
      <c r="BL108" s="19" t="s">
        <v>128</v>
      </c>
      <c r="BM108" s="176" t="s">
        <v>152</v>
      </c>
    </row>
    <row r="109" spans="1:47" s="2" customFormat="1" ht="12">
      <c r="A109" s="38"/>
      <c r="B109" s="39"/>
      <c r="C109" s="38"/>
      <c r="D109" s="178" t="s">
        <v>130</v>
      </c>
      <c r="E109" s="38"/>
      <c r="F109" s="179" t="s">
        <v>153</v>
      </c>
      <c r="G109" s="38"/>
      <c r="H109" s="38"/>
      <c r="I109" s="180"/>
      <c r="J109" s="38"/>
      <c r="K109" s="38"/>
      <c r="L109" s="39"/>
      <c r="M109" s="181"/>
      <c r="N109" s="182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130</v>
      </c>
      <c r="AU109" s="19" t="s">
        <v>82</v>
      </c>
    </row>
    <row r="110" spans="1:51" s="14" customFormat="1" ht="12">
      <c r="A110" s="14"/>
      <c r="B110" s="192"/>
      <c r="C110" s="14"/>
      <c r="D110" s="184" t="s">
        <v>132</v>
      </c>
      <c r="E110" s="193" t="s">
        <v>3</v>
      </c>
      <c r="F110" s="194" t="s">
        <v>154</v>
      </c>
      <c r="G110" s="14"/>
      <c r="H110" s="193" t="s">
        <v>3</v>
      </c>
      <c r="I110" s="195"/>
      <c r="J110" s="14"/>
      <c r="K110" s="14"/>
      <c r="L110" s="192"/>
      <c r="M110" s="196"/>
      <c r="N110" s="197"/>
      <c r="O110" s="197"/>
      <c r="P110" s="197"/>
      <c r="Q110" s="197"/>
      <c r="R110" s="197"/>
      <c r="S110" s="197"/>
      <c r="T110" s="19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93" t="s">
        <v>132</v>
      </c>
      <c r="AU110" s="193" t="s">
        <v>82</v>
      </c>
      <c r="AV110" s="14" t="s">
        <v>80</v>
      </c>
      <c r="AW110" s="14" t="s">
        <v>33</v>
      </c>
      <c r="AX110" s="14" t="s">
        <v>72</v>
      </c>
      <c r="AY110" s="193" t="s">
        <v>121</v>
      </c>
    </row>
    <row r="111" spans="1:51" s="13" customFormat="1" ht="12">
      <c r="A111" s="13"/>
      <c r="B111" s="183"/>
      <c r="C111" s="13"/>
      <c r="D111" s="184" t="s">
        <v>132</v>
      </c>
      <c r="E111" s="185" t="s">
        <v>3</v>
      </c>
      <c r="F111" s="186" t="s">
        <v>148</v>
      </c>
      <c r="G111" s="13"/>
      <c r="H111" s="187">
        <v>10</v>
      </c>
      <c r="I111" s="188"/>
      <c r="J111" s="13"/>
      <c r="K111" s="13"/>
      <c r="L111" s="183"/>
      <c r="M111" s="189"/>
      <c r="N111" s="190"/>
      <c r="O111" s="190"/>
      <c r="P111" s="190"/>
      <c r="Q111" s="190"/>
      <c r="R111" s="190"/>
      <c r="S111" s="190"/>
      <c r="T111" s="19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5" t="s">
        <v>132</v>
      </c>
      <c r="AU111" s="185" t="s">
        <v>82</v>
      </c>
      <c r="AV111" s="13" t="s">
        <v>82</v>
      </c>
      <c r="AW111" s="13" t="s">
        <v>33</v>
      </c>
      <c r="AX111" s="13" t="s">
        <v>72</v>
      </c>
      <c r="AY111" s="185" t="s">
        <v>121</v>
      </c>
    </row>
    <row r="112" spans="1:51" s="14" customFormat="1" ht="12">
      <c r="A112" s="14"/>
      <c r="B112" s="192"/>
      <c r="C112" s="14"/>
      <c r="D112" s="184" t="s">
        <v>132</v>
      </c>
      <c r="E112" s="193" t="s">
        <v>3</v>
      </c>
      <c r="F112" s="194" t="s">
        <v>147</v>
      </c>
      <c r="G112" s="14"/>
      <c r="H112" s="193" t="s">
        <v>3</v>
      </c>
      <c r="I112" s="195"/>
      <c r="J112" s="14"/>
      <c r="K112" s="14"/>
      <c r="L112" s="192"/>
      <c r="M112" s="196"/>
      <c r="N112" s="197"/>
      <c r="O112" s="197"/>
      <c r="P112" s="197"/>
      <c r="Q112" s="197"/>
      <c r="R112" s="197"/>
      <c r="S112" s="197"/>
      <c r="T112" s="19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3" t="s">
        <v>132</v>
      </c>
      <c r="AU112" s="193" t="s">
        <v>82</v>
      </c>
      <c r="AV112" s="14" t="s">
        <v>80</v>
      </c>
      <c r="AW112" s="14" t="s">
        <v>33</v>
      </c>
      <c r="AX112" s="14" t="s">
        <v>72</v>
      </c>
      <c r="AY112" s="193" t="s">
        <v>121</v>
      </c>
    </row>
    <row r="113" spans="1:51" s="13" customFormat="1" ht="12">
      <c r="A113" s="13"/>
      <c r="B113" s="183"/>
      <c r="C113" s="13"/>
      <c r="D113" s="184" t="s">
        <v>132</v>
      </c>
      <c r="E113" s="185" t="s">
        <v>3</v>
      </c>
      <c r="F113" s="186" t="s">
        <v>148</v>
      </c>
      <c r="G113" s="13"/>
      <c r="H113" s="187">
        <v>10</v>
      </c>
      <c r="I113" s="188"/>
      <c r="J113" s="13"/>
      <c r="K113" s="13"/>
      <c r="L113" s="183"/>
      <c r="M113" s="189"/>
      <c r="N113" s="190"/>
      <c r="O113" s="190"/>
      <c r="P113" s="190"/>
      <c r="Q113" s="190"/>
      <c r="R113" s="190"/>
      <c r="S113" s="190"/>
      <c r="T113" s="19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5" t="s">
        <v>132</v>
      </c>
      <c r="AU113" s="185" t="s">
        <v>82</v>
      </c>
      <c r="AV113" s="13" t="s">
        <v>82</v>
      </c>
      <c r="AW113" s="13" t="s">
        <v>33</v>
      </c>
      <c r="AX113" s="13" t="s">
        <v>72</v>
      </c>
      <c r="AY113" s="185" t="s">
        <v>121</v>
      </c>
    </row>
    <row r="114" spans="1:51" s="15" customFormat="1" ht="12">
      <c r="A114" s="15"/>
      <c r="B114" s="199"/>
      <c r="C114" s="15"/>
      <c r="D114" s="184" t="s">
        <v>132</v>
      </c>
      <c r="E114" s="200" t="s">
        <v>3</v>
      </c>
      <c r="F114" s="201" t="s">
        <v>155</v>
      </c>
      <c r="G114" s="15"/>
      <c r="H114" s="202">
        <v>20</v>
      </c>
      <c r="I114" s="203"/>
      <c r="J114" s="15"/>
      <c r="K114" s="15"/>
      <c r="L114" s="199"/>
      <c r="M114" s="204"/>
      <c r="N114" s="205"/>
      <c r="O114" s="205"/>
      <c r="P114" s="205"/>
      <c r="Q114" s="205"/>
      <c r="R114" s="205"/>
      <c r="S114" s="205"/>
      <c r="T114" s="20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00" t="s">
        <v>132</v>
      </c>
      <c r="AU114" s="200" t="s">
        <v>82</v>
      </c>
      <c r="AV114" s="15" t="s">
        <v>128</v>
      </c>
      <c r="AW114" s="15" t="s">
        <v>33</v>
      </c>
      <c r="AX114" s="15" t="s">
        <v>80</v>
      </c>
      <c r="AY114" s="200" t="s">
        <v>121</v>
      </c>
    </row>
    <row r="115" spans="1:65" s="2" customFormat="1" ht="24.15" customHeight="1">
      <c r="A115" s="38"/>
      <c r="B115" s="164"/>
      <c r="C115" s="165" t="s">
        <v>156</v>
      </c>
      <c r="D115" s="165" t="s">
        <v>123</v>
      </c>
      <c r="E115" s="166" t="s">
        <v>157</v>
      </c>
      <c r="F115" s="167" t="s">
        <v>158</v>
      </c>
      <c r="G115" s="168" t="s">
        <v>126</v>
      </c>
      <c r="H115" s="169">
        <v>10</v>
      </c>
      <c r="I115" s="170"/>
      <c r="J115" s="171">
        <f>ROUND(I115*H115,2)</f>
        <v>0</v>
      </c>
      <c r="K115" s="167" t="s">
        <v>127</v>
      </c>
      <c r="L115" s="39"/>
      <c r="M115" s="172" t="s">
        <v>3</v>
      </c>
      <c r="N115" s="173" t="s">
        <v>43</v>
      </c>
      <c r="O115" s="72"/>
      <c r="P115" s="174">
        <f>O115*H115</f>
        <v>0</v>
      </c>
      <c r="Q115" s="174">
        <v>0</v>
      </c>
      <c r="R115" s="174">
        <f>Q115*H115</f>
        <v>0</v>
      </c>
      <c r="S115" s="174">
        <v>0.316</v>
      </c>
      <c r="T115" s="175">
        <f>S115*H115</f>
        <v>3.16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76" t="s">
        <v>128</v>
      </c>
      <c r="AT115" s="176" t="s">
        <v>123</v>
      </c>
      <c r="AU115" s="176" t="s">
        <v>82</v>
      </c>
      <c r="AY115" s="19" t="s">
        <v>121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9" t="s">
        <v>80</v>
      </c>
      <c r="BK115" s="177">
        <f>ROUND(I115*H115,2)</f>
        <v>0</v>
      </c>
      <c r="BL115" s="19" t="s">
        <v>128</v>
      </c>
      <c r="BM115" s="176" t="s">
        <v>159</v>
      </c>
    </row>
    <row r="116" spans="1:47" s="2" customFormat="1" ht="12">
      <c r="A116" s="38"/>
      <c r="B116" s="39"/>
      <c r="C116" s="38"/>
      <c r="D116" s="178" t="s">
        <v>130</v>
      </c>
      <c r="E116" s="38"/>
      <c r="F116" s="179" t="s">
        <v>160</v>
      </c>
      <c r="G116" s="38"/>
      <c r="H116" s="38"/>
      <c r="I116" s="180"/>
      <c r="J116" s="38"/>
      <c r="K116" s="38"/>
      <c r="L116" s="39"/>
      <c r="M116" s="181"/>
      <c r="N116" s="182"/>
      <c r="O116" s="72"/>
      <c r="P116" s="72"/>
      <c r="Q116" s="72"/>
      <c r="R116" s="72"/>
      <c r="S116" s="72"/>
      <c r="T116" s="73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130</v>
      </c>
      <c r="AU116" s="19" t="s">
        <v>82</v>
      </c>
    </row>
    <row r="117" spans="1:51" s="14" customFormat="1" ht="12">
      <c r="A117" s="14"/>
      <c r="B117" s="192"/>
      <c r="C117" s="14"/>
      <c r="D117" s="184" t="s">
        <v>132</v>
      </c>
      <c r="E117" s="193" t="s">
        <v>3</v>
      </c>
      <c r="F117" s="194" t="s">
        <v>154</v>
      </c>
      <c r="G117" s="14"/>
      <c r="H117" s="193" t="s">
        <v>3</v>
      </c>
      <c r="I117" s="195"/>
      <c r="J117" s="14"/>
      <c r="K117" s="14"/>
      <c r="L117" s="192"/>
      <c r="M117" s="196"/>
      <c r="N117" s="197"/>
      <c r="O117" s="197"/>
      <c r="P117" s="197"/>
      <c r="Q117" s="197"/>
      <c r="R117" s="197"/>
      <c r="S117" s="197"/>
      <c r="T117" s="19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193" t="s">
        <v>132</v>
      </c>
      <c r="AU117" s="193" t="s">
        <v>82</v>
      </c>
      <c r="AV117" s="14" t="s">
        <v>80</v>
      </c>
      <c r="AW117" s="14" t="s">
        <v>33</v>
      </c>
      <c r="AX117" s="14" t="s">
        <v>72</v>
      </c>
      <c r="AY117" s="193" t="s">
        <v>121</v>
      </c>
    </row>
    <row r="118" spans="1:51" s="13" customFormat="1" ht="12">
      <c r="A118" s="13"/>
      <c r="B118" s="183"/>
      <c r="C118" s="13"/>
      <c r="D118" s="184" t="s">
        <v>132</v>
      </c>
      <c r="E118" s="185" t="s">
        <v>3</v>
      </c>
      <c r="F118" s="186" t="s">
        <v>148</v>
      </c>
      <c r="G118" s="13"/>
      <c r="H118" s="187">
        <v>10</v>
      </c>
      <c r="I118" s="188"/>
      <c r="J118" s="13"/>
      <c r="K118" s="13"/>
      <c r="L118" s="183"/>
      <c r="M118" s="189"/>
      <c r="N118" s="190"/>
      <c r="O118" s="190"/>
      <c r="P118" s="190"/>
      <c r="Q118" s="190"/>
      <c r="R118" s="190"/>
      <c r="S118" s="190"/>
      <c r="T118" s="19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5" t="s">
        <v>132</v>
      </c>
      <c r="AU118" s="185" t="s">
        <v>82</v>
      </c>
      <c r="AV118" s="13" t="s">
        <v>82</v>
      </c>
      <c r="AW118" s="13" t="s">
        <v>33</v>
      </c>
      <c r="AX118" s="13" t="s">
        <v>80</v>
      </c>
      <c r="AY118" s="185" t="s">
        <v>121</v>
      </c>
    </row>
    <row r="119" spans="1:65" s="2" customFormat="1" ht="24.15" customHeight="1">
      <c r="A119" s="38"/>
      <c r="B119" s="164"/>
      <c r="C119" s="165" t="s">
        <v>161</v>
      </c>
      <c r="D119" s="165" t="s">
        <v>123</v>
      </c>
      <c r="E119" s="166" t="s">
        <v>162</v>
      </c>
      <c r="F119" s="167" t="s">
        <v>163</v>
      </c>
      <c r="G119" s="168" t="s">
        <v>164</v>
      </c>
      <c r="H119" s="169">
        <v>65</v>
      </c>
      <c r="I119" s="170"/>
      <c r="J119" s="171">
        <f>ROUND(I119*H119,2)</f>
        <v>0</v>
      </c>
      <c r="K119" s="167" t="s">
        <v>127</v>
      </c>
      <c r="L119" s="39"/>
      <c r="M119" s="172" t="s">
        <v>3</v>
      </c>
      <c r="N119" s="173" t="s">
        <v>43</v>
      </c>
      <c r="O119" s="72"/>
      <c r="P119" s="174">
        <f>O119*H119</f>
        <v>0</v>
      </c>
      <c r="Q119" s="174">
        <v>0</v>
      </c>
      <c r="R119" s="174">
        <f>Q119*H119</f>
        <v>0</v>
      </c>
      <c r="S119" s="174">
        <v>0.29</v>
      </c>
      <c r="T119" s="175">
        <f>S119*H119</f>
        <v>18.849999999999998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6" t="s">
        <v>128</v>
      </c>
      <c r="AT119" s="176" t="s">
        <v>123</v>
      </c>
      <c r="AU119" s="176" t="s">
        <v>82</v>
      </c>
      <c r="AY119" s="19" t="s">
        <v>121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9" t="s">
        <v>80</v>
      </c>
      <c r="BK119" s="177">
        <f>ROUND(I119*H119,2)</f>
        <v>0</v>
      </c>
      <c r="BL119" s="19" t="s">
        <v>128</v>
      </c>
      <c r="BM119" s="176" t="s">
        <v>165</v>
      </c>
    </row>
    <row r="120" spans="1:47" s="2" customFormat="1" ht="12">
      <c r="A120" s="38"/>
      <c r="B120" s="39"/>
      <c r="C120" s="38"/>
      <c r="D120" s="178" t="s">
        <v>130</v>
      </c>
      <c r="E120" s="38"/>
      <c r="F120" s="179" t="s">
        <v>166</v>
      </c>
      <c r="G120" s="38"/>
      <c r="H120" s="38"/>
      <c r="I120" s="180"/>
      <c r="J120" s="38"/>
      <c r="K120" s="38"/>
      <c r="L120" s="39"/>
      <c r="M120" s="181"/>
      <c r="N120" s="182"/>
      <c r="O120" s="72"/>
      <c r="P120" s="72"/>
      <c r="Q120" s="72"/>
      <c r="R120" s="72"/>
      <c r="S120" s="72"/>
      <c r="T120" s="73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130</v>
      </c>
      <c r="AU120" s="19" t="s">
        <v>82</v>
      </c>
    </row>
    <row r="121" spans="1:51" s="14" customFormat="1" ht="12">
      <c r="A121" s="14"/>
      <c r="B121" s="192"/>
      <c r="C121" s="14"/>
      <c r="D121" s="184" t="s">
        <v>132</v>
      </c>
      <c r="E121" s="193" t="s">
        <v>3</v>
      </c>
      <c r="F121" s="194" t="s">
        <v>167</v>
      </c>
      <c r="G121" s="14"/>
      <c r="H121" s="193" t="s">
        <v>3</v>
      </c>
      <c r="I121" s="195"/>
      <c r="J121" s="14"/>
      <c r="K121" s="14"/>
      <c r="L121" s="192"/>
      <c r="M121" s="196"/>
      <c r="N121" s="197"/>
      <c r="O121" s="197"/>
      <c r="P121" s="197"/>
      <c r="Q121" s="197"/>
      <c r="R121" s="197"/>
      <c r="S121" s="197"/>
      <c r="T121" s="19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93" t="s">
        <v>132</v>
      </c>
      <c r="AU121" s="193" t="s">
        <v>82</v>
      </c>
      <c r="AV121" s="14" t="s">
        <v>80</v>
      </c>
      <c r="AW121" s="14" t="s">
        <v>33</v>
      </c>
      <c r="AX121" s="14" t="s">
        <v>72</v>
      </c>
      <c r="AY121" s="193" t="s">
        <v>121</v>
      </c>
    </row>
    <row r="122" spans="1:51" s="13" customFormat="1" ht="12">
      <c r="A122" s="13"/>
      <c r="B122" s="183"/>
      <c r="C122" s="13"/>
      <c r="D122" s="184" t="s">
        <v>132</v>
      </c>
      <c r="E122" s="185" t="s">
        <v>3</v>
      </c>
      <c r="F122" s="186" t="s">
        <v>168</v>
      </c>
      <c r="G122" s="13"/>
      <c r="H122" s="187">
        <v>65</v>
      </c>
      <c r="I122" s="188"/>
      <c r="J122" s="13"/>
      <c r="K122" s="13"/>
      <c r="L122" s="183"/>
      <c r="M122" s="189"/>
      <c r="N122" s="190"/>
      <c r="O122" s="190"/>
      <c r="P122" s="190"/>
      <c r="Q122" s="190"/>
      <c r="R122" s="190"/>
      <c r="S122" s="190"/>
      <c r="T122" s="19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5" t="s">
        <v>132</v>
      </c>
      <c r="AU122" s="185" t="s">
        <v>82</v>
      </c>
      <c r="AV122" s="13" t="s">
        <v>82</v>
      </c>
      <c r="AW122" s="13" t="s">
        <v>33</v>
      </c>
      <c r="AX122" s="13" t="s">
        <v>80</v>
      </c>
      <c r="AY122" s="185" t="s">
        <v>121</v>
      </c>
    </row>
    <row r="123" spans="1:65" s="2" customFormat="1" ht="16.5" customHeight="1">
      <c r="A123" s="38"/>
      <c r="B123" s="164"/>
      <c r="C123" s="165" t="s">
        <v>169</v>
      </c>
      <c r="D123" s="165" t="s">
        <v>123</v>
      </c>
      <c r="E123" s="166" t="s">
        <v>170</v>
      </c>
      <c r="F123" s="167" t="s">
        <v>171</v>
      </c>
      <c r="G123" s="168" t="s">
        <v>172</v>
      </c>
      <c r="H123" s="169">
        <v>10</v>
      </c>
      <c r="I123" s="170"/>
      <c r="J123" s="171">
        <f>ROUND(I123*H123,2)</f>
        <v>0</v>
      </c>
      <c r="K123" s="167" t="s">
        <v>127</v>
      </c>
      <c r="L123" s="39"/>
      <c r="M123" s="172" t="s">
        <v>3</v>
      </c>
      <c r="N123" s="173" t="s">
        <v>43</v>
      </c>
      <c r="O123" s="72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6" t="s">
        <v>128</v>
      </c>
      <c r="AT123" s="176" t="s">
        <v>123</v>
      </c>
      <c r="AU123" s="176" t="s">
        <v>82</v>
      </c>
      <c r="AY123" s="19" t="s">
        <v>121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9" t="s">
        <v>80</v>
      </c>
      <c r="BK123" s="177">
        <f>ROUND(I123*H123,2)</f>
        <v>0</v>
      </c>
      <c r="BL123" s="19" t="s">
        <v>128</v>
      </c>
      <c r="BM123" s="176" t="s">
        <v>173</v>
      </c>
    </row>
    <row r="124" spans="1:47" s="2" customFormat="1" ht="12">
      <c r="A124" s="38"/>
      <c r="B124" s="39"/>
      <c r="C124" s="38"/>
      <c r="D124" s="178" t="s">
        <v>130</v>
      </c>
      <c r="E124" s="38"/>
      <c r="F124" s="179" t="s">
        <v>174</v>
      </c>
      <c r="G124" s="38"/>
      <c r="H124" s="38"/>
      <c r="I124" s="180"/>
      <c r="J124" s="38"/>
      <c r="K124" s="38"/>
      <c r="L124" s="39"/>
      <c r="M124" s="181"/>
      <c r="N124" s="182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130</v>
      </c>
      <c r="AU124" s="19" t="s">
        <v>82</v>
      </c>
    </row>
    <row r="125" spans="1:51" s="13" customFormat="1" ht="12">
      <c r="A125" s="13"/>
      <c r="B125" s="183"/>
      <c r="C125" s="13"/>
      <c r="D125" s="184" t="s">
        <v>132</v>
      </c>
      <c r="E125" s="185" t="s">
        <v>3</v>
      </c>
      <c r="F125" s="186" t="s">
        <v>148</v>
      </c>
      <c r="G125" s="13"/>
      <c r="H125" s="187">
        <v>10</v>
      </c>
      <c r="I125" s="188"/>
      <c r="J125" s="13"/>
      <c r="K125" s="13"/>
      <c r="L125" s="183"/>
      <c r="M125" s="189"/>
      <c r="N125" s="190"/>
      <c r="O125" s="190"/>
      <c r="P125" s="190"/>
      <c r="Q125" s="190"/>
      <c r="R125" s="190"/>
      <c r="S125" s="190"/>
      <c r="T125" s="19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5" t="s">
        <v>132</v>
      </c>
      <c r="AU125" s="185" t="s">
        <v>82</v>
      </c>
      <c r="AV125" s="13" t="s">
        <v>82</v>
      </c>
      <c r="AW125" s="13" t="s">
        <v>33</v>
      </c>
      <c r="AX125" s="13" t="s">
        <v>80</v>
      </c>
      <c r="AY125" s="185" t="s">
        <v>121</v>
      </c>
    </row>
    <row r="126" spans="1:65" s="2" customFormat="1" ht="16.5" customHeight="1">
      <c r="A126" s="38"/>
      <c r="B126" s="164"/>
      <c r="C126" s="165" t="s">
        <v>175</v>
      </c>
      <c r="D126" s="165" t="s">
        <v>123</v>
      </c>
      <c r="E126" s="166" t="s">
        <v>176</v>
      </c>
      <c r="F126" s="167" t="s">
        <v>177</v>
      </c>
      <c r="G126" s="168" t="s">
        <v>172</v>
      </c>
      <c r="H126" s="169">
        <v>10</v>
      </c>
      <c r="I126" s="170"/>
      <c r="J126" s="171">
        <f>ROUND(I126*H126,2)</f>
        <v>0</v>
      </c>
      <c r="K126" s="167" t="s">
        <v>127</v>
      </c>
      <c r="L126" s="39"/>
      <c r="M126" s="172" t="s">
        <v>3</v>
      </c>
      <c r="N126" s="173" t="s">
        <v>43</v>
      </c>
      <c r="O126" s="72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76" t="s">
        <v>128</v>
      </c>
      <c r="AT126" s="176" t="s">
        <v>123</v>
      </c>
      <c r="AU126" s="176" t="s">
        <v>82</v>
      </c>
      <c r="AY126" s="19" t="s">
        <v>121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9" t="s">
        <v>80</v>
      </c>
      <c r="BK126" s="177">
        <f>ROUND(I126*H126,2)</f>
        <v>0</v>
      </c>
      <c r="BL126" s="19" t="s">
        <v>128</v>
      </c>
      <c r="BM126" s="176" t="s">
        <v>178</v>
      </c>
    </row>
    <row r="127" spans="1:47" s="2" customFormat="1" ht="12">
      <c r="A127" s="38"/>
      <c r="B127" s="39"/>
      <c r="C127" s="38"/>
      <c r="D127" s="178" t="s">
        <v>130</v>
      </c>
      <c r="E127" s="38"/>
      <c r="F127" s="179" t="s">
        <v>179</v>
      </c>
      <c r="G127" s="38"/>
      <c r="H127" s="38"/>
      <c r="I127" s="180"/>
      <c r="J127" s="38"/>
      <c r="K127" s="38"/>
      <c r="L127" s="39"/>
      <c r="M127" s="181"/>
      <c r="N127" s="182"/>
      <c r="O127" s="72"/>
      <c r="P127" s="72"/>
      <c r="Q127" s="72"/>
      <c r="R127" s="72"/>
      <c r="S127" s="72"/>
      <c r="T127" s="73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130</v>
      </c>
      <c r="AU127" s="19" t="s">
        <v>82</v>
      </c>
    </row>
    <row r="128" spans="1:51" s="13" customFormat="1" ht="12">
      <c r="A128" s="13"/>
      <c r="B128" s="183"/>
      <c r="C128" s="13"/>
      <c r="D128" s="184" t="s">
        <v>132</v>
      </c>
      <c r="E128" s="185" t="s">
        <v>3</v>
      </c>
      <c r="F128" s="186" t="s">
        <v>148</v>
      </c>
      <c r="G128" s="13"/>
      <c r="H128" s="187">
        <v>10</v>
      </c>
      <c r="I128" s="188"/>
      <c r="J128" s="13"/>
      <c r="K128" s="13"/>
      <c r="L128" s="183"/>
      <c r="M128" s="189"/>
      <c r="N128" s="190"/>
      <c r="O128" s="190"/>
      <c r="P128" s="190"/>
      <c r="Q128" s="190"/>
      <c r="R128" s="190"/>
      <c r="S128" s="190"/>
      <c r="T128" s="19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5" t="s">
        <v>132</v>
      </c>
      <c r="AU128" s="185" t="s">
        <v>82</v>
      </c>
      <c r="AV128" s="13" t="s">
        <v>82</v>
      </c>
      <c r="AW128" s="13" t="s">
        <v>33</v>
      </c>
      <c r="AX128" s="13" t="s">
        <v>80</v>
      </c>
      <c r="AY128" s="185" t="s">
        <v>121</v>
      </c>
    </row>
    <row r="129" spans="1:65" s="2" customFormat="1" ht="24.15" customHeight="1">
      <c r="A129" s="38"/>
      <c r="B129" s="164"/>
      <c r="C129" s="165" t="s">
        <v>148</v>
      </c>
      <c r="D129" s="165" t="s">
        <v>123</v>
      </c>
      <c r="E129" s="166" t="s">
        <v>180</v>
      </c>
      <c r="F129" s="167" t="s">
        <v>181</v>
      </c>
      <c r="G129" s="168" t="s">
        <v>172</v>
      </c>
      <c r="H129" s="169">
        <v>0.224</v>
      </c>
      <c r="I129" s="170"/>
      <c r="J129" s="171">
        <f>ROUND(I129*H129,2)</f>
        <v>0</v>
      </c>
      <c r="K129" s="167" t="s">
        <v>127</v>
      </c>
      <c r="L129" s="39"/>
      <c r="M129" s="172" t="s">
        <v>3</v>
      </c>
      <c r="N129" s="173" t="s">
        <v>43</v>
      </c>
      <c r="O129" s="72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6" t="s">
        <v>128</v>
      </c>
      <c r="AT129" s="176" t="s">
        <v>123</v>
      </c>
      <c r="AU129" s="176" t="s">
        <v>82</v>
      </c>
      <c r="AY129" s="19" t="s">
        <v>121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9" t="s">
        <v>80</v>
      </c>
      <c r="BK129" s="177">
        <f>ROUND(I129*H129,2)</f>
        <v>0</v>
      </c>
      <c r="BL129" s="19" t="s">
        <v>128</v>
      </c>
      <c r="BM129" s="176" t="s">
        <v>182</v>
      </c>
    </row>
    <row r="130" spans="1:47" s="2" customFormat="1" ht="12">
      <c r="A130" s="38"/>
      <c r="B130" s="39"/>
      <c r="C130" s="38"/>
      <c r="D130" s="178" t="s">
        <v>130</v>
      </c>
      <c r="E130" s="38"/>
      <c r="F130" s="179" t="s">
        <v>183</v>
      </c>
      <c r="G130" s="38"/>
      <c r="H130" s="38"/>
      <c r="I130" s="180"/>
      <c r="J130" s="38"/>
      <c r="K130" s="38"/>
      <c r="L130" s="39"/>
      <c r="M130" s="181"/>
      <c r="N130" s="182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130</v>
      </c>
      <c r="AU130" s="19" t="s">
        <v>82</v>
      </c>
    </row>
    <row r="131" spans="1:51" s="14" customFormat="1" ht="12">
      <c r="A131" s="14"/>
      <c r="B131" s="192"/>
      <c r="C131" s="14"/>
      <c r="D131" s="184" t="s">
        <v>132</v>
      </c>
      <c r="E131" s="193" t="s">
        <v>3</v>
      </c>
      <c r="F131" s="194" t="s">
        <v>184</v>
      </c>
      <c r="G131" s="14"/>
      <c r="H131" s="193" t="s">
        <v>3</v>
      </c>
      <c r="I131" s="195"/>
      <c r="J131" s="14"/>
      <c r="K131" s="14"/>
      <c r="L131" s="192"/>
      <c r="M131" s="196"/>
      <c r="N131" s="197"/>
      <c r="O131" s="197"/>
      <c r="P131" s="197"/>
      <c r="Q131" s="197"/>
      <c r="R131" s="197"/>
      <c r="S131" s="197"/>
      <c r="T131" s="19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3" t="s">
        <v>132</v>
      </c>
      <c r="AU131" s="193" t="s">
        <v>82</v>
      </c>
      <c r="AV131" s="14" t="s">
        <v>80</v>
      </c>
      <c r="AW131" s="14" t="s">
        <v>33</v>
      </c>
      <c r="AX131" s="14" t="s">
        <v>72</v>
      </c>
      <c r="AY131" s="193" t="s">
        <v>121</v>
      </c>
    </row>
    <row r="132" spans="1:51" s="13" customFormat="1" ht="12">
      <c r="A132" s="13"/>
      <c r="B132" s="183"/>
      <c r="C132" s="13"/>
      <c r="D132" s="184" t="s">
        <v>132</v>
      </c>
      <c r="E132" s="185" t="s">
        <v>3</v>
      </c>
      <c r="F132" s="186" t="s">
        <v>185</v>
      </c>
      <c r="G132" s="13"/>
      <c r="H132" s="187">
        <v>0.224</v>
      </c>
      <c r="I132" s="188"/>
      <c r="J132" s="13"/>
      <c r="K132" s="13"/>
      <c r="L132" s="183"/>
      <c r="M132" s="189"/>
      <c r="N132" s="190"/>
      <c r="O132" s="190"/>
      <c r="P132" s="190"/>
      <c r="Q132" s="190"/>
      <c r="R132" s="190"/>
      <c r="S132" s="190"/>
      <c r="T132" s="19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5" t="s">
        <v>132</v>
      </c>
      <c r="AU132" s="185" t="s">
        <v>82</v>
      </c>
      <c r="AV132" s="13" t="s">
        <v>82</v>
      </c>
      <c r="AW132" s="13" t="s">
        <v>33</v>
      </c>
      <c r="AX132" s="13" t="s">
        <v>80</v>
      </c>
      <c r="AY132" s="185" t="s">
        <v>121</v>
      </c>
    </row>
    <row r="133" spans="1:65" s="2" customFormat="1" ht="37.8" customHeight="1">
      <c r="A133" s="38"/>
      <c r="B133" s="164"/>
      <c r="C133" s="165" t="s">
        <v>186</v>
      </c>
      <c r="D133" s="165" t="s">
        <v>123</v>
      </c>
      <c r="E133" s="166" t="s">
        <v>187</v>
      </c>
      <c r="F133" s="167" t="s">
        <v>188</v>
      </c>
      <c r="G133" s="168" t="s">
        <v>172</v>
      </c>
      <c r="H133" s="169">
        <v>10.224</v>
      </c>
      <c r="I133" s="170"/>
      <c r="J133" s="171">
        <f>ROUND(I133*H133,2)</f>
        <v>0</v>
      </c>
      <c r="K133" s="167" t="s">
        <v>127</v>
      </c>
      <c r="L133" s="39"/>
      <c r="M133" s="172" t="s">
        <v>3</v>
      </c>
      <c r="N133" s="173" t="s">
        <v>43</v>
      </c>
      <c r="O133" s="72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6" t="s">
        <v>128</v>
      </c>
      <c r="AT133" s="176" t="s">
        <v>123</v>
      </c>
      <c r="AU133" s="176" t="s">
        <v>82</v>
      </c>
      <c r="AY133" s="19" t="s">
        <v>121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9" t="s">
        <v>80</v>
      </c>
      <c r="BK133" s="177">
        <f>ROUND(I133*H133,2)</f>
        <v>0</v>
      </c>
      <c r="BL133" s="19" t="s">
        <v>128</v>
      </c>
      <c r="BM133" s="176" t="s">
        <v>189</v>
      </c>
    </row>
    <row r="134" spans="1:47" s="2" customFormat="1" ht="12">
      <c r="A134" s="38"/>
      <c r="B134" s="39"/>
      <c r="C134" s="38"/>
      <c r="D134" s="178" t="s">
        <v>130</v>
      </c>
      <c r="E134" s="38"/>
      <c r="F134" s="179" t="s">
        <v>190</v>
      </c>
      <c r="G134" s="38"/>
      <c r="H134" s="38"/>
      <c r="I134" s="180"/>
      <c r="J134" s="38"/>
      <c r="K134" s="38"/>
      <c r="L134" s="39"/>
      <c r="M134" s="181"/>
      <c r="N134" s="182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130</v>
      </c>
      <c r="AU134" s="19" t="s">
        <v>82</v>
      </c>
    </row>
    <row r="135" spans="1:51" s="13" customFormat="1" ht="12">
      <c r="A135" s="13"/>
      <c r="B135" s="183"/>
      <c r="C135" s="13"/>
      <c r="D135" s="184" t="s">
        <v>132</v>
      </c>
      <c r="E135" s="185" t="s">
        <v>3</v>
      </c>
      <c r="F135" s="186" t="s">
        <v>191</v>
      </c>
      <c r="G135" s="13"/>
      <c r="H135" s="187">
        <v>0.224</v>
      </c>
      <c r="I135" s="188"/>
      <c r="J135" s="13"/>
      <c r="K135" s="13"/>
      <c r="L135" s="183"/>
      <c r="M135" s="189"/>
      <c r="N135" s="190"/>
      <c r="O135" s="190"/>
      <c r="P135" s="190"/>
      <c r="Q135" s="190"/>
      <c r="R135" s="190"/>
      <c r="S135" s="190"/>
      <c r="T135" s="19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5" t="s">
        <v>132</v>
      </c>
      <c r="AU135" s="185" t="s">
        <v>82</v>
      </c>
      <c r="AV135" s="13" t="s">
        <v>82</v>
      </c>
      <c r="AW135" s="13" t="s">
        <v>33</v>
      </c>
      <c r="AX135" s="13" t="s">
        <v>72</v>
      </c>
      <c r="AY135" s="185" t="s">
        <v>121</v>
      </c>
    </row>
    <row r="136" spans="1:51" s="13" customFormat="1" ht="12">
      <c r="A136" s="13"/>
      <c r="B136" s="183"/>
      <c r="C136" s="13"/>
      <c r="D136" s="184" t="s">
        <v>132</v>
      </c>
      <c r="E136" s="185" t="s">
        <v>3</v>
      </c>
      <c r="F136" s="186" t="s">
        <v>148</v>
      </c>
      <c r="G136" s="13"/>
      <c r="H136" s="187">
        <v>10</v>
      </c>
      <c r="I136" s="188"/>
      <c r="J136" s="13"/>
      <c r="K136" s="13"/>
      <c r="L136" s="183"/>
      <c r="M136" s="189"/>
      <c r="N136" s="190"/>
      <c r="O136" s="190"/>
      <c r="P136" s="190"/>
      <c r="Q136" s="190"/>
      <c r="R136" s="190"/>
      <c r="S136" s="190"/>
      <c r="T136" s="19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132</v>
      </c>
      <c r="AU136" s="185" t="s">
        <v>82</v>
      </c>
      <c r="AV136" s="13" t="s">
        <v>82</v>
      </c>
      <c r="AW136" s="13" t="s">
        <v>33</v>
      </c>
      <c r="AX136" s="13" t="s">
        <v>72</v>
      </c>
      <c r="AY136" s="185" t="s">
        <v>121</v>
      </c>
    </row>
    <row r="137" spans="1:51" s="15" customFormat="1" ht="12">
      <c r="A137" s="15"/>
      <c r="B137" s="199"/>
      <c r="C137" s="15"/>
      <c r="D137" s="184" t="s">
        <v>132</v>
      </c>
      <c r="E137" s="200" t="s">
        <v>3</v>
      </c>
      <c r="F137" s="201" t="s">
        <v>155</v>
      </c>
      <c r="G137" s="15"/>
      <c r="H137" s="202">
        <v>10.224</v>
      </c>
      <c r="I137" s="203"/>
      <c r="J137" s="15"/>
      <c r="K137" s="15"/>
      <c r="L137" s="199"/>
      <c r="M137" s="204"/>
      <c r="N137" s="205"/>
      <c r="O137" s="205"/>
      <c r="P137" s="205"/>
      <c r="Q137" s="205"/>
      <c r="R137" s="205"/>
      <c r="S137" s="205"/>
      <c r="T137" s="20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00" t="s">
        <v>132</v>
      </c>
      <c r="AU137" s="200" t="s">
        <v>82</v>
      </c>
      <c r="AV137" s="15" t="s">
        <v>128</v>
      </c>
      <c r="AW137" s="15" t="s">
        <v>33</v>
      </c>
      <c r="AX137" s="15" t="s">
        <v>80</v>
      </c>
      <c r="AY137" s="200" t="s">
        <v>121</v>
      </c>
    </row>
    <row r="138" spans="1:65" s="2" customFormat="1" ht="37.8" customHeight="1">
      <c r="A138" s="38"/>
      <c r="B138" s="164"/>
      <c r="C138" s="165" t="s">
        <v>192</v>
      </c>
      <c r="D138" s="165" t="s">
        <v>123</v>
      </c>
      <c r="E138" s="166" t="s">
        <v>193</v>
      </c>
      <c r="F138" s="167" t="s">
        <v>194</v>
      </c>
      <c r="G138" s="168" t="s">
        <v>172</v>
      </c>
      <c r="H138" s="169">
        <v>51.12</v>
      </c>
      <c r="I138" s="170"/>
      <c r="J138" s="171">
        <f>ROUND(I138*H138,2)</f>
        <v>0</v>
      </c>
      <c r="K138" s="167" t="s">
        <v>127</v>
      </c>
      <c r="L138" s="39"/>
      <c r="M138" s="172" t="s">
        <v>3</v>
      </c>
      <c r="N138" s="173" t="s">
        <v>43</v>
      </c>
      <c r="O138" s="72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76" t="s">
        <v>128</v>
      </c>
      <c r="AT138" s="176" t="s">
        <v>123</v>
      </c>
      <c r="AU138" s="176" t="s">
        <v>82</v>
      </c>
      <c r="AY138" s="19" t="s">
        <v>121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9" t="s">
        <v>80</v>
      </c>
      <c r="BK138" s="177">
        <f>ROUND(I138*H138,2)</f>
        <v>0</v>
      </c>
      <c r="BL138" s="19" t="s">
        <v>128</v>
      </c>
      <c r="BM138" s="176" t="s">
        <v>195</v>
      </c>
    </row>
    <row r="139" spans="1:47" s="2" customFormat="1" ht="12">
      <c r="A139" s="38"/>
      <c r="B139" s="39"/>
      <c r="C139" s="38"/>
      <c r="D139" s="178" t="s">
        <v>130</v>
      </c>
      <c r="E139" s="38"/>
      <c r="F139" s="179" t="s">
        <v>196</v>
      </c>
      <c r="G139" s="38"/>
      <c r="H139" s="38"/>
      <c r="I139" s="180"/>
      <c r="J139" s="38"/>
      <c r="K139" s="38"/>
      <c r="L139" s="39"/>
      <c r="M139" s="181"/>
      <c r="N139" s="182"/>
      <c r="O139" s="72"/>
      <c r="P139" s="72"/>
      <c r="Q139" s="72"/>
      <c r="R139" s="72"/>
      <c r="S139" s="72"/>
      <c r="T139" s="7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130</v>
      </c>
      <c r="AU139" s="19" t="s">
        <v>82</v>
      </c>
    </row>
    <row r="140" spans="1:51" s="13" customFormat="1" ht="12">
      <c r="A140" s="13"/>
      <c r="B140" s="183"/>
      <c r="C140" s="13"/>
      <c r="D140" s="184" t="s">
        <v>132</v>
      </c>
      <c r="E140" s="185" t="s">
        <v>3</v>
      </c>
      <c r="F140" s="186" t="s">
        <v>197</v>
      </c>
      <c r="G140" s="13"/>
      <c r="H140" s="187">
        <v>51.12</v>
      </c>
      <c r="I140" s="188"/>
      <c r="J140" s="13"/>
      <c r="K140" s="13"/>
      <c r="L140" s="183"/>
      <c r="M140" s="189"/>
      <c r="N140" s="190"/>
      <c r="O140" s="190"/>
      <c r="P140" s="190"/>
      <c r="Q140" s="190"/>
      <c r="R140" s="190"/>
      <c r="S140" s="190"/>
      <c r="T140" s="19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5" t="s">
        <v>132</v>
      </c>
      <c r="AU140" s="185" t="s">
        <v>82</v>
      </c>
      <c r="AV140" s="13" t="s">
        <v>82</v>
      </c>
      <c r="AW140" s="13" t="s">
        <v>33</v>
      </c>
      <c r="AX140" s="13" t="s">
        <v>80</v>
      </c>
      <c r="AY140" s="185" t="s">
        <v>121</v>
      </c>
    </row>
    <row r="141" spans="1:65" s="2" customFormat="1" ht="37.8" customHeight="1">
      <c r="A141" s="38"/>
      <c r="B141" s="164"/>
      <c r="C141" s="165" t="s">
        <v>198</v>
      </c>
      <c r="D141" s="165" t="s">
        <v>123</v>
      </c>
      <c r="E141" s="166" t="s">
        <v>199</v>
      </c>
      <c r="F141" s="167" t="s">
        <v>200</v>
      </c>
      <c r="G141" s="168" t="s">
        <v>172</v>
      </c>
      <c r="H141" s="169">
        <v>10</v>
      </c>
      <c r="I141" s="170"/>
      <c r="J141" s="171">
        <f>ROUND(I141*H141,2)</f>
        <v>0</v>
      </c>
      <c r="K141" s="167" t="s">
        <v>127</v>
      </c>
      <c r="L141" s="39"/>
      <c r="M141" s="172" t="s">
        <v>3</v>
      </c>
      <c r="N141" s="173" t="s">
        <v>43</v>
      </c>
      <c r="O141" s="72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6" t="s">
        <v>128</v>
      </c>
      <c r="AT141" s="176" t="s">
        <v>123</v>
      </c>
      <c r="AU141" s="176" t="s">
        <v>82</v>
      </c>
      <c r="AY141" s="19" t="s">
        <v>121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9" t="s">
        <v>80</v>
      </c>
      <c r="BK141" s="177">
        <f>ROUND(I141*H141,2)</f>
        <v>0</v>
      </c>
      <c r="BL141" s="19" t="s">
        <v>128</v>
      </c>
      <c r="BM141" s="176" t="s">
        <v>201</v>
      </c>
    </row>
    <row r="142" spans="1:47" s="2" customFormat="1" ht="12">
      <c r="A142" s="38"/>
      <c r="B142" s="39"/>
      <c r="C142" s="38"/>
      <c r="D142" s="178" t="s">
        <v>130</v>
      </c>
      <c r="E142" s="38"/>
      <c r="F142" s="179" t="s">
        <v>202</v>
      </c>
      <c r="G142" s="38"/>
      <c r="H142" s="38"/>
      <c r="I142" s="180"/>
      <c r="J142" s="38"/>
      <c r="K142" s="38"/>
      <c r="L142" s="39"/>
      <c r="M142" s="181"/>
      <c r="N142" s="182"/>
      <c r="O142" s="72"/>
      <c r="P142" s="72"/>
      <c r="Q142" s="72"/>
      <c r="R142" s="72"/>
      <c r="S142" s="72"/>
      <c r="T142" s="73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130</v>
      </c>
      <c r="AU142" s="19" t="s">
        <v>82</v>
      </c>
    </row>
    <row r="143" spans="1:51" s="13" customFormat="1" ht="12">
      <c r="A143" s="13"/>
      <c r="B143" s="183"/>
      <c r="C143" s="13"/>
      <c r="D143" s="184" t="s">
        <v>132</v>
      </c>
      <c r="E143" s="185" t="s">
        <v>3</v>
      </c>
      <c r="F143" s="186" t="s">
        <v>148</v>
      </c>
      <c r="G143" s="13"/>
      <c r="H143" s="187">
        <v>10</v>
      </c>
      <c r="I143" s="188"/>
      <c r="J143" s="13"/>
      <c r="K143" s="13"/>
      <c r="L143" s="183"/>
      <c r="M143" s="189"/>
      <c r="N143" s="190"/>
      <c r="O143" s="190"/>
      <c r="P143" s="190"/>
      <c r="Q143" s="190"/>
      <c r="R143" s="190"/>
      <c r="S143" s="190"/>
      <c r="T143" s="19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5" t="s">
        <v>132</v>
      </c>
      <c r="AU143" s="185" t="s">
        <v>82</v>
      </c>
      <c r="AV143" s="13" t="s">
        <v>82</v>
      </c>
      <c r="AW143" s="13" t="s">
        <v>33</v>
      </c>
      <c r="AX143" s="13" t="s">
        <v>80</v>
      </c>
      <c r="AY143" s="185" t="s">
        <v>121</v>
      </c>
    </row>
    <row r="144" spans="1:65" s="2" customFormat="1" ht="37.8" customHeight="1">
      <c r="A144" s="38"/>
      <c r="B144" s="164"/>
      <c r="C144" s="165" t="s">
        <v>203</v>
      </c>
      <c r="D144" s="165" t="s">
        <v>123</v>
      </c>
      <c r="E144" s="166" t="s">
        <v>204</v>
      </c>
      <c r="F144" s="167" t="s">
        <v>205</v>
      </c>
      <c r="G144" s="168" t="s">
        <v>172</v>
      </c>
      <c r="H144" s="169">
        <v>50</v>
      </c>
      <c r="I144" s="170"/>
      <c r="J144" s="171">
        <f>ROUND(I144*H144,2)</f>
        <v>0</v>
      </c>
      <c r="K144" s="167" t="s">
        <v>127</v>
      </c>
      <c r="L144" s="39"/>
      <c r="M144" s="172" t="s">
        <v>3</v>
      </c>
      <c r="N144" s="173" t="s">
        <v>43</v>
      </c>
      <c r="O144" s="72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6" t="s">
        <v>128</v>
      </c>
      <c r="AT144" s="176" t="s">
        <v>123</v>
      </c>
      <c r="AU144" s="176" t="s">
        <v>82</v>
      </c>
      <c r="AY144" s="19" t="s">
        <v>121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9" t="s">
        <v>80</v>
      </c>
      <c r="BK144" s="177">
        <f>ROUND(I144*H144,2)</f>
        <v>0</v>
      </c>
      <c r="BL144" s="19" t="s">
        <v>128</v>
      </c>
      <c r="BM144" s="176" t="s">
        <v>206</v>
      </c>
    </row>
    <row r="145" spans="1:47" s="2" customFormat="1" ht="12">
      <c r="A145" s="38"/>
      <c r="B145" s="39"/>
      <c r="C145" s="38"/>
      <c r="D145" s="178" t="s">
        <v>130</v>
      </c>
      <c r="E145" s="38"/>
      <c r="F145" s="179" t="s">
        <v>207</v>
      </c>
      <c r="G145" s="38"/>
      <c r="H145" s="38"/>
      <c r="I145" s="180"/>
      <c r="J145" s="38"/>
      <c r="K145" s="38"/>
      <c r="L145" s="39"/>
      <c r="M145" s="181"/>
      <c r="N145" s="182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130</v>
      </c>
      <c r="AU145" s="19" t="s">
        <v>82</v>
      </c>
    </row>
    <row r="146" spans="1:51" s="13" customFormat="1" ht="12">
      <c r="A146" s="13"/>
      <c r="B146" s="183"/>
      <c r="C146" s="13"/>
      <c r="D146" s="184" t="s">
        <v>132</v>
      </c>
      <c r="E146" s="185" t="s">
        <v>3</v>
      </c>
      <c r="F146" s="186" t="s">
        <v>208</v>
      </c>
      <c r="G146" s="13"/>
      <c r="H146" s="187">
        <v>50</v>
      </c>
      <c r="I146" s="188"/>
      <c r="J146" s="13"/>
      <c r="K146" s="13"/>
      <c r="L146" s="183"/>
      <c r="M146" s="189"/>
      <c r="N146" s="190"/>
      <c r="O146" s="190"/>
      <c r="P146" s="190"/>
      <c r="Q146" s="190"/>
      <c r="R146" s="190"/>
      <c r="S146" s="190"/>
      <c r="T146" s="19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5" t="s">
        <v>132</v>
      </c>
      <c r="AU146" s="185" t="s">
        <v>82</v>
      </c>
      <c r="AV146" s="13" t="s">
        <v>82</v>
      </c>
      <c r="AW146" s="13" t="s">
        <v>33</v>
      </c>
      <c r="AX146" s="13" t="s">
        <v>80</v>
      </c>
      <c r="AY146" s="185" t="s">
        <v>121</v>
      </c>
    </row>
    <row r="147" spans="1:65" s="2" customFormat="1" ht="24.15" customHeight="1">
      <c r="A147" s="38"/>
      <c r="B147" s="164"/>
      <c r="C147" s="165" t="s">
        <v>9</v>
      </c>
      <c r="D147" s="165" t="s">
        <v>123</v>
      </c>
      <c r="E147" s="166" t="s">
        <v>209</v>
      </c>
      <c r="F147" s="167" t="s">
        <v>210</v>
      </c>
      <c r="G147" s="168" t="s">
        <v>172</v>
      </c>
      <c r="H147" s="169">
        <v>10.224</v>
      </c>
      <c r="I147" s="170"/>
      <c r="J147" s="171">
        <f>ROUND(I147*H147,2)</f>
        <v>0</v>
      </c>
      <c r="K147" s="167" t="s">
        <v>127</v>
      </c>
      <c r="L147" s="39"/>
      <c r="M147" s="172" t="s">
        <v>3</v>
      </c>
      <c r="N147" s="173" t="s">
        <v>43</v>
      </c>
      <c r="O147" s="72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6" t="s">
        <v>128</v>
      </c>
      <c r="AT147" s="176" t="s">
        <v>123</v>
      </c>
      <c r="AU147" s="176" t="s">
        <v>82</v>
      </c>
      <c r="AY147" s="19" t="s">
        <v>121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9" t="s">
        <v>80</v>
      </c>
      <c r="BK147" s="177">
        <f>ROUND(I147*H147,2)</f>
        <v>0</v>
      </c>
      <c r="BL147" s="19" t="s">
        <v>128</v>
      </c>
      <c r="BM147" s="176" t="s">
        <v>211</v>
      </c>
    </row>
    <row r="148" spans="1:47" s="2" customFormat="1" ht="12">
      <c r="A148" s="38"/>
      <c r="B148" s="39"/>
      <c r="C148" s="38"/>
      <c r="D148" s="178" t="s">
        <v>130</v>
      </c>
      <c r="E148" s="38"/>
      <c r="F148" s="179" t="s">
        <v>212</v>
      </c>
      <c r="G148" s="38"/>
      <c r="H148" s="38"/>
      <c r="I148" s="180"/>
      <c r="J148" s="38"/>
      <c r="K148" s="38"/>
      <c r="L148" s="39"/>
      <c r="M148" s="181"/>
      <c r="N148" s="182"/>
      <c r="O148" s="72"/>
      <c r="P148" s="72"/>
      <c r="Q148" s="72"/>
      <c r="R148" s="72"/>
      <c r="S148" s="72"/>
      <c r="T148" s="73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130</v>
      </c>
      <c r="AU148" s="19" t="s">
        <v>82</v>
      </c>
    </row>
    <row r="149" spans="1:51" s="13" customFormat="1" ht="12">
      <c r="A149" s="13"/>
      <c r="B149" s="183"/>
      <c r="C149" s="13"/>
      <c r="D149" s="184" t="s">
        <v>132</v>
      </c>
      <c r="E149" s="185" t="s">
        <v>3</v>
      </c>
      <c r="F149" s="186" t="s">
        <v>213</v>
      </c>
      <c r="G149" s="13"/>
      <c r="H149" s="187">
        <v>10.224</v>
      </c>
      <c r="I149" s="188"/>
      <c r="J149" s="13"/>
      <c r="K149" s="13"/>
      <c r="L149" s="183"/>
      <c r="M149" s="189"/>
      <c r="N149" s="190"/>
      <c r="O149" s="190"/>
      <c r="P149" s="190"/>
      <c r="Q149" s="190"/>
      <c r="R149" s="190"/>
      <c r="S149" s="190"/>
      <c r="T149" s="19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5" t="s">
        <v>132</v>
      </c>
      <c r="AU149" s="185" t="s">
        <v>82</v>
      </c>
      <c r="AV149" s="13" t="s">
        <v>82</v>
      </c>
      <c r="AW149" s="13" t="s">
        <v>33</v>
      </c>
      <c r="AX149" s="13" t="s">
        <v>80</v>
      </c>
      <c r="AY149" s="185" t="s">
        <v>121</v>
      </c>
    </row>
    <row r="150" spans="1:65" s="2" customFormat="1" ht="24.15" customHeight="1">
      <c r="A150" s="38"/>
      <c r="B150" s="164"/>
      <c r="C150" s="165" t="s">
        <v>214</v>
      </c>
      <c r="D150" s="165" t="s">
        <v>123</v>
      </c>
      <c r="E150" s="166" t="s">
        <v>215</v>
      </c>
      <c r="F150" s="167" t="s">
        <v>216</v>
      </c>
      <c r="G150" s="168" t="s">
        <v>172</v>
      </c>
      <c r="H150" s="169">
        <v>10</v>
      </c>
      <c r="I150" s="170"/>
      <c r="J150" s="171">
        <f>ROUND(I150*H150,2)</f>
        <v>0</v>
      </c>
      <c r="K150" s="167" t="s">
        <v>127</v>
      </c>
      <c r="L150" s="39"/>
      <c r="M150" s="172" t="s">
        <v>3</v>
      </c>
      <c r="N150" s="173" t="s">
        <v>43</v>
      </c>
      <c r="O150" s="72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6" t="s">
        <v>128</v>
      </c>
      <c r="AT150" s="176" t="s">
        <v>123</v>
      </c>
      <c r="AU150" s="176" t="s">
        <v>82</v>
      </c>
      <c r="AY150" s="19" t="s">
        <v>121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9" t="s">
        <v>80</v>
      </c>
      <c r="BK150" s="177">
        <f>ROUND(I150*H150,2)</f>
        <v>0</v>
      </c>
      <c r="BL150" s="19" t="s">
        <v>128</v>
      </c>
      <c r="BM150" s="176" t="s">
        <v>217</v>
      </c>
    </row>
    <row r="151" spans="1:47" s="2" customFormat="1" ht="12">
      <c r="A151" s="38"/>
      <c r="B151" s="39"/>
      <c r="C151" s="38"/>
      <c r="D151" s="178" t="s">
        <v>130</v>
      </c>
      <c r="E151" s="38"/>
      <c r="F151" s="179" t="s">
        <v>218</v>
      </c>
      <c r="G151" s="38"/>
      <c r="H151" s="38"/>
      <c r="I151" s="180"/>
      <c r="J151" s="38"/>
      <c r="K151" s="38"/>
      <c r="L151" s="39"/>
      <c r="M151" s="181"/>
      <c r="N151" s="182"/>
      <c r="O151" s="72"/>
      <c r="P151" s="72"/>
      <c r="Q151" s="72"/>
      <c r="R151" s="72"/>
      <c r="S151" s="72"/>
      <c r="T151" s="73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130</v>
      </c>
      <c r="AU151" s="19" t="s">
        <v>82</v>
      </c>
    </row>
    <row r="152" spans="1:51" s="13" customFormat="1" ht="12">
      <c r="A152" s="13"/>
      <c r="B152" s="183"/>
      <c r="C152" s="13"/>
      <c r="D152" s="184" t="s">
        <v>132</v>
      </c>
      <c r="E152" s="185" t="s">
        <v>3</v>
      </c>
      <c r="F152" s="186" t="s">
        <v>148</v>
      </c>
      <c r="G152" s="13"/>
      <c r="H152" s="187">
        <v>10</v>
      </c>
      <c r="I152" s="188"/>
      <c r="J152" s="13"/>
      <c r="K152" s="13"/>
      <c r="L152" s="183"/>
      <c r="M152" s="189"/>
      <c r="N152" s="190"/>
      <c r="O152" s="190"/>
      <c r="P152" s="190"/>
      <c r="Q152" s="190"/>
      <c r="R152" s="190"/>
      <c r="S152" s="190"/>
      <c r="T152" s="19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5" t="s">
        <v>132</v>
      </c>
      <c r="AU152" s="185" t="s">
        <v>82</v>
      </c>
      <c r="AV152" s="13" t="s">
        <v>82</v>
      </c>
      <c r="AW152" s="13" t="s">
        <v>33</v>
      </c>
      <c r="AX152" s="13" t="s">
        <v>80</v>
      </c>
      <c r="AY152" s="185" t="s">
        <v>121</v>
      </c>
    </row>
    <row r="153" spans="1:65" s="2" customFormat="1" ht="24.15" customHeight="1">
      <c r="A153" s="38"/>
      <c r="B153" s="164"/>
      <c r="C153" s="165" t="s">
        <v>219</v>
      </c>
      <c r="D153" s="165" t="s">
        <v>123</v>
      </c>
      <c r="E153" s="166" t="s">
        <v>220</v>
      </c>
      <c r="F153" s="167" t="s">
        <v>221</v>
      </c>
      <c r="G153" s="168" t="s">
        <v>172</v>
      </c>
      <c r="H153" s="169">
        <v>2</v>
      </c>
      <c r="I153" s="170"/>
      <c r="J153" s="171">
        <f>ROUND(I153*H153,2)</f>
        <v>0</v>
      </c>
      <c r="K153" s="167" t="s">
        <v>127</v>
      </c>
      <c r="L153" s="39"/>
      <c r="M153" s="172" t="s">
        <v>3</v>
      </c>
      <c r="N153" s="173" t="s">
        <v>43</v>
      </c>
      <c r="O153" s="72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6" t="s">
        <v>128</v>
      </c>
      <c r="AT153" s="176" t="s">
        <v>123</v>
      </c>
      <c r="AU153" s="176" t="s">
        <v>82</v>
      </c>
      <c r="AY153" s="19" t="s">
        <v>121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9" t="s">
        <v>80</v>
      </c>
      <c r="BK153" s="177">
        <f>ROUND(I153*H153,2)</f>
        <v>0</v>
      </c>
      <c r="BL153" s="19" t="s">
        <v>128</v>
      </c>
      <c r="BM153" s="176" t="s">
        <v>222</v>
      </c>
    </row>
    <row r="154" spans="1:47" s="2" customFormat="1" ht="12">
      <c r="A154" s="38"/>
      <c r="B154" s="39"/>
      <c r="C154" s="38"/>
      <c r="D154" s="178" t="s">
        <v>130</v>
      </c>
      <c r="E154" s="38"/>
      <c r="F154" s="179" t="s">
        <v>223</v>
      </c>
      <c r="G154" s="38"/>
      <c r="H154" s="38"/>
      <c r="I154" s="180"/>
      <c r="J154" s="38"/>
      <c r="K154" s="38"/>
      <c r="L154" s="39"/>
      <c r="M154" s="181"/>
      <c r="N154" s="182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130</v>
      </c>
      <c r="AU154" s="19" t="s">
        <v>82</v>
      </c>
    </row>
    <row r="155" spans="1:51" s="14" customFormat="1" ht="12">
      <c r="A155" s="14"/>
      <c r="B155" s="192"/>
      <c r="C155" s="14"/>
      <c r="D155" s="184" t="s">
        <v>132</v>
      </c>
      <c r="E155" s="193" t="s">
        <v>3</v>
      </c>
      <c r="F155" s="194" t="s">
        <v>224</v>
      </c>
      <c r="G155" s="14"/>
      <c r="H155" s="193" t="s">
        <v>3</v>
      </c>
      <c r="I155" s="195"/>
      <c r="J155" s="14"/>
      <c r="K155" s="14"/>
      <c r="L155" s="192"/>
      <c r="M155" s="196"/>
      <c r="N155" s="197"/>
      <c r="O155" s="197"/>
      <c r="P155" s="197"/>
      <c r="Q155" s="197"/>
      <c r="R155" s="197"/>
      <c r="S155" s="197"/>
      <c r="T155" s="19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3" t="s">
        <v>132</v>
      </c>
      <c r="AU155" s="193" t="s">
        <v>82</v>
      </c>
      <c r="AV155" s="14" t="s">
        <v>80</v>
      </c>
      <c r="AW155" s="14" t="s">
        <v>33</v>
      </c>
      <c r="AX155" s="14" t="s">
        <v>72</v>
      </c>
      <c r="AY155" s="193" t="s">
        <v>121</v>
      </c>
    </row>
    <row r="156" spans="1:51" s="13" customFormat="1" ht="12">
      <c r="A156" s="13"/>
      <c r="B156" s="183"/>
      <c r="C156" s="13"/>
      <c r="D156" s="184" t="s">
        <v>132</v>
      </c>
      <c r="E156" s="185" t="s">
        <v>3</v>
      </c>
      <c r="F156" s="186" t="s">
        <v>82</v>
      </c>
      <c r="G156" s="13"/>
      <c r="H156" s="187">
        <v>2</v>
      </c>
      <c r="I156" s="188"/>
      <c r="J156" s="13"/>
      <c r="K156" s="13"/>
      <c r="L156" s="183"/>
      <c r="M156" s="189"/>
      <c r="N156" s="190"/>
      <c r="O156" s="190"/>
      <c r="P156" s="190"/>
      <c r="Q156" s="190"/>
      <c r="R156" s="190"/>
      <c r="S156" s="190"/>
      <c r="T156" s="19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5" t="s">
        <v>132</v>
      </c>
      <c r="AU156" s="185" t="s">
        <v>82</v>
      </c>
      <c r="AV156" s="13" t="s">
        <v>82</v>
      </c>
      <c r="AW156" s="13" t="s">
        <v>33</v>
      </c>
      <c r="AX156" s="13" t="s">
        <v>72</v>
      </c>
      <c r="AY156" s="185" t="s">
        <v>121</v>
      </c>
    </row>
    <row r="157" spans="1:51" s="15" customFormat="1" ht="12">
      <c r="A157" s="15"/>
      <c r="B157" s="199"/>
      <c r="C157" s="15"/>
      <c r="D157" s="184" t="s">
        <v>132</v>
      </c>
      <c r="E157" s="200" t="s">
        <v>3</v>
      </c>
      <c r="F157" s="201" t="s">
        <v>155</v>
      </c>
      <c r="G157" s="15"/>
      <c r="H157" s="202">
        <v>2</v>
      </c>
      <c r="I157" s="203"/>
      <c r="J157" s="15"/>
      <c r="K157" s="15"/>
      <c r="L157" s="199"/>
      <c r="M157" s="204"/>
      <c r="N157" s="205"/>
      <c r="O157" s="205"/>
      <c r="P157" s="205"/>
      <c r="Q157" s="205"/>
      <c r="R157" s="205"/>
      <c r="S157" s="205"/>
      <c r="T157" s="20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00" t="s">
        <v>132</v>
      </c>
      <c r="AU157" s="200" t="s">
        <v>82</v>
      </c>
      <c r="AV157" s="15" t="s">
        <v>128</v>
      </c>
      <c r="AW157" s="15" t="s">
        <v>33</v>
      </c>
      <c r="AX157" s="15" t="s">
        <v>80</v>
      </c>
      <c r="AY157" s="200" t="s">
        <v>121</v>
      </c>
    </row>
    <row r="158" spans="1:65" s="2" customFormat="1" ht="16.5" customHeight="1">
      <c r="A158" s="38"/>
      <c r="B158" s="164"/>
      <c r="C158" s="207" t="s">
        <v>225</v>
      </c>
      <c r="D158" s="207" t="s">
        <v>226</v>
      </c>
      <c r="E158" s="208" t="s">
        <v>227</v>
      </c>
      <c r="F158" s="209" t="s">
        <v>228</v>
      </c>
      <c r="G158" s="210" t="s">
        <v>229</v>
      </c>
      <c r="H158" s="211">
        <v>3.2</v>
      </c>
      <c r="I158" s="212"/>
      <c r="J158" s="213">
        <f>ROUND(I158*H158,2)</f>
        <v>0</v>
      </c>
      <c r="K158" s="209" t="s">
        <v>127</v>
      </c>
      <c r="L158" s="214"/>
      <c r="M158" s="215" t="s">
        <v>3</v>
      </c>
      <c r="N158" s="216" t="s">
        <v>43</v>
      </c>
      <c r="O158" s="72"/>
      <c r="P158" s="174">
        <f>O158*H158</f>
        <v>0</v>
      </c>
      <c r="Q158" s="174">
        <v>1</v>
      </c>
      <c r="R158" s="174">
        <f>Q158*H158</f>
        <v>3.2</v>
      </c>
      <c r="S158" s="174">
        <v>0</v>
      </c>
      <c r="T158" s="17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76" t="s">
        <v>169</v>
      </c>
      <c r="AT158" s="176" t="s">
        <v>226</v>
      </c>
      <c r="AU158" s="176" t="s">
        <v>82</v>
      </c>
      <c r="AY158" s="19" t="s">
        <v>121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9" t="s">
        <v>80</v>
      </c>
      <c r="BK158" s="177">
        <f>ROUND(I158*H158,2)</f>
        <v>0</v>
      </c>
      <c r="BL158" s="19" t="s">
        <v>128</v>
      </c>
      <c r="BM158" s="176" t="s">
        <v>230</v>
      </c>
    </row>
    <row r="159" spans="1:51" s="14" customFormat="1" ht="12">
      <c r="A159" s="14"/>
      <c r="B159" s="192"/>
      <c r="C159" s="14"/>
      <c r="D159" s="184" t="s">
        <v>132</v>
      </c>
      <c r="E159" s="193" t="s">
        <v>3</v>
      </c>
      <c r="F159" s="194" t="s">
        <v>231</v>
      </c>
      <c r="G159" s="14"/>
      <c r="H159" s="193" t="s">
        <v>3</v>
      </c>
      <c r="I159" s="195"/>
      <c r="J159" s="14"/>
      <c r="K159" s="14"/>
      <c r="L159" s="192"/>
      <c r="M159" s="196"/>
      <c r="N159" s="197"/>
      <c r="O159" s="197"/>
      <c r="P159" s="197"/>
      <c r="Q159" s="197"/>
      <c r="R159" s="197"/>
      <c r="S159" s="197"/>
      <c r="T159" s="19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3" t="s">
        <v>132</v>
      </c>
      <c r="AU159" s="193" t="s">
        <v>82</v>
      </c>
      <c r="AV159" s="14" t="s">
        <v>80</v>
      </c>
      <c r="AW159" s="14" t="s">
        <v>33</v>
      </c>
      <c r="AX159" s="14" t="s">
        <v>72</v>
      </c>
      <c r="AY159" s="193" t="s">
        <v>121</v>
      </c>
    </row>
    <row r="160" spans="1:51" s="13" customFormat="1" ht="12">
      <c r="A160" s="13"/>
      <c r="B160" s="183"/>
      <c r="C160" s="13"/>
      <c r="D160" s="184" t="s">
        <v>132</v>
      </c>
      <c r="E160" s="185" t="s">
        <v>3</v>
      </c>
      <c r="F160" s="186" t="s">
        <v>232</v>
      </c>
      <c r="G160" s="13"/>
      <c r="H160" s="187">
        <v>3.2</v>
      </c>
      <c r="I160" s="188"/>
      <c r="J160" s="13"/>
      <c r="K160" s="13"/>
      <c r="L160" s="183"/>
      <c r="M160" s="189"/>
      <c r="N160" s="190"/>
      <c r="O160" s="190"/>
      <c r="P160" s="190"/>
      <c r="Q160" s="190"/>
      <c r="R160" s="190"/>
      <c r="S160" s="190"/>
      <c r="T160" s="19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5" t="s">
        <v>132</v>
      </c>
      <c r="AU160" s="185" t="s">
        <v>82</v>
      </c>
      <c r="AV160" s="13" t="s">
        <v>82</v>
      </c>
      <c r="AW160" s="13" t="s">
        <v>33</v>
      </c>
      <c r="AX160" s="13" t="s">
        <v>80</v>
      </c>
      <c r="AY160" s="185" t="s">
        <v>121</v>
      </c>
    </row>
    <row r="161" spans="1:65" s="2" customFormat="1" ht="24.15" customHeight="1">
      <c r="A161" s="38"/>
      <c r="B161" s="164"/>
      <c r="C161" s="165" t="s">
        <v>233</v>
      </c>
      <c r="D161" s="165" t="s">
        <v>123</v>
      </c>
      <c r="E161" s="166" t="s">
        <v>234</v>
      </c>
      <c r="F161" s="167" t="s">
        <v>235</v>
      </c>
      <c r="G161" s="168" t="s">
        <v>229</v>
      </c>
      <c r="H161" s="169">
        <v>36.403</v>
      </c>
      <c r="I161" s="170"/>
      <c r="J161" s="171">
        <f>ROUND(I161*H161,2)</f>
        <v>0</v>
      </c>
      <c r="K161" s="167" t="s">
        <v>127</v>
      </c>
      <c r="L161" s="39"/>
      <c r="M161" s="172" t="s">
        <v>3</v>
      </c>
      <c r="N161" s="173" t="s">
        <v>43</v>
      </c>
      <c r="O161" s="72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76" t="s">
        <v>128</v>
      </c>
      <c r="AT161" s="176" t="s">
        <v>123</v>
      </c>
      <c r="AU161" s="176" t="s">
        <v>82</v>
      </c>
      <c r="AY161" s="19" t="s">
        <v>121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9" t="s">
        <v>80</v>
      </c>
      <c r="BK161" s="177">
        <f>ROUND(I161*H161,2)</f>
        <v>0</v>
      </c>
      <c r="BL161" s="19" t="s">
        <v>128</v>
      </c>
      <c r="BM161" s="176" t="s">
        <v>236</v>
      </c>
    </row>
    <row r="162" spans="1:47" s="2" customFormat="1" ht="12">
      <c r="A162" s="38"/>
      <c r="B162" s="39"/>
      <c r="C162" s="38"/>
      <c r="D162" s="178" t="s">
        <v>130</v>
      </c>
      <c r="E162" s="38"/>
      <c r="F162" s="179" t="s">
        <v>237</v>
      </c>
      <c r="G162" s="38"/>
      <c r="H162" s="38"/>
      <c r="I162" s="180"/>
      <c r="J162" s="38"/>
      <c r="K162" s="38"/>
      <c r="L162" s="39"/>
      <c r="M162" s="181"/>
      <c r="N162" s="182"/>
      <c r="O162" s="72"/>
      <c r="P162" s="72"/>
      <c r="Q162" s="72"/>
      <c r="R162" s="72"/>
      <c r="S162" s="72"/>
      <c r="T162" s="73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130</v>
      </c>
      <c r="AU162" s="19" t="s">
        <v>82</v>
      </c>
    </row>
    <row r="163" spans="1:51" s="13" customFormat="1" ht="12">
      <c r="A163" s="13"/>
      <c r="B163" s="183"/>
      <c r="C163" s="13"/>
      <c r="D163" s="184" t="s">
        <v>132</v>
      </c>
      <c r="E163" s="185" t="s">
        <v>3</v>
      </c>
      <c r="F163" s="186" t="s">
        <v>238</v>
      </c>
      <c r="G163" s="13"/>
      <c r="H163" s="187">
        <v>36.403</v>
      </c>
      <c r="I163" s="188"/>
      <c r="J163" s="13"/>
      <c r="K163" s="13"/>
      <c r="L163" s="183"/>
      <c r="M163" s="189"/>
      <c r="N163" s="190"/>
      <c r="O163" s="190"/>
      <c r="P163" s="190"/>
      <c r="Q163" s="190"/>
      <c r="R163" s="190"/>
      <c r="S163" s="190"/>
      <c r="T163" s="19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5" t="s">
        <v>132</v>
      </c>
      <c r="AU163" s="185" t="s">
        <v>82</v>
      </c>
      <c r="AV163" s="13" t="s">
        <v>82</v>
      </c>
      <c r="AW163" s="13" t="s">
        <v>33</v>
      </c>
      <c r="AX163" s="13" t="s">
        <v>80</v>
      </c>
      <c r="AY163" s="185" t="s">
        <v>121</v>
      </c>
    </row>
    <row r="164" spans="1:65" s="2" customFormat="1" ht="24.15" customHeight="1">
      <c r="A164" s="38"/>
      <c r="B164" s="164"/>
      <c r="C164" s="165" t="s">
        <v>239</v>
      </c>
      <c r="D164" s="165" t="s">
        <v>123</v>
      </c>
      <c r="E164" s="166" t="s">
        <v>240</v>
      </c>
      <c r="F164" s="167" t="s">
        <v>241</v>
      </c>
      <c r="G164" s="168" t="s">
        <v>172</v>
      </c>
      <c r="H164" s="169">
        <v>20.224</v>
      </c>
      <c r="I164" s="170"/>
      <c r="J164" s="171">
        <f>ROUND(I164*H164,2)</f>
        <v>0</v>
      </c>
      <c r="K164" s="167" t="s">
        <v>127</v>
      </c>
      <c r="L164" s="39"/>
      <c r="M164" s="172" t="s">
        <v>3</v>
      </c>
      <c r="N164" s="173" t="s">
        <v>43</v>
      </c>
      <c r="O164" s="72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128</v>
      </c>
      <c r="AT164" s="176" t="s">
        <v>123</v>
      </c>
      <c r="AU164" s="176" t="s">
        <v>82</v>
      </c>
      <c r="AY164" s="19" t="s">
        <v>121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80</v>
      </c>
      <c r="BK164" s="177">
        <f>ROUND(I164*H164,2)</f>
        <v>0</v>
      </c>
      <c r="BL164" s="19" t="s">
        <v>128</v>
      </c>
      <c r="BM164" s="176" t="s">
        <v>242</v>
      </c>
    </row>
    <row r="165" spans="1:47" s="2" customFormat="1" ht="12">
      <c r="A165" s="38"/>
      <c r="B165" s="39"/>
      <c r="C165" s="38"/>
      <c r="D165" s="178" t="s">
        <v>130</v>
      </c>
      <c r="E165" s="38"/>
      <c r="F165" s="179" t="s">
        <v>243</v>
      </c>
      <c r="G165" s="38"/>
      <c r="H165" s="38"/>
      <c r="I165" s="180"/>
      <c r="J165" s="38"/>
      <c r="K165" s="38"/>
      <c r="L165" s="39"/>
      <c r="M165" s="181"/>
      <c r="N165" s="182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130</v>
      </c>
      <c r="AU165" s="19" t="s">
        <v>82</v>
      </c>
    </row>
    <row r="166" spans="1:51" s="13" customFormat="1" ht="12">
      <c r="A166" s="13"/>
      <c r="B166" s="183"/>
      <c r="C166" s="13"/>
      <c r="D166" s="184" t="s">
        <v>132</v>
      </c>
      <c r="E166" s="185" t="s">
        <v>3</v>
      </c>
      <c r="F166" s="186" t="s">
        <v>148</v>
      </c>
      <c r="G166" s="13"/>
      <c r="H166" s="187">
        <v>10</v>
      </c>
      <c r="I166" s="188"/>
      <c r="J166" s="13"/>
      <c r="K166" s="13"/>
      <c r="L166" s="183"/>
      <c r="M166" s="189"/>
      <c r="N166" s="190"/>
      <c r="O166" s="190"/>
      <c r="P166" s="190"/>
      <c r="Q166" s="190"/>
      <c r="R166" s="190"/>
      <c r="S166" s="190"/>
      <c r="T166" s="19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5" t="s">
        <v>132</v>
      </c>
      <c r="AU166" s="185" t="s">
        <v>82</v>
      </c>
      <c r="AV166" s="13" t="s">
        <v>82</v>
      </c>
      <c r="AW166" s="13" t="s">
        <v>33</v>
      </c>
      <c r="AX166" s="13" t="s">
        <v>72</v>
      </c>
      <c r="AY166" s="185" t="s">
        <v>121</v>
      </c>
    </row>
    <row r="167" spans="1:51" s="13" customFormat="1" ht="12">
      <c r="A167" s="13"/>
      <c r="B167" s="183"/>
      <c r="C167" s="13"/>
      <c r="D167" s="184" t="s">
        <v>132</v>
      </c>
      <c r="E167" s="185" t="s">
        <v>3</v>
      </c>
      <c r="F167" s="186" t="s">
        <v>213</v>
      </c>
      <c r="G167" s="13"/>
      <c r="H167" s="187">
        <v>10.224</v>
      </c>
      <c r="I167" s="188"/>
      <c r="J167" s="13"/>
      <c r="K167" s="13"/>
      <c r="L167" s="183"/>
      <c r="M167" s="189"/>
      <c r="N167" s="190"/>
      <c r="O167" s="190"/>
      <c r="P167" s="190"/>
      <c r="Q167" s="190"/>
      <c r="R167" s="190"/>
      <c r="S167" s="190"/>
      <c r="T167" s="19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5" t="s">
        <v>132</v>
      </c>
      <c r="AU167" s="185" t="s">
        <v>82</v>
      </c>
      <c r="AV167" s="13" t="s">
        <v>82</v>
      </c>
      <c r="AW167" s="13" t="s">
        <v>33</v>
      </c>
      <c r="AX167" s="13" t="s">
        <v>72</v>
      </c>
      <c r="AY167" s="185" t="s">
        <v>121</v>
      </c>
    </row>
    <row r="168" spans="1:51" s="15" customFormat="1" ht="12">
      <c r="A168" s="15"/>
      <c r="B168" s="199"/>
      <c r="C168" s="15"/>
      <c r="D168" s="184" t="s">
        <v>132</v>
      </c>
      <c r="E168" s="200" t="s">
        <v>3</v>
      </c>
      <c r="F168" s="201" t="s">
        <v>155</v>
      </c>
      <c r="G168" s="15"/>
      <c r="H168" s="202">
        <v>20.224</v>
      </c>
      <c r="I168" s="203"/>
      <c r="J168" s="15"/>
      <c r="K168" s="15"/>
      <c r="L168" s="199"/>
      <c r="M168" s="204"/>
      <c r="N168" s="205"/>
      <c r="O168" s="205"/>
      <c r="P168" s="205"/>
      <c r="Q168" s="205"/>
      <c r="R168" s="205"/>
      <c r="S168" s="205"/>
      <c r="T168" s="20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00" t="s">
        <v>132</v>
      </c>
      <c r="AU168" s="200" t="s">
        <v>82</v>
      </c>
      <c r="AV168" s="15" t="s">
        <v>128</v>
      </c>
      <c r="AW168" s="15" t="s">
        <v>33</v>
      </c>
      <c r="AX168" s="15" t="s">
        <v>80</v>
      </c>
      <c r="AY168" s="200" t="s">
        <v>121</v>
      </c>
    </row>
    <row r="169" spans="1:65" s="2" customFormat="1" ht="24.15" customHeight="1">
      <c r="A169" s="38"/>
      <c r="B169" s="164"/>
      <c r="C169" s="165" t="s">
        <v>8</v>
      </c>
      <c r="D169" s="165" t="s">
        <v>123</v>
      </c>
      <c r="E169" s="166" t="s">
        <v>244</v>
      </c>
      <c r="F169" s="167" t="s">
        <v>245</v>
      </c>
      <c r="G169" s="168" t="s">
        <v>172</v>
      </c>
      <c r="H169" s="169">
        <v>12.15</v>
      </c>
      <c r="I169" s="170"/>
      <c r="J169" s="171">
        <f>ROUND(I169*H169,2)</f>
        <v>0</v>
      </c>
      <c r="K169" s="167" t="s">
        <v>127</v>
      </c>
      <c r="L169" s="39"/>
      <c r="M169" s="172" t="s">
        <v>3</v>
      </c>
      <c r="N169" s="173" t="s">
        <v>43</v>
      </c>
      <c r="O169" s="72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6" t="s">
        <v>128</v>
      </c>
      <c r="AT169" s="176" t="s">
        <v>123</v>
      </c>
      <c r="AU169" s="176" t="s">
        <v>82</v>
      </c>
      <c r="AY169" s="19" t="s">
        <v>121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9" t="s">
        <v>80</v>
      </c>
      <c r="BK169" s="177">
        <f>ROUND(I169*H169,2)</f>
        <v>0</v>
      </c>
      <c r="BL169" s="19" t="s">
        <v>128</v>
      </c>
      <c r="BM169" s="176" t="s">
        <v>246</v>
      </c>
    </row>
    <row r="170" spans="1:47" s="2" customFormat="1" ht="12">
      <c r="A170" s="38"/>
      <c r="B170" s="39"/>
      <c r="C170" s="38"/>
      <c r="D170" s="178" t="s">
        <v>130</v>
      </c>
      <c r="E170" s="38"/>
      <c r="F170" s="179" t="s">
        <v>247</v>
      </c>
      <c r="G170" s="38"/>
      <c r="H170" s="38"/>
      <c r="I170" s="180"/>
      <c r="J170" s="38"/>
      <c r="K170" s="38"/>
      <c r="L170" s="39"/>
      <c r="M170" s="181"/>
      <c r="N170" s="182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130</v>
      </c>
      <c r="AU170" s="19" t="s">
        <v>82</v>
      </c>
    </row>
    <row r="171" spans="1:51" s="14" customFormat="1" ht="12">
      <c r="A171" s="14"/>
      <c r="B171" s="192"/>
      <c r="C171" s="14"/>
      <c r="D171" s="184" t="s">
        <v>132</v>
      </c>
      <c r="E171" s="193" t="s">
        <v>3</v>
      </c>
      <c r="F171" s="194" t="s">
        <v>248</v>
      </c>
      <c r="G171" s="14"/>
      <c r="H171" s="193" t="s">
        <v>3</v>
      </c>
      <c r="I171" s="195"/>
      <c r="J171" s="14"/>
      <c r="K171" s="14"/>
      <c r="L171" s="192"/>
      <c r="M171" s="196"/>
      <c r="N171" s="197"/>
      <c r="O171" s="197"/>
      <c r="P171" s="197"/>
      <c r="Q171" s="197"/>
      <c r="R171" s="197"/>
      <c r="S171" s="197"/>
      <c r="T171" s="19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3" t="s">
        <v>132</v>
      </c>
      <c r="AU171" s="193" t="s">
        <v>82</v>
      </c>
      <c r="AV171" s="14" t="s">
        <v>80</v>
      </c>
      <c r="AW171" s="14" t="s">
        <v>33</v>
      </c>
      <c r="AX171" s="14" t="s">
        <v>72</v>
      </c>
      <c r="AY171" s="193" t="s">
        <v>121</v>
      </c>
    </row>
    <row r="172" spans="1:51" s="13" customFormat="1" ht="12">
      <c r="A172" s="13"/>
      <c r="B172" s="183"/>
      <c r="C172" s="13"/>
      <c r="D172" s="184" t="s">
        <v>132</v>
      </c>
      <c r="E172" s="185" t="s">
        <v>3</v>
      </c>
      <c r="F172" s="186" t="s">
        <v>249</v>
      </c>
      <c r="G172" s="13"/>
      <c r="H172" s="187">
        <v>12.15</v>
      </c>
      <c r="I172" s="188"/>
      <c r="J172" s="13"/>
      <c r="K172" s="13"/>
      <c r="L172" s="183"/>
      <c r="M172" s="189"/>
      <c r="N172" s="190"/>
      <c r="O172" s="190"/>
      <c r="P172" s="190"/>
      <c r="Q172" s="190"/>
      <c r="R172" s="190"/>
      <c r="S172" s="190"/>
      <c r="T172" s="19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5" t="s">
        <v>132</v>
      </c>
      <c r="AU172" s="185" t="s">
        <v>82</v>
      </c>
      <c r="AV172" s="13" t="s">
        <v>82</v>
      </c>
      <c r="AW172" s="13" t="s">
        <v>33</v>
      </c>
      <c r="AX172" s="13" t="s">
        <v>80</v>
      </c>
      <c r="AY172" s="185" t="s">
        <v>121</v>
      </c>
    </row>
    <row r="173" spans="1:65" s="2" customFormat="1" ht="16.5" customHeight="1">
      <c r="A173" s="38"/>
      <c r="B173" s="164"/>
      <c r="C173" s="207" t="s">
        <v>250</v>
      </c>
      <c r="D173" s="207" t="s">
        <v>226</v>
      </c>
      <c r="E173" s="208" t="s">
        <v>251</v>
      </c>
      <c r="F173" s="209" t="s">
        <v>252</v>
      </c>
      <c r="G173" s="210" t="s">
        <v>229</v>
      </c>
      <c r="H173" s="211">
        <v>24.3</v>
      </c>
      <c r="I173" s="212"/>
      <c r="J173" s="213">
        <f>ROUND(I173*H173,2)</f>
        <v>0</v>
      </c>
      <c r="K173" s="209" t="s">
        <v>127</v>
      </c>
      <c r="L173" s="214"/>
      <c r="M173" s="215" t="s">
        <v>3</v>
      </c>
      <c r="N173" s="216" t="s">
        <v>43</v>
      </c>
      <c r="O173" s="72"/>
      <c r="P173" s="174">
        <f>O173*H173</f>
        <v>0</v>
      </c>
      <c r="Q173" s="174">
        <v>1</v>
      </c>
      <c r="R173" s="174">
        <f>Q173*H173</f>
        <v>24.3</v>
      </c>
      <c r="S173" s="174">
        <v>0</v>
      </c>
      <c r="T173" s="17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6" t="s">
        <v>169</v>
      </c>
      <c r="AT173" s="176" t="s">
        <v>226</v>
      </c>
      <c r="AU173" s="176" t="s">
        <v>82</v>
      </c>
      <c r="AY173" s="19" t="s">
        <v>121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9" t="s">
        <v>80</v>
      </c>
      <c r="BK173" s="177">
        <f>ROUND(I173*H173,2)</f>
        <v>0</v>
      </c>
      <c r="BL173" s="19" t="s">
        <v>128</v>
      </c>
      <c r="BM173" s="176" t="s">
        <v>253</v>
      </c>
    </row>
    <row r="174" spans="1:51" s="13" customFormat="1" ht="12">
      <c r="A174" s="13"/>
      <c r="B174" s="183"/>
      <c r="C174" s="13"/>
      <c r="D174" s="184" t="s">
        <v>132</v>
      </c>
      <c r="E174" s="185" t="s">
        <v>3</v>
      </c>
      <c r="F174" s="186" t="s">
        <v>254</v>
      </c>
      <c r="G174" s="13"/>
      <c r="H174" s="187">
        <v>24.3</v>
      </c>
      <c r="I174" s="188"/>
      <c r="J174" s="13"/>
      <c r="K174" s="13"/>
      <c r="L174" s="183"/>
      <c r="M174" s="189"/>
      <c r="N174" s="190"/>
      <c r="O174" s="190"/>
      <c r="P174" s="190"/>
      <c r="Q174" s="190"/>
      <c r="R174" s="190"/>
      <c r="S174" s="190"/>
      <c r="T174" s="19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5" t="s">
        <v>132</v>
      </c>
      <c r="AU174" s="185" t="s">
        <v>82</v>
      </c>
      <c r="AV174" s="13" t="s">
        <v>82</v>
      </c>
      <c r="AW174" s="13" t="s">
        <v>33</v>
      </c>
      <c r="AX174" s="13" t="s">
        <v>80</v>
      </c>
      <c r="AY174" s="185" t="s">
        <v>121</v>
      </c>
    </row>
    <row r="175" spans="1:65" s="2" customFormat="1" ht="16.5" customHeight="1">
      <c r="A175" s="38"/>
      <c r="B175" s="164"/>
      <c r="C175" s="165" t="s">
        <v>255</v>
      </c>
      <c r="D175" s="165" t="s">
        <v>123</v>
      </c>
      <c r="E175" s="166" t="s">
        <v>256</v>
      </c>
      <c r="F175" s="167" t="s">
        <v>257</v>
      </c>
      <c r="G175" s="168" t="s">
        <v>126</v>
      </c>
      <c r="H175" s="169">
        <v>81</v>
      </c>
      <c r="I175" s="170"/>
      <c r="J175" s="171">
        <f>ROUND(I175*H175,2)</f>
        <v>0</v>
      </c>
      <c r="K175" s="167" t="s">
        <v>127</v>
      </c>
      <c r="L175" s="39"/>
      <c r="M175" s="172" t="s">
        <v>3</v>
      </c>
      <c r="N175" s="173" t="s">
        <v>43</v>
      </c>
      <c r="O175" s="72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6" t="s">
        <v>128</v>
      </c>
      <c r="AT175" s="176" t="s">
        <v>123</v>
      </c>
      <c r="AU175" s="176" t="s">
        <v>82</v>
      </c>
      <c r="AY175" s="19" t="s">
        <v>121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9" t="s">
        <v>80</v>
      </c>
      <c r="BK175" s="177">
        <f>ROUND(I175*H175,2)</f>
        <v>0</v>
      </c>
      <c r="BL175" s="19" t="s">
        <v>128</v>
      </c>
      <c r="BM175" s="176" t="s">
        <v>258</v>
      </c>
    </row>
    <row r="176" spans="1:47" s="2" customFormat="1" ht="12">
      <c r="A176" s="38"/>
      <c r="B176" s="39"/>
      <c r="C176" s="38"/>
      <c r="D176" s="178" t="s">
        <v>130</v>
      </c>
      <c r="E176" s="38"/>
      <c r="F176" s="179" t="s">
        <v>259</v>
      </c>
      <c r="G176" s="38"/>
      <c r="H176" s="38"/>
      <c r="I176" s="180"/>
      <c r="J176" s="38"/>
      <c r="K176" s="38"/>
      <c r="L176" s="39"/>
      <c r="M176" s="181"/>
      <c r="N176" s="182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130</v>
      </c>
      <c r="AU176" s="19" t="s">
        <v>82</v>
      </c>
    </row>
    <row r="177" spans="1:51" s="14" customFormat="1" ht="12">
      <c r="A177" s="14"/>
      <c r="B177" s="192"/>
      <c r="C177" s="14"/>
      <c r="D177" s="184" t="s">
        <v>132</v>
      </c>
      <c r="E177" s="193" t="s">
        <v>3</v>
      </c>
      <c r="F177" s="194" t="s">
        <v>260</v>
      </c>
      <c r="G177" s="14"/>
      <c r="H177" s="193" t="s">
        <v>3</v>
      </c>
      <c r="I177" s="195"/>
      <c r="J177" s="14"/>
      <c r="K177" s="14"/>
      <c r="L177" s="192"/>
      <c r="M177" s="196"/>
      <c r="N177" s="197"/>
      <c r="O177" s="197"/>
      <c r="P177" s="197"/>
      <c r="Q177" s="197"/>
      <c r="R177" s="197"/>
      <c r="S177" s="197"/>
      <c r="T177" s="19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3" t="s">
        <v>132</v>
      </c>
      <c r="AU177" s="193" t="s">
        <v>82</v>
      </c>
      <c r="AV177" s="14" t="s">
        <v>80</v>
      </c>
      <c r="AW177" s="14" t="s">
        <v>33</v>
      </c>
      <c r="AX177" s="14" t="s">
        <v>72</v>
      </c>
      <c r="AY177" s="193" t="s">
        <v>121</v>
      </c>
    </row>
    <row r="178" spans="1:51" s="13" customFormat="1" ht="12">
      <c r="A178" s="13"/>
      <c r="B178" s="183"/>
      <c r="C178" s="13"/>
      <c r="D178" s="184" t="s">
        <v>132</v>
      </c>
      <c r="E178" s="185" t="s">
        <v>3</v>
      </c>
      <c r="F178" s="186" t="s">
        <v>261</v>
      </c>
      <c r="G178" s="13"/>
      <c r="H178" s="187">
        <v>81</v>
      </c>
      <c r="I178" s="188"/>
      <c r="J178" s="13"/>
      <c r="K178" s="13"/>
      <c r="L178" s="183"/>
      <c r="M178" s="189"/>
      <c r="N178" s="190"/>
      <c r="O178" s="190"/>
      <c r="P178" s="190"/>
      <c r="Q178" s="190"/>
      <c r="R178" s="190"/>
      <c r="S178" s="190"/>
      <c r="T178" s="19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5" t="s">
        <v>132</v>
      </c>
      <c r="AU178" s="185" t="s">
        <v>82</v>
      </c>
      <c r="AV178" s="13" t="s">
        <v>82</v>
      </c>
      <c r="AW178" s="13" t="s">
        <v>33</v>
      </c>
      <c r="AX178" s="13" t="s">
        <v>80</v>
      </c>
      <c r="AY178" s="185" t="s">
        <v>121</v>
      </c>
    </row>
    <row r="179" spans="1:65" s="2" customFormat="1" ht="24.15" customHeight="1">
      <c r="A179" s="38"/>
      <c r="B179" s="164"/>
      <c r="C179" s="165" t="s">
        <v>262</v>
      </c>
      <c r="D179" s="165" t="s">
        <v>123</v>
      </c>
      <c r="E179" s="166" t="s">
        <v>263</v>
      </c>
      <c r="F179" s="167" t="s">
        <v>264</v>
      </c>
      <c r="G179" s="168" t="s">
        <v>126</v>
      </c>
      <c r="H179" s="169">
        <v>49</v>
      </c>
      <c r="I179" s="170"/>
      <c r="J179" s="171">
        <f>ROUND(I179*H179,2)</f>
        <v>0</v>
      </c>
      <c r="K179" s="167" t="s">
        <v>127</v>
      </c>
      <c r="L179" s="39"/>
      <c r="M179" s="172" t="s">
        <v>3</v>
      </c>
      <c r="N179" s="173" t="s">
        <v>43</v>
      </c>
      <c r="O179" s="72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128</v>
      </c>
      <c r="AT179" s="176" t="s">
        <v>123</v>
      </c>
      <c r="AU179" s="176" t="s">
        <v>82</v>
      </c>
      <c r="AY179" s="19" t="s">
        <v>121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80</v>
      </c>
      <c r="BK179" s="177">
        <f>ROUND(I179*H179,2)</f>
        <v>0</v>
      </c>
      <c r="BL179" s="19" t="s">
        <v>128</v>
      </c>
      <c r="BM179" s="176" t="s">
        <v>265</v>
      </c>
    </row>
    <row r="180" spans="1:47" s="2" customFormat="1" ht="12">
      <c r="A180" s="38"/>
      <c r="B180" s="39"/>
      <c r="C180" s="38"/>
      <c r="D180" s="178" t="s">
        <v>130</v>
      </c>
      <c r="E180" s="38"/>
      <c r="F180" s="179" t="s">
        <v>266</v>
      </c>
      <c r="G180" s="38"/>
      <c r="H180" s="38"/>
      <c r="I180" s="180"/>
      <c r="J180" s="38"/>
      <c r="K180" s="38"/>
      <c r="L180" s="39"/>
      <c r="M180" s="181"/>
      <c r="N180" s="182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130</v>
      </c>
      <c r="AU180" s="19" t="s">
        <v>82</v>
      </c>
    </row>
    <row r="181" spans="1:51" s="13" customFormat="1" ht="12">
      <c r="A181" s="13"/>
      <c r="B181" s="183"/>
      <c r="C181" s="13"/>
      <c r="D181" s="184" t="s">
        <v>132</v>
      </c>
      <c r="E181" s="185" t="s">
        <v>3</v>
      </c>
      <c r="F181" s="186" t="s">
        <v>267</v>
      </c>
      <c r="G181" s="13"/>
      <c r="H181" s="187">
        <v>49</v>
      </c>
      <c r="I181" s="188"/>
      <c r="J181" s="13"/>
      <c r="K181" s="13"/>
      <c r="L181" s="183"/>
      <c r="M181" s="189"/>
      <c r="N181" s="190"/>
      <c r="O181" s="190"/>
      <c r="P181" s="190"/>
      <c r="Q181" s="190"/>
      <c r="R181" s="190"/>
      <c r="S181" s="190"/>
      <c r="T181" s="19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5" t="s">
        <v>132</v>
      </c>
      <c r="AU181" s="185" t="s">
        <v>82</v>
      </c>
      <c r="AV181" s="13" t="s">
        <v>82</v>
      </c>
      <c r="AW181" s="13" t="s">
        <v>33</v>
      </c>
      <c r="AX181" s="13" t="s">
        <v>80</v>
      </c>
      <c r="AY181" s="185" t="s">
        <v>121</v>
      </c>
    </row>
    <row r="182" spans="1:65" s="2" customFormat="1" ht="16.5" customHeight="1">
      <c r="A182" s="38"/>
      <c r="B182" s="164"/>
      <c r="C182" s="207" t="s">
        <v>268</v>
      </c>
      <c r="D182" s="207" t="s">
        <v>226</v>
      </c>
      <c r="E182" s="208" t="s">
        <v>269</v>
      </c>
      <c r="F182" s="209" t="s">
        <v>270</v>
      </c>
      <c r="G182" s="210" t="s">
        <v>271</v>
      </c>
      <c r="H182" s="211">
        <v>0.98</v>
      </c>
      <c r="I182" s="212"/>
      <c r="J182" s="213">
        <f>ROUND(I182*H182,2)</f>
        <v>0</v>
      </c>
      <c r="K182" s="209" t="s">
        <v>127</v>
      </c>
      <c r="L182" s="214"/>
      <c r="M182" s="215" t="s">
        <v>3</v>
      </c>
      <c r="N182" s="216" t="s">
        <v>43</v>
      </c>
      <c r="O182" s="72"/>
      <c r="P182" s="174">
        <f>O182*H182</f>
        <v>0</v>
      </c>
      <c r="Q182" s="174">
        <v>0.001</v>
      </c>
      <c r="R182" s="174">
        <f>Q182*H182</f>
        <v>0.00098</v>
      </c>
      <c r="S182" s="174">
        <v>0</v>
      </c>
      <c r="T182" s="17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6" t="s">
        <v>169</v>
      </c>
      <c r="AT182" s="176" t="s">
        <v>226</v>
      </c>
      <c r="AU182" s="176" t="s">
        <v>82</v>
      </c>
      <c r="AY182" s="19" t="s">
        <v>121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9" t="s">
        <v>80</v>
      </c>
      <c r="BK182" s="177">
        <f>ROUND(I182*H182,2)</f>
        <v>0</v>
      </c>
      <c r="BL182" s="19" t="s">
        <v>128</v>
      </c>
      <c r="BM182" s="176" t="s">
        <v>272</v>
      </c>
    </row>
    <row r="183" spans="1:51" s="13" customFormat="1" ht="12">
      <c r="A183" s="13"/>
      <c r="B183" s="183"/>
      <c r="C183" s="13"/>
      <c r="D183" s="184" t="s">
        <v>132</v>
      </c>
      <c r="E183" s="13"/>
      <c r="F183" s="186" t="s">
        <v>273</v>
      </c>
      <c r="G183" s="13"/>
      <c r="H183" s="187">
        <v>0.98</v>
      </c>
      <c r="I183" s="188"/>
      <c r="J183" s="13"/>
      <c r="K183" s="13"/>
      <c r="L183" s="183"/>
      <c r="M183" s="189"/>
      <c r="N183" s="190"/>
      <c r="O183" s="190"/>
      <c r="P183" s="190"/>
      <c r="Q183" s="190"/>
      <c r="R183" s="190"/>
      <c r="S183" s="190"/>
      <c r="T183" s="19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5" t="s">
        <v>132</v>
      </c>
      <c r="AU183" s="185" t="s">
        <v>82</v>
      </c>
      <c r="AV183" s="13" t="s">
        <v>82</v>
      </c>
      <c r="AW183" s="13" t="s">
        <v>4</v>
      </c>
      <c r="AX183" s="13" t="s">
        <v>80</v>
      </c>
      <c r="AY183" s="185" t="s">
        <v>121</v>
      </c>
    </row>
    <row r="184" spans="1:65" s="2" customFormat="1" ht="21.75" customHeight="1">
      <c r="A184" s="38"/>
      <c r="B184" s="164"/>
      <c r="C184" s="165" t="s">
        <v>274</v>
      </c>
      <c r="D184" s="165" t="s">
        <v>123</v>
      </c>
      <c r="E184" s="166" t="s">
        <v>275</v>
      </c>
      <c r="F184" s="167" t="s">
        <v>276</v>
      </c>
      <c r="G184" s="168" t="s">
        <v>126</v>
      </c>
      <c r="H184" s="169">
        <v>196</v>
      </c>
      <c r="I184" s="170"/>
      <c r="J184" s="171">
        <f>ROUND(I184*H184,2)</f>
        <v>0</v>
      </c>
      <c r="K184" s="167" t="s">
        <v>127</v>
      </c>
      <c r="L184" s="39"/>
      <c r="M184" s="172" t="s">
        <v>3</v>
      </c>
      <c r="N184" s="173" t="s">
        <v>43</v>
      </c>
      <c r="O184" s="72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76" t="s">
        <v>128</v>
      </c>
      <c r="AT184" s="176" t="s">
        <v>123</v>
      </c>
      <c r="AU184" s="176" t="s">
        <v>82</v>
      </c>
      <c r="AY184" s="19" t="s">
        <v>121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9" t="s">
        <v>80</v>
      </c>
      <c r="BK184" s="177">
        <f>ROUND(I184*H184,2)</f>
        <v>0</v>
      </c>
      <c r="BL184" s="19" t="s">
        <v>128</v>
      </c>
      <c r="BM184" s="176" t="s">
        <v>277</v>
      </c>
    </row>
    <row r="185" spans="1:47" s="2" customFormat="1" ht="12">
      <c r="A185" s="38"/>
      <c r="B185" s="39"/>
      <c r="C185" s="38"/>
      <c r="D185" s="178" t="s">
        <v>130</v>
      </c>
      <c r="E185" s="38"/>
      <c r="F185" s="179" t="s">
        <v>278</v>
      </c>
      <c r="G185" s="38"/>
      <c r="H185" s="38"/>
      <c r="I185" s="180"/>
      <c r="J185" s="38"/>
      <c r="K185" s="38"/>
      <c r="L185" s="39"/>
      <c r="M185" s="181"/>
      <c r="N185" s="182"/>
      <c r="O185" s="72"/>
      <c r="P185" s="72"/>
      <c r="Q185" s="72"/>
      <c r="R185" s="72"/>
      <c r="S185" s="72"/>
      <c r="T185" s="73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130</v>
      </c>
      <c r="AU185" s="19" t="s">
        <v>82</v>
      </c>
    </row>
    <row r="186" spans="1:51" s="14" customFormat="1" ht="12">
      <c r="A186" s="14"/>
      <c r="B186" s="192"/>
      <c r="C186" s="14"/>
      <c r="D186" s="184" t="s">
        <v>132</v>
      </c>
      <c r="E186" s="193" t="s">
        <v>3</v>
      </c>
      <c r="F186" s="194" t="s">
        <v>279</v>
      </c>
      <c r="G186" s="14"/>
      <c r="H186" s="193" t="s">
        <v>3</v>
      </c>
      <c r="I186" s="195"/>
      <c r="J186" s="14"/>
      <c r="K186" s="14"/>
      <c r="L186" s="192"/>
      <c r="M186" s="196"/>
      <c r="N186" s="197"/>
      <c r="O186" s="197"/>
      <c r="P186" s="197"/>
      <c r="Q186" s="197"/>
      <c r="R186" s="197"/>
      <c r="S186" s="197"/>
      <c r="T186" s="19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93" t="s">
        <v>132</v>
      </c>
      <c r="AU186" s="193" t="s">
        <v>82</v>
      </c>
      <c r="AV186" s="14" t="s">
        <v>80</v>
      </c>
      <c r="AW186" s="14" t="s">
        <v>33</v>
      </c>
      <c r="AX186" s="14" t="s">
        <v>72</v>
      </c>
      <c r="AY186" s="193" t="s">
        <v>121</v>
      </c>
    </row>
    <row r="187" spans="1:51" s="13" customFormat="1" ht="12">
      <c r="A187" s="13"/>
      <c r="B187" s="183"/>
      <c r="C187" s="13"/>
      <c r="D187" s="184" t="s">
        <v>132</v>
      </c>
      <c r="E187" s="185" t="s">
        <v>3</v>
      </c>
      <c r="F187" s="186" t="s">
        <v>280</v>
      </c>
      <c r="G187" s="13"/>
      <c r="H187" s="187">
        <v>196</v>
      </c>
      <c r="I187" s="188"/>
      <c r="J187" s="13"/>
      <c r="K187" s="13"/>
      <c r="L187" s="183"/>
      <c r="M187" s="189"/>
      <c r="N187" s="190"/>
      <c r="O187" s="190"/>
      <c r="P187" s="190"/>
      <c r="Q187" s="190"/>
      <c r="R187" s="190"/>
      <c r="S187" s="190"/>
      <c r="T187" s="19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5" t="s">
        <v>132</v>
      </c>
      <c r="AU187" s="185" t="s">
        <v>82</v>
      </c>
      <c r="AV187" s="13" t="s">
        <v>82</v>
      </c>
      <c r="AW187" s="13" t="s">
        <v>33</v>
      </c>
      <c r="AX187" s="13" t="s">
        <v>80</v>
      </c>
      <c r="AY187" s="185" t="s">
        <v>121</v>
      </c>
    </row>
    <row r="188" spans="1:65" s="2" customFormat="1" ht="16.5" customHeight="1">
      <c r="A188" s="38"/>
      <c r="B188" s="164"/>
      <c r="C188" s="207" t="s">
        <v>281</v>
      </c>
      <c r="D188" s="207" t="s">
        <v>226</v>
      </c>
      <c r="E188" s="208" t="s">
        <v>282</v>
      </c>
      <c r="F188" s="209" t="s">
        <v>283</v>
      </c>
      <c r="G188" s="210" t="s">
        <v>229</v>
      </c>
      <c r="H188" s="211">
        <v>62.72</v>
      </c>
      <c r="I188" s="212"/>
      <c r="J188" s="213">
        <f>ROUND(I188*H188,2)</f>
        <v>0</v>
      </c>
      <c r="K188" s="209" t="s">
        <v>127</v>
      </c>
      <c r="L188" s="214"/>
      <c r="M188" s="215" t="s">
        <v>3</v>
      </c>
      <c r="N188" s="216" t="s">
        <v>43</v>
      </c>
      <c r="O188" s="72"/>
      <c r="P188" s="174">
        <f>O188*H188</f>
        <v>0</v>
      </c>
      <c r="Q188" s="174">
        <v>1</v>
      </c>
      <c r="R188" s="174">
        <f>Q188*H188</f>
        <v>62.72</v>
      </c>
      <c r="S188" s="174">
        <v>0</v>
      </c>
      <c r="T188" s="17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76" t="s">
        <v>169</v>
      </c>
      <c r="AT188" s="176" t="s">
        <v>226</v>
      </c>
      <c r="AU188" s="176" t="s">
        <v>82</v>
      </c>
      <c r="AY188" s="19" t="s">
        <v>121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9" t="s">
        <v>80</v>
      </c>
      <c r="BK188" s="177">
        <f>ROUND(I188*H188,2)</f>
        <v>0</v>
      </c>
      <c r="BL188" s="19" t="s">
        <v>128</v>
      </c>
      <c r="BM188" s="176" t="s">
        <v>284</v>
      </c>
    </row>
    <row r="189" spans="1:51" s="13" customFormat="1" ht="12">
      <c r="A189" s="13"/>
      <c r="B189" s="183"/>
      <c r="C189" s="13"/>
      <c r="D189" s="184" t="s">
        <v>132</v>
      </c>
      <c r="E189" s="185" t="s">
        <v>3</v>
      </c>
      <c r="F189" s="186" t="s">
        <v>285</v>
      </c>
      <c r="G189" s="13"/>
      <c r="H189" s="187">
        <v>62.72</v>
      </c>
      <c r="I189" s="188"/>
      <c r="J189" s="13"/>
      <c r="K189" s="13"/>
      <c r="L189" s="183"/>
      <c r="M189" s="189"/>
      <c r="N189" s="190"/>
      <c r="O189" s="190"/>
      <c r="P189" s="190"/>
      <c r="Q189" s="190"/>
      <c r="R189" s="190"/>
      <c r="S189" s="190"/>
      <c r="T189" s="19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5" t="s">
        <v>132</v>
      </c>
      <c r="AU189" s="185" t="s">
        <v>82</v>
      </c>
      <c r="AV189" s="13" t="s">
        <v>82</v>
      </c>
      <c r="AW189" s="13" t="s">
        <v>33</v>
      </c>
      <c r="AX189" s="13" t="s">
        <v>80</v>
      </c>
      <c r="AY189" s="185" t="s">
        <v>121</v>
      </c>
    </row>
    <row r="190" spans="1:63" s="12" customFormat="1" ht="22.8" customHeight="1">
      <c r="A190" s="12"/>
      <c r="B190" s="151"/>
      <c r="C190" s="12"/>
      <c r="D190" s="152" t="s">
        <v>71</v>
      </c>
      <c r="E190" s="162" t="s">
        <v>149</v>
      </c>
      <c r="F190" s="162" t="s">
        <v>286</v>
      </c>
      <c r="G190" s="12"/>
      <c r="H190" s="12"/>
      <c r="I190" s="154"/>
      <c r="J190" s="163">
        <f>BK190</f>
        <v>0</v>
      </c>
      <c r="K190" s="12"/>
      <c r="L190" s="151"/>
      <c r="M190" s="156"/>
      <c r="N190" s="157"/>
      <c r="O190" s="157"/>
      <c r="P190" s="158">
        <f>SUM(P191:P222)</f>
        <v>0</v>
      </c>
      <c r="Q190" s="157"/>
      <c r="R190" s="158">
        <f>SUM(R191:R222)</f>
        <v>59.81907</v>
      </c>
      <c r="S190" s="157"/>
      <c r="T190" s="159">
        <f>SUM(T191:T222)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2" t="s">
        <v>80</v>
      </c>
      <c r="AT190" s="160" t="s">
        <v>71</v>
      </c>
      <c r="AU190" s="160" t="s">
        <v>80</v>
      </c>
      <c r="AY190" s="152" t="s">
        <v>121</v>
      </c>
      <c r="BK190" s="161">
        <f>SUM(BK191:BK222)</f>
        <v>0</v>
      </c>
    </row>
    <row r="191" spans="1:65" s="2" customFormat="1" ht="21.75" customHeight="1">
      <c r="A191" s="38"/>
      <c r="B191" s="164"/>
      <c r="C191" s="165" t="s">
        <v>287</v>
      </c>
      <c r="D191" s="165" t="s">
        <v>123</v>
      </c>
      <c r="E191" s="166" t="s">
        <v>288</v>
      </c>
      <c r="F191" s="167" t="s">
        <v>289</v>
      </c>
      <c r="G191" s="168" t="s">
        <v>126</v>
      </c>
      <c r="H191" s="169">
        <v>24</v>
      </c>
      <c r="I191" s="170"/>
      <c r="J191" s="171">
        <f>ROUND(I191*H191,2)</f>
        <v>0</v>
      </c>
      <c r="K191" s="167" t="s">
        <v>127</v>
      </c>
      <c r="L191" s="39"/>
      <c r="M191" s="172" t="s">
        <v>3</v>
      </c>
      <c r="N191" s="173" t="s">
        <v>43</v>
      </c>
      <c r="O191" s="72"/>
      <c r="P191" s="174">
        <f>O191*H191</f>
        <v>0</v>
      </c>
      <c r="Q191" s="174">
        <v>0.23</v>
      </c>
      <c r="R191" s="174">
        <f>Q191*H191</f>
        <v>5.5200000000000005</v>
      </c>
      <c r="S191" s="174">
        <v>0</v>
      </c>
      <c r="T191" s="17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76" t="s">
        <v>128</v>
      </c>
      <c r="AT191" s="176" t="s">
        <v>123</v>
      </c>
      <c r="AU191" s="176" t="s">
        <v>82</v>
      </c>
      <c r="AY191" s="19" t="s">
        <v>121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9" t="s">
        <v>80</v>
      </c>
      <c r="BK191" s="177">
        <f>ROUND(I191*H191,2)</f>
        <v>0</v>
      </c>
      <c r="BL191" s="19" t="s">
        <v>128</v>
      </c>
      <c r="BM191" s="176" t="s">
        <v>290</v>
      </c>
    </row>
    <row r="192" spans="1:47" s="2" customFormat="1" ht="12">
      <c r="A192" s="38"/>
      <c r="B192" s="39"/>
      <c r="C192" s="38"/>
      <c r="D192" s="178" t="s">
        <v>130</v>
      </c>
      <c r="E192" s="38"/>
      <c r="F192" s="179" t="s">
        <v>291</v>
      </c>
      <c r="G192" s="38"/>
      <c r="H192" s="38"/>
      <c r="I192" s="180"/>
      <c r="J192" s="38"/>
      <c r="K192" s="38"/>
      <c r="L192" s="39"/>
      <c r="M192" s="181"/>
      <c r="N192" s="182"/>
      <c r="O192" s="72"/>
      <c r="P192" s="72"/>
      <c r="Q192" s="72"/>
      <c r="R192" s="72"/>
      <c r="S192" s="72"/>
      <c r="T192" s="73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130</v>
      </c>
      <c r="AU192" s="19" t="s">
        <v>82</v>
      </c>
    </row>
    <row r="193" spans="1:51" s="14" customFormat="1" ht="12">
      <c r="A193" s="14"/>
      <c r="B193" s="192"/>
      <c r="C193" s="14"/>
      <c r="D193" s="184" t="s">
        <v>132</v>
      </c>
      <c r="E193" s="193" t="s">
        <v>3</v>
      </c>
      <c r="F193" s="194" t="s">
        <v>292</v>
      </c>
      <c r="G193" s="14"/>
      <c r="H193" s="193" t="s">
        <v>3</v>
      </c>
      <c r="I193" s="195"/>
      <c r="J193" s="14"/>
      <c r="K193" s="14"/>
      <c r="L193" s="192"/>
      <c r="M193" s="196"/>
      <c r="N193" s="197"/>
      <c r="O193" s="197"/>
      <c r="P193" s="197"/>
      <c r="Q193" s="197"/>
      <c r="R193" s="197"/>
      <c r="S193" s="197"/>
      <c r="T193" s="19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3" t="s">
        <v>132</v>
      </c>
      <c r="AU193" s="193" t="s">
        <v>82</v>
      </c>
      <c r="AV193" s="14" t="s">
        <v>80</v>
      </c>
      <c r="AW193" s="14" t="s">
        <v>33</v>
      </c>
      <c r="AX193" s="14" t="s">
        <v>72</v>
      </c>
      <c r="AY193" s="193" t="s">
        <v>121</v>
      </c>
    </row>
    <row r="194" spans="1:51" s="13" customFormat="1" ht="12">
      <c r="A194" s="13"/>
      <c r="B194" s="183"/>
      <c r="C194" s="13"/>
      <c r="D194" s="184" t="s">
        <v>132</v>
      </c>
      <c r="E194" s="185" t="s">
        <v>3</v>
      </c>
      <c r="F194" s="186" t="s">
        <v>262</v>
      </c>
      <c r="G194" s="13"/>
      <c r="H194" s="187">
        <v>24</v>
      </c>
      <c r="I194" s="188"/>
      <c r="J194" s="13"/>
      <c r="K194" s="13"/>
      <c r="L194" s="183"/>
      <c r="M194" s="189"/>
      <c r="N194" s="190"/>
      <c r="O194" s="190"/>
      <c r="P194" s="190"/>
      <c r="Q194" s="190"/>
      <c r="R194" s="190"/>
      <c r="S194" s="190"/>
      <c r="T194" s="19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5" t="s">
        <v>132</v>
      </c>
      <c r="AU194" s="185" t="s">
        <v>82</v>
      </c>
      <c r="AV194" s="13" t="s">
        <v>82</v>
      </c>
      <c r="AW194" s="13" t="s">
        <v>33</v>
      </c>
      <c r="AX194" s="13" t="s">
        <v>80</v>
      </c>
      <c r="AY194" s="185" t="s">
        <v>121</v>
      </c>
    </row>
    <row r="195" spans="1:65" s="2" customFormat="1" ht="21.75" customHeight="1">
      <c r="A195" s="38"/>
      <c r="B195" s="164"/>
      <c r="C195" s="165" t="s">
        <v>293</v>
      </c>
      <c r="D195" s="165" t="s">
        <v>123</v>
      </c>
      <c r="E195" s="166" t="s">
        <v>294</v>
      </c>
      <c r="F195" s="167" t="s">
        <v>295</v>
      </c>
      <c r="G195" s="168" t="s">
        <v>126</v>
      </c>
      <c r="H195" s="169">
        <v>81</v>
      </c>
      <c r="I195" s="170"/>
      <c r="J195" s="171">
        <f>ROUND(I195*H195,2)</f>
        <v>0</v>
      </c>
      <c r="K195" s="167" t="s">
        <v>127</v>
      </c>
      <c r="L195" s="39"/>
      <c r="M195" s="172" t="s">
        <v>3</v>
      </c>
      <c r="N195" s="173" t="s">
        <v>43</v>
      </c>
      <c r="O195" s="72"/>
      <c r="P195" s="174">
        <f>O195*H195</f>
        <v>0</v>
      </c>
      <c r="Q195" s="174">
        <v>0.345</v>
      </c>
      <c r="R195" s="174">
        <f>Q195*H195</f>
        <v>27.944999999999997</v>
      </c>
      <c r="S195" s="174">
        <v>0</v>
      </c>
      <c r="T195" s="17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76" t="s">
        <v>128</v>
      </c>
      <c r="AT195" s="176" t="s">
        <v>123</v>
      </c>
      <c r="AU195" s="176" t="s">
        <v>82</v>
      </c>
      <c r="AY195" s="19" t="s">
        <v>121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9" t="s">
        <v>80</v>
      </c>
      <c r="BK195" s="177">
        <f>ROUND(I195*H195,2)</f>
        <v>0</v>
      </c>
      <c r="BL195" s="19" t="s">
        <v>128</v>
      </c>
      <c r="BM195" s="176" t="s">
        <v>296</v>
      </c>
    </row>
    <row r="196" spans="1:47" s="2" customFormat="1" ht="12">
      <c r="A196" s="38"/>
      <c r="B196" s="39"/>
      <c r="C196" s="38"/>
      <c r="D196" s="178" t="s">
        <v>130</v>
      </c>
      <c r="E196" s="38"/>
      <c r="F196" s="179" t="s">
        <v>297</v>
      </c>
      <c r="G196" s="38"/>
      <c r="H196" s="38"/>
      <c r="I196" s="180"/>
      <c r="J196" s="38"/>
      <c r="K196" s="38"/>
      <c r="L196" s="39"/>
      <c r="M196" s="181"/>
      <c r="N196" s="182"/>
      <c r="O196" s="72"/>
      <c r="P196" s="72"/>
      <c r="Q196" s="72"/>
      <c r="R196" s="72"/>
      <c r="S196" s="72"/>
      <c r="T196" s="73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130</v>
      </c>
      <c r="AU196" s="19" t="s">
        <v>82</v>
      </c>
    </row>
    <row r="197" spans="1:51" s="14" customFormat="1" ht="12">
      <c r="A197" s="14"/>
      <c r="B197" s="192"/>
      <c r="C197" s="14"/>
      <c r="D197" s="184" t="s">
        <v>132</v>
      </c>
      <c r="E197" s="193" t="s">
        <v>3</v>
      </c>
      <c r="F197" s="194" t="s">
        <v>298</v>
      </c>
      <c r="G197" s="14"/>
      <c r="H197" s="193" t="s">
        <v>3</v>
      </c>
      <c r="I197" s="195"/>
      <c r="J197" s="14"/>
      <c r="K197" s="14"/>
      <c r="L197" s="192"/>
      <c r="M197" s="196"/>
      <c r="N197" s="197"/>
      <c r="O197" s="197"/>
      <c r="P197" s="197"/>
      <c r="Q197" s="197"/>
      <c r="R197" s="197"/>
      <c r="S197" s="197"/>
      <c r="T197" s="19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3" t="s">
        <v>132</v>
      </c>
      <c r="AU197" s="193" t="s">
        <v>82</v>
      </c>
      <c r="AV197" s="14" t="s">
        <v>80</v>
      </c>
      <c r="AW197" s="14" t="s">
        <v>33</v>
      </c>
      <c r="AX197" s="14" t="s">
        <v>72</v>
      </c>
      <c r="AY197" s="193" t="s">
        <v>121</v>
      </c>
    </row>
    <row r="198" spans="1:51" s="13" customFormat="1" ht="12">
      <c r="A198" s="13"/>
      <c r="B198" s="183"/>
      <c r="C198" s="13"/>
      <c r="D198" s="184" t="s">
        <v>132</v>
      </c>
      <c r="E198" s="185" t="s">
        <v>3</v>
      </c>
      <c r="F198" s="186" t="s">
        <v>261</v>
      </c>
      <c r="G198" s="13"/>
      <c r="H198" s="187">
        <v>81</v>
      </c>
      <c r="I198" s="188"/>
      <c r="J198" s="13"/>
      <c r="K198" s="13"/>
      <c r="L198" s="183"/>
      <c r="M198" s="189"/>
      <c r="N198" s="190"/>
      <c r="O198" s="190"/>
      <c r="P198" s="190"/>
      <c r="Q198" s="190"/>
      <c r="R198" s="190"/>
      <c r="S198" s="190"/>
      <c r="T198" s="19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5" t="s">
        <v>132</v>
      </c>
      <c r="AU198" s="185" t="s">
        <v>82</v>
      </c>
      <c r="AV198" s="13" t="s">
        <v>82</v>
      </c>
      <c r="AW198" s="13" t="s">
        <v>33</v>
      </c>
      <c r="AX198" s="13" t="s">
        <v>80</v>
      </c>
      <c r="AY198" s="185" t="s">
        <v>121</v>
      </c>
    </row>
    <row r="199" spans="1:65" s="2" customFormat="1" ht="24.15" customHeight="1">
      <c r="A199" s="38"/>
      <c r="B199" s="164"/>
      <c r="C199" s="165" t="s">
        <v>299</v>
      </c>
      <c r="D199" s="165" t="s">
        <v>123</v>
      </c>
      <c r="E199" s="166" t="s">
        <v>300</v>
      </c>
      <c r="F199" s="167" t="s">
        <v>301</v>
      </c>
      <c r="G199" s="168" t="s">
        <v>126</v>
      </c>
      <c r="H199" s="169">
        <v>24</v>
      </c>
      <c r="I199" s="170"/>
      <c r="J199" s="171">
        <f>ROUND(I199*H199,2)</f>
        <v>0</v>
      </c>
      <c r="K199" s="167" t="s">
        <v>127</v>
      </c>
      <c r="L199" s="39"/>
      <c r="M199" s="172" t="s">
        <v>3</v>
      </c>
      <c r="N199" s="173" t="s">
        <v>43</v>
      </c>
      <c r="O199" s="72"/>
      <c r="P199" s="174">
        <f>O199*H199</f>
        <v>0</v>
      </c>
      <c r="Q199" s="174">
        <v>0.211</v>
      </c>
      <c r="R199" s="174">
        <f>Q199*H199</f>
        <v>5.064</v>
      </c>
      <c r="S199" s="174">
        <v>0</v>
      </c>
      <c r="T199" s="17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76" t="s">
        <v>128</v>
      </c>
      <c r="AT199" s="176" t="s">
        <v>123</v>
      </c>
      <c r="AU199" s="176" t="s">
        <v>82</v>
      </c>
      <c r="AY199" s="19" t="s">
        <v>121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9" t="s">
        <v>80</v>
      </c>
      <c r="BK199" s="177">
        <f>ROUND(I199*H199,2)</f>
        <v>0</v>
      </c>
      <c r="BL199" s="19" t="s">
        <v>128</v>
      </c>
      <c r="BM199" s="176" t="s">
        <v>302</v>
      </c>
    </row>
    <row r="200" spans="1:47" s="2" customFormat="1" ht="12">
      <c r="A200" s="38"/>
      <c r="B200" s="39"/>
      <c r="C200" s="38"/>
      <c r="D200" s="178" t="s">
        <v>130</v>
      </c>
      <c r="E200" s="38"/>
      <c r="F200" s="179" t="s">
        <v>303</v>
      </c>
      <c r="G200" s="38"/>
      <c r="H200" s="38"/>
      <c r="I200" s="180"/>
      <c r="J200" s="38"/>
      <c r="K200" s="38"/>
      <c r="L200" s="39"/>
      <c r="M200" s="181"/>
      <c r="N200" s="182"/>
      <c r="O200" s="72"/>
      <c r="P200" s="72"/>
      <c r="Q200" s="72"/>
      <c r="R200" s="72"/>
      <c r="S200" s="72"/>
      <c r="T200" s="73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130</v>
      </c>
      <c r="AU200" s="19" t="s">
        <v>82</v>
      </c>
    </row>
    <row r="201" spans="1:51" s="14" customFormat="1" ht="12">
      <c r="A201" s="14"/>
      <c r="B201" s="192"/>
      <c r="C201" s="14"/>
      <c r="D201" s="184" t="s">
        <v>132</v>
      </c>
      <c r="E201" s="193" t="s">
        <v>3</v>
      </c>
      <c r="F201" s="194" t="s">
        <v>292</v>
      </c>
      <c r="G201" s="14"/>
      <c r="H201" s="193" t="s">
        <v>3</v>
      </c>
      <c r="I201" s="195"/>
      <c r="J201" s="14"/>
      <c r="K201" s="14"/>
      <c r="L201" s="192"/>
      <c r="M201" s="196"/>
      <c r="N201" s="197"/>
      <c r="O201" s="197"/>
      <c r="P201" s="197"/>
      <c r="Q201" s="197"/>
      <c r="R201" s="197"/>
      <c r="S201" s="197"/>
      <c r="T201" s="19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3" t="s">
        <v>132</v>
      </c>
      <c r="AU201" s="193" t="s">
        <v>82</v>
      </c>
      <c r="AV201" s="14" t="s">
        <v>80</v>
      </c>
      <c r="AW201" s="14" t="s">
        <v>33</v>
      </c>
      <c r="AX201" s="14" t="s">
        <v>72</v>
      </c>
      <c r="AY201" s="193" t="s">
        <v>121</v>
      </c>
    </row>
    <row r="202" spans="1:51" s="13" customFormat="1" ht="12">
      <c r="A202" s="13"/>
      <c r="B202" s="183"/>
      <c r="C202" s="13"/>
      <c r="D202" s="184" t="s">
        <v>132</v>
      </c>
      <c r="E202" s="185" t="s">
        <v>3</v>
      </c>
      <c r="F202" s="186" t="s">
        <v>262</v>
      </c>
      <c r="G202" s="13"/>
      <c r="H202" s="187">
        <v>24</v>
      </c>
      <c r="I202" s="188"/>
      <c r="J202" s="13"/>
      <c r="K202" s="13"/>
      <c r="L202" s="183"/>
      <c r="M202" s="189"/>
      <c r="N202" s="190"/>
      <c r="O202" s="190"/>
      <c r="P202" s="190"/>
      <c r="Q202" s="190"/>
      <c r="R202" s="190"/>
      <c r="S202" s="190"/>
      <c r="T202" s="19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5" t="s">
        <v>132</v>
      </c>
      <c r="AU202" s="185" t="s">
        <v>82</v>
      </c>
      <c r="AV202" s="13" t="s">
        <v>82</v>
      </c>
      <c r="AW202" s="13" t="s">
        <v>33</v>
      </c>
      <c r="AX202" s="13" t="s">
        <v>80</v>
      </c>
      <c r="AY202" s="185" t="s">
        <v>121</v>
      </c>
    </row>
    <row r="203" spans="1:65" s="2" customFormat="1" ht="16.5" customHeight="1">
      <c r="A203" s="38"/>
      <c r="B203" s="164"/>
      <c r="C203" s="165" t="s">
        <v>304</v>
      </c>
      <c r="D203" s="165" t="s">
        <v>123</v>
      </c>
      <c r="E203" s="166" t="s">
        <v>305</v>
      </c>
      <c r="F203" s="167" t="s">
        <v>306</v>
      </c>
      <c r="G203" s="168" t="s">
        <v>126</v>
      </c>
      <c r="H203" s="169">
        <v>24</v>
      </c>
      <c r="I203" s="170"/>
      <c r="J203" s="171">
        <f>ROUND(I203*H203,2)</f>
        <v>0</v>
      </c>
      <c r="K203" s="167" t="s">
        <v>127</v>
      </c>
      <c r="L203" s="39"/>
      <c r="M203" s="172" t="s">
        <v>3</v>
      </c>
      <c r="N203" s="173" t="s">
        <v>43</v>
      </c>
      <c r="O203" s="72"/>
      <c r="P203" s="174">
        <f>O203*H203</f>
        <v>0</v>
      </c>
      <c r="Q203" s="174">
        <v>0.00021</v>
      </c>
      <c r="R203" s="174">
        <f>Q203*H203</f>
        <v>0.00504</v>
      </c>
      <c r="S203" s="174">
        <v>0</v>
      </c>
      <c r="T203" s="17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6" t="s">
        <v>128</v>
      </c>
      <c r="AT203" s="176" t="s">
        <v>123</v>
      </c>
      <c r="AU203" s="176" t="s">
        <v>82</v>
      </c>
      <c r="AY203" s="19" t="s">
        <v>121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9" t="s">
        <v>80</v>
      </c>
      <c r="BK203" s="177">
        <f>ROUND(I203*H203,2)</f>
        <v>0</v>
      </c>
      <c r="BL203" s="19" t="s">
        <v>128</v>
      </c>
      <c r="BM203" s="176" t="s">
        <v>307</v>
      </c>
    </row>
    <row r="204" spans="1:47" s="2" customFormat="1" ht="12">
      <c r="A204" s="38"/>
      <c r="B204" s="39"/>
      <c r="C204" s="38"/>
      <c r="D204" s="178" t="s">
        <v>130</v>
      </c>
      <c r="E204" s="38"/>
      <c r="F204" s="179" t="s">
        <v>308</v>
      </c>
      <c r="G204" s="38"/>
      <c r="H204" s="38"/>
      <c r="I204" s="180"/>
      <c r="J204" s="38"/>
      <c r="K204" s="38"/>
      <c r="L204" s="39"/>
      <c r="M204" s="181"/>
      <c r="N204" s="182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130</v>
      </c>
      <c r="AU204" s="19" t="s">
        <v>82</v>
      </c>
    </row>
    <row r="205" spans="1:51" s="14" customFormat="1" ht="12">
      <c r="A205" s="14"/>
      <c r="B205" s="192"/>
      <c r="C205" s="14"/>
      <c r="D205" s="184" t="s">
        <v>132</v>
      </c>
      <c r="E205" s="193" t="s">
        <v>3</v>
      </c>
      <c r="F205" s="194" t="s">
        <v>292</v>
      </c>
      <c r="G205" s="14"/>
      <c r="H205" s="193" t="s">
        <v>3</v>
      </c>
      <c r="I205" s="195"/>
      <c r="J205" s="14"/>
      <c r="K205" s="14"/>
      <c r="L205" s="192"/>
      <c r="M205" s="196"/>
      <c r="N205" s="197"/>
      <c r="O205" s="197"/>
      <c r="P205" s="197"/>
      <c r="Q205" s="197"/>
      <c r="R205" s="197"/>
      <c r="S205" s="197"/>
      <c r="T205" s="19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3" t="s">
        <v>132</v>
      </c>
      <c r="AU205" s="193" t="s">
        <v>82</v>
      </c>
      <c r="AV205" s="14" t="s">
        <v>80</v>
      </c>
      <c r="AW205" s="14" t="s">
        <v>33</v>
      </c>
      <c r="AX205" s="14" t="s">
        <v>72</v>
      </c>
      <c r="AY205" s="193" t="s">
        <v>121</v>
      </c>
    </row>
    <row r="206" spans="1:51" s="13" customFormat="1" ht="12">
      <c r="A206" s="13"/>
      <c r="B206" s="183"/>
      <c r="C206" s="13"/>
      <c r="D206" s="184" t="s">
        <v>132</v>
      </c>
      <c r="E206" s="185" t="s">
        <v>3</v>
      </c>
      <c r="F206" s="186" t="s">
        <v>262</v>
      </c>
      <c r="G206" s="13"/>
      <c r="H206" s="187">
        <v>24</v>
      </c>
      <c r="I206" s="188"/>
      <c r="J206" s="13"/>
      <c r="K206" s="13"/>
      <c r="L206" s="183"/>
      <c r="M206" s="189"/>
      <c r="N206" s="190"/>
      <c r="O206" s="190"/>
      <c r="P206" s="190"/>
      <c r="Q206" s="190"/>
      <c r="R206" s="190"/>
      <c r="S206" s="190"/>
      <c r="T206" s="19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5" t="s">
        <v>132</v>
      </c>
      <c r="AU206" s="185" t="s">
        <v>82</v>
      </c>
      <c r="AV206" s="13" t="s">
        <v>82</v>
      </c>
      <c r="AW206" s="13" t="s">
        <v>33</v>
      </c>
      <c r="AX206" s="13" t="s">
        <v>80</v>
      </c>
      <c r="AY206" s="185" t="s">
        <v>121</v>
      </c>
    </row>
    <row r="207" spans="1:65" s="2" customFormat="1" ht="16.5" customHeight="1">
      <c r="A207" s="38"/>
      <c r="B207" s="164"/>
      <c r="C207" s="165" t="s">
        <v>309</v>
      </c>
      <c r="D207" s="165" t="s">
        <v>123</v>
      </c>
      <c r="E207" s="166" t="s">
        <v>310</v>
      </c>
      <c r="F207" s="167" t="s">
        <v>311</v>
      </c>
      <c r="G207" s="168" t="s">
        <v>126</v>
      </c>
      <c r="H207" s="169">
        <v>24</v>
      </c>
      <c r="I207" s="170"/>
      <c r="J207" s="171">
        <f>ROUND(I207*H207,2)</f>
        <v>0</v>
      </c>
      <c r="K207" s="167" t="s">
        <v>127</v>
      </c>
      <c r="L207" s="39"/>
      <c r="M207" s="172" t="s">
        <v>3</v>
      </c>
      <c r="N207" s="173" t="s">
        <v>43</v>
      </c>
      <c r="O207" s="72"/>
      <c r="P207" s="174">
        <f>O207*H207</f>
        <v>0</v>
      </c>
      <c r="Q207" s="174">
        <v>0.00071</v>
      </c>
      <c r="R207" s="174">
        <f>Q207*H207</f>
        <v>0.01704</v>
      </c>
      <c r="S207" s="174">
        <v>0</v>
      </c>
      <c r="T207" s="17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76" t="s">
        <v>128</v>
      </c>
      <c r="AT207" s="176" t="s">
        <v>123</v>
      </c>
      <c r="AU207" s="176" t="s">
        <v>82</v>
      </c>
      <c r="AY207" s="19" t="s">
        <v>121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9" t="s">
        <v>80</v>
      </c>
      <c r="BK207" s="177">
        <f>ROUND(I207*H207,2)</f>
        <v>0</v>
      </c>
      <c r="BL207" s="19" t="s">
        <v>128</v>
      </c>
      <c r="BM207" s="176" t="s">
        <v>312</v>
      </c>
    </row>
    <row r="208" spans="1:47" s="2" customFormat="1" ht="12">
      <c r="A208" s="38"/>
      <c r="B208" s="39"/>
      <c r="C208" s="38"/>
      <c r="D208" s="178" t="s">
        <v>130</v>
      </c>
      <c r="E208" s="38"/>
      <c r="F208" s="179" t="s">
        <v>313</v>
      </c>
      <c r="G208" s="38"/>
      <c r="H208" s="38"/>
      <c r="I208" s="180"/>
      <c r="J208" s="38"/>
      <c r="K208" s="38"/>
      <c r="L208" s="39"/>
      <c r="M208" s="181"/>
      <c r="N208" s="182"/>
      <c r="O208" s="72"/>
      <c r="P208" s="72"/>
      <c r="Q208" s="72"/>
      <c r="R208" s="72"/>
      <c r="S208" s="72"/>
      <c r="T208" s="73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130</v>
      </c>
      <c r="AU208" s="19" t="s">
        <v>82</v>
      </c>
    </row>
    <row r="209" spans="1:51" s="14" customFormat="1" ht="12">
      <c r="A209" s="14"/>
      <c r="B209" s="192"/>
      <c r="C209" s="14"/>
      <c r="D209" s="184" t="s">
        <v>132</v>
      </c>
      <c r="E209" s="193" t="s">
        <v>3</v>
      </c>
      <c r="F209" s="194" t="s">
        <v>292</v>
      </c>
      <c r="G209" s="14"/>
      <c r="H209" s="193" t="s">
        <v>3</v>
      </c>
      <c r="I209" s="195"/>
      <c r="J209" s="14"/>
      <c r="K209" s="14"/>
      <c r="L209" s="192"/>
      <c r="M209" s="196"/>
      <c r="N209" s="197"/>
      <c r="O209" s="197"/>
      <c r="P209" s="197"/>
      <c r="Q209" s="197"/>
      <c r="R209" s="197"/>
      <c r="S209" s="197"/>
      <c r="T209" s="19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3" t="s">
        <v>132</v>
      </c>
      <c r="AU209" s="193" t="s">
        <v>82</v>
      </c>
      <c r="AV209" s="14" t="s">
        <v>80</v>
      </c>
      <c r="AW209" s="14" t="s">
        <v>33</v>
      </c>
      <c r="AX209" s="14" t="s">
        <v>72</v>
      </c>
      <c r="AY209" s="193" t="s">
        <v>121</v>
      </c>
    </row>
    <row r="210" spans="1:51" s="13" customFormat="1" ht="12">
      <c r="A210" s="13"/>
      <c r="B210" s="183"/>
      <c r="C210" s="13"/>
      <c r="D210" s="184" t="s">
        <v>132</v>
      </c>
      <c r="E210" s="185" t="s">
        <v>3</v>
      </c>
      <c r="F210" s="186" t="s">
        <v>262</v>
      </c>
      <c r="G210" s="13"/>
      <c r="H210" s="187">
        <v>24</v>
      </c>
      <c r="I210" s="188"/>
      <c r="J210" s="13"/>
      <c r="K210" s="13"/>
      <c r="L210" s="183"/>
      <c r="M210" s="189"/>
      <c r="N210" s="190"/>
      <c r="O210" s="190"/>
      <c r="P210" s="190"/>
      <c r="Q210" s="190"/>
      <c r="R210" s="190"/>
      <c r="S210" s="190"/>
      <c r="T210" s="19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5" t="s">
        <v>132</v>
      </c>
      <c r="AU210" s="185" t="s">
        <v>82</v>
      </c>
      <c r="AV210" s="13" t="s">
        <v>82</v>
      </c>
      <c r="AW210" s="13" t="s">
        <v>33</v>
      </c>
      <c r="AX210" s="13" t="s">
        <v>80</v>
      </c>
      <c r="AY210" s="185" t="s">
        <v>121</v>
      </c>
    </row>
    <row r="211" spans="1:65" s="2" customFormat="1" ht="24.15" customHeight="1">
      <c r="A211" s="38"/>
      <c r="B211" s="164"/>
      <c r="C211" s="165" t="s">
        <v>314</v>
      </c>
      <c r="D211" s="165" t="s">
        <v>123</v>
      </c>
      <c r="E211" s="166" t="s">
        <v>315</v>
      </c>
      <c r="F211" s="167" t="s">
        <v>316</v>
      </c>
      <c r="G211" s="168" t="s">
        <v>126</v>
      </c>
      <c r="H211" s="169">
        <v>24</v>
      </c>
      <c r="I211" s="170"/>
      <c r="J211" s="171">
        <f>ROUND(I211*H211,2)</f>
        <v>0</v>
      </c>
      <c r="K211" s="167" t="s">
        <v>127</v>
      </c>
      <c r="L211" s="39"/>
      <c r="M211" s="172" t="s">
        <v>3</v>
      </c>
      <c r="N211" s="173" t="s">
        <v>43</v>
      </c>
      <c r="O211" s="72"/>
      <c r="P211" s="174">
        <f>O211*H211</f>
        <v>0</v>
      </c>
      <c r="Q211" s="174">
        <v>0.12966</v>
      </c>
      <c r="R211" s="174">
        <f>Q211*H211</f>
        <v>3.11184</v>
      </c>
      <c r="S211" s="174">
        <v>0</v>
      </c>
      <c r="T211" s="17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76" t="s">
        <v>128</v>
      </c>
      <c r="AT211" s="176" t="s">
        <v>123</v>
      </c>
      <c r="AU211" s="176" t="s">
        <v>82</v>
      </c>
      <c r="AY211" s="19" t="s">
        <v>121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9" t="s">
        <v>80</v>
      </c>
      <c r="BK211" s="177">
        <f>ROUND(I211*H211,2)</f>
        <v>0</v>
      </c>
      <c r="BL211" s="19" t="s">
        <v>128</v>
      </c>
      <c r="BM211" s="176" t="s">
        <v>317</v>
      </c>
    </row>
    <row r="212" spans="1:47" s="2" customFormat="1" ht="12">
      <c r="A212" s="38"/>
      <c r="B212" s="39"/>
      <c r="C212" s="38"/>
      <c r="D212" s="178" t="s">
        <v>130</v>
      </c>
      <c r="E212" s="38"/>
      <c r="F212" s="179" t="s">
        <v>318</v>
      </c>
      <c r="G212" s="38"/>
      <c r="H212" s="38"/>
      <c r="I212" s="180"/>
      <c r="J212" s="38"/>
      <c r="K212" s="38"/>
      <c r="L212" s="39"/>
      <c r="M212" s="181"/>
      <c r="N212" s="182"/>
      <c r="O212" s="72"/>
      <c r="P212" s="72"/>
      <c r="Q212" s="72"/>
      <c r="R212" s="72"/>
      <c r="S212" s="72"/>
      <c r="T212" s="73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130</v>
      </c>
      <c r="AU212" s="19" t="s">
        <v>82</v>
      </c>
    </row>
    <row r="213" spans="1:51" s="14" customFormat="1" ht="12">
      <c r="A213" s="14"/>
      <c r="B213" s="192"/>
      <c r="C213" s="14"/>
      <c r="D213" s="184" t="s">
        <v>132</v>
      </c>
      <c r="E213" s="193" t="s">
        <v>3</v>
      </c>
      <c r="F213" s="194" t="s">
        <v>292</v>
      </c>
      <c r="G213" s="14"/>
      <c r="H213" s="193" t="s">
        <v>3</v>
      </c>
      <c r="I213" s="195"/>
      <c r="J213" s="14"/>
      <c r="K213" s="14"/>
      <c r="L213" s="192"/>
      <c r="M213" s="196"/>
      <c r="N213" s="197"/>
      <c r="O213" s="197"/>
      <c r="P213" s="197"/>
      <c r="Q213" s="197"/>
      <c r="R213" s="197"/>
      <c r="S213" s="197"/>
      <c r="T213" s="19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193" t="s">
        <v>132</v>
      </c>
      <c r="AU213" s="193" t="s">
        <v>82</v>
      </c>
      <c r="AV213" s="14" t="s">
        <v>80</v>
      </c>
      <c r="AW213" s="14" t="s">
        <v>33</v>
      </c>
      <c r="AX213" s="14" t="s">
        <v>72</v>
      </c>
      <c r="AY213" s="193" t="s">
        <v>121</v>
      </c>
    </row>
    <row r="214" spans="1:51" s="13" customFormat="1" ht="12">
      <c r="A214" s="13"/>
      <c r="B214" s="183"/>
      <c r="C214" s="13"/>
      <c r="D214" s="184" t="s">
        <v>132</v>
      </c>
      <c r="E214" s="185" t="s">
        <v>3</v>
      </c>
      <c r="F214" s="186" t="s">
        <v>262</v>
      </c>
      <c r="G214" s="13"/>
      <c r="H214" s="187">
        <v>24</v>
      </c>
      <c r="I214" s="188"/>
      <c r="J214" s="13"/>
      <c r="K214" s="13"/>
      <c r="L214" s="183"/>
      <c r="M214" s="189"/>
      <c r="N214" s="190"/>
      <c r="O214" s="190"/>
      <c r="P214" s="190"/>
      <c r="Q214" s="190"/>
      <c r="R214" s="190"/>
      <c r="S214" s="190"/>
      <c r="T214" s="19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5" t="s">
        <v>132</v>
      </c>
      <c r="AU214" s="185" t="s">
        <v>82</v>
      </c>
      <c r="AV214" s="13" t="s">
        <v>82</v>
      </c>
      <c r="AW214" s="13" t="s">
        <v>33</v>
      </c>
      <c r="AX214" s="13" t="s">
        <v>80</v>
      </c>
      <c r="AY214" s="185" t="s">
        <v>121</v>
      </c>
    </row>
    <row r="215" spans="1:65" s="2" customFormat="1" ht="44.25" customHeight="1">
      <c r="A215" s="38"/>
      <c r="B215" s="164"/>
      <c r="C215" s="165" t="s">
        <v>319</v>
      </c>
      <c r="D215" s="165" t="s">
        <v>123</v>
      </c>
      <c r="E215" s="166" t="s">
        <v>320</v>
      </c>
      <c r="F215" s="167" t="s">
        <v>321</v>
      </c>
      <c r="G215" s="168" t="s">
        <v>126</v>
      </c>
      <c r="H215" s="169">
        <v>81</v>
      </c>
      <c r="I215" s="170"/>
      <c r="J215" s="171">
        <f>ROUND(I215*H215,2)</f>
        <v>0</v>
      </c>
      <c r="K215" s="167" t="s">
        <v>127</v>
      </c>
      <c r="L215" s="39"/>
      <c r="M215" s="172" t="s">
        <v>3</v>
      </c>
      <c r="N215" s="173" t="s">
        <v>43</v>
      </c>
      <c r="O215" s="72"/>
      <c r="P215" s="174">
        <f>O215*H215</f>
        <v>0</v>
      </c>
      <c r="Q215" s="174">
        <v>0.08922</v>
      </c>
      <c r="R215" s="174">
        <f>Q215*H215</f>
        <v>7.226819999999999</v>
      </c>
      <c r="S215" s="174">
        <v>0</v>
      </c>
      <c r="T215" s="17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76" t="s">
        <v>128</v>
      </c>
      <c r="AT215" s="176" t="s">
        <v>123</v>
      </c>
      <c r="AU215" s="176" t="s">
        <v>82</v>
      </c>
      <c r="AY215" s="19" t="s">
        <v>121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9" t="s">
        <v>80</v>
      </c>
      <c r="BK215" s="177">
        <f>ROUND(I215*H215,2)</f>
        <v>0</v>
      </c>
      <c r="BL215" s="19" t="s">
        <v>128</v>
      </c>
      <c r="BM215" s="176" t="s">
        <v>322</v>
      </c>
    </row>
    <row r="216" spans="1:47" s="2" customFormat="1" ht="12">
      <c r="A216" s="38"/>
      <c r="B216" s="39"/>
      <c r="C216" s="38"/>
      <c r="D216" s="178" t="s">
        <v>130</v>
      </c>
      <c r="E216" s="38"/>
      <c r="F216" s="179" t="s">
        <v>323</v>
      </c>
      <c r="G216" s="38"/>
      <c r="H216" s="38"/>
      <c r="I216" s="180"/>
      <c r="J216" s="38"/>
      <c r="K216" s="38"/>
      <c r="L216" s="39"/>
      <c r="M216" s="181"/>
      <c r="N216" s="182"/>
      <c r="O216" s="72"/>
      <c r="P216" s="72"/>
      <c r="Q216" s="72"/>
      <c r="R216" s="72"/>
      <c r="S216" s="72"/>
      <c r="T216" s="73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130</v>
      </c>
      <c r="AU216" s="19" t="s">
        <v>82</v>
      </c>
    </row>
    <row r="217" spans="1:51" s="14" customFormat="1" ht="12">
      <c r="A217" s="14"/>
      <c r="B217" s="192"/>
      <c r="C217" s="14"/>
      <c r="D217" s="184" t="s">
        <v>132</v>
      </c>
      <c r="E217" s="193" t="s">
        <v>3</v>
      </c>
      <c r="F217" s="194" t="s">
        <v>324</v>
      </c>
      <c r="G217" s="14"/>
      <c r="H217" s="193" t="s">
        <v>3</v>
      </c>
      <c r="I217" s="195"/>
      <c r="J217" s="14"/>
      <c r="K217" s="14"/>
      <c r="L217" s="192"/>
      <c r="M217" s="196"/>
      <c r="N217" s="197"/>
      <c r="O217" s="197"/>
      <c r="P217" s="197"/>
      <c r="Q217" s="197"/>
      <c r="R217" s="197"/>
      <c r="S217" s="197"/>
      <c r="T217" s="19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3" t="s">
        <v>132</v>
      </c>
      <c r="AU217" s="193" t="s">
        <v>82</v>
      </c>
      <c r="AV217" s="14" t="s">
        <v>80</v>
      </c>
      <c r="AW217" s="14" t="s">
        <v>33</v>
      </c>
      <c r="AX217" s="14" t="s">
        <v>72</v>
      </c>
      <c r="AY217" s="193" t="s">
        <v>121</v>
      </c>
    </row>
    <row r="218" spans="1:51" s="13" customFormat="1" ht="12">
      <c r="A218" s="13"/>
      <c r="B218" s="183"/>
      <c r="C218" s="13"/>
      <c r="D218" s="184" t="s">
        <v>132</v>
      </c>
      <c r="E218" s="185" t="s">
        <v>3</v>
      </c>
      <c r="F218" s="186" t="s">
        <v>261</v>
      </c>
      <c r="G218" s="13"/>
      <c r="H218" s="187">
        <v>81</v>
      </c>
      <c r="I218" s="188"/>
      <c r="J218" s="13"/>
      <c r="K218" s="13"/>
      <c r="L218" s="183"/>
      <c r="M218" s="189"/>
      <c r="N218" s="190"/>
      <c r="O218" s="190"/>
      <c r="P218" s="190"/>
      <c r="Q218" s="190"/>
      <c r="R218" s="190"/>
      <c r="S218" s="190"/>
      <c r="T218" s="19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5" t="s">
        <v>132</v>
      </c>
      <c r="AU218" s="185" t="s">
        <v>82</v>
      </c>
      <c r="AV218" s="13" t="s">
        <v>82</v>
      </c>
      <c r="AW218" s="13" t="s">
        <v>33</v>
      </c>
      <c r="AX218" s="13" t="s">
        <v>80</v>
      </c>
      <c r="AY218" s="185" t="s">
        <v>121</v>
      </c>
    </row>
    <row r="219" spans="1:65" s="2" customFormat="1" ht="16.5" customHeight="1">
      <c r="A219" s="38"/>
      <c r="B219" s="164"/>
      <c r="C219" s="207" t="s">
        <v>325</v>
      </c>
      <c r="D219" s="207" t="s">
        <v>226</v>
      </c>
      <c r="E219" s="208" t="s">
        <v>326</v>
      </c>
      <c r="F219" s="209" t="s">
        <v>327</v>
      </c>
      <c r="G219" s="210" t="s">
        <v>126</v>
      </c>
      <c r="H219" s="211">
        <v>70.04</v>
      </c>
      <c r="I219" s="212"/>
      <c r="J219" s="213">
        <f>ROUND(I219*H219,2)</f>
        <v>0</v>
      </c>
      <c r="K219" s="209" t="s">
        <v>127</v>
      </c>
      <c r="L219" s="214"/>
      <c r="M219" s="215" t="s">
        <v>3</v>
      </c>
      <c r="N219" s="216" t="s">
        <v>43</v>
      </c>
      <c r="O219" s="72"/>
      <c r="P219" s="174">
        <f>O219*H219</f>
        <v>0</v>
      </c>
      <c r="Q219" s="174">
        <v>0.131</v>
      </c>
      <c r="R219" s="174">
        <f>Q219*H219</f>
        <v>9.17524</v>
      </c>
      <c r="S219" s="174">
        <v>0</v>
      </c>
      <c r="T219" s="17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6" t="s">
        <v>169</v>
      </c>
      <c r="AT219" s="176" t="s">
        <v>226</v>
      </c>
      <c r="AU219" s="176" t="s">
        <v>82</v>
      </c>
      <c r="AY219" s="19" t="s">
        <v>121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9" t="s">
        <v>80</v>
      </c>
      <c r="BK219" s="177">
        <f>ROUND(I219*H219,2)</f>
        <v>0</v>
      </c>
      <c r="BL219" s="19" t="s">
        <v>128</v>
      </c>
      <c r="BM219" s="176" t="s">
        <v>328</v>
      </c>
    </row>
    <row r="220" spans="1:51" s="13" customFormat="1" ht="12">
      <c r="A220" s="13"/>
      <c r="B220" s="183"/>
      <c r="C220" s="13"/>
      <c r="D220" s="184" t="s">
        <v>132</v>
      </c>
      <c r="E220" s="13"/>
      <c r="F220" s="186" t="s">
        <v>329</v>
      </c>
      <c r="G220" s="13"/>
      <c r="H220" s="187">
        <v>70.04</v>
      </c>
      <c r="I220" s="188"/>
      <c r="J220" s="13"/>
      <c r="K220" s="13"/>
      <c r="L220" s="183"/>
      <c r="M220" s="189"/>
      <c r="N220" s="190"/>
      <c r="O220" s="190"/>
      <c r="P220" s="190"/>
      <c r="Q220" s="190"/>
      <c r="R220" s="190"/>
      <c r="S220" s="190"/>
      <c r="T220" s="19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5" t="s">
        <v>132</v>
      </c>
      <c r="AU220" s="185" t="s">
        <v>82</v>
      </c>
      <c r="AV220" s="13" t="s">
        <v>82</v>
      </c>
      <c r="AW220" s="13" t="s">
        <v>4</v>
      </c>
      <c r="AX220" s="13" t="s">
        <v>80</v>
      </c>
      <c r="AY220" s="185" t="s">
        <v>121</v>
      </c>
    </row>
    <row r="221" spans="1:65" s="2" customFormat="1" ht="16.5" customHeight="1">
      <c r="A221" s="38"/>
      <c r="B221" s="164"/>
      <c r="C221" s="207" t="s">
        <v>330</v>
      </c>
      <c r="D221" s="207" t="s">
        <v>226</v>
      </c>
      <c r="E221" s="208" t="s">
        <v>331</v>
      </c>
      <c r="F221" s="209" t="s">
        <v>332</v>
      </c>
      <c r="G221" s="210" t="s">
        <v>126</v>
      </c>
      <c r="H221" s="211">
        <v>13.39</v>
      </c>
      <c r="I221" s="212"/>
      <c r="J221" s="213">
        <f>ROUND(I221*H221,2)</f>
        <v>0</v>
      </c>
      <c r="K221" s="209" t="s">
        <v>127</v>
      </c>
      <c r="L221" s="214"/>
      <c r="M221" s="215" t="s">
        <v>3</v>
      </c>
      <c r="N221" s="216" t="s">
        <v>43</v>
      </c>
      <c r="O221" s="72"/>
      <c r="P221" s="174">
        <f>O221*H221</f>
        <v>0</v>
      </c>
      <c r="Q221" s="174">
        <v>0.131</v>
      </c>
      <c r="R221" s="174">
        <f>Q221*H221</f>
        <v>1.7540900000000001</v>
      </c>
      <c r="S221" s="174">
        <v>0</v>
      </c>
      <c r="T221" s="17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76" t="s">
        <v>169</v>
      </c>
      <c r="AT221" s="176" t="s">
        <v>226</v>
      </c>
      <c r="AU221" s="176" t="s">
        <v>82</v>
      </c>
      <c r="AY221" s="19" t="s">
        <v>121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9" t="s">
        <v>80</v>
      </c>
      <c r="BK221" s="177">
        <f>ROUND(I221*H221,2)</f>
        <v>0</v>
      </c>
      <c r="BL221" s="19" t="s">
        <v>128</v>
      </c>
      <c r="BM221" s="176" t="s">
        <v>333</v>
      </c>
    </row>
    <row r="222" spans="1:51" s="13" customFormat="1" ht="12">
      <c r="A222" s="13"/>
      <c r="B222" s="183"/>
      <c r="C222" s="13"/>
      <c r="D222" s="184" t="s">
        <v>132</v>
      </c>
      <c r="E222" s="13"/>
      <c r="F222" s="186" t="s">
        <v>334</v>
      </c>
      <c r="G222" s="13"/>
      <c r="H222" s="187">
        <v>13.39</v>
      </c>
      <c r="I222" s="188"/>
      <c r="J222" s="13"/>
      <c r="K222" s="13"/>
      <c r="L222" s="183"/>
      <c r="M222" s="189"/>
      <c r="N222" s="190"/>
      <c r="O222" s="190"/>
      <c r="P222" s="190"/>
      <c r="Q222" s="190"/>
      <c r="R222" s="190"/>
      <c r="S222" s="190"/>
      <c r="T222" s="19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5" t="s">
        <v>132</v>
      </c>
      <c r="AU222" s="185" t="s">
        <v>82</v>
      </c>
      <c r="AV222" s="13" t="s">
        <v>82</v>
      </c>
      <c r="AW222" s="13" t="s">
        <v>4</v>
      </c>
      <c r="AX222" s="13" t="s">
        <v>80</v>
      </c>
      <c r="AY222" s="185" t="s">
        <v>121</v>
      </c>
    </row>
    <row r="223" spans="1:63" s="12" customFormat="1" ht="22.8" customHeight="1">
      <c r="A223" s="12"/>
      <c r="B223" s="151"/>
      <c r="C223" s="12"/>
      <c r="D223" s="152" t="s">
        <v>71</v>
      </c>
      <c r="E223" s="162" t="s">
        <v>175</v>
      </c>
      <c r="F223" s="162" t="s">
        <v>335</v>
      </c>
      <c r="G223" s="12"/>
      <c r="H223" s="12"/>
      <c r="I223" s="154"/>
      <c r="J223" s="163">
        <f>BK223</f>
        <v>0</v>
      </c>
      <c r="K223" s="12"/>
      <c r="L223" s="151"/>
      <c r="M223" s="156"/>
      <c r="N223" s="157"/>
      <c r="O223" s="157"/>
      <c r="P223" s="158">
        <f>SUM(P224:P264)</f>
        <v>0</v>
      </c>
      <c r="Q223" s="157"/>
      <c r="R223" s="158">
        <f>SUM(R224:R264)</f>
        <v>17.423158800000003</v>
      </c>
      <c r="S223" s="157"/>
      <c r="T223" s="159">
        <f>SUM(T224:T264)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52" t="s">
        <v>80</v>
      </c>
      <c r="AT223" s="160" t="s">
        <v>71</v>
      </c>
      <c r="AU223" s="160" t="s">
        <v>80</v>
      </c>
      <c r="AY223" s="152" t="s">
        <v>121</v>
      </c>
      <c r="BK223" s="161">
        <f>SUM(BK224:BK264)</f>
        <v>0</v>
      </c>
    </row>
    <row r="224" spans="1:65" s="2" customFormat="1" ht="16.5" customHeight="1">
      <c r="A224" s="38"/>
      <c r="B224" s="164"/>
      <c r="C224" s="165" t="s">
        <v>336</v>
      </c>
      <c r="D224" s="165" t="s">
        <v>123</v>
      </c>
      <c r="E224" s="166" t="s">
        <v>337</v>
      </c>
      <c r="F224" s="167" t="s">
        <v>338</v>
      </c>
      <c r="G224" s="168" t="s">
        <v>135</v>
      </c>
      <c r="H224" s="169">
        <v>2</v>
      </c>
      <c r="I224" s="170"/>
      <c r="J224" s="171">
        <f>ROUND(I224*H224,2)</f>
        <v>0</v>
      </c>
      <c r="K224" s="167" t="s">
        <v>127</v>
      </c>
      <c r="L224" s="39"/>
      <c r="M224" s="172" t="s">
        <v>3</v>
      </c>
      <c r="N224" s="173" t="s">
        <v>43</v>
      </c>
      <c r="O224" s="72"/>
      <c r="P224" s="174">
        <f>O224*H224</f>
        <v>0</v>
      </c>
      <c r="Q224" s="174">
        <v>0.0007</v>
      </c>
      <c r="R224" s="174">
        <f>Q224*H224</f>
        <v>0.0014</v>
      </c>
      <c r="S224" s="174">
        <v>0</v>
      </c>
      <c r="T224" s="17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76" t="s">
        <v>128</v>
      </c>
      <c r="AT224" s="176" t="s">
        <v>123</v>
      </c>
      <c r="AU224" s="176" t="s">
        <v>82</v>
      </c>
      <c r="AY224" s="19" t="s">
        <v>121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9" t="s">
        <v>80</v>
      </c>
      <c r="BK224" s="177">
        <f>ROUND(I224*H224,2)</f>
        <v>0</v>
      </c>
      <c r="BL224" s="19" t="s">
        <v>128</v>
      </c>
      <c r="BM224" s="176" t="s">
        <v>339</v>
      </c>
    </row>
    <row r="225" spans="1:47" s="2" customFormat="1" ht="12">
      <c r="A225" s="38"/>
      <c r="B225" s="39"/>
      <c r="C225" s="38"/>
      <c r="D225" s="178" t="s">
        <v>130</v>
      </c>
      <c r="E225" s="38"/>
      <c r="F225" s="179" t="s">
        <v>340</v>
      </c>
      <c r="G225" s="38"/>
      <c r="H225" s="38"/>
      <c r="I225" s="180"/>
      <c r="J225" s="38"/>
      <c r="K225" s="38"/>
      <c r="L225" s="39"/>
      <c r="M225" s="181"/>
      <c r="N225" s="182"/>
      <c r="O225" s="72"/>
      <c r="P225" s="72"/>
      <c r="Q225" s="72"/>
      <c r="R225" s="72"/>
      <c r="S225" s="72"/>
      <c r="T225" s="73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9" t="s">
        <v>130</v>
      </c>
      <c r="AU225" s="19" t="s">
        <v>82</v>
      </c>
    </row>
    <row r="226" spans="1:65" s="2" customFormat="1" ht="16.5" customHeight="1">
      <c r="A226" s="38"/>
      <c r="B226" s="164"/>
      <c r="C226" s="207" t="s">
        <v>341</v>
      </c>
      <c r="D226" s="207" t="s">
        <v>226</v>
      </c>
      <c r="E226" s="208" t="s">
        <v>342</v>
      </c>
      <c r="F226" s="209" t="s">
        <v>343</v>
      </c>
      <c r="G226" s="210" t="s">
        <v>135</v>
      </c>
      <c r="H226" s="211">
        <v>2</v>
      </c>
      <c r="I226" s="212"/>
      <c r="J226" s="213">
        <f>ROUND(I226*H226,2)</f>
        <v>0</v>
      </c>
      <c r="K226" s="209" t="s">
        <v>127</v>
      </c>
      <c r="L226" s="214"/>
      <c r="M226" s="215" t="s">
        <v>3</v>
      </c>
      <c r="N226" s="216" t="s">
        <v>43</v>
      </c>
      <c r="O226" s="72"/>
      <c r="P226" s="174">
        <f>O226*H226</f>
        <v>0</v>
      </c>
      <c r="Q226" s="174">
        <v>0.004</v>
      </c>
      <c r="R226" s="174">
        <f>Q226*H226</f>
        <v>0.008</v>
      </c>
      <c r="S226" s="174">
        <v>0</v>
      </c>
      <c r="T226" s="17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76" t="s">
        <v>169</v>
      </c>
      <c r="AT226" s="176" t="s">
        <v>226</v>
      </c>
      <c r="AU226" s="176" t="s">
        <v>82</v>
      </c>
      <c r="AY226" s="19" t="s">
        <v>121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9" t="s">
        <v>80</v>
      </c>
      <c r="BK226" s="177">
        <f>ROUND(I226*H226,2)</f>
        <v>0</v>
      </c>
      <c r="BL226" s="19" t="s">
        <v>128</v>
      </c>
      <c r="BM226" s="176" t="s">
        <v>344</v>
      </c>
    </row>
    <row r="227" spans="1:65" s="2" customFormat="1" ht="16.5" customHeight="1">
      <c r="A227" s="38"/>
      <c r="B227" s="164"/>
      <c r="C227" s="165" t="s">
        <v>345</v>
      </c>
      <c r="D227" s="165" t="s">
        <v>123</v>
      </c>
      <c r="E227" s="166" t="s">
        <v>346</v>
      </c>
      <c r="F227" s="167" t="s">
        <v>347</v>
      </c>
      <c r="G227" s="168" t="s">
        <v>135</v>
      </c>
      <c r="H227" s="169">
        <v>2</v>
      </c>
      <c r="I227" s="170"/>
      <c r="J227" s="171">
        <f>ROUND(I227*H227,2)</f>
        <v>0</v>
      </c>
      <c r="K227" s="167" t="s">
        <v>127</v>
      </c>
      <c r="L227" s="39"/>
      <c r="M227" s="172" t="s">
        <v>3</v>
      </c>
      <c r="N227" s="173" t="s">
        <v>43</v>
      </c>
      <c r="O227" s="72"/>
      <c r="P227" s="174">
        <f>O227*H227</f>
        <v>0</v>
      </c>
      <c r="Q227" s="174">
        <v>0.10941</v>
      </c>
      <c r="R227" s="174">
        <f>Q227*H227</f>
        <v>0.21882</v>
      </c>
      <c r="S227" s="174">
        <v>0</v>
      </c>
      <c r="T227" s="17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76" t="s">
        <v>128</v>
      </c>
      <c r="AT227" s="176" t="s">
        <v>123</v>
      </c>
      <c r="AU227" s="176" t="s">
        <v>82</v>
      </c>
      <c r="AY227" s="19" t="s">
        <v>121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9" t="s">
        <v>80</v>
      </c>
      <c r="BK227" s="177">
        <f>ROUND(I227*H227,2)</f>
        <v>0</v>
      </c>
      <c r="BL227" s="19" t="s">
        <v>128</v>
      </c>
      <c r="BM227" s="176" t="s">
        <v>348</v>
      </c>
    </row>
    <row r="228" spans="1:47" s="2" customFormat="1" ht="12">
      <c r="A228" s="38"/>
      <c r="B228" s="39"/>
      <c r="C228" s="38"/>
      <c r="D228" s="178" t="s">
        <v>130</v>
      </c>
      <c r="E228" s="38"/>
      <c r="F228" s="179" t="s">
        <v>349</v>
      </c>
      <c r="G228" s="38"/>
      <c r="H228" s="38"/>
      <c r="I228" s="180"/>
      <c r="J228" s="38"/>
      <c r="K228" s="38"/>
      <c r="L228" s="39"/>
      <c r="M228" s="181"/>
      <c r="N228" s="182"/>
      <c r="O228" s="72"/>
      <c r="P228" s="72"/>
      <c r="Q228" s="72"/>
      <c r="R228" s="72"/>
      <c r="S228" s="72"/>
      <c r="T228" s="73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9" t="s">
        <v>130</v>
      </c>
      <c r="AU228" s="19" t="s">
        <v>82</v>
      </c>
    </row>
    <row r="229" spans="1:65" s="2" customFormat="1" ht="16.5" customHeight="1">
      <c r="A229" s="38"/>
      <c r="B229" s="164"/>
      <c r="C229" s="207" t="s">
        <v>350</v>
      </c>
      <c r="D229" s="207" t="s">
        <v>226</v>
      </c>
      <c r="E229" s="208" t="s">
        <v>351</v>
      </c>
      <c r="F229" s="209" t="s">
        <v>352</v>
      </c>
      <c r="G229" s="210" t="s">
        <v>135</v>
      </c>
      <c r="H229" s="211">
        <v>2</v>
      </c>
      <c r="I229" s="212"/>
      <c r="J229" s="213">
        <f>ROUND(I229*H229,2)</f>
        <v>0</v>
      </c>
      <c r="K229" s="209" t="s">
        <v>127</v>
      </c>
      <c r="L229" s="214"/>
      <c r="M229" s="215" t="s">
        <v>3</v>
      </c>
      <c r="N229" s="216" t="s">
        <v>43</v>
      </c>
      <c r="O229" s="72"/>
      <c r="P229" s="174">
        <f>O229*H229</f>
        <v>0</v>
      </c>
      <c r="Q229" s="174">
        <v>0.0065</v>
      </c>
      <c r="R229" s="174">
        <f>Q229*H229</f>
        <v>0.013</v>
      </c>
      <c r="S229" s="174">
        <v>0</v>
      </c>
      <c r="T229" s="17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6" t="s">
        <v>169</v>
      </c>
      <c r="AT229" s="176" t="s">
        <v>226</v>
      </c>
      <c r="AU229" s="176" t="s">
        <v>82</v>
      </c>
      <c r="AY229" s="19" t="s">
        <v>121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9" t="s">
        <v>80</v>
      </c>
      <c r="BK229" s="177">
        <f>ROUND(I229*H229,2)</f>
        <v>0</v>
      </c>
      <c r="BL229" s="19" t="s">
        <v>128</v>
      </c>
      <c r="BM229" s="176" t="s">
        <v>353</v>
      </c>
    </row>
    <row r="230" spans="1:65" s="2" customFormat="1" ht="21.75" customHeight="1">
      <c r="A230" s="38"/>
      <c r="B230" s="164"/>
      <c r="C230" s="165" t="s">
        <v>354</v>
      </c>
      <c r="D230" s="165" t="s">
        <v>123</v>
      </c>
      <c r="E230" s="166" t="s">
        <v>355</v>
      </c>
      <c r="F230" s="167" t="s">
        <v>356</v>
      </c>
      <c r="G230" s="168" t="s">
        <v>164</v>
      </c>
      <c r="H230" s="169">
        <v>21</v>
      </c>
      <c r="I230" s="170"/>
      <c r="J230" s="171">
        <f>ROUND(I230*H230,2)</f>
        <v>0</v>
      </c>
      <c r="K230" s="167" t="s">
        <v>127</v>
      </c>
      <c r="L230" s="39"/>
      <c r="M230" s="172" t="s">
        <v>3</v>
      </c>
      <c r="N230" s="173" t="s">
        <v>43</v>
      </c>
      <c r="O230" s="72"/>
      <c r="P230" s="174">
        <f>O230*H230</f>
        <v>0</v>
      </c>
      <c r="Q230" s="174">
        <v>0.00033</v>
      </c>
      <c r="R230" s="174">
        <f>Q230*H230</f>
        <v>0.00693</v>
      </c>
      <c r="S230" s="174">
        <v>0</v>
      </c>
      <c r="T230" s="17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76" t="s">
        <v>128</v>
      </c>
      <c r="AT230" s="176" t="s">
        <v>123</v>
      </c>
      <c r="AU230" s="176" t="s">
        <v>82</v>
      </c>
      <c r="AY230" s="19" t="s">
        <v>121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9" t="s">
        <v>80</v>
      </c>
      <c r="BK230" s="177">
        <f>ROUND(I230*H230,2)</f>
        <v>0</v>
      </c>
      <c r="BL230" s="19" t="s">
        <v>128</v>
      </c>
      <c r="BM230" s="176" t="s">
        <v>357</v>
      </c>
    </row>
    <row r="231" spans="1:47" s="2" customFormat="1" ht="12">
      <c r="A231" s="38"/>
      <c r="B231" s="39"/>
      <c r="C231" s="38"/>
      <c r="D231" s="178" t="s">
        <v>130</v>
      </c>
      <c r="E231" s="38"/>
      <c r="F231" s="179" t="s">
        <v>358</v>
      </c>
      <c r="G231" s="38"/>
      <c r="H231" s="38"/>
      <c r="I231" s="180"/>
      <c r="J231" s="38"/>
      <c r="K231" s="38"/>
      <c r="L231" s="39"/>
      <c r="M231" s="181"/>
      <c r="N231" s="182"/>
      <c r="O231" s="72"/>
      <c r="P231" s="72"/>
      <c r="Q231" s="72"/>
      <c r="R231" s="72"/>
      <c r="S231" s="72"/>
      <c r="T231" s="73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130</v>
      </c>
      <c r="AU231" s="19" t="s">
        <v>82</v>
      </c>
    </row>
    <row r="232" spans="1:51" s="14" customFormat="1" ht="12">
      <c r="A232" s="14"/>
      <c r="B232" s="192"/>
      <c r="C232" s="14"/>
      <c r="D232" s="184" t="s">
        <v>132</v>
      </c>
      <c r="E232" s="193" t="s">
        <v>3</v>
      </c>
      <c r="F232" s="194" t="s">
        <v>359</v>
      </c>
      <c r="G232" s="14"/>
      <c r="H232" s="193" t="s">
        <v>3</v>
      </c>
      <c r="I232" s="195"/>
      <c r="J232" s="14"/>
      <c r="K232" s="14"/>
      <c r="L232" s="192"/>
      <c r="M232" s="196"/>
      <c r="N232" s="197"/>
      <c r="O232" s="197"/>
      <c r="P232" s="197"/>
      <c r="Q232" s="197"/>
      <c r="R232" s="197"/>
      <c r="S232" s="197"/>
      <c r="T232" s="19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3" t="s">
        <v>132</v>
      </c>
      <c r="AU232" s="193" t="s">
        <v>82</v>
      </c>
      <c r="AV232" s="14" t="s">
        <v>80</v>
      </c>
      <c r="AW232" s="14" t="s">
        <v>33</v>
      </c>
      <c r="AX232" s="14" t="s">
        <v>72</v>
      </c>
      <c r="AY232" s="193" t="s">
        <v>121</v>
      </c>
    </row>
    <row r="233" spans="1:51" s="13" customFormat="1" ht="12">
      <c r="A233" s="13"/>
      <c r="B233" s="183"/>
      <c r="C233" s="13"/>
      <c r="D233" s="184" t="s">
        <v>132</v>
      </c>
      <c r="E233" s="185" t="s">
        <v>3</v>
      </c>
      <c r="F233" s="186" t="s">
        <v>8</v>
      </c>
      <c r="G233" s="13"/>
      <c r="H233" s="187">
        <v>21</v>
      </c>
      <c r="I233" s="188"/>
      <c r="J233" s="13"/>
      <c r="K233" s="13"/>
      <c r="L233" s="183"/>
      <c r="M233" s="189"/>
      <c r="N233" s="190"/>
      <c r="O233" s="190"/>
      <c r="P233" s="190"/>
      <c r="Q233" s="190"/>
      <c r="R233" s="190"/>
      <c r="S233" s="190"/>
      <c r="T233" s="19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5" t="s">
        <v>132</v>
      </c>
      <c r="AU233" s="185" t="s">
        <v>82</v>
      </c>
      <c r="AV233" s="13" t="s">
        <v>82</v>
      </c>
      <c r="AW233" s="13" t="s">
        <v>33</v>
      </c>
      <c r="AX233" s="13" t="s">
        <v>80</v>
      </c>
      <c r="AY233" s="185" t="s">
        <v>121</v>
      </c>
    </row>
    <row r="234" spans="1:65" s="2" customFormat="1" ht="21.75" customHeight="1">
      <c r="A234" s="38"/>
      <c r="B234" s="164"/>
      <c r="C234" s="165" t="s">
        <v>360</v>
      </c>
      <c r="D234" s="165" t="s">
        <v>123</v>
      </c>
      <c r="E234" s="166" t="s">
        <v>361</v>
      </c>
      <c r="F234" s="167" t="s">
        <v>362</v>
      </c>
      <c r="G234" s="168" t="s">
        <v>126</v>
      </c>
      <c r="H234" s="169">
        <v>12</v>
      </c>
      <c r="I234" s="170"/>
      <c r="J234" s="171">
        <f>ROUND(I234*H234,2)</f>
        <v>0</v>
      </c>
      <c r="K234" s="167" t="s">
        <v>127</v>
      </c>
      <c r="L234" s="39"/>
      <c r="M234" s="172" t="s">
        <v>3</v>
      </c>
      <c r="N234" s="173" t="s">
        <v>43</v>
      </c>
      <c r="O234" s="72"/>
      <c r="P234" s="174">
        <f>O234*H234</f>
        <v>0</v>
      </c>
      <c r="Q234" s="174">
        <v>0.0026</v>
      </c>
      <c r="R234" s="174">
        <f>Q234*H234</f>
        <v>0.0312</v>
      </c>
      <c r="S234" s="174">
        <v>0</v>
      </c>
      <c r="T234" s="17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76" t="s">
        <v>128</v>
      </c>
      <c r="AT234" s="176" t="s">
        <v>123</v>
      </c>
      <c r="AU234" s="176" t="s">
        <v>82</v>
      </c>
      <c r="AY234" s="19" t="s">
        <v>121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9" t="s">
        <v>80</v>
      </c>
      <c r="BK234" s="177">
        <f>ROUND(I234*H234,2)</f>
        <v>0</v>
      </c>
      <c r="BL234" s="19" t="s">
        <v>128</v>
      </c>
      <c r="BM234" s="176" t="s">
        <v>363</v>
      </c>
    </row>
    <row r="235" spans="1:47" s="2" customFormat="1" ht="12">
      <c r="A235" s="38"/>
      <c r="B235" s="39"/>
      <c r="C235" s="38"/>
      <c r="D235" s="178" t="s">
        <v>130</v>
      </c>
      <c r="E235" s="38"/>
      <c r="F235" s="179" t="s">
        <v>364</v>
      </c>
      <c r="G235" s="38"/>
      <c r="H235" s="38"/>
      <c r="I235" s="180"/>
      <c r="J235" s="38"/>
      <c r="K235" s="38"/>
      <c r="L235" s="39"/>
      <c r="M235" s="181"/>
      <c r="N235" s="182"/>
      <c r="O235" s="72"/>
      <c r="P235" s="72"/>
      <c r="Q235" s="72"/>
      <c r="R235" s="72"/>
      <c r="S235" s="72"/>
      <c r="T235" s="73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130</v>
      </c>
      <c r="AU235" s="19" t="s">
        <v>82</v>
      </c>
    </row>
    <row r="236" spans="1:51" s="14" customFormat="1" ht="12">
      <c r="A236" s="14"/>
      <c r="B236" s="192"/>
      <c r="C236" s="14"/>
      <c r="D236" s="184" t="s">
        <v>132</v>
      </c>
      <c r="E236" s="193" t="s">
        <v>3</v>
      </c>
      <c r="F236" s="194" t="s">
        <v>365</v>
      </c>
      <c r="G236" s="14"/>
      <c r="H236" s="193" t="s">
        <v>3</v>
      </c>
      <c r="I236" s="195"/>
      <c r="J236" s="14"/>
      <c r="K236" s="14"/>
      <c r="L236" s="192"/>
      <c r="M236" s="196"/>
      <c r="N236" s="197"/>
      <c r="O236" s="197"/>
      <c r="P236" s="197"/>
      <c r="Q236" s="197"/>
      <c r="R236" s="197"/>
      <c r="S236" s="197"/>
      <c r="T236" s="19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3" t="s">
        <v>132</v>
      </c>
      <c r="AU236" s="193" t="s">
        <v>82</v>
      </c>
      <c r="AV236" s="14" t="s">
        <v>80</v>
      </c>
      <c r="AW236" s="14" t="s">
        <v>33</v>
      </c>
      <c r="AX236" s="14" t="s">
        <v>72</v>
      </c>
      <c r="AY236" s="193" t="s">
        <v>121</v>
      </c>
    </row>
    <row r="237" spans="1:51" s="13" customFormat="1" ht="12">
      <c r="A237" s="13"/>
      <c r="B237" s="183"/>
      <c r="C237" s="13"/>
      <c r="D237" s="184" t="s">
        <v>132</v>
      </c>
      <c r="E237" s="185" t="s">
        <v>3</v>
      </c>
      <c r="F237" s="186" t="s">
        <v>192</v>
      </c>
      <c r="G237" s="13"/>
      <c r="H237" s="187">
        <v>12</v>
      </c>
      <c r="I237" s="188"/>
      <c r="J237" s="13"/>
      <c r="K237" s="13"/>
      <c r="L237" s="183"/>
      <c r="M237" s="189"/>
      <c r="N237" s="190"/>
      <c r="O237" s="190"/>
      <c r="P237" s="190"/>
      <c r="Q237" s="190"/>
      <c r="R237" s="190"/>
      <c r="S237" s="190"/>
      <c r="T237" s="19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5" t="s">
        <v>132</v>
      </c>
      <c r="AU237" s="185" t="s">
        <v>82</v>
      </c>
      <c r="AV237" s="13" t="s">
        <v>82</v>
      </c>
      <c r="AW237" s="13" t="s">
        <v>33</v>
      </c>
      <c r="AX237" s="13" t="s">
        <v>80</v>
      </c>
      <c r="AY237" s="185" t="s">
        <v>121</v>
      </c>
    </row>
    <row r="238" spans="1:65" s="2" customFormat="1" ht="24.15" customHeight="1">
      <c r="A238" s="38"/>
      <c r="B238" s="164"/>
      <c r="C238" s="165" t="s">
        <v>366</v>
      </c>
      <c r="D238" s="165" t="s">
        <v>123</v>
      </c>
      <c r="E238" s="166" t="s">
        <v>367</v>
      </c>
      <c r="F238" s="167" t="s">
        <v>368</v>
      </c>
      <c r="G238" s="168" t="s">
        <v>164</v>
      </c>
      <c r="H238" s="169">
        <v>49</v>
      </c>
      <c r="I238" s="170"/>
      <c r="J238" s="171">
        <f>ROUND(I238*H238,2)</f>
        <v>0</v>
      </c>
      <c r="K238" s="167" t="s">
        <v>127</v>
      </c>
      <c r="L238" s="39"/>
      <c r="M238" s="172" t="s">
        <v>3</v>
      </c>
      <c r="N238" s="173" t="s">
        <v>43</v>
      </c>
      <c r="O238" s="72"/>
      <c r="P238" s="174">
        <f>O238*H238</f>
        <v>0</v>
      </c>
      <c r="Q238" s="174">
        <v>0.1554</v>
      </c>
      <c r="R238" s="174">
        <f>Q238*H238</f>
        <v>7.6146</v>
      </c>
      <c r="S238" s="174">
        <v>0</v>
      </c>
      <c r="T238" s="17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76" t="s">
        <v>128</v>
      </c>
      <c r="AT238" s="176" t="s">
        <v>123</v>
      </c>
      <c r="AU238" s="176" t="s">
        <v>82</v>
      </c>
      <c r="AY238" s="19" t="s">
        <v>121</v>
      </c>
      <c r="BE238" s="177">
        <f>IF(N238="základní",J238,0)</f>
        <v>0</v>
      </c>
      <c r="BF238" s="177">
        <f>IF(N238="snížená",J238,0)</f>
        <v>0</v>
      </c>
      <c r="BG238" s="177">
        <f>IF(N238="zákl. přenesená",J238,0)</f>
        <v>0</v>
      </c>
      <c r="BH238" s="177">
        <f>IF(N238="sníž. přenesená",J238,0)</f>
        <v>0</v>
      </c>
      <c r="BI238" s="177">
        <f>IF(N238="nulová",J238,0)</f>
        <v>0</v>
      </c>
      <c r="BJ238" s="19" t="s">
        <v>80</v>
      </c>
      <c r="BK238" s="177">
        <f>ROUND(I238*H238,2)</f>
        <v>0</v>
      </c>
      <c r="BL238" s="19" t="s">
        <v>128</v>
      </c>
      <c r="BM238" s="176" t="s">
        <v>369</v>
      </c>
    </row>
    <row r="239" spans="1:47" s="2" customFormat="1" ht="12">
      <c r="A239" s="38"/>
      <c r="B239" s="39"/>
      <c r="C239" s="38"/>
      <c r="D239" s="178" t="s">
        <v>130</v>
      </c>
      <c r="E239" s="38"/>
      <c r="F239" s="179" t="s">
        <v>370</v>
      </c>
      <c r="G239" s="38"/>
      <c r="H239" s="38"/>
      <c r="I239" s="180"/>
      <c r="J239" s="38"/>
      <c r="K239" s="38"/>
      <c r="L239" s="39"/>
      <c r="M239" s="181"/>
      <c r="N239" s="182"/>
      <c r="O239" s="72"/>
      <c r="P239" s="72"/>
      <c r="Q239" s="72"/>
      <c r="R239" s="72"/>
      <c r="S239" s="72"/>
      <c r="T239" s="73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130</v>
      </c>
      <c r="AU239" s="19" t="s">
        <v>82</v>
      </c>
    </row>
    <row r="240" spans="1:51" s="14" customFormat="1" ht="12">
      <c r="A240" s="14"/>
      <c r="B240" s="192"/>
      <c r="C240" s="14"/>
      <c r="D240" s="184" t="s">
        <v>132</v>
      </c>
      <c r="E240" s="193" t="s">
        <v>3</v>
      </c>
      <c r="F240" s="194" t="s">
        <v>371</v>
      </c>
      <c r="G240" s="14"/>
      <c r="H240" s="193" t="s">
        <v>3</v>
      </c>
      <c r="I240" s="195"/>
      <c r="J240" s="14"/>
      <c r="K240" s="14"/>
      <c r="L240" s="192"/>
      <c r="M240" s="196"/>
      <c r="N240" s="197"/>
      <c r="O240" s="197"/>
      <c r="P240" s="197"/>
      <c r="Q240" s="197"/>
      <c r="R240" s="197"/>
      <c r="S240" s="197"/>
      <c r="T240" s="19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3" t="s">
        <v>132</v>
      </c>
      <c r="AU240" s="193" t="s">
        <v>82</v>
      </c>
      <c r="AV240" s="14" t="s">
        <v>80</v>
      </c>
      <c r="AW240" s="14" t="s">
        <v>33</v>
      </c>
      <c r="AX240" s="14" t="s">
        <v>72</v>
      </c>
      <c r="AY240" s="193" t="s">
        <v>121</v>
      </c>
    </row>
    <row r="241" spans="1:51" s="13" customFormat="1" ht="12">
      <c r="A241" s="13"/>
      <c r="B241" s="183"/>
      <c r="C241" s="13"/>
      <c r="D241" s="184" t="s">
        <v>132</v>
      </c>
      <c r="E241" s="185" t="s">
        <v>3</v>
      </c>
      <c r="F241" s="186" t="s">
        <v>293</v>
      </c>
      <c r="G241" s="13"/>
      <c r="H241" s="187">
        <v>29</v>
      </c>
      <c r="I241" s="188"/>
      <c r="J241" s="13"/>
      <c r="K241" s="13"/>
      <c r="L241" s="183"/>
      <c r="M241" s="189"/>
      <c r="N241" s="190"/>
      <c r="O241" s="190"/>
      <c r="P241" s="190"/>
      <c r="Q241" s="190"/>
      <c r="R241" s="190"/>
      <c r="S241" s="190"/>
      <c r="T241" s="19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5" t="s">
        <v>132</v>
      </c>
      <c r="AU241" s="185" t="s">
        <v>82</v>
      </c>
      <c r="AV241" s="13" t="s">
        <v>82</v>
      </c>
      <c r="AW241" s="13" t="s">
        <v>33</v>
      </c>
      <c r="AX241" s="13" t="s">
        <v>72</v>
      </c>
      <c r="AY241" s="185" t="s">
        <v>121</v>
      </c>
    </row>
    <row r="242" spans="1:51" s="14" customFormat="1" ht="12">
      <c r="A242" s="14"/>
      <c r="B242" s="192"/>
      <c r="C242" s="14"/>
      <c r="D242" s="184" t="s">
        <v>132</v>
      </c>
      <c r="E242" s="193" t="s">
        <v>3</v>
      </c>
      <c r="F242" s="194" t="s">
        <v>372</v>
      </c>
      <c r="G242" s="14"/>
      <c r="H242" s="193" t="s">
        <v>3</v>
      </c>
      <c r="I242" s="195"/>
      <c r="J242" s="14"/>
      <c r="K242" s="14"/>
      <c r="L242" s="192"/>
      <c r="M242" s="196"/>
      <c r="N242" s="197"/>
      <c r="O242" s="197"/>
      <c r="P242" s="197"/>
      <c r="Q242" s="197"/>
      <c r="R242" s="197"/>
      <c r="S242" s="197"/>
      <c r="T242" s="19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3" t="s">
        <v>132</v>
      </c>
      <c r="AU242" s="193" t="s">
        <v>82</v>
      </c>
      <c r="AV242" s="14" t="s">
        <v>80</v>
      </c>
      <c r="AW242" s="14" t="s">
        <v>33</v>
      </c>
      <c r="AX242" s="14" t="s">
        <v>72</v>
      </c>
      <c r="AY242" s="193" t="s">
        <v>121</v>
      </c>
    </row>
    <row r="243" spans="1:51" s="13" customFormat="1" ht="12">
      <c r="A243" s="13"/>
      <c r="B243" s="183"/>
      <c r="C243" s="13"/>
      <c r="D243" s="184" t="s">
        <v>132</v>
      </c>
      <c r="E243" s="185" t="s">
        <v>3</v>
      </c>
      <c r="F243" s="186" t="s">
        <v>156</v>
      </c>
      <c r="G243" s="13"/>
      <c r="H243" s="187">
        <v>6</v>
      </c>
      <c r="I243" s="188"/>
      <c r="J243" s="13"/>
      <c r="K243" s="13"/>
      <c r="L243" s="183"/>
      <c r="M243" s="189"/>
      <c r="N243" s="190"/>
      <c r="O243" s="190"/>
      <c r="P243" s="190"/>
      <c r="Q243" s="190"/>
      <c r="R243" s="190"/>
      <c r="S243" s="190"/>
      <c r="T243" s="19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5" t="s">
        <v>132</v>
      </c>
      <c r="AU243" s="185" t="s">
        <v>82</v>
      </c>
      <c r="AV243" s="13" t="s">
        <v>82</v>
      </c>
      <c r="AW243" s="13" t="s">
        <v>33</v>
      </c>
      <c r="AX243" s="13" t="s">
        <v>72</v>
      </c>
      <c r="AY243" s="185" t="s">
        <v>121</v>
      </c>
    </row>
    <row r="244" spans="1:51" s="14" customFormat="1" ht="12">
      <c r="A244" s="14"/>
      <c r="B244" s="192"/>
      <c r="C244" s="14"/>
      <c r="D244" s="184" t="s">
        <v>132</v>
      </c>
      <c r="E244" s="193" t="s">
        <v>3</v>
      </c>
      <c r="F244" s="194" t="s">
        <v>373</v>
      </c>
      <c r="G244" s="14"/>
      <c r="H244" s="193" t="s">
        <v>3</v>
      </c>
      <c r="I244" s="195"/>
      <c r="J244" s="14"/>
      <c r="K244" s="14"/>
      <c r="L244" s="192"/>
      <c r="M244" s="196"/>
      <c r="N244" s="197"/>
      <c r="O244" s="197"/>
      <c r="P244" s="197"/>
      <c r="Q244" s="197"/>
      <c r="R244" s="197"/>
      <c r="S244" s="197"/>
      <c r="T244" s="19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93" t="s">
        <v>132</v>
      </c>
      <c r="AU244" s="193" t="s">
        <v>82</v>
      </c>
      <c r="AV244" s="14" t="s">
        <v>80</v>
      </c>
      <c r="AW244" s="14" t="s">
        <v>33</v>
      </c>
      <c r="AX244" s="14" t="s">
        <v>72</v>
      </c>
      <c r="AY244" s="193" t="s">
        <v>121</v>
      </c>
    </row>
    <row r="245" spans="1:51" s="13" customFormat="1" ht="12">
      <c r="A245" s="13"/>
      <c r="B245" s="183"/>
      <c r="C245" s="13"/>
      <c r="D245" s="184" t="s">
        <v>132</v>
      </c>
      <c r="E245" s="185" t="s">
        <v>3</v>
      </c>
      <c r="F245" s="186" t="s">
        <v>203</v>
      </c>
      <c r="G245" s="13"/>
      <c r="H245" s="187">
        <v>14</v>
      </c>
      <c r="I245" s="188"/>
      <c r="J245" s="13"/>
      <c r="K245" s="13"/>
      <c r="L245" s="183"/>
      <c r="M245" s="189"/>
      <c r="N245" s="190"/>
      <c r="O245" s="190"/>
      <c r="P245" s="190"/>
      <c r="Q245" s="190"/>
      <c r="R245" s="190"/>
      <c r="S245" s="190"/>
      <c r="T245" s="19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5" t="s">
        <v>132</v>
      </c>
      <c r="AU245" s="185" t="s">
        <v>82</v>
      </c>
      <c r="AV245" s="13" t="s">
        <v>82</v>
      </c>
      <c r="AW245" s="13" t="s">
        <v>33</v>
      </c>
      <c r="AX245" s="13" t="s">
        <v>72</v>
      </c>
      <c r="AY245" s="185" t="s">
        <v>121</v>
      </c>
    </row>
    <row r="246" spans="1:51" s="15" customFormat="1" ht="12">
      <c r="A246" s="15"/>
      <c r="B246" s="199"/>
      <c r="C246" s="15"/>
      <c r="D246" s="184" t="s">
        <v>132</v>
      </c>
      <c r="E246" s="200" t="s">
        <v>3</v>
      </c>
      <c r="F246" s="201" t="s">
        <v>155</v>
      </c>
      <c r="G246" s="15"/>
      <c r="H246" s="202">
        <v>49</v>
      </c>
      <c r="I246" s="203"/>
      <c r="J246" s="15"/>
      <c r="K246" s="15"/>
      <c r="L246" s="199"/>
      <c r="M246" s="204"/>
      <c r="N246" s="205"/>
      <c r="O246" s="205"/>
      <c r="P246" s="205"/>
      <c r="Q246" s="205"/>
      <c r="R246" s="205"/>
      <c r="S246" s="205"/>
      <c r="T246" s="20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00" t="s">
        <v>132</v>
      </c>
      <c r="AU246" s="200" t="s">
        <v>82</v>
      </c>
      <c r="AV246" s="15" t="s">
        <v>128</v>
      </c>
      <c r="AW246" s="15" t="s">
        <v>33</v>
      </c>
      <c r="AX246" s="15" t="s">
        <v>80</v>
      </c>
      <c r="AY246" s="200" t="s">
        <v>121</v>
      </c>
    </row>
    <row r="247" spans="1:65" s="2" customFormat="1" ht="16.5" customHeight="1">
      <c r="A247" s="38"/>
      <c r="B247" s="164"/>
      <c r="C247" s="207" t="s">
        <v>374</v>
      </c>
      <c r="D247" s="207" t="s">
        <v>226</v>
      </c>
      <c r="E247" s="208" t="s">
        <v>375</v>
      </c>
      <c r="F247" s="209" t="s">
        <v>376</v>
      </c>
      <c r="G247" s="210" t="s">
        <v>164</v>
      </c>
      <c r="H247" s="211">
        <v>30.16</v>
      </c>
      <c r="I247" s="212"/>
      <c r="J247" s="213">
        <f>ROUND(I247*H247,2)</f>
        <v>0</v>
      </c>
      <c r="K247" s="209" t="s">
        <v>127</v>
      </c>
      <c r="L247" s="214"/>
      <c r="M247" s="215" t="s">
        <v>3</v>
      </c>
      <c r="N247" s="216" t="s">
        <v>43</v>
      </c>
      <c r="O247" s="72"/>
      <c r="P247" s="174">
        <f>O247*H247</f>
        <v>0</v>
      </c>
      <c r="Q247" s="174">
        <v>0.08</v>
      </c>
      <c r="R247" s="174">
        <f>Q247*H247</f>
        <v>2.4128000000000003</v>
      </c>
      <c r="S247" s="174">
        <v>0</v>
      </c>
      <c r="T247" s="17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76" t="s">
        <v>169</v>
      </c>
      <c r="AT247" s="176" t="s">
        <v>226</v>
      </c>
      <c r="AU247" s="176" t="s">
        <v>82</v>
      </c>
      <c r="AY247" s="19" t="s">
        <v>121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19" t="s">
        <v>80</v>
      </c>
      <c r="BK247" s="177">
        <f>ROUND(I247*H247,2)</f>
        <v>0</v>
      </c>
      <c r="BL247" s="19" t="s">
        <v>128</v>
      </c>
      <c r="BM247" s="176" t="s">
        <v>377</v>
      </c>
    </row>
    <row r="248" spans="1:51" s="13" customFormat="1" ht="12">
      <c r="A248" s="13"/>
      <c r="B248" s="183"/>
      <c r="C248" s="13"/>
      <c r="D248" s="184" t="s">
        <v>132</v>
      </c>
      <c r="E248" s="13"/>
      <c r="F248" s="186" t="s">
        <v>378</v>
      </c>
      <c r="G248" s="13"/>
      <c r="H248" s="187">
        <v>30.16</v>
      </c>
      <c r="I248" s="188"/>
      <c r="J248" s="13"/>
      <c r="K248" s="13"/>
      <c r="L248" s="183"/>
      <c r="M248" s="189"/>
      <c r="N248" s="190"/>
      <c r="O248" s="190"/>
      <c r="P248" s="190"/>
      <c r="Q248" s="190"/>
      <c r="R248" s="190"/>
      <c r="S248" s="190"/>
      <c r="T248" s="19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5" t="s">
        <v>132</v>
      </c>
      <c r="AU248" s="185" t="s">
        <v>82</v>
      </c>
      <c r="AV248" s="13" t="s">
        <v>82</v>
      </c>
      <c r="AW248" s="13" t="s">
        <v>4</v>
      </c>
      <c r="AX248" s="13" t="s">
        <v>80</v>
      </c>
      <c r="AY248" s="185" t="s">
        <v>121</v>
      </c>
    </row>
    <row r="249" spans="1:65" s="2" customFormat="1" ht="16.5" customHeight="1">
      <c r="A249" s="38"/>
      <c r="B249" s="164"/>
      <c r="C249" s="207" t="s">
        <v>379</v>
      </c>
      <c r="D249" s="207" t="s">
        <v>226</v>
      </c>
      <c r="E249" s="208" t="s">
        <v>380</v>
      </c>
      <c r="F249" s="209" t="s">
        <v>381</v>
      </c>
      <c r="G249" s="210" t="s">
        <v>164</v>
      </c>
      <c r="H249" s="211">
        <v>14.56</v>
      </c>
      <c r="I249" s="212"/>
      <c r="J249" s="213">
        <f>ROUND(I249*H249,2)</f>
        <v>0</v>
      </c>
      <c r="K249" s="209" t="s">
        <v>127</v>
      </c>
      <c r="L249" s="214"/>
      <c r="M249" s="215" t="s">
        <v>3</v>
      </c>
      <c r="N249" s="216" t="s">
        <v>43</v>
      </c>
      <c r="O249" s="72"/>
      <c r="P249" s="174">
        <f>O249*H249</f>
        <v>0</v>
      </c>
      <c r="Q249" s="174">
        <v>0.0483</v>
      </c>
      <c r="R249" s="174">
        <f>Q249*H249</f>
        <v>0.7032480000000001</v>
      </c>
      <c r="S249" s="174">
        <v>0</v>
      </c>
      <c r="T249" s="17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76" t="s">
        <v>169</v>
      </c>
      <c r="AT249" s="176" t="s">
        <v>226</v>
      </c>
      <c r="AU249" s="176" t="s">
        <v>82</v>
      </c>
      <c r="AY249" s="19" t="s">
        <v>121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9" t="s">
        <v>80</v>
      </c>
      <c r="BK249" s="177">
        <f>ROUND(I249*H249,2)</f>
        <v>0</v>
      </c>
      <c r="BL249" s="19" t="s">
        <v>128</v>
      </c>
      <c r="BM249" s="176" t="s">
        <v>382</v>
      </c>
    </row>
    <row r="250" spans="1:51" s="13" customFormat="1" ht="12">
      <c r="A250" s="13"/>
      <c r="B250" s="183"/>
      <c r="C250" s="13"/>
      <c r="D250" s="184" t="s">
        <v>132</v>
      </c>
      <c r="E250" s="13"/>
      <c r="F250" s="186" t="s">
        <v>383</v>
      </c>
      <c r="G250" s="13"/>
      <c r="H250" s="187">
        <v>14.56</v>
      </c>
      <c r="I250" s="188"/>
      <c r="J250" s="13"/>
      <c r="K250" s="13"/>
      <c r="L250" s="183"/>
      <c r="M250" s="189"/>
      <c r="N250" s="190"/>
      <c r="O250" s="190"/>
      <c r="P250" s="190"/>
      <c r="Q250" s="190"/>
      <c r="R250" s="190"/>
      <c r="S250" s="190"/>
      <c r="T250" s="19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5" t="s">
        <v>132</v>
      </c>
      <c r="AU250" s="185" t="s">
        <v>82</v>
      </c>
      <c r="AV250" s="13" t="s">
        <v>82</v>
      </c>
      <c r="AW250" s="13" t="s">
        <v>4</v>
      </c>
      <c r="AX250" s="13" t="s">
        <v>80</v>
      </c>
      <c r="AY250" s="185" t="s">
        <v>121</v>
      </c>
    </row>
    <row r="251" spans="1:65" s="2" customFormat="1" ht="16.5" customHeight="1">
      <c r="A251" s="38"/>
      <c r="B251" s="164"/>
      <c r="C251" s="207" t="s">
        <v>384</v>
      </c>
      <c r="D251" s="207" t="s">
        <v>226</v>
      </c>
      <c r="E251" s="208" t="s">
        <v>385</v>
      </c>
      <c r="F251" s="209" t="s">
        <v>386</v>
      </c>
      <c r="G251" s="210" t="s">
        <v>164</v>
      </c>
      <c r="H251" s="211">
        <v>6.24</v>
      </c>
      <c r="I251" s="212"/>
      <c r="J251" s="213">
        <f>ROUND(I251*H251,2)</f>
        <v>0</v>
      </c>
      <c r="K251" s="209" t="s">
        <v>127</v>
      </c>
      <c r="L251" s="214"/>
      <c r="M251" s="215" t="s">
        <v>3</v>
      </c>
      <c r="N251" s="216" t="s">
        <v>43</v>
      </c>
      <c r="O251" s="72"/>
      <c r="P251" s="174">
        <f>O251*H251</f>
        <v>0</v>
      </c>
      <c r="Q251" s="174">
        <v>0.06567</v>
      </c>
      <c r="R251" s="174">
        <f>Q251*H251</f>
        <v>0.40978080000000006</v>
      </c>
      <c r="S251" s="174">
        <v>0</v>
      </c>
      <c r="T251" s="17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76" t="s">
        <v>169</v>
      </c>
      <c r="AT251" s="176" t="s">
        <v>226</v>
      </c>
      <c r="AU251" s="176" t="s">
        <v>82</v>
      </c>
      <c r="AY251" s="19" t="s">
        <v>121</v>
      </c>
      <c r="BE251" s="177">
        <f>IF(N251="základní",J251,0)</f>
        <v>0</v>
      </c>
      <c r="BF251" s="177">
        <f>IF(N251="snížená",J251,0)</f>
        <v>0</v>
      </c>
      <c r="BG251" s="177">
        <f>IF(N251="zákl. přenesená",J251,0)</f>
        <v>0</v>
      </c>
      <c r="BH251" s="177">
        <f>IF(N251="sníž. přenesená",J251,0)</f>
        <v>0</v>
      </c>
      <c r="BI251" s="177">
        <f>IF(N251="nulová",J251,0)</f>
        <v>0</v>
      </c>
      <c r="BJ251" s="19" t="s">
        <v>80</v>
      </c>
      <c r="BK251" s="177">
        <f>ROUND(I251*H251,2)</f>
        <v>0</v>
      </c>
      <c r="BL251" s="19" t="s">
        <v>128</v>
      </c>
      <c r="BM251" s="176" t="s">
        <v>387</v>
      </c>
    </row>
    <row r="252" spans="1:51" s="13" customFormat="1" ht="12">
      <c r="A252" s="13"/>
      <c r="B252" s="183"/>
      <c r="C252" s="13"/>
      <c r="D252" s="184" t="s">
        <v>132</v>
      </c>
      <c r="E252" s="13"/>
      <c r="F252" s="186" t="s">
        <v>388</v>
      </c>
      <c r="G252" s="13"/>
      <c r="H252" s="187">
        <v>6.24</v>
      </c>
      <c r="I252" s="188"/>
      <c r="J252" s="13"/>
      <c r="K252" s="13"/>
      <c r="L252" s="183"/>
      <c r="M252" s="189"/>
      <c r="N252" s="190"/>
      <c r="O252" s="190"/>
      <c r="P252" s="190"/>
      <c r="Q252" s="190"/>
      <c r="R252" s="190"/>
      <c r="S252" s="190"/>
      <c r="T252" s="19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5" t="s">
        <v>132</v>
      </c>
      <c r="AU252" s="185" t="s">
        <v>82</v>
      </c>
      <c r="AV252" s="13" t="s">
        <v>82</v>
      </c>
      <c r="AW252" s="13" t="s">
        <v>4</v>
      </c>
      <c r="AX252" s="13" t="s">
        <v>80</v>
      </c>
      <c r="AY252" s="185" t="s">
        <v>121</v>
      </c>
    </row>
    <row r="253" spans="1:65" s="2" customFormat="1" ht="24.15" customHeight="1">
      <c r="A253" s="38"/>
      <c r="B253" s="164"/>
      <c r="C253" s="165" t="s">
        <v>389</v>
      </c>
      <c r="D253" s="165" t="s">
        <v>123</v>
      </c>
      <c r="E253" s="166" t="s">
        <v>390</v>
      </c>
      <c r="F253" s="167" t="s">
        <v>391</v>
      </c>
      <c r="G253" s="168" t="s">
        <v>164</v>
      </c>
      <c r="H253" s="169">
        <v>34</v>
      </c>
      <c r="I253" s="170"/>
      <c r="J253" s="171">
        <f>ROUND(I253*H253,2)</f>
        <v>0</v>
      </c>
      <c r="K253" s="167" t="s">
        <v>127</v>
      </c>
      <c r="L253" s="39"/>
      <c r="M253" s="172" t="s">
        <v>3</v>
      </c>
      <c r="N253" s="173" t="s">
        <v>43</v>
      </c>
      <c r="O253" s="72"/>
      <c r="P253" s="174">
        <f>O253*H253</f>
        <v>0</v>
      </c>
      <c r="Q253" s="174">
        <v>0.1295</v>
      </c>
      <c r="R253" s="174">
        <f>Q253*H253</f>
        <v>4.4030000000000005</v>
      </c>
      <c r="S253" s="174">
        <v>0</v>
      </c>
      <c r="T253" s="17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76" t="s">
        <v>128</v>
      </c>
      <c r="AT253" s="176" t="s">
        <v>123</v>
      </c>
      <c r="AU253" s="176" t="s">
        <v>82</v>
      </c>
      <c r="AY253" s="19" t="s">
        <v>121</v>
      </c>
      <c r="BE253" s="177">
        <f>IF(N253="základní",J253,0)</f>
        <v>0</v>
      </c>
      <c r="BF253" s="177">
        <f>IF(N253="snížená",J253,0)</f>
        <v>0</v>
      </c>
      <c r="BG253" s="177">
        <f>IF(N253="zákl. přenesená",J253,0)</f>
        <v>0</v>
      </c>
      <c r="BH253" s="177">
        <f>IF(N253="sníž. přenesená",J253,0)</f>
        <v>0</v>
      </c>
      <c r="BI253" s="177">
        <f>IF(N253="nulová",J253,0)</f>
        <v>0</v>
      </c>
      <c r="BJ253" s="19" t="s">
        <v>80</v>
      </c>
      <c r="BK253" s="177">
        <f>ROUND(I253*H253,2)</f>
        <v>0</v>
      </c>
      <c r="BL253" s="19" t="s">
        <v>128</v>
      </c>
      <c r="BM253" s="176" t="s">
        <v>392</v>
      </c>
    </row>
    <row r="254" spans="1:47" s="2" customFormat="1" ht="12">
      <c r="A254" s="38"/>
      <c r="B254" s="39"/>
      <c r="C254" s="38"/>
      <c r="D254" s="178" t="s">
        <v>130</v>
      </c>
      <c r="E254" s="38"/>
      <c r="F254" s="179" t="s">
        <v>393</v>
      </c>
      <c r="G254" s="38"/>
      <c r="H254" s="38"/>
      <c r="I254" s="180"/>
      <c r="J254" s="38"/>
      <c r="K254" s="38"/>
      <c r="L254" s="39"/>
      <c r="M254" s="181"/>
      <c r="N254" s="182"/>
      <c r="O254" s="72"/>
      <c r="P254" s="72"/>
      <c r="Q254" s="72"/>
      <c r="R254" s="72"/>
      <c r="S254" s="72"/>
      <c r="T254" s="73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130</v>
      </c>
      <c r="AU254" s="19" t="s">
        <v>82</v>
      </c>
    </row>
    <row r="255" spans="1:51" s="14" customFormat="1" ht="12">
      <c r="A255" s="14"/>
      <c r="B255" s="192"/>
      <c r="C255" s="14"/>
      <c r="D255" s="184" t="s">
        <v>132</v>
      </c>
      <c r="E255" s="193" t="s">
        <v>3</v>
      </c>
      <c r="F255" s="194" t="s">
        <v>394</v>
      </c>
      <c r="G255" s="14"/>
      <c r="H255" s="193" t="s">
        <v>3</v>
      </c>
      <c r="I255" s="195"/>
      <c r="J255" s="14"/>
      <c r="K255" s="14"/>
      <c r="L255" s="192"/>
      <c r="M255" s="196"/>
      <c r="N255" s="197"/>
      <c r="O255" s="197"/>
      <c r="P255" s="197"/>
      <c r="Q255" s="197"/>
      <c r="R255" s="197"/>
      <c r="S255" s="197"/>
      <c r="T255" s="19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193" t="s">
        <v>132</v>
      </c>
      <c r="AU255" s="193" t="s">
        <v>82</v>
      </c>
      <c r="AV255" s="14" t="s">
        <v>80</v>
      </c>
      <c r="AW255" s="14" t="s">
        <v>33</v>
      </c>
      <c r="AX255" s="14" t="s">
        <v>72</v>
      </c>
      <c r="AY255" s="193" t="s">
        <v>121</v>
      </c>
    </row>
    <row r="256" spans="1:51" s="13" customFormat="1" ht="12">
      <c r="A256" s="13"/>
      <c r="B256" s="183"/>
      <c r="C256" s="13"/>
      <c r="D256" s="184" t="s">
        <v>132</v>
      </c>
      <c r="E256" s="185" t="s">
        <v>3</v>
      </c>
      <c r="F256" s="186" t="s">
        <v>319</v>
      </c>
      <c r="G256" s="13"/>
      <c r="H256" s="187">
        <v>34</v>
      </c>
      <c r="I256" s="188"/>
      <c r="J256" s="13"/>
      <c r="K256" s="13"/>
      <c r="L256" s="183"/>
      <c r="M256" s="189"/>
      <c r="N256" s="190"/>
      <c r="O256" s="190"/>
      <c r="P256" s="190"/>
      <c r="Q256" s="190"/>
      <c r="R256" s="190"/>
      <c r="S256" s="190"/>
      <c r="T256" s="19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5" t="s">
        <v>132</v>
      </c>
      <c r="AU256" s="185" t="s">
        <v>82</v>
      </c>
      <c r="AV256" s="13" t="s">
        <v>82</v>
      </c>
      <c r="AW256" s="13" t="s">
        <v>33</v>
      </c>
      <c r="AX256" s="13" t="s">
        <v>80</v>
      </c>
      <c r="AY256" s="185" t="s">
        <v>121</v>
      </c>
    </row>
    <row r="257" spans="1:65" s="2" customFormat="1" ht="16.5" customHeight="1">
      <c r="A257" s="38"/>
      <c r="B257" s="164"/>
      <c r="C257" s="207" t="s">
        <v>395</v>
      </c>
      <c r="D257" s="207" t="s">
        <v>226</v>
      </c>
      <c r="E257" s="208" t="s">
        <v>396</v>
      </c>
      <c r="F257" s="209" t="s">
        <v>397</v>
      </c>
      <c r="G257" s="210" t="s">
        <v>164</v>
      </c>
      <c r="H257" s="211">
        <v>35.36</v>
      </c>
      <c r="I257" s="212"/>
      <c r="J257" s="213">
        <f>ROUND(I257*H257,2)</f>
        <v>0</v>
      </c>
      <c r="K257" s="209" t="s">
        <v>127</v>
      </c>
      <c r="L257" s="214"/>
      <c r="M257" s="215" t="s">
        <v>3</v>
      </c>
      <c r="N257" s="216" t="s">
        <v>43</v>
      </c>
      <c r="O257" s="72"/>
      <c r="P257" s="174">
        <f>O257*H257</f>
        <v>0</v>
      </c>
      <c r="Q257" s="174">
        <v>0.045</v>
      </c>
      <c r="R257" s="174">
        <f>Q257*H257</f>
        <v>1.5912</v>
      </c>
      <c r="S257" s="174">
        <v>0</v>
      </c>
      <c r="T257" s="17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76" t="s">
        <v>169</v>
      </c>
      <c r="AT257" s="176" t="s">
        <v>226</v>
      </c>
      <c r="AU257" s="176" t="s">
        <v>82</v>
      </c>
      <c r="AY257" s="19" t="s">
        <v>121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9" t="s">
        <v>80</v>
      </c>
      <c r="BK257" s="177">
        <f>ROUND(I257*H257,2)</f>
        <v>0</v>
      </c>
      <c r="BL257" s="19" t="s">
        <v>128</v>
      </c>
      <c r="BM257" s="176" t="s">
        <v>398</v>
      </c>
    </row>
    <row r="258" spans="1:51" s="13" customFormat="1" ht="12">
      <c r="A258" s="13"/>
      <c r="B258" s="183"/>
      <c r="C258" s="13"/>
      <c r="D258" s="184" t="s">
        <v>132</v>
      </c>
      <c r="E258" s="13"/>
      <c r="F258" s="186" t="s">
        <v>399</v>
      </c>
      <c r="G258" s="13"/>
      <c r="H258" s="187">
        <v>35.36</v>
      </c>
      <c r="I258" s="188"/>
      <c r="J258" s="13"/>
      <c r="K258" s="13"/>
      <c r="L258" s="183"/>
      <c r="M258" s="189"/>
      <c r="N258" s="190"/>
      <c r="O258" s="190"/>
      <c r="P258" s="190"/>
      <c r="Q258" s="190"/>
      <c r="R258" s="190"/>
      <c r="S258" s="190"/>
      <c r="T258" s="19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5" t="s">
        <v>132</v>
      </c>
      <c r="AU258" s="185" t="s">
        <v>82</v>
      </c>
      <c r="AV258" s="13" t="s">
        <v>82</v>
      </c>
      <c r="AW258" s="13" t="s">
        <v>4</v>
      </c>
      <c r="AX258" s="13" t="s">
        <v>80</v>
      </c>
      <c r="AY258" s="185" t="s">
        <v>121</v>
      </c>
    </row>
    <row r="259" spans="1:65" s="2" customFormat="1" ht="24.15" customHeight="1">
      <c r="A259" s="38"/>
      <c r="B259" s="164"/>
      <c r="C259" s="165" t="s">
        <v>267</v>
      </c>
      <c r="D259" s="165" t="s">
        <v>123</v>
      </c>
      <c r="E259" s="166" t="s">
        <v>400</v>
      </c>
      <c r="F259" s="167" t="s">
        <v>401</v>
      </c>
      <c r="G259" s="168" t="s">
        <v>164</v>
      </c>
      <c r="H259" s="169">
        <v>51</v>
      </c>
      <c r="I259" s="170"/>
      <c r="J259" s="171">
        <f>ROUND(I259*H259,2)</f>
        <v>0</v>
      </c>
      <c r="K259" s="167" t="s">
        <v>127</v>
      </c>
      <c r="L259" s="39"/>
      <c r="M259" s="172" t="s">
        <v>3</v>
      </c>
      <c r="N259" s="173" t="s">
        <v>43</v>
      </c>
      <c r="O259" s="72"/>
      <c r="P259" s="174">
        <f>O259*H259</f>
        <v>0</v>
      </c>
      <c r="Q259" s="174">
        <v>0.00018</v>
      </c>
      <c r="R259" s="174">
        <f>Q259*H259</f>
        <v>0.00918</v>
      </c>
      <c r="S259" s="174">
        <v>0</v>
      </c>
      <c r="T259" s="17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76" t="s">
        <v>128</v>
      </c>
      <c r="AT259" s="176" t="s">
        <v>123</v>
      </c>
      <c r="AU259" s="176" t="s">
        <v>82</v>
      </c>
      <c r="AY259" s="19" t="s">
        <v>121</v>
      </c>
      <c r="BE259" s="177">
        <f>IF(N259="základní",J259,0)</f>
        <v>0</v>
      </c>
      <c r="BF259" s="177">
        <f>IF(N259="snížená",J259,0)</f>
        <v>0</v>
      </c>
      <c r="BG259" s="177">
        <f>IF(N259="zákl. přenesená",J259,0)</f>
        <v>0</v>
      </c>
      <c r="BH259" s="177">
        <f>IF(N259="sníž. přenesená",J259,0)</f>
        <v>0</v>
      </c>
      <c r="BI259" s="177">
        <f>IF(N259="nulová",J259,0)</f>
        <v>0</v>
      </c>
      <c r="BJ259" s="19" t="s">
        <v>80</v>
      </c>
      <c r="BK259" s="177">
        <f>ROUND(I259*H259,2)</f>
        <v>0</v>
      </c>
      <c r="BL259" s="19" t="s">
        <v>128</v>
      </c>
      <c r="BM259" s="176" t="s">
        <v>402</v>
      </c>
    </row>
    <row r="260" spans="1:47" s="2" customFormat="1" ht="12">
      <c r="A260" s="38"/>
      <c r="B260" s="39"/>
      <c r="C260" s="38"/>
      <c r="D260" s="178" t="s">
        <v>130</v>
      </c>
      <c r="E260" s="38"/>
      <c r="F260" s="179" t="s">
        <v>403</v>
      </c>
      <c r="G260" s="38"/>
      <c r="H260" s="38"/>
      <c r="I260" s="180"/>
      <c r="J260" s="38"/>
      <c r="K260" s="38"/>
      <c r="L260" s="39"/>
      <c r="M260" s="181"/>
      <c r="N260" s="182"/>
      <c r="O260" s="72"/>
      <c r="P260" s="72"/>
      <c r="Q260" s="72"/>
      <c r="R260" s="72"/>
      <c r="S260" s="72"/>
      <c r="T260" s="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130</v>
      </c>
      <c r="AU260" s="19" t="s">
        <v>82</v>
      </c>
    </row>
    <row r="261" spans="1:51" s="13" customFormat="1" ht="12">
      <c r="A261" s="13"/>
      <c r="B261" s="183"/>
      <c r="C261" s="13"/>
      <c r="D261" s="184" t="s">
        <v>132</v>
      </c>
      <c r="E261" s="185" t="s">
        <v>3</v>
      </c>
      <c r="F261" s="186" t="s">
        <v>404</v>
      </c>
      <c r="G261" s="13"/>
      <c r="H261" s="187">
        <v>51</v>
      </c>
      <c r="I261" s="188"/>
      <c r="J261" s="13"/>
      <c r="K261" s="13"/>
      <c r="L261" s="183"/>
      <c r="M261" s="189"/>
      <c r="N261" s="190"/>
      <c r="O261" s="190"/>
      <c r="P261" s="190"/>
      <c r="Q261" s="190"/>
      <c r="R261" s="190"/>
      <c r="S261" s="190"/>
      <c r="T261" s="19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5" t="s">
        <v>132</v>
      </c>
      <c r="AU261" s="185" t="s">
        <v>82</v>
      </c>
      <c r="AV261" s="13" t="s">
        <v>82</v>
      </c>
      <c r="AW261" s="13" t="s">
        <v>33</v>
      </c>
      <c r="AX261" s="13" t="s">
        <v>80</v>
      </c>
      <c r="AY261" s="185" t="s">
        <v>121</v>
      </c>
    </row>
    <row r="262" spans="1:65" s="2" customFormat="1" ht="16.5" customHeight="1">
      <c r="A262" s="38"/>
      <c r="B262" s="164"/>
      <c r="C262" s="165" t="s">
        <v>405</v>
      </c>
      <c r="D262" s="165" t="s">
        <v>123</v>
      </c>
      <c r="E262" s="166" t="s">
        <v>406</v>
      </c>
      <c r="F262" s="167" t="s">
        <v>407</v>
      </c>
      <c r="G262" s="168" t="s">
        <v>164</v>
      </c>
      <c r="H262" s="169">
        <v>51</v>
      </c>
      <c r="I262" s="170"/>
      <c r="J262" s="171">
        <f>ROUND(I262*H262,2)</f>
        <v>0</v>
      </c>
      <c r="K262" s="167" t="s">
        <v>127</v>
      </c>
      <c r="L262" s="39"/>
      <c r="M262" s="172" t="s">
        <v>3</v>
      </c>
      <c r="N262" s="173" t="s">
        <v>43</v>
      </c>
      <c r="O262" s="72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76" t="s">
        <v>128</v>
      </c>
      <c r="AT262" s="176" t="s">
        <v>123</v>
      </c>
      <c r="AU262" s="176" t="s">
        <v>82</v>
      </c>
      <c r="AY262" s="19" t="s">
        <v>121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19" t="s">
        <v>80</v>
      </c>
      <c r="BK262" s="177">
        <f>ROUND(I262*H262,2)</f>
        <v>0</v>
      </c>
      <c r="BL262" s="19" t="s">
        <v>128</v>
      </c>
      <c r="BM262" s="176" t="s">
        <v>408</v>
      </c>
    </row>
    <row r="263" spans="1:47" s="2" customFormat="1" ht="12">
      <c r="A263" s="38"/>
      <c r="B263" s="39"/>
      <c r="C263" s="38"/>
      <c r="D263" s="178" t="s">
        <v>130</v>
      </c>
      <c r="E263" s="38"/>
      <c r="F263" s="179" t="s">
        <v>409</v>
      </c>
      <c r="G263" s="38"/>
      <c r="H263" s="38"/>
      <c r="I263" s="180"/>
      <c r="J263" s="38"/>
      <c r="K263" s="38"/>
      <c r="L263" s="39"/>
      <c r="M263" s="181"/>
      <c r="N263" s="182"/>
      <c r="O263" s="72"/>
      <c r="P263" s="72"/>
      <c r="Q263" s="72"/>
      <c r="R263" s="72"/>
      <c r="S263" s="72"/>
      <c r="T263" s="73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9" t="s">
        <v>130</v>
      </c>
      <c r="AU263" s="19" t="s">
        <v>82</v>
      </c>
    </row>
    <row r="264" spans="1:51" s="13" customFormat="1" ht="12">
      <c r="A264" s="13"/>
      <c r="B264" s="183"/>
      <c r="C264" s="13"/>
      <c r="D264" s="184" t="s">
        <v>132</v>
      </c>
      <c r="E264" s="185" t="s">
        <v>3</v>
      </c>
      <c r="F264" s="186" t="s">
        <v>404</v>
      </c>
      <c r="G264" s="13"/>
      <c r="H264" s="187">
        <v>51</v>
      </c>
      <c r="I264" s="188"/>
      <c r="J264" s="13"/>
      <c r="K264" s="13"/>
      <c r="L264" s="183"/>
      <c r="M264" s="189"/>
      <c r="N264" s="190"/>
      <c r="O264" s="190"/>
      <c r="P264" s="190"/>
      <c r="Q264" s="190"/>
      <c r="R264" s="190"/>
      <c r="S264" s="190"/>
      <c r="T264" s="19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5" t="s">
        <v>132</v>
      </c>
      <c r="AU264" s="185" t="s">
        <v>82</v>
      </c>
      <c r="AV264" s="13" t="s">
        <v>82</v>
      </c>
      <c r="AW264" s="13" t="s">
        <v>33</v>
      </c>
      <c r="AX264" s="13" t="s">
        <v>80</v>
      </c>
      <c r="AY264" s="185" t="s">
        <v>121</v>
      </c>
    </row>
    <row r="265" spans="1:63" s="12" customFormat="1" ht="22.8" customHeight="1">
      <c r="A265" s="12"/>
      <c r="B265" s="151"/>
      <c r="C265" s="12"/>
      <c r="D265" s="152" t="s">
        <v>71</v>
      </c>
      <c r="E265" s="162" t="s">
        <v>410</v>
      </c>
      <c r="F265" s="162" t="s">
        <v>411</v>
      </c>
      <c r="G265" s="12"/>
      <c r="H265" s="12"/>
      <c r="I265" s="154"/>
      <c r="J265" s="163">
        <f>BK265</f>
        <v>0</v>
      </c>
      <c r="K265" s="12"/>
      <c r="L265" s="151"/>
      <c r="M265" s="156"/>
      <c r="N265" s="157"/>
      <c r="O265" s="157"/>
      <c r="P265" s="158">
        <f>SUM(P266:P287)</f>
        <v>0</v>
      </c>
      <c r="Q265" s="157"/>
      <c r="R265" s="158">
        <f>SUM(R266:R287)</f>
        <v>0</v>
      </c>
      <c r="S265" s="157"/>
      <c r="T265" s="159">
        <f>SUM(T266:T287)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2" t="s">
        <v>80</v>
      </c>
      <c r="AT265" s="160" t="s">
        <v>71</v>
      </c>
      <c r="AU265" s="160" t="s">
        <v>80</v>
      </c>
      <c r="AY265" s="152" t="s">
        <v>121</v>
      </c>
      <c r="BK265" s="161">
        <f>SUM(BK266:BK287)</f>
        <v>0</v>
      </c>
    </row>
    <row r="266" spans="1:65" s="2" customFormat="1" ht="24.15" customHeight="1">
      <c r="A266" s="38"/>
      <c r="B266" s="164"/>
      <c r="C266" s="165" t="s">
        <v>404</v>
      </c>
      <c r="D266" s="165" t="s">
        <v>123</v>
      </c>
      <c r="E266" s="166" t="s">
        <v>412</v>
      </c>
      <c r="F266" s="167" t="s">
        <v>413</v>
      </c>
      <c r="G266" s="168" t="s">
        <v>229</v>
      </c>
      <c r="H266" s="169">
        <v>30.485</v>
      </c>
      <c r="I266" s="170"/>
      <c r="J266" s="171">
        <f>ROUND(I266*H266,2)</f>
        <v>0</v>
      </c>
      <c r="K266" s="167" t="s">
        <v>127</v>
      </c>
      <c r="L266" s="39"/>
      <c r="M266" s="172" t="s">
        <v>3</v>
      </c>
      <c r="N266" s="173" t="s">
        <v>43</v>
      </c>
      <c r="O266" s="72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76" t="s">
        <v>128</v>
      </c>
      <c r="AT266" s="176" t="s">
        <v>123</v>
      </c>
      <c r="AU266" s="176" t="s">
        <v>82</v>
      </c>
      <c r="AY266" s="19" t="s">
        <v>121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9" t="s">
        <v>80</v>
      </c>
      <c r="BK266" s="177">
        <f>ROUND(I266*H266,2)</f>
        <v>0</v>
      </c>
      <c r="BL266" s="19" t="s">
        <v>128</v>
      </c>
      <c r="BM266" s="176" t="s">
        <v>414</v>
      </c>
    </row>
    <row r="267" spans="1:47" s="2" customFormat="1" ht="12">
      <c r="A267" s="38"/>
      <c r="B267" s="39"/>
      <c r="C267" s="38"/>
      <c r="D267" s="178" t="s">
        <v>130</v>
      </c>
      <c r="E267" s="38"/>
      <c r="F267" s="179" t="s">
        <v>415</v>
      </c>
      <c r="G267" s="38"/>
      <c r="H267" s="38"/>
      <c r="I267" s="180"/>
      <c r="J267" s="38"/>
      <c r="K267" s="38"/>
      <c r="L267" s="39"/>
      <c r="M267" s="181"/>
      <c r="N267" s="182"/>
      <c r="O267" s="72"/>
      <c r="P267" s="72"/>
      <c r="Q267" s="72"/>
      <c r="R267" s="72"/>
      <c r="S267" s="72"/>
      <c r="T267" s="73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9" t="s">
        <v>130</v>
      </c>
      <c r="AU267" s="19" t="s">
        <v>82</v>
      </c>
    </row>
    <row r="268" spans="1:65" s="2" customFormat="1" ht="24.15" customHeight="1">
      <c r="A268" s="38"/>
      <c r="B268" s="164"/>
      <c r="C268" s="165" t="s">
        <v>416</v>
      </c>
      <c r="D268" s="165" t="s">
        <v>123</v>
      </c>
      <c r="E268" s="166" t="s">
        <v>417</v>
      </c>
      <c r="F268" s="167" t="s">
        <v>418</v>
      </c>
      <c r="G268" s="168" t="s">
        <v>229</v>
      </c>
      <c r="H268" s="169">
        <v>426.79</v>
      </c>
      <c r="I268" s="170"/>
      <c r="J268" s="171">
        <f>ROUND(I268*H268,2)</f>
        <v>0</v>
      </c>
      <c r="K268" s="167" t="s">
        <v>127</v>
      </c>
      <c r="L268" s="39"/>
      <c r="M268" s="172" t="s">
        <v>3</v>
      </c>
      <c r="N268" s="173" t="s">
        <v>43</v>
      </c>
      <c r="O268" s="72"/>
      <c r="P268" s="174">
        <f>O268*H268</f>
        <v>0</v>
      </c>
      <c r="Q268" s="174">
        <v>0</v>
      </c>
      <c r="R268" s="174">
        <f>Q268*H268</f>
        <v>0</v>
      </c>
      <c r="S268" s="174">
        <v>0</v>
      </c>
      <c r="T268" s="17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76" t="s">
        <v>128</v>
      </c>
      <c r="AT268" s="176" t="s">
        <v>123</v>
      </c>
      <c r="AU268" s="176" t="s">
        <v>82</v>
      </c>
      <c r="AY268" s="19" t="s">
        <v>121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9" t="s">
        <v>80</v>
      </c>
      <c r="BK268" s="177">
        <f>ROUND(I268*H268,2)</f>
        <v>0</v>
      </c>
      <c r="BL268" s="19" t="s">
        <v>128</v>
      </c>
      <c r="BM268" s="176" t="s">
        <v>419</v>
      </c>
    </row>
    <row r="269" spans="1:47" s="2" customFormat="1" ht="12">
      <c r="A269" s="38"/>
      <c r="B269" s="39"/>
      <c r="C269" s="38"/>
      <c r="D269" s="178" t="s">
        <v>130</v>
      </c>
      <c r="E269" s="38"/>
      <c r="F269" s="179" t="s">
        <v>420</v>
      </c>
      <c r="G269" s="38"/>
      <c r="H269" s="38"/>
      <c r="I269" s="180"/>
      <c r="J269" s="38"/>
      <c r="K269" s="38"/>
      <c r="L269" s="39"/>
      <c r="M269" s="181"/>
      <c r="N269" s="182"/>
      <c r="O269" s="72"/>
      <c r="P269" s="72"/>
      <c r="Q269" s="72"/>
      <c r="R269" s="72"/>
      <c r="S269" s="72"/>
      <c r="T269" s="73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9" t="s">
        <v>130</v>
      </c>
      <c r="AU269" s="19" t="s">
        <v>82</v>
      </c>
    </row>
    <row r="270" spans="1:51" s="13" customFormat="1" ht="12">
      <c r="A270" s="13"/>
      <c r="B270" s="183"/>
      <c r="C270" s="13"/>
      <c r="D270" s="184" t="s">
        <v>132</v>
      </c>
      <c r="E270" s="185" t="s">
        <v>3</v>
      </c>
      <c r="F270" s="186" t="s">
        <v>421</v>
      </c>
      <c r="G270" s="13"/>
      <c r="H270" s="187">
        <v>426.79</v>
      </c>
      <c r="I270" s="188"/>
      <c r="J270" s="13"/>
      <c r="K270" s="13"/>
      <c r="L270" s="183"/>
      <c r="M270" s="189"/>
      <c r="N270" s="190"/>
      <c r="O270" s="190"/>
      <c r="P270" s="190"/>
      <c r="Q270" s="190"/>
      <c r="R270" s="190"/>
      <c r="S270" s="190"/>
      <c r="T270" s="19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5" t="s">
        <v>132</v>
      </c>
      <c r="AU270" s="185" t="s">
        <v>82</v>
      </c>
      <c r="AV270" s="13" t="s">
        <v>82</v>
      </c>
      <c r="AW270" s="13" t="s">
        <v>33</v>
      </c>
      <c r="AX270" s="13" t="s">
        <v>80</v>
      </c>
      <c r="AY270" s="185" t="s">
        <v>121</v>
      </c>
    </row>
    <row r="271" spans="1:65" s="2" customFormat="1" ht="16.5" customHeight="1">
      <c r="A271" s="38"/>
      <c r="B271" s="164"/>
      <c r="C271" s="165" t="s">
        <v>422</v>
      </c>
      <c r="D271" s="165" t="s">
        <v>123</v>
      </c>
      <c r="E271" s="166" t="s">
        <v>423</v>
      </c>
      <c r="F271" s="167" t="s">
        <v>424</v>
      </c>
      <c r="G271" s="168" t="s">
        <v>229</v>
      </c>
      <c r="H271" s="169">
        <v>30.485</v>
      </c>
      <c r="I271" s="170"/>
      <c r="J271" s="171">
        <f>ROUND(I271*H271,2)</f>
        <v>0</v>
      </c>
      <c r="K271" s="167" t="s">
        <v>127</v>
      </c>
      <c r="L271" s="39"/>
      <c r="M271" s="172" t="s">
        <v>3</v>
      </c>
      <c r="N271" s="173" t="s">
        <v>43</v>
      </c>
      <c r="O271" s="72"/>
      <c r="P271" s="174">
        <f>O271*H271</f>
        <v>0</v>
      </c>
      <c r="Q271" s="174">
        <v>0</v>
      </c>
      <c r="R271" s="174">
        <f>Q271*H271</f>
        <v>0</v>
      </c>
      <c r="S271" s="174">
        <v>0</v>
      </c>
      <c r="T271" s="17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76" t="s">
        <v>128</v>
      </c>
      <c r="AT271" s="176" t="s">
        <v>123</v>
      </c>
      <c r="AU271" s="176" t="s">
        <v>82</v>
      </c>
      <c r="AY271" s="19" t="s">
        <v>121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9" t="s">
        <v>80</v>
      </c>
      <c r="BK271" s="177">
        <f>ROUND(I271*H271,2)</f>
        <v>0</v>
      </c>
      <c r="BL271" s="19" t="s">
        <v>128</v>
      </c>
      <c r="BM271" s="176" t="s">
        <v>425</v>
      </c>
    </row>
    <row r="272" spans="1:47" s="2" customFormat="1" ht="12">
      <c r="A272" s="38"/>
      <c r="B272" s="39"/>
      <c r="C272" s="38"/>
      <c r="D272" s="178" t="s">
        <v>130</v>
      </c>
      <c r="E272" s="38"/>
      <c r="F272" s="179" t="s">
        <v>426</v>
      </c>
      <c r="G272" s="38"/>
      <c r="H272" s="38"/>
      <c r="I272" s="180"/>
      <c r="J272" s="38"/>
      <c r="K272" s="38"/>
      <c r="L272" s="39"/>
      <c r="M272" s="181"/>
      <c r="N272" s="182"/>
      <c r="O272" s="72"/>
      <c r="P272" s="72"/>
      <c r="Q272" s="72"/>
      <c r="R272" s="72"/>
      <c r="S272" s="72"/>
      <c r="T272" s="73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9" t="s">
        <v>130</v>
      </c>
      <c r="AU272" s="19" t="s">
        <v>82</v>
      </c>
    </row>
    <row r="273" spans="1:51" s="13" customFormat="1" ht="12">
      <c r="A273" s="13"/>
      <c r="B273" s="183"/>
      <c r="C273" s="13"/>
      <c r="D273" s="184" t="s">
        <v>132</v>
      </c>
      <c r="E273" s="185" t="s">
        <v>3</v>
      </c>
      <c r="F273" s="186" t="s">
        <v>427</v>
      </c>
      <c r="G273" s="13"/>
      <c r="H273" s="187">
        <v>30.485</v>
      </c>
      <c r="I273" s="188"/>
      <c r="J273" s="13"/>
      <c r="K273" s="13"/>
      <c r="L273" s="183"/>
      <c r="M273" s="189"/>
      <c r="N273" s="190"/>
      <c r="O273" s="190"/>
      <c r="P273" s="190"/>
      <c r="Q273" s="190"/>
      <c r="R273" s="190"/>
      <c r="S273" s="190"/>
      <c r="T273" s="19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5" t="s">
        <v>132</v>
      </c>
      <c r="AU273" s="185" t="s">
        <v>82</v>
      </c>
      <c r="AV273" s="13" t="s">
        <v>82</v>
      </c>
      <c r="AW273" s="13" t="s">
        <v>33</v>
      </c>
      <c r="AX273" s="13" t="s">
        <v>80</v>
      </c>
      <c r="AY273" s="185" t="s">
        <v>121</v>
      </c>
    </row>
    <row r="274" spans="1:65" s="2" customFormat="1" ht="24.15" customHeight="1">
      <c r="A274" s="38"/>
      <c r="B274" s="164"/>
      <c r="C274" s="165" t="s">
        <v>428</v>
      </c>
      <c r="D274" s="165" t="s">
        <v>123</v>
      </c>
      <c r="E274" s="166" t="s">
        <v>429</v>
      </c>
      <c r="F274" s="167" t="s">
        <v>430</v>
      </c>
      <c r="G274" s="168" t="s">
        <v>229</v>
      </c>
      <c r="H274" s="169">
        <v>21.45</v>
      </c>
      <c r="I274" s="170"/>
      <c r="J274" s="171">
        <f>ROUND(I274*H274,2)</f>
        <v>0</v>
      </c>
      <c r="K274" s="167" t="s">
        <v>127</v>
      </c>
      <c r="L274" s="39"/>
      <c r="M274" s="172" t="s">
        <v>3</v>
      </c>
      <c r="N274" s="173" t="s">
        <v>43</v>
      </c>
      <c r="O274" s="72"/>
      <c r="P274" s="174">
        <f>O274*H274</f>
        <v>0</v>
      </c>
      <c r="Q274" s="174">
        <v>0</v>
      </c>
      <c r="R274" s="174">
        <f>Q274*H274</f>
        <v>0</v>
      </c>
      <c r="S274" s="174">
        <v>0</v>
      </c>
      <c r="T274" s="17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76" t="s">
        <v>128</v>
      </c>
      <c r="AT274" s="176" t="s">
        <v>123</v>
      </c>
      <c r="AU274" s="176" t="s">
        <v>82</v>
      </c>
      <c r="AY274" s="19" t="s">
        <v>121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9" t="s">
        <v>80</v>
      </c>
      <c r="BK274" s="177">
        <f>ROUND(I274*H274,2)</f>
        <v>0</v>
      </c>
      <c r="BL274" s="19" t="s">
        <v>128</v>
      </c>
      <c r="BM274" s="176" t="s">
        <v>431</v>
      </c>
    </row>
    <row r="275" spans="1:47" s="2" customFormat="1" ht="12">
      <c r="A275" s="38"/>
      <c r="B275" s="39"/>
      <c r="C275" s="38"/>
      <c r="D275" s="178" t="s">
        <v>130</v>
      </c>
      <c r="E275" s="38"/>
      <c r="F275" s="179" t="s">
        <v>432</v>
      </c>
      <c r="G275" s="38"/>
      <c r="H275" s="38"/>
      <c r="I275" s="180"/>
      <c r="J275" s="38"/>
      <c r="K275" s="38"/>
      <c r="L275" s="39"/>
      <c r="M275" s="181"/>
      <c r="N275" s="182"/>
      <c r="O275" s="72"/>
      <c r="P275" s="72"/>
      <c r="Q275" s="72"/>
      <c r="R275" s="72"/>
      <c r="S275" s="72"/>
      <c r="T275" s="73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130</v>
      </c>
      <c r="AU275" s="19" t="s">
        <v>82</v>
      </c>
    </row>
    <row r="276" spans="1:51" s="13" customFormat="1" ht="12">
      <c r="A276" s="13"/>
      <c r="B276" s="183"/>
      <c r="C276" s="13"/>
      <c r="D276" s="184" t="s">
        <v>132</v>
      </c>
      <c r="E276" s="185" t="s">
        <v>3</v>
      </c>
      <c r="F276" s="186" t="s">
        <v>433</v>
      </c>
      <c r="G276" s="13"/>
      <c r="H276" s="187">
        <v>2.6</v>
      </c>
      <c r="I276" s="188"/>
      <c r="J276" s="13"/>
      <c r="K276" s="13"/>
      <c r="L276" s="183"/>
      <c r="M276" s="189"/>
      <c r="N276" s="190"/>
      <c r="O276" s="190"/>
      <c r="P276" s="190"/>
      <c r="Q276" s="190"/>
      <c r="R276" s="190"/>
      <c r="S276" s="190"/>
      <c r="T276" s="19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5" t="s">
        <v>132</v>
      </c>
      <c r="AU276" s="185" t="s">
        <v>82</v>
      </c>
      <c r="AV276" s="13" t="s">
        <v>82</v>
      </c>
      <c r="AW276" s="13" t="s">
        <v>33</v>
      </c>
      <c r="AX276" s="13" t="s">
        <v>72</v>
      </c>
      <c r="AY276" s="185" t="s">
        <v>121</v>
      </c>
    </row>
    <row r="277" spans="1:51" s="13" customFormat="1" ht="12">
      <c r="A277" s="13"/>
      <c r="B277" s="183"/>
      <c r="C277" s="13"/>
      <c r="D277" s="184" t="s">
        <v>132</v>
      </c>
      <c r="E277" s="185" t="s">
        <v>3</v>
      </c>
      <c r="F277" s="186" t="s">
        <v>434</v>
      </c>
      <c r="G277" s="13"/>
      <c r="H277" s="187">
        <v>18.85</v>
      </c>
      <c r="I277" s="188"/>
      <c r="J277" s="13"/>
      <c r="K277" s="13"/>
      <c r="L277" s="183"/>
      <c r="M277" s="189"/>
      <c r="N277" s="190"/>
      <c r="O277" s="190"/>
      <c r="P277" s="190"/>
      <c r="Q277" s="190"/>
      <c r="R277" s="190"/>
      <c r="S277" s="190"/>
      <c r="T277" s="19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5" t="s">
        <v>132</v>
      </c>
      <c r="AU277" s="185" t="s">
        <v>82</v>
      </c>
      <c r="AV277" s="13" t="s">
        <v>82</v>
      </c>
      <c r="AW277" s="13" t="s">
        <v>33</v>
      </c>
      <c r="AX277" s="13" t="s">
        <v>72</v>
      </c>
      <c r="AY277" s="185" t="s">
        <v>121</v>
      </c>
    </row>
    <row r="278" spans="1:51" s="15" customFormat="1" ht="12">
      <c r="A278" s="15"/>
      <c r="B278" s="199"/>
      <c r="C278" s="15"/>
      <c r="D278" s="184" t="s">
        <v>132</v>
      </c>
      <c r="E278" s="200" t="s">
        <v>3</v>
      </c>
      <c r="F278" s="201" t="s">
        <v>155</v>
      </c>
      <c r="G278" s="15"/>
      <c r="H278" s="202">
        <v>21.45</v>
      </c>
      <c r="I278" s="203"/>
      <c r="J278" s="15"/>
      <c r="K278" s="15"/>
      <c r="L278" s="199"/>
      <c r="M278" s="204"/>
      <c r="N278" s="205"/>
      <c r="O278" s="205"/>
      <c r="P278" s="205"/>
      <c r="Q278" s="205"/>
      <c r="R278" s="205"/>
      <c r="S278" s="205"/>
      <c r="T278" s="20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00" t="s">
        <v>132</v>
      </c>
      <c r="AU278" s="200" t="s">
        <v>82</v>
      </c>
      <c r="AV278" s="15" t="s">
        <v>128</v>
      </c>
      <c r="AW278" s="15" t="s">
        <v>33</v>
      </c>
      <c r="AX278" s="15" t="s">
        <v>80</v>
      </c>
      <c r="AY278" s="200" t="s">
        <v>121</v>
      </c>
    </row>
    <row r="279" spans="1:65" s="2" customFormat="1" ht="24.15" customHeight="1">
      <c r="A279" s="38"/>
      <c r="B279" s="164"/>
      <c r="C279" s="165" t="s">
        <v>435</v>
      </c>
      <c r="D279" s="165" t="s">
        <v>123</v>
      </c>
      <c r="E279" s="166" t="s">
        <v>436</v>
      </c>
      <c r="F279" s="167" t="s">
        <v>235</v>
      </c>
      <c r="G279" s="168" t="s">
        <v>229</v>
      </c>
      <c r="H279" s="169">
        <v>5.8</v>
      </c>
      <c r="I279" s="170"/>
      <c r="J279" s="171">
        <f>ROUND(I279*H279,2)</f>
        <v>0</v>
      </c>
      <c r="K279" s="167" t="s">
        <v>127</v>
      </c>
      <c r="L279" s="39"/>
      <c r="M279" s="172" t="s">
        <v>3</v>
      </c>
      <c r="N279" s="173" t="s">
        <v>43</v>
      </c>
      <c r="O279" s="72"/>
      <c r="P279" s="174">
        <f>O279*H279</f>
        <v>0</v>
      </c>
      <c r="Q279" s="174">
        <v>0</v>
      </c>
      <c r="R279" s="174">
        <f>Q279*H279</f>
        <v>0</v>
      </c>
      <c r="S279" s="174">
        <v>0</v>
      </c>
      <c r="T279" s="17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76" t="s">
        <v>128</v>
      </c>
      <c r="AT279" s="176" t="s">
        <v>123</v>
      </c>
      <c r="AU279" s="176" t="s">
        <v>82</v>
      </c>
      <c r="AY279" s="19" t="s">
        <v>121</v>
      </c>
      <c r="BE279" s="177">
        <f>IF(N279="základní",J279,0)</f>
        <v>0</v>
      </c>
      <c r="BF279" s="177">
        <f>IF(N279="snížená",J279,0)</f>
        <v>0</v>
      </c>
      <c r="BG279" s="177">
        <f>IF(N279="zákl. přenesená",J279,0)</f>
        <v>0</v>
      </c>
      <c r="BH279" s="177">
        <f>IF(N279="sníž. přenesená",J279,0)</f>
        <v>0</v>
      </c>
      <c r="BI279" s="177">
        <f>IF(N279="nulová",J279,0)</f>
        <v>0</v>
      </c>
      <c r="BJ279" s="19" t="s">
        <v>80</v>
      </c>
      <c r="BK279" s="177">
        <f>ROUND(I279*H279,2)</f>
        <v>0</v>
      </c>
      <c r="BL279" s="19" t="s">
        <v>128</v>
      </c>
      <c r="BM279" s="176" t="s">
        <v>437</v>
      </c>
    </row>
    <row r="280" spans="1:47" s="2" customFormat="1" ht="12">
      <c r="A280" s="38"/>
      <c r="B280" s="39"/>
      <c r="C280" s="38"/>
      <c r="D280" s="178" t="s">
        <v>130</v>
      </c>
      <c r="E280" s="38"/>
      <c r="F280" s="179" t="s">
        <v>438</v>
      </c>
      <c r="G280" s="38"/>
      <c r="H280" s="38"/>
      <c r="I280" s="180"/>
      <c r="J280" s="38"/>
      <c r="K280" s="38"/>
      <c r="L280" s="39"/>
      <c r="M280" s="181"/>
      <c r="N280" s="182"/>
      <c r="O280" s="72"/>
      <c r="P280" s="72"/>
      <c r="Q280" s="72"/>
      <c r="R280" s="72"/>
      <c r="S280" s="72"/>
      <c r="T280" s="73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130</v>
      </c>
      <c r="AU280" s="19" t="s">
        <v>82</v>
      </c>
    </row>
    <row r="281" spans="1:51" s="13" customFormat="1" ht="12">
      <c r="A281" s="13"/>
      <c r="B281" s="183"/>
      <c r="C281" s="13"/>
      <c r="D281" s="184" t="s">
        <v>132</v>
      </c>
      <c r="E281" s="185" t="s">
        <v>3</v>
      </c>
      <c r="F281" s="186" t="s">
        <v>439</v>
      </c>
      <c r="G281" s="13"/>
      <c r="H281" s="187">
        <v>5.8</v>
      </c>
      <c r="I281" s="188"/>
      <c r="J281" s="13"/>
      <c r="K281" s="13"/>
      <c r="L281" s="183"/>
      <c r="M281" s="189"/>
      <c r="N281" s="190"/>
      <c r="O281" s="190"/>
      <c r="P281" s="190"/>
      <c r="Q281" s="190"/>
      <c r="R281" s="190"/>
      <c r="S281" s="190"/>
      <c r="T281" s="19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5" t="s">
        <v>132</v>
      </c>
      <c r="AU281" s="185" t="s">
        <v>82</v>
      </c>
      <c r="AV281" s="13" t="s">
        <v>82</v>
      </c>
      <c r="AW281" s="13" t="s">
        <v>33</v>
      </c>
      <c r="AX281" s="13" t="s">
        <v>80</v>
      </c>
      <c r="AY281" s="185" t="s">
        <v>121</v>
      </c>
    </row>
    <row r="282" spans="1:65" s="2" customFormat="1" ht="24.15" customHeight="1">
      <c r="A282" s="38"/>
      <c r="B282" s="164"/>
      <c r="C282" s="165" t="s">
        <v>440</v>
      </c>
      <c r="D282" s="165" t="s">
        <v>123</v>
      </c>
      <c r="E282" s="166" t="s">
        <v>441</v>
      </c>
      <c r="F282" s="167" t="s">
        <v>442</v>
      </c>
      <c r="G282" s="168" t="s">
        <v>229</v>
      </c>
      <c r="H282" s="169">
        <v>3.16</v>
      </c>
      <c r="I282" s="170"/>
      <c r="J282" s="171">
        <f>ROUND(I282*H282,2)</f>
        <v>0</v>
      </c>
      <c r="K282" s="167" t="s">
        <v>127</v>
      </c>
      <c r="L282" s="39"/>
      <c r="M282" s="172" t="s">
        <v>3</v>
      </c>
      <c r="N282" s="173" t="s">
        <v>43</v>
      </c>
      <c r="O282" s="72"/>
      <c r="P282" s="174">
        <f>O282*H282</f>
        <v>0</v>
      </c>
      <c r="Q282" s="174">
        <v>0</v>
      </c>
      <c r="R282" s="174">
        <f>Q282*H282</f>
        <v>0</v>
      </c>
      <c r="S282" s="174">
        <v>0</v>
      </c>
      <c r="T282" s="17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76" t="s">
        <v>128</v>
      </c>
      <c r="AT282" s="176" t="s">
        <v>123</v>
      </c>
      <c r="AU282" s="176" t="s">
        <v>82</v>
      </c>
      <c r="AY282" s="19" t="s">
        <v>121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9" t="s">
        <v>80</v>
      </c>
      <c r="BK282" s="177">
        <f>ROUND(I282*H282,2)</f>
        <v>0</v>
      </c>
      <c r="BL282" s="19" t="s">
        <v>128</v>
      </c>
      <c r="BM282" s="176" t="s">
        <v>443</v>
      </c>
    </row>
    <row r="283" spans="1:47" s="2" customFormat="1" ht="12">
      <c r="A283" s="38"/>
      <c r="B283" s="39"/>
      <c r="C283" s="38"/>
      <c r="D283" s="178" t="s">
        <v>130</v>
      </c>
      <c r="E283" s="38"/>
      <c r="F283" s="179" t="s">
        <v>444</v>
      </c>
      <c r="G283" s="38"/>
      <c r="H283" s="38"/>
      <c r="I283" s="180"/>
      <c r="J283" s="38"/>
      <c r="K283" s="38"/>
      <c r="L283" s="39"/>
      <c r="M283" s="181"/>
      <c r="N283" s="182"/>
      <c r="O283" s="72"/>
      <c r="P283" s="72"/>
      <c r="Q283" s="72"/>
      <c r="R283" s="72"/>
      <c r="S283" s="72"/>
      <c r="T283" s="73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130</v>
      </c>
      <c r="AU283" s="19" t="s">
        <v>82</v>
      </c>
    </row>
    <row r="284" spans="1:51" s="13" customFormat="1" ht="12">
      <c r="A284" s="13"/>
      <c r="B284" s="183"/>
      <c r="C284" s="13"/>
      <c r="D284" s="184" t="s">
        <v>132</v>
      </c>
      <c r="E284" s="185" t="s">
        <v>3</v>
      </c>
      <c r="F284" s="186" t="s">
        <v>445</v>
      </c>
      <c r="G284" s="13"/>
      <c r="H284" s="187">
        <v>3.16</v>
      </c>
      <c r="I284" s="188"/>
      <c r="J284" s="13"/>
      <c r="K284" s="13"/>
      <c r="L284" s="183"/>
      <c r="M284" s="189"/>
      <c r="N284" s="190"/>
      <c r="O284" s="190"/>
      <c r="P284" s="190"/>
      <c r="Q284" s="190"/>
      <c r="R284" s="190"/>
      <c r="S284" s="190"/>
      <c r="T284" s="19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5" t="s">
        <v>132</v>
      </c>
      <c r="AU284" s="185" t="s">
        <v>82</v>
      </c>
      <c r="AV284" s="13" t="s">
        <v>82</v>
      </c>
      <c r="AW284" s="13" t="s">
        <v>33</v>
      </c>
      <c r="AX284" s="13" t="s">
        <v>80</v>
      </c>
      <c r="AY284" s="185" t="s">
        <v>121</v>
      </c>
    </row>
    <row r="285" spans="1:65" s="2" customFormat="1" ht="24.15" customHeight="1">
      <c r="A285" s="38"/>
      <c r="B285" s="164"/>
      <c r="C285" s="165" t="s">
        <v>446</v>
      </c>
      <c r="D285" s="165" t="s">
        <v>123</v>
      </c>
      <c r="E285" s="166" t="s">
        <v>447</v>
      </c>
      <c r="F285" s="167" t="s">
        <v>448</v>
      </c>
      <c r="G285" s="168" t="s">
        <v>229</v>
      </c>
      <c r="H285" s="169">
        <v>0.075</v>
      </c>
      <c r="I285" s="170"/>
      <c r="J285" s="171">
        <f>ROUND(I285*H285,2)</f>
        <v>0</v>
      </c>
      <c r="K285" s="167" t="s">
        <v>127</v>
      </c>
      <c r="L285" s="39"/>
      <c r="M285" s="172" t="s">
        <v>3</v>
      </c>
      <c r="N285" s="173" t="s">
        <v>43</v>
      </c>
      <c r="O285" s="72"/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76" t="s">
        <v>128</v>
      </c>
      <c r="AT285" s="176" t="s">
        <v>123</v>
      </c>
      <c r="AU285" s="176" t="s">
        <v>82</v>
      </c>
      <c r="AY285" s="19" t="s">
        <v>121</v>
      </c>
      <c r="BE285" s="177">
        <f>IF(N285="základní",J285,0)</f>
        <v>0</v>
      </c>
      <c r="BF285" s="177">
        <f>IF(N285="snížená",J285,0)</f>
        <v>0</v>
      </c>
      <c r="BG285" s="177">
        <f>IF(N285="zákl. přenesená",J285,0)</f>
        <v>0</v>
      </c>
      <c r="BH285" s="177">
        <f>IF(N285="sníž. přenesená",J285,0)</f>
        <v>0</v>
      </c>
      <c r="BI285" s="177">
        <f>IF(N285="nulová",J285,0)</f>
        <v>0</v>
      </c>
      <c r="BJ285" s="19" t="s">
        <v>80</v>
      </c>
      <c r="BK285" s="177">
        <f>ROUND(I285*H285,2)</f>
        <v>0</v>
      </c>
      <c r="BL285" s="19" t="s">
        <v>128</v>
      </c>
      <c r="BM285" s="176" t="s">
        <v>449</v>
      </c>
    </row>
    <row r="286" spans="1:47" s="2" customFormat="1" ht="12">
      <c r="A286" s="38"/>
      <c r="B286" s="39"/>
      <c r="C286" s="38"/>
      <c r="D286" s="178" t="s">
        <v>130</v>
      </c>
      <c r="E286" s="38"/>
      <c r="F286" s="179" t="s">
        <v>450</v>
      </c>
      <c r="G286" s="38"/>
      <c r="H286" s="38"/>
      <c r="I286" s="180"/>
      <c r="J286" s="38"/>
      <c r="K286" s="38"/>
      <c r="L286" s="39"/>
      <c r="M286" s="181"/>
      <c r="N286" s="182"/>
      <c r="O286" s="72"/>
      <c r="P286" s="72"/>
      <c r="Q286" s="72"/>
      <c r="R286" s="72"/>
      <c r="S286" s="72"/>
      <c r="T286" s="73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9" t="s">
        <v>130</v>
      </c>
      <c r="AU286" s="19" t="s">
        <v>82</v>
      </c>
    </row>
    <row r="287" spans="1:51" s="13" customFormat="1" ht="12">
      <c r="A287" s="13"/>
      <c r="B287" s="183"/>
      <c r="C287" s="13"/>
      <c r="D287" s="184" t="s">
        <v>132</v>
      </c>
      <c r="E287" s="185" t="s">
        <v>3</v>
      </c>
      <c r="F287" s="186" t="s">
        <v>451</v>
      </c>
      <c r="G287" s="13"/>
      <c r="H287" s="187">
        <v>0.075</v>
      </c>
      <c r="I287" s="188"/>
      <c r="J287" s="13"/>
      <c r="K287" s="13"/>
      <c r="L287" s="183"/>
      <c r="M287" s="189"/>
      <c r="N287" s="190"/>
      <c r="O287" s="190"/>
      <c r="P287" s="190"/>
      <c r="Q287" s="190"/>
      <c r="R287" s="190"/>
      <c r="S287" s="190"/>
      <c r="T287" s="19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5" t="s">
        <v>132</v>
      </c>
      <c r="AU287" s="185" t="s">
        <v>82</v>
      </c>
      <c r="AV287" s="13" t="s">
        <v>82</v>
      </c>
      <c r="AW287" s="13" t="s">
        <v>33</v>
      </c>
      <c r="AX287" s="13" t="s">
        <v>80</v>
      </c>
      <c r="AY287" s="185" t="s">
        <v>121</v>
      </c>
    </row>
    <row r="288" spans="1:63" s="12" customFormat="1" ht="22.8" customHeight="1">
      <c r="A288" s="12"/>
      <c r="B288" s="151"/>
      <c r="C288" s="12"/>
      <c r="D288" s="152" t="s">
        <v>71</v>
      </c>
      <c r="E288" s="162" t="s">
        <v>452</v>
      </c>
      <c r="F288" s="162" t="s">
        <v>453</v>
      </c>
      <c r="G288" s="12"/>
      <c r="H288" s="12"/>
      <c r="I288" s="154"/>
      <c r="J288" s="163">
        <f>BK288</f>
        <v>0</v>
      </c>
      <c r="K288" s="12"/>
      <c r="L288" s="151"/>
      <c r="M288" s="156"/>
      <c r="N288" s="157"/>
      <c r="O288" s="157"/>
      <c r="P288" s="158">
        <f>SUM(P289:P290)</f>
        <v>0</v>
      </c>
      <c r="Q288" s="157"/>
      <c r="R288" s="158">
        <f>SUM(R289:R290)</f>
        <v>0</v>
      </c>
      <c r="S288" s="157"/>
      <c r="T288" s="159">
        <f>SUM(T289:T290)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52" t="s">
        <v>80</v>
      </c>
      <c r="AT288" s="160" t="s">
        <v>71</v>
      </c>
      <c r="AU288" s="160" t="s">
        <v>80</v>
      </c>
      <c r="AY288" s="152" t="s">
        <v>121</v>
      </c>
      <c r="BK288" s="161">
        <f>SUM(BK289:BK290)</f>
        <v>0</v>
      </c>
    </row>
    <row r="289" spans="1:65" s="2" customFormat="1" ht="24.15" customHeight="1">
      <c r="A289" s="38"/>
      <c r="B289" s="164"/>
      <c r="C289" s="165" t="s">
        <v>454</v>
      </c>
      <c r="D289" s="165" t="s">
        <v>123</v>
      </c>
      <c r="E289" s="166" t="s">
        <v>455</v>
      </c>
      <c r="F289" s="167" t="s">
        <v>456</v>
      </c>
      <c r="G289" s="168" t="s">
        <v>229</v>
      </c>
      <c r="H289" s="169">
        <v>167.463</v>
      </c>
      <c r="I289" s="170"/>
      <c r="J289" s="171">
        <f>ROUND(I289*H289,2)</f>
        <v>0</v>
      </c>
      <c r="K289" s="167" t="s">
        <v>127</v>
      </c>
      <c r="L289" s="39"/>
      <c r="M289" s="172" t="s">
        <v>3</v>
      </c>
      <c r="N289" s="173" t="s">
        <v>43</v>
      </c>
      <c r="O289" s="72"/>
      <c r="P289" s="174">
        <f>O289*H289</f>
        <v>0</v>
      </c>
      <c r="Q289" s="174">
        <v>0</v>
      </c>
      <c r="R289" s="174">
        <f>Q289*H289</f>
        <v>0</v>
      </c>
      <c r="S289" s="174">
        <v>0</v>
      </c>
      <c r="T289" s="17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176" t="s">
        <v>128</v>
      </c>
      <c r="AT289" s="176" t="s">
        <v>123</v>
      </c>
      <c r="AU289" s="176" t="s">
        <v>82</v>
      </c>
      <c r="AY289" s="19" t="s">
        <v>121</v>
      </c>
      <c r="BE289" s="177">
        <f>IF(N289="základní",J289,0)</f>
        <v>0</v>
      </c>
      <c r="BF289" s="177">
        <f>IF(N289="snížená",J289,0)</f>
        <v>0</v>
      </c>
      <c r="BG289" s="177">
        <f>IF(N289="zákl. přenesená",J289,0)</f>
        <v>0</v>
      </c>
      <c r="BH289" s="177">
        <f>IF(N289="sníž. přenesená",J289,0)</f>
        <v>0</v>
      </c>
      <c r="BI289" s="177">
        <f>IF(N289="nulová",J289,0)</f>
        <v>0</v>
      </c>
      <c r="BJ289" s="19" t="s">
        <v>80</v>
      </c>
      <c r="BK289" s="177">
        <f>ROUND(I289*H289,2)</f>
        <v>0</v>
      </c>
      <c r="BL289" s="19" t="s">
        <v>128</v>
      </c>
      <c r="BM289" s="176" t="s">
        <v>457</v>
      </c>
    </row>
    <row r="290" spans="1:47" s="2" customFormat="1" ht="12">
      <c r="A290" s="38"/>
      <c r="B290" s="39"/>
      <c r="C290" s="38"/>
      <c r="D290" s="178" t="s">
        <v>130</v>
      </c>
      <c r="E290" s="38"/>
      <c r="F290" s="179" t="s">
        <v>458</v>
      </c>
      <c r="G290" s="38"/>
      <c r="H290" s="38"/>
      <c r="I290" s="180"/>
      <c r="J290" s="38"/>
      <c r="K290" s="38"/>
      <c r="L290" s="39"/>
      <c r="M290" s="181"/>
      <c r="N290" s="182"/>
      <c r="O290" s="72"/>
      <c r="P290" s="72"/>
      <c r="Q290" s="72"/>
      <c r="R290" s="72"/>
      <c r="S290" s="72"/>
      <c r="T290" s="73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130</v>
      </c>
      <c r="AU290" s="19" t="s">
        <v>82</v>
      </c>
    </row>
    <row r="291" spans="1:63" s="12" customFormat="1" ht="25.9" customHeight="1">
      <c r="A291" s="12"/>
      <c r="B291" s="151"/>
      <c r="C291" s="12"/>
      <c r="D291" s="152" t="s">
        <v>71</v>
      </c>
      <c r="E291" s="153" t="s">
        <v>459</v>
      </c>
      <c r="F291" s="153" t="s">
        <v>460</v>
      </c>
      <c r="G291" s="12"/>
      <c r="H291" s="12"/>
      <c r="I291" s="154"/>
      <c r="J291" s="155">
        <f>BK291</f>
        <v>0</v>
      </c>
      <c r="K291" s="12"/>
      <c r="L291" s="151"/>
      <c r="M291" s="156"/>
      <c r="N291" s="157"/>
      <c r="O291" s="157"/>
      <c r="P291" s="158">
        <f>P292</f>
        <v>0</v>
      </c>
      <c r="Q291" s="157"/>
      <c r="R291" s="158">
        <f>R292</f>
        <v>0</v>
      </c>
      <c r="S291" s="157"/>
      <c r="T291" s="159">
        <f>T292</f>
        <v>0.07500000000000001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52" t="s">
        <v>82</v>
      </c>
      <c r="AT291" s="160" t="s">
        <v>71</v>
      </c>
      <c r="AU291" s="160" t="s">
        <v>72</v>
      </c>
      <c r="AY291" s="152" t="s">
        <v>121</v>
      </c>
      <c r="BK291" s="161">
        <f>BK292</f>
        <v>0</v>
      </c>
    </row>
    <row r="292" spans="1:63" s="12" customFormat="1" ht="22.8" customHeight="1">
      <c r="A292" s="12"/>
      <c r="B292" s="151"/>
      <c r="C292" s="12"/>
      <c r="D292" s="152" t="s">
        <v>71</v>
      </c>
      <c r="E292" s="162" t="s">
        <v>461</v>
      </c>
      <c r="F292" s="162" t="s">
        <v>462</v>
      </c>
      <c r="G292" s="12"/>
      <c r="H292" s="12"/>
      <c r="I292" s="154"/>
      <c r="J292" s="163">
        <f>BK292</f>
        <v>0</v>
      </c>
      <c r="K292" s="12"/>
      <c r="L292" s="151"/>
      <c r="M292" s="156"/>
      <c r="N292" s="157"/>
      <c r="O292" s="157"/>
      <c r="P292" s="158">
        <f>SUM(P293:P295)</f>
        <v>0</v>
      </c>
      <c r="Q292" s="157"/>
      <c r="R292" s="158">
        <f>SUM(R293:R295)</f>
        <v>0</v>
      </c>
      <c r="S292" s="157"/>
      <c r="T292" s="159">
        <f>SUM(T293:T295)</f>
        <v>0.07500000000000001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52" t="s">
        <v>82</v>
      </c>
      <c r="AT292" s="160" t="s">
        <v>71</v>
      </c>
      <c r="AU292" s="160" t="s">
        <v>80</v>
      </c>
      <c r="AY292" s="152" t="s">
        <v>121</v>
      </c>
      <c r="BK292" s="161">
        <f>SUM(BK293:BK295)</f>
        <v>0</v>
      </c>
    </row>
    <row r="293" spans="1:65" s="2" customFormat="1" ht="16.5" customHeight="1">
      <c r="A293" s="38"/>
      <c r="B293" s="164"/>
      <c r="C293" s="165" t="s">
        <v>463</v>
      </c>
      <c r="D293" s="165" t="s">
        <v>123</v>
      </c>
      <c r="E293" s="166" t="s">
        <v>464</v>
      </c>
      <c r="F293" s="167" t="s">
        <v>465</v>
      </c>
      <c r="G293" s="168" t="s">
        <v>164</v>
      </c>
      <c r="H293" s="169">
        <v>3</v>
      </c>
      <c r="I293" s="170"/>
      <c r="J293" s="171">
        <f>ROUND(I293*H293,2)</f>
        <v>0</v>
      </c>
      <c r="K293" s="167" t="s">
        <v>127</v>
      </c>
      <c r="L293" s="39"/>
      <c r="M293" s="172" t="s">
        <v>3</v>
      </c>
      <c r="N293" s="173" t="s">
        <v>43</v>
      </c>
      <c r="O293" s="72"/>
      <c r="P293" s="174">
        <f>O293*H293</f>
        <v>0</v>
      </c>
      <c r="Q293" s="174">
        <v>0</v>
      </c>
      <c r="R293" s="174">
        <f>Q293*H293</f>
        <v>0</v>
      </c>
      <c r="S293" s="174">
        <v>0.025</v>
      </c>
      <c r="T293" s="175">
        <f>S293*H293</f>
        <v>0.07500000000000001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76" t="s">
        <v>214</v>
      </c>
      <c r="AT293" s="176" t="s">
        <v>123</v>
      </c>
      <c r="AU293" s="176" t="s">
        <v>82</v>
      </c>
      <c r="AY293" s="19" t="s">
        <v>121</v>
      </c>
      <c r="BE293" s="177">
        <f>IF(N293="základní",J293,0)</f>
        <v>0</v>
      </c>
      <c r="BF293" s="177">
        <f>IF(N293="snížená",J293,0)</f>
        <v>0</v>
      </c>
      <c r="BG293" s="177">
        <f>IF(N293="zákl. přenesená",J293,0)</f>
        <v>0</v>
      </c>
      <c r="BH293" s="177">
        <f>IF(N293="sníž. přenesená",J293,0)</f>
        <v>0</v>
      </c>
      <c r="BI293" s="177">
        <f>IF(N293="nulová",J293,0)</f>
        <v>0</v>
      </c>
      <c r="BJ293" s="19" t="s">
        <v>80</v>
      </c>
      <c r="BK293" s="177">
        <f>ROUND(I293*H293,2)</f>
        <v>0</v>
      </c>
      <c r="BL293" s="19" t="s">
        <v>214</v>
      </c>
      <c r="BM293" s="176" t="s">
        <v>466</v>
      </c>
    </row>
    <row r="294" spans="1:47" s="2" customFormat="1" ht="12">
      <c r="A294" s="38"/>
      <c r="B294" s="39"/>
      <c r="C294" s="38"/>
      <c r="D294" s="178" t="s">
        <v>130</v>
      </c>
      <c r="E294" s="38"/>
      <c r="F294" s="179" t="s">
        <v>467</v>
      </c>
      <c r="G294" s="38"/>
      <c r="H294" s="38"/>
      <c r="I294" s="180"/>
      <c r="J294" s="38"/>
      <c r="K294" s="38"/>
      <c r="L294" s="39"/>
      <c r="M294" s="181"/>
      <c r="N294" s="182"/>
      <c r="O294" s="72"/>
      <c r="P294" s="72"/>
      <c r="Q294" s="72"/>
      <c r="R294" s="72"/>
      <c r="S294" s="72"/>
      <c r="T294" s="73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9" t="s">
        <v>130</v>
      </c>
      <c r="AU294" s="19" t="s">
        <v>82</v>
      </c>
    </row>
    <row r="295" spans="1:51" s="13" customFormat="1" ht="12">
      <c r="A295" s="13"/>
      <c r="B295" s="183"/>
      <c r="C295" s="13"/>
      <c r="D295" s="184" t="s">
        <v>132</v>
      </c>
      <c r="E295" s="185" t="s">
        <v>3</v>
      </c>
      <c r="F295" s="186" t="s">
        <v>138</v>
      </c>
      <c r="G295" s="13"/>
      <c r="H295" s="187">
        <v>3</v>
      </c>
      <c r="I295" s="188"/>
      <c r="J295" s="13"/>
      <c r="K295" s="13"/>
      <c r="L295" s="183"/>
      <c r="M295" s="189"/>
      <c r="N295" s="190"/>
      <c r="O295" s="190"/>
      <c r="P295" s="190"/>
      <c r="Q295" s="190"/>
      <c r="R295" s="190"/>
      <c r="S295" s="190"/>
      <c r="T295" s="19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5" t="s">
        <v>132</v>
      </c>
      <c r="AU295" s="185" t="s">
        <v>82</v>
      </c>
      <c r="AV295" s="13" t="s">
        <v>82</v>
      </c>
      <c r="AW295" s="13" t="s">
        <v>33</v>
      </c>
      <c r="AX295" s="13" t="s">
        <v>80</v>
      </c>
      <c r="AY295" s="185" t="s">
        <v>121</v>
      </c>
    </row>
    <row r="296" spans="1:63" s="12" customFormat="1" ht="25.9" customHeight="1">
      <c r="A296" s="12"/>
      <c r="B296" s="151"/>
      <c r="C296" s="12"/>
      <c r="D296" s="152" t="s">
        <v>71</v>
      </c>
      <c r="E296" s="153" t="s">
        <v>468</v>
      </c>
      <c r="F296" s="153" t="s">
        <v>469</v>
      </c>
      <c r="G296" s="12"/>
      <c r="H296" s="12"/>
      <c r="I296" s="154"/>
      <c r="J296" s="155">
        <f>BK296</f>
        <v>0</v>
      </c>
      <c r="K296" s="12"/>
      <c r="L296" s="151"/>
      <c r="M296" s="156"/>
      <c r="N296" s="157"/>
      <c r="O296" s="157"/>
      <c r="P296" s="158">
        <f>SUM(P297:P298)</f>
        <v>0</v>
      </c>
      <c r="Q296" s="157"/>
      <c r="R296" s="158">
        <f>SUM(R297:R298)</f>
        <v>0</v>
      </c>
      <c r="S296" s="157"/>
      <c r="T296" s="159">
        <f>SUM(T297:T298)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52" t="s">
        <v>128</v>
      </c>
      <c r="AT296" s="160" t="s">
        <v>71</v>
      </c>
      <c r="AU296" s="160" t="s">
        <v>72</v>
      </c>
      <c r="AY296" s="152" t="s">
        <v>121</v>
      </c>
      <c r="BK296" s="161">
        <f>SUM(BK297:BK298)</f>
        <v>0</v>
      </c>
    </row>
    <row r="297" spans="1:65" s="2" customFormat="1" ht="16.5" customHeight="1">
      <c r="A297" s="38"/>
      <c r="B297" s="164"/>
      <c r="C297" s="165" t="s">
        <v>470</v>
      </c>
      <c r="D297" s="165" t="s">
        <v>123</v>
      </c>
      <c r="E297" s="166" t="s">
        <v>471</v>
      </c>
      <c r="F297" s="167" t="s">
        <v>472</v>
      </c>
      <c r="G297" s="168" t="s">
        <v>473</v>
      </c>
      <c r="H297" s="169">
        <v>20</v>
      </c>
      <c r="I297" s="170"/>
      <c r="J297" s="171">
        <f>ROUND(I297*H297,2)</f>
        <v>0</v>
      </c>
      <c r="K297" s="167" t="s">
        <v>127</v>
      </c>
      <c r="L297" s="39"/>
      <c r="M297" s="172" t="s">
        <v>3</v>
      </c>
      <c r="N297" s="173" t="s">
        <v>43</v>
      </c>
      <c r="O297" s="72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76" t="s">
        <v>474</v>
      </c>
      <c r="AT297" s="176" t="s">
        <v>123</v>
      </c>
      <c r="AU297" s="176" t="s">
        <v>80</v>
      </c>
      <c r="AY297" s="19" t="s">
        <v>121</v>
      </c>
      <c r="BE297" s="177">
        <f>IF(N297="základní",J297,0)</f>
        <v>0</v>
      </c>
      <c r="BF297" s="177">
        <f>IF(N297="snížená",J297,0)</f>
        <v>0</v>
      </c>
      <c r="BG297" s="177">
        <f>IF(N297="zákl. přenesená",J297,0)</f>
        <v>0</v>
      </c>
      <c r="BH297" s="177">
        <f>IF(N297="sníž. přenesená",J297,0)</f>
        <v>0</v>
      </c>
      <c r="BI297" s="177">
        <f>IF(N297="nulová",J297,0)</f>
        <v>0</v>
      </c>
      <c r="BJ297" s="19" t="s">
        <v>80</v>
      </c>
      <c r="BK297" s="177">
        <f>ROUND(I297*H297,2)</f>
        <v>0</v>
      </c>
      <c r="BL297" s="19" t="s">
        <v>474</v>
      </c>
      <c r="BM297" s="176" t="s">
        <v>475</v>
      </c>
    </row>
    <row r="298" spans="1:47" s="2" customFormat="1" ht="12">
      <c r="A298" s="38"/>
      <c r="B298" s="39"/>
      <c r="C298" s="38"/>
      <c r="D298" s="178" t="s">
        <v>130</v>
      </c>
      <c r="E298" s="38"/>
      <c r="F298" s="179" t="s">
        <v>476</v>
      </c>
      <c r="G298" s="38"/>
      <c r="H298" s="38"/>
      <c r="I298" s="180"/>
      <c r="J298" s="38"/>
      <c r="K298" s="38"/>
      <c r="L298" s="39"/>
      <c r="M298" s="181"/>
      <c r="N298" s="182"/>
      <c r="O298" s="72"/>
      <c r="P298" s="72"/>
      <c r="Q298" s="72"/>
      <c r="R298" s="72"/>
      <c r="S298" s="72"/>
      <c r="T298" s="73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130</v>
      </c>
      <c r="AU298" s="19" t="s">
        <v>80</v>
      </c>
    </row>
    <row r="299" spans="1:63" s="12" customFormat="1" ht="25.9" customHeight="1">
      <c r="A299" s="12"/>
      <c r="B299" s="151"/>
      <c r="C299" s="12"/>
      <c r="D299" s="152" t="s">
        <v>71</v>
      </c>
      <c r="E299" s="153" t="s">
        <v>477</v>
      </c>
      <c r="F299" s="153" t="s">
        <v>478</v>
      </c>
      <c r="G299" s="12"/>
      <c r="H299" s="12"/>
      <c r="I299" s="154"/>
      <c r="J299" s="155">
        <f>BK299</f>
        <v>0</v>
      </c>
      <c r="K299" s="12"/>
      <c r="L299" s="151"/>
      <c r="M299" s="156"/>
      <c r="N299" s="157"/>
      <c r="O299" s="157"/>
      <c r="P299" s="158">
        <f>P300+P313+P321</f>
        <v>0</v>
      </c>
      <c r="Q299" s="157"/>
      <c r="R299" s="158">
        <f>R300+R313+R321</f>
        <v>0</v>
      </c>
      <c r="S299" s="157"/>
      <c r="T299" s="159">
        <f>T300+T313+T321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52" t="s">
        <v>149</v>
      </c>
      <c r="AT299" s="160" t="s">
        <v>71</v>
      </c>
      <c r="AU299" s="160" t="s">
        <v>72</v>
      </c>
      <c r="AY299" s="152" t="s">
        <v>121</v>
      </c>
      <c r="BK299" s="161">
        <f>BK300+BK313+BK321</f>
        <v>0</v>
      </c>
    </row>
    <row r="300" spans="1:63" s="12" customFormat="1" ht="22.8" customHeight="1">
      <c r="A300" s="12"/>
      <c r="B300" s="151"/>
      <c r="C300" s="12"/>
      <c r="D300" s="152" t="s">
        <v>71</v>
      </c>
      <c r="E300" s="162" t="s">
        <v>479</v>
      </c>
      <c r="F300" s="162" t="s">
        <v>480</v>
      </c>
      <c r="G300" s="12"/>
      <c r="H300" s="12"/>
      <c r="I300" s="154"/>
      <c r="J300" s="163">
        <f>BK300</f>
        <v>0</v>
      </c>
      <c r="K300" s="12"/>
      <c r="L300" s="151"/>
      <c r="M300" s="156"/>
      <c r="N300" s="157"/>
      <c r="O300" s="157"/>
      <c r="P300" s="158">
        <f>SUM(P301:P312)</f>
        <v>0</v>
      </c>
      <c r="Q300" s="157"/>
      <c r="R300" s="158">
        <f>SUM(R301:R312)</f>
        <v>0</v>
      </c>
      <c r="S300" s="157"/>
      <c r="T300" s="159">
        <f>SUM(T301:T312)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52" t="s">
        <v>149</v>
      </c>
      <c r="AT300" s="160" t="s">
        <v>71</v>
      </c>
      <c r="AU300" s="160" t="s">
        <v>80</v>
      </c>
      <c r="AY300" s="152" t="s">
        <v>121</v>
      </c>
      <c r="BK300" s="161">
        <f>SUM(BK301:BK312)</f>
        <v>0</v>
      </c>
    </row>
    <row r="301" spans="1:65" s="2" customFormat="1" ht="16.5" customHeight="1">
      <c r="A301" s="38"/>
      <c r="B301" s="164"/>
      <c r="C301" s="165" t="s">
        <v>481</v>
      </c>
      <c r="D301" s="165" t="s">
        <v>123</v>
      </c>
      <c r="E301" s="166" t="s">
        <v>482</v>
      </c>
      <c r="F301" s="167" t="s">
        <v>483</v>
      </c>
      <c r="G301" s="168" t="s">
        <v>484</v>
      </c>
      <c r="H301" s="169">
        <v>10</v>
      </c>
      <c r="I301" s="170"/>
      <c r="J301" s="171">
        <f>ROUND(I301*H301,2)</f>
        <v>0</v>
      </c>
      <c r="K301" s="167" t="s">
        <v>3</v>
      </c>
      <c r="L301" s="39"/>
      <c r="M301" s="172" t="s">
        <v>3</v>
      </c>
      <c r="N301" s="173" t="s">
        <v>43</v>
      </c>
      <c r="O301" s="72"/>
      <c r="P301" s="174">
        <f>O301*H301</f>
        <v>0</v>
      </c>
      <c r="Q301" s="174">
        <v>0</v>
      </c>
      <c r="R301" s="174">
        <f>Q301*H301</f>
        <v>0</v>
      </c>
      <c r="S301" s="174">
        <v>0</v>
      </c>
      <c r="T301" s="17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76" t="s">
        <v>485</v>
      </c>
      <c r="AT301" s="176" t="s">
        <v>123</v>
      </c>
      <c r="AU301" s="176" t="s">
        <v>82</v>
      </c>
      <c r="AY301" s="19" t="s">
        <v>121</v>
      </c>
      <c r="BE301" s="177">
        <f>IF(N301="základní",J301,0)</f>
        <v>0</v>
      </c>
      <c r="BF301" s="177">
        <f>IF(N301="snížená",J301,0)</f>
        <v>0</v>
      </c>
      <c r="BG301" s="177">
        <f>IF(N301="zákl. přenesená",J301,0)</f>
        <v>0</v>
      </c>
      <c r="BH301" s="177">
        <f>IF(N301="sníž. přenesená",J301,0)</f>
        <v>0</v>
      </c>
      <c r="BI301" s="177">
        <f>IF(N301="nulová",J301,0)</f>
        <v>0</v>
      </c>
      <c r="BJ301" s="19" t="s">
        <v>80</v>
      </c>
      <c r="BK301" s="177">
        <f>ROUND(I301*H301,2)</f>
        <v>0</v>
      </c>
      <c r="BL301" s="19" t="s">
        <v>485</v>
      </c>
      <c r="BM301" s="176" t="s">
        <v>486</v>
      </c>
    </row>
    <row r="302" spans="1:51" s="14" customFormat="1" ht="12">
      <c r="A302" s="14"/>
      <c r="B302" s="192"/>
      <c r="C302" s="14"/>
      <c r="D302" s="184" t="s">
        <v>132</v>
      </c>
      <c r="E302" s="193" t="s">
        <v>3</v>
      </c>
      <c r="F302" s="194" t="s">
        <v>487</v>
      </c>
      <c r="G302" s="14"/>
      <c r="H302" s="193" t="s">
        <v>3</v>
      </c>
      <c r="I302" s="195"/>
      <c r="J302" s="14"/>
      <c r="K302" s="14"/>
      <c r="L302" s="192"/>
      <c r="M302" s="196"/>
      <c r="N302" s="197"/>
      <c r="O302" s="197"/>
      <c r="P302" s="197"/>
      <c r="Q302" s="197"/>
      <c r="R302" s="197"/>
      <c r="S302" s="197"/>
      <c r="T302" s="19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193" t="s">
        <v>132</v>
      </c>
      <c r="AU302" s="193" t="s">
        <v>82</v>
      </c>
      <c r="AV302" s="14" t="s">
        <v>80</v>
      </c>
      <c r="AW302" s="14" t="s">
        <v>33</v>
      </c>
      <c r="AX302" s="14" t="s">
        <v>72</v>
      </c>
      <c r="AY302" s="193" t="s">
        <v>121</v>
      </c>
    </row>
    <row r="303" spans="1:51" s="13" customFormat="1" ht="12">
      <c r="A303" s="13"/>
      <c r="B303" s="183"/>
      <c r="C303" s="13"/>
      <c r="D303" s="184" t="s">
        <v>132</v>
      </c>
      <c r="E303" s="185" t="s">
        <v>3</v>
      </c>
      <c r="F303" s="186" t="s">
        <v>148</v>
      </c>
      <c r="G303" s="13"/>
      <c r="H303" s="187">
        <v>10</v>
      </c>
      <c r="I303" s="188"/>
      <c r="J303" s="13"/>
      <c r="K303" s="13"/>
      <c r="L303" s="183"/>
      <c r="M303" s="189"/>
      <c r="N303" s="190"/>
      <c r="O303" s="190"/>
      <c r="P303" s="190"/>
      <c r="Q303" s="190"/>
      <c r="R303" s="190"/>
      <c r="S303" s="190"/>
      <c r="T303" s="19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5" t="s">
        <v>132</v>
      </c>
      <c r="AU303" s="185" t="s">
        <v>82</v>
      </c>
      <c r="AV303" s="13" t="s">
        <v>82</v>
      </c>
      <c r="AW303" s="13" t="s">
        <v>33</v>
      </c>
      <c r="AX303" s="13" t="s">
        <v>80</v>
      </c>
      <c r="AY303" s="185" t="s">
        <v>121</v>
      </c>
    </row>
    <row r="304" spans="1:65" s="2" customFormat="1" ht="16.5" customHeight="1">
      <c r="A304" s="38"/>
      <c r="B304" s="164"/>
      <c r="C304" s="165" t="s">
        <v>488</v>
      </c>
      <c r="D304" s="165" t="s">
        <v>123</v>
      </c>
      <c r="E304" s="166" t="s">
        <v>489</v>
      </c>
      <c r="F304" s="167" t="s">
        <v>490</v>
      </c>
      <c r="G304" s="168" t="s">
        <v>484</v>
      </c>
      <c r="H304" s="169">
        <v>10</v>
      </c>
      <c r="I304" s="170"/>
      <c r="J304" s="171">
        <f>ROUND(I304*H304,2)</f>
        <v>0</v>
      </c>
      <c r="K304" s="167" t="s">
        <v>3</v>
      </c>
      <c r="L304" s="39"/>
      <c r="M304" s="172" t="s">
        <v>3</v>
      </c>
      <c r="N304" s="173" t="s">
        <v>43</v>
      </c>
      <c r="O304" s="72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176" t="s">
        <v>485</v>
      </c>
      <c r="AT304" s="176" t="s">
        <v>123</v>
      </c>
      <c r="AU304" s="176" t="s">
        <v>82</v>
      </c>
      <c r="AY304" s="19" t="s">
        <v>121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9" t="s">
        <v>80</v>
      </c>
      <c r="BK304" s="177">
        <f>ROUND(I304*H304,2)</f>
        <v>0</v>
      </c>
      <c r="BL304" s="19" t="s">
        <v>485</v>
      </c>
      <c r="BM304" s="176" t="s">
        <v>491</v>
      </c>
    </row>
    <row r="305" spans="1:51" s="14" customFormat="1" ht="12">
      <c r="A305" s="14"/>
      <c r="B305" s="192"/>
      <c r="C305" s="14"/>
      <c r="D305" s="184" t="s">
        <v>132</v>
      </c>
      <c r="E305" s="193" t="s">
        <v>3</v>
      </c>
      <c r="F305" s="194" t="s">
        <v>487</v>
      </c>
      <c r="G305" s="14"/>
      <c r="H305" s="193" t="s">
        <v>3</v>
      </c>
      <c r="I305" s="195"/>
      <c r="J305" s="14"/>
      <c r="K305" s="14"/>
      <c r="L305" s="192"/>
      <c r="M305" s="196"/>
      <c r="N305" s="197"/>
      <c r="O305" s="197"/>
      <c r="P305" s="197"/>
      <c r="Q305" s="197"/>
      <c r="R305" s="197"/>
      <c r="S305" s="197"/>
      <c r="T305" s="19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193" t="s">
        <v>132</v>
      </c>
      <c r="AU305" s="193" t="s">
        <v>82</v>
      </c>
      <c r="AV305" s="14" t="s">
        <v>80</v>
      </c>
      <c r="AW305" s="14" t="s">
        <v>33</v>
      </c>
      <c r="AX305" s="14" t="s">
        <v>72</v>
      </c>
      <c r="AY305" s="193" t="s">
        <v>121</v>
      </c>
    </row>
    <row r="306" spans="1:51" s="13" customFormat="1" ht="12">
      <c r="A306" s="13"/>
      <c r="B306" s="183"/>
      <c r="C306" s="13"/>
      <c r="D306" s="184" t="s">
        <v>132</v>
      </c>
      <c r="E306" s="185" t="s">
        <v>3</v>
      </c>
      <c r="F306" s="186" t="s">
        <v>148</v>
      </c>
      <c r="G306" s="13"/>
      <c r="H306" s="187">
        <v>10</v>
      </c>
      <c r="I306" s="188"/>
      <c r="J306" s="13"/>
      <c r="K306" s="13"/>
      <c r="L306" s="183"/>
      <c r="M306" s="189"/>
      <c r="N306" s="190"/>
      <c r="O306" s="190"/>
      <c r="P306" s="190"/>
      <c r="Q306" s="190"/>
      <c r="R306" s="190"/>
      <c r="S306" s="190"/>
      <c r="T306" s="19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5" t="s">
        <v>132</v>
      </c>
      <c r="AU306" s="185" t="s">
        <v>82</v>
      </c>
      <c r="AV306" s="13" t="s">
        <v>82</v>
      </c>
      <c r="AW306" s="13" t="s">
        <v>33</v>
      </c>
      <c r="AX306" s="13" t="s">
        <v>80</v>
      </c>
      <c r="AY306" s="185" t="s">
        <v>121</v>
      </c>
    </row>
    <row r="307" spans="1:65" s="2" customFormat="1" ht="16.5" customHeight="1">
      <c r="A307" s="38"/>
      <c r="B307" s="164"/>
      <c r="C307" s="165" t="s">
        <v>492</v>
      </c>
      <c r="D307" s="165" t="s">
        <v>123</v>
      </c>
      <c r="E307" s="166" t="s">
        <v>493</v>
      </c>
      <c r="F307" s="167" t="s">
        <v>494</v>
      </c>
      <c r="G307" s="168" t="s">
        <v>484</v>
      </c>
      <c r="H307" s="169">
        <v>10</v>
      </c>
      <c r="I307" s="170"/>
      <c r="J307" s="171">
        <f>ROUND(I307*H307,2)</f>
        <v>0</v>
      </c>
      <c r="K307" s="167" t="s">
        <v>3</v>
      </c>
      <c r="L307" s="39"/>
      <c r="M307" s="172" t="s">
        <v>3</v>
      </c>
      <c r="N307" s="173" t="s">
        <v>43</v>
      </c>
      <c r="O307" s="72"/>
      <c r="P307" s="174">
        <f>O307*H307</f>
        <v>0</v>
      </c>
      <c r="Q307" s="174">
        <v>0</v>
      </c>
      <c r="R307" s="174">
        <f>Q307*H307</f>
        <v>0</v>
      </c>
      <c r="S307" s="174">
        <v>0</v>
      </c>
      <c r="T307" s="17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76" t="s">
        <v>485</v>
      </c>
      <c r="AT307" s="176" t="s">
        <v>123</v>
      </c>
      <c r="AU307" s="176" t="s">
        <v>82</v>
      </c>
      <c r="AY307" s="19" t="s">
        <v>121</v>
      </c>
      <c r="BE307" s="177">
        <f>IF(N307="základní",J307,0)</f>
        <v>0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9" t="s">
        <v>80</v>
      </c>
      <c r="BK307" s="177">
        <f>ROUND(I307*H307,2)</f>
        <v>0</v>
      </c>
      <c r="BL307" s="19" t="s">
        <v>485</v>
      </c>
      <c r="BM307" s="176" t="s">
        <v>495</v>
      </c>
    </row>
    <row r="308" spans="1:51" s="14" customFormat="1" ht="12">
      <c r="A308" s="14"/>
      <c r="B308" s="192"/>
      <c r="C308" s="14"/>
      <c r="D308" s="184" t="s">
        <v>132</v>
      </c>
      <c r="E308" s="193" t="s">
        <v>3</v>
      </c>
      <c r="F308" s="194" t="s">
        <v>487</v>
      </c>
      <c r="G308" s="14"/>
      <c r="H308" s="193" t="s">
        <v>3</v>
      </c>
      <c r="I308" s="195"/>
      <c r="J308" s="14"/>
      <c r="K308" s="14"/>
      <c r="L308" s="192"/>
      <c r="M308" s="196"/>
      <c r="N308" s="197"/>
      <c r="O308" s="197"/>
      <c r="P308" s="197"/>
      <c r="Q308" s="197"/>
      <c r="R308" s="197"/>
      <c r="S308" s="197"/>
      <c r="T308" s="19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93" t="s">
        <v>132</v>
      </c>
      <c r="AU308" s="193" t="s">
        <v>82</v>
      </c>
      <c r="AV308" s="14" t="s">
        <v>80</v>
      </c>
      <c r="AW308" s="14" t="s">
        <v>33</v>
      </c>
      <c r="AX308" s="14" t="s">
        <v>72</v>
      </c>
      <c r="AY308" s="193" t="s">
        <v>121</v>
      </c>
    </row>
    <row r="309" spans="1:51" s="13" customFormat="1" ht="12">
      <c r="A309" s="13"/>
      <c r="B309" s="183"/>
      <c r="C309" s="13"/>
      <c r="D309" s="184" t="s">
        <v>132</v>
      </c>
      <c r="E309" s="185" t="s">
        <v>3</v>
      </c>
      <c r="F309" s="186" t="s">
        <v>148</v>
      </c>
      <c r="G309" s="13"/>
      <c r="H309" s="187">
        <v>10</v>
      </c>
      <c r="I309" s="188"/>
      <c r="J309" s="13"/>
      <c r="K309" s="13"/>
      <c r="L309" s="183"/>
      <c r="M309" s="189"/>
      <c r="N309" s="190"/>
      <c r="O309" s="190"/>
      <c r="P309" s="190"/>
      <c r="Q309" s="190"/>
      <c r="R309" s="190"/>
      <c r="S309" s="190"/>
      <c r="T309" s="19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5" t="s">
        <v>132</v>
      </c>
      <c r="AU309" s="185" t="s">
        <v>82</v>
      </c>
      <c r="AV309" s="13" t="s">
        <v>82</v>
      </c>
      <c r="AW309" s="13" t="s">
        <v>33</v>
      </c>
      <c r="AX309" s="13" t="s">
        <v>80</v>
      </c>
      <c r="AY309" s="185" t="s">
        <v>121</v>
      </c>
    </row>
    <row r="310" spans="1:65" s="2" customFormat="1" ht="16.5" customHeight="1">
      <c r="A310" s="38"/>
      <c r="B310" s="164"/>
      <c r="C310" s="165" t="s">
        <v>496</v>
      </c>
      <c r="D310" s="165" t="s">
        <v>123</v>
      </c>
      <c r="E310" s="166" t="s">
        <v>497</v>
      </c>
      <c r="F310" s="167" t="s">
        <v>498</v>
      </c>
      <c r="G310" s="168" t="s">
        <v>484</v>
      </c>
      <c r="H310" s="169">
        <v>10</v>
      </c>
      <c r="I310" s="170"/>
      <c r="J310" s="171">
        <f>ROUND(I310*H310,2)</f>
        <v>0</v>
      </c>
      <c r="K310" s="167" t="s">
        <v>3</v>
      </c>
      <c r="L310" s="39"/>
      <c r="M310" s="172" t="s">
        <v>3</v>
      </c>
      <c r="N310" s="173" t="s">
        <v>43</v>
      </c>
      <c r="O310" s="72"/>
      <c r="P310" s="174">
        <f>O310*H310</f>
        <v>0</v>
      </c>
      <c r="Q310" s="174">
        <v>0</v>
      </c>
      <c r="R310" s="174">
        <f>Q310*H310</f>
        <v>0</v>
      </c>
      <c r="S310" s="174">
        <v>0</v>
      </c>
      <c r="T310" s="175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76" t="s">
        <v>485</v>
      </c>
      <c r="AT310" s="176" t="s">
        <v>123</v>
      </c>
      <c r="AU310" s="176" t="s">
        <v>82</v>
      </c>
      <c r="AY310" s="19" t="s">
        <v>121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9" t="s">
        <v>80</v>
      </c>
      <c r="BK310" s="177">
        <f>ROUND(I310*H310,2)</f>
        <v>0</v>
      </c>
      <c r="BL310" s="19" t="s">
        <v>485</v>
      </c>
      <c r="BM310" s="176" t="s">
        <v>499</v>
      </c>
    </row>
    <row r="311" spans="1:51" s="14" customFormat="1" ht="12">
      <c r="A311" s="14"/>
      <c r="B311" s="192"/>
      <c r="C311" s="14"/>
      <c r="D311" s="184" t="s">
        <v>132</v>
      </c>
      <c r="E311" s="193" t="s">
        <v>3</v>
      </c>
      <c r="F311" s="194" t="s">
        <v>500</v>
      </c>
      <c r="G311" s="14"/>
      <c r="H311" s="193" t="s">
        <v>3</v>
      </c>
      <c r="I311" s="195"/>
      <c r="J311" s="14"/>
      <c r="K311" s="14"/>
      <c r="L311" s="192"/>
      <c r="M311" s="196"/>
      <c r="N311" s="197"/>
      <c r="O311" s="197"/>
      <c r="P311" s="197"/>
      <c r="Q311" s="197"/>
      <c r="R311" s="197"/>
      <c r="S311" s="197"/>
      <c r="T311" s="19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193" t="s">
        <v>132</v>
      </c>
      <c r="AU311" s="193" t="s">
        <v>82</v>
      </c>
      <c r="AV311" s="14" t="s">
        <v>80</v>
      </c>
      <c r="AW311" s="14" t="s">
        <v>33</v>
      </c>
      <c r="AX311" s="14" t="s">
        <v>72</v>
      </c>
      <c r="AY311" s="193" t="s">
        <v>121</v>
      </c>
    </row>
    <row r="312" spans="1:51" s="13" customFormat="1" ht="12">
      <c r="A312" s="13"/>
      <c r="B312" s="183"/>
      <c r="C312" s="13"/>
      <c r="D312" s="184" t="s">
        <v>132</v>
      </c>
      <c r="E312" s="185" t="s">
        <v>3</v>
      </c>
      <c r="F312" s="186" t="s">
        <v>148</v>
      </c>
      <c r="G312" s="13"/>
      <c r="H312" s="187">
        <v>10</v>
      </c>
      <c r="I312" s="188"/>
      <c r="J312" s="13"/>
      <c r="K312" s="13"/>
      <c r="L312" s="183"/>
      <c r="M312" s="189"/>
      <c r="N312" s="190"/>
      <c r="O312" s="190"/>
      <c r="P312" s="190"/>
      <c r="Q312" s="190"/>
      <c r="R312" s="190"/>
      <c r="S312" s="190"/>
      <c r="T312" s="19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5" t="s">
        <v>132</v>
      </c>
      <c r="AU312" s="185" t="s">
        <v>82</v>
      </c>
      <c r="AV312" s="13" t="s">
        <v>82</v>
      </c>
      <c r="AW312" s="13" t="s">
        <v>33</v>
      </c>
      <c r="AX312" s="13" t="s">
        <v>80</v>
      </c>
      <c r="AY312" s="185" t="s">
        <v>121</v>
      </c>
    </row>
    <row r="313" spans="1:63" s="12" customFormat="1" ht="22.8" customHeight="1">
      <c r="A313" s="12"/>
      <c r="B313" s="151"/>
      <c r="C313" s="12"/>
      <c r="D313" s="152" t="s">
        <v>71</v>
      </c>
      <c r="E313" s="162" t="s">
        <v>501</v>
      </c>
      <c r="F313" s="162" t="s">
        <v>502</v>
      </c>
      <c r="G313" s="12"/>
      <c r="H313" s="12"/>
      <c r="I313" s="154"/>
      <c r="J313" s="163">
        <f>BK313</f>
        <v>0</v>
      </c>
      <c r="K313" s="12"/>
      <c r="L313" s="151"/>
      <c r="M313" s="156"/>
      <c r="N313" s="157"/>
      <c r="O313" s="157"/>
      <c r="P313" s="158">
        <f>SUM(P314:P320)</f>
        <v>0</v>
      </c>
      <c r="Q313" s="157"/>
      <c r="R313" s="158">
        <f>SUM(R314:R320)</f>
        <v>0</v>
      </c>
      <c r="S313" s="157"/>
      <c r="T313" s="159">
        <f>SUM(T314:T320)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52" t="s">
        <v>149</v>
      </c>
      <c r="AT313" s="160" t="s">
        <v>71</v>
      </c>
      <c r="AU313" s="160" t="s">
        <v>80</v>
      </c>
      <c r="AY313" s="152" t="s">
        <v>121</v>
      </c>
      <c r="BK313" s="161">
        <f>SUM(BK314:BK320)</f>
        <v>0</v>
      </c>
    </row>
    <row r="314" spans="1:65" s="2" customFormat="1" ht="16.5" customHeight="1">
      <c r="A314" s="38"/>
      <c r="B314" s="164"/>
      <c r="C314" s="165" t="s">
        <v>168</v>
      </c>
      <c r="D314" s="165" t="s">
        <v>123</v>
      </c>
      <c r="E314" s="166" t="s">
        <v>503</v>
      </c>
      <c r="F314" s="167" t="s">
        <v>504</v>
      </c>
      <c r="G314" s="168" t="s">
        <v>505</v>
      </c>
      <c r="H314" s="169">
        <v>1</v>
      </c>
      <c r="I314" s="170"/>
      <c r="J314" s="171">
        <f>ROUND(I314*H314,2)</f>
        <v>0</v>
      </c>
      <c r="K314" s="167" t="s">
        <v>3</v>
      </c>
      <c r="L314" s="39"/>
      <c r="M314" s="172" t="s">
        <v>3</v>
      </c>
      <c r="N314" s="173" t="s">
        <v>43</v>
      </c>
      <c r="O314" s="72"/>
      <c r="P314" s="174">
        <f>O314*H314</f>
        <v>0</v>
      </c>
      <c r="Q314" s="174">
        <v>0</v>
      </c>
      <c r="R314" s="174">
        <f>Q314*H314</f>
        <v>0</v>
      </c>
      <c r="S314" s="174">
        <v>0</v>
      </c>
      <c r="T314" s="17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76" t="s">
        <v>485</v>
      </c>
      <c r="AT314" s="176" t="s">
        <v>123</v>
      </c>
      <c r="AU314" s="176" t="s">
        <v>82</v>
      </c>
      <c r="AY314" s="19" t="s">
        <v>121</v>
      </c>
      <c r="BE314" s="177">
        <f>IF(N314="základní",J314,0)</f>
        <v>0</v>
      </c>
      <c r="BF314" s="177">
        <f>IF(N314="snížená",J314,0)</f>
        <v>0</v>
      </c>
      <c r="BG314" s="177">
        <f>IF(N314="zákl. přenesená",J314,0)</f>
        <v>0</v>
      </c>
      <c r="BH314" s="177">
        <f>IF(N314="sníž. přenesená",J314,0)</f>
        <v>0</v>
      </c>
      <c r="BI314" s="177">
        <f>IF(N314="nulová",J314,0)</f>
        <v>0</v>
      </c>
      <c r="BJ314" s="19" t="s">
        <v>80</v>
      </c>
      <c r="BK314" s="177">
        <f>ROUND(I314*H314,2)</f>
        <v>0</v>
      </c>
      <c r="BL314" s="19" t="s">
        <v>485</v>
      </c>
      <c r="BM314" s="176" t="s">
        <v>506</v>
      </c>
    </row>
    <row r="315" spans="1:65" s="2" customFormat="1" ht="16.5" customHeight="1">
      <c r="A315" s="38"/>
      <c r="B315" s="164"/>
      <c r="C315" s="165" t="s">
        <v>507</v>
      </c>
      <c r="D315" s="165" t="s">
        <v>123</v>
      </c>
      <c r="E315" s="166" t="s">
        <v>508</v>
      </c>
      <c r="F315" s="167" t="s">
        <v>509</v>
      </c>
      <c r="G315" s="168" t="s">
        <v>510</v>
      </c>
      <c r="H315" s="169">
        <v>1</v>
      </c>
      <c r="I315" s="170"/>
      <c r="J315" s="171">
        <f>ROUND(I315*H315,2)</f>
        <v>0</v>
      </c>
      <c r="K315" s="167" t="s">
        <v>3</v>
      </c>
      <c r="L315" s="39"/>
      <c r="M315" s="172" t="s">
        <v>3</v>
      </c>
      <c r="N315" s="173" t="s">
        <v>43</v>
      </c>
      <c r="O315" s="72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76" t="s">
        <v>485</v>
      </c>
      <c r="AT315" s="176" t="s">
        <v>123</v>
      </c>
      <c r="AU315" s="176" t="s">
        <v>82</v>
      </c>
      <c r="AY315" s="19" t="s">
        <v>121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9" t="s">
        <v>80</v>
      </c>
      <c r="BK315" s="177">
        <f>ROUND(I315*H315,2)</f>
        <v>0</v>
      </c>
      <c r="BL315" s="19" t="s">
        <v>485</v>
      </c>
      <c r="BM315" s="176" t="s">
        <v>511</v>
      </c>
    </row>
    <row r="316" spans="1:51" s="13" customFormat="1" ht="12">
      <c r="A316" s="13"/>
      <c r="B316" s="183"/>
      <c r="C316" s="13"/>
      <c r="D316" s="184" t="s">
        <v>132</v>
      </c>
      <c r="E316" s="185" t="s">
        <v>3</v>
      </c>
      <c r="F316" s="186" t="s">
        <v>80</v>
      </c>
      <c r="G316" s="13"/>
      <c r="H316" s="187">
        <v>1</v>
      </c>
      <c r="I316" s="188"/>
      <c r="J316" s="13"/>
      <c r="K316" s="13"/>
      <c r="L316" s="183"/>
      <c r="M316" s="189"/>
      <c r="N316" s="190"/>
      <c r="O316" s="190"/>
      <c r="P316" s="190"/>
      <c r="Q316" s="190"/>
      <c r="R316" s="190"/>
      <c r="S316" s="190"/>
      <c r="T316" s="19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5" t="s">
        <v>132</v>
      </c>
      <c r="AU316" s="185" t="s">
        <v>82</v>
      </c>
      <c r="AV316" s="13" t="s">
        <v>82</v>
      </c>
      <c r="AW316" s="13" t="s">
        <v>33</v>
      </c>
      <c r="AX316" s="13" t="s">
        <v>80</v>
      </c>
      <c r="AY316" s="185" t="s">
        <v>121</v>
      </c>
    </row>
    <row r="317" spans="1:65" s="2" customFormat="1" ht="16.5" customHeight="1">
      <c r="A317" s="38"/>
      <c r="B317" s="164"/>
      <c r="C317" s="165" t="s">
        <v>512</v>
      </c>
      <c r="D317" s="165" t="s">
        <v>123</v>
      </c>
      <c r="E317" s="166" t="s">
        <v>513</v>
      </c>
      <c r="F317" s="167" t="s">
        <v>514</v>
      </c>
      <c r="G317" s="168" t="s">
        <v>510</v>
      </c>
      <c r="H317" s="169">
        <v>1</v>
      </c>
      <c r="I317" s="170"/>
      <c r="J317" s="171">
        <f>ROUND(I317*H317,2)</f>
        <v>0</v>
      </c>
      <c r="K317" s="167" t="s">
        <v>3</v>
      </c>
      <c r="L317" s="39"/>
      <c r="M317" s="172" t="s">
        <v>3</v>
      </c>
      <c r="N317" s="173" t="s">
        <v>43</v>
      </c>
      <c r="O317" s="72"/>
      <c r="P317" s="174">
        <f>O317*H317</f>
        <v>0</v>
      </c>
      <c r="Q317" s="174">
        <v>0</v>
      </c>
      <c r="R317" s="174">
        <f>Q317*H317</f>
        <v>0</v>
      </c>
      <c r="S317" s="174">
        <v>0</v>
      </c>
      <c r="T317" s="17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76" t="s">
        <v>485</v>
      </c>
      <c r="AT317" s="176" t="s">
        <v>123</v>
      </c>
      <c r="AU317" s="176" t="s">
        <v>82</v>
      </c>
      <c r="AY317" s="19" t="s">
        <v>121</v>
      </c>
      <c r="BE317" s="177">
        <f>IF(N317="základní",J317,0)</f>
        <v>0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9" t="s">
        <v>80</v>
      </c>
      <c r="BK317" s="177">
        <f>ROUND(I317*H317,2)</f>
        <v>0</v>
      </c>
      <c r="BL317" s="19" t="s">
        <v>485</v>
      </c>
      <c r="BM317" s="176" t="s">
        <v>515</v>
      </c>
    </row>
    <row r="318" spans="1:51" s="14" customFormat="1" ht="12">
      <c r="A318" s="14"/>
      <c r="B318" s="192"/>
      <c r="C318" s="14"/>
      <c r="D318" s="184" t="s">
        <v>132</v>
      </c>
      <c r="E318" s="193" t="s">
        <v>3</v>
      </c>
      <c r="F318" s="194" t="s">
        <v>516</v>
      </c>
      <c r="G318" s="14"/>
      <c r="H318" s="193" t="s">
        <v>3</v>
      </c>
      <c r="I318" s="195"/>
      <c r="J318" s="14"/>
      <c r="K318" s="14"/>
      <c r="L318" s="192"/>
      <c r="M318" s="196"/>
      <c r="N318" s="197"/>
      <c r="O318" s="197"/>
      <c r="P318" s="197"/>
      <c r="Q318" s="197"/>
      <c r="R318" s="197"/>
      <c r="S318" s="197"/>
      <c r="T318" s="19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193" t="s">
        <v>132</v>
      </c>
      <c r="AU318" s="193" t="s">
        <v>82</v>
      </c>
      <c r="AV318" s="14" t="s">
        <v>80</v>
      </c>
      <c r="AW318" s="14" t="s">
        <v>33</v>
      </c>
      <c r="AX318" s="14" t="s">
        <v>72</v>
      </c>
      <c r="AY318" s="193" t="s">
        <v>121</v>
      </c>
    </row>
    <row r="319" spans="1:51" s="13" customFormat="1" ht="12">
      <c r="A319" s="13"/>
      <c r="B319" s="183"/>
      <c r="C319" s="13"/>
      <c r="D319" s="184" t="s">
        <v>132</v>
      </c>
      <c r="E319" s="185" t="s">
        <v>3</v>
      </c>
      <c r="F319" s="186" t="s">
        <v>80</v>
      </c>
      <c r="G319" s="13"/>
      <c r="H319" s="187">
        <v>1</v>
      </c>
      <c r="I319" s="188"/>
      <c r="J319" s="13"/>
      <c r="K319" s="13"/>
      <c r="L319" s="183"/>
      <c r="M319" s="189"/>
      <c r="N319" s="190"/>
      <c r="O319" s="190"/>
      <c r="P319" s="190"/>
      <c r="Q319" s="190"/>
      <c r="R319" s="190"/>
      <c r="S319" s="190"/>
      <c r="T319" s="19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5" t="s">
        <v>132</v>
      </c>
      <c r="AU319" s="185" t="s">
        <v>82</v>
      </c>
      <c r="AV319" s="13" t="s">
        <v>82</v>
      </c>
      <c r="AW319" s="13" t="s">
        <v>33</v>
      </c>
      <c r="AX319" s="13" t="s">
        <v>80</v>
      </c>
      <c r="AY319" s="185" t="s">
        <v>121</v>
      </c>
    </row>
    <row r="320" spans="1:65" s="2" customFormat="1" ht="16.5" customHeight="1">
      <c r="A320" s="38"/>
      <c r="B320" s="164"/>
      <c r="C320" s="165" t="s">
        <v>517</v>
      </c>
      <c r="D320" s="165" t="s">
        <v>123</v>
      </c>
      <c r="E320" s="166" t="s">
        <v>518</v>
      </c>
      <c r="F320" s="167" t="s">
        <v>519</v>
      </c>
      <c r="G320" s="168" t="s">
        <v>135</v>
      </c>
      <c r="H320" s="169">
        <v>1</v>
      </c>
      <c r="I320" s="170"/>
      <c r="J320" s="171">
        <f>ROUND(I320*H320,2)</f>
        <v>0</v>
      </c>
      <c r="K320" s="167" t="s">
        <v>3</v>
      </c>
      <c r="L320" s="39"/>
      <c r="M320" s="172" t="s">
        <v>3</v>
      </c>
      <c r="N320" s="173" t="s">
        <v>43</v>
      </c>
      <c r="O320" s="72"/>
      <c r="P320" s="174">
        <f>O320*H320</f>
        <v>0</v>
      </c>
      <c r="Q320" s="174">
        <v>0</v>
      </c>
      <c r="R320" s="174">
        <f>Q320*H320</f>
        <v>0</v>
      </c>
      <c r="S320" s="174">
        <v>0</v>
      </c>
      <c r="T320" s="175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76" t="s">
        <v>485</v>
      </c>
      <c r="AT320" s="176" t="s">
        <v>123</v>
      </c>
      <c r="AU320" s="176" t="s">
        <v>82</v>
      </c>
      <c r="AY320" s="19" t="s">
        <v>121</v>
      </c>
      <c r="BE320" s="177">
        <f>IF(N320="základní",J320,0)</f>
        <v>0</v>
      </c>
      <c r="BF320" s="177">
        <f>IF(N320="snížená",J320,0)</f>
        <v>0</v>
      </c>
      <c r="BG320" s="177">
        <f>IF(N320="zákl. přenesená",J320,0)</f>
        <v>0</v>
      </c>
      <c r="BH320" s="177">
        <f>IF(N320="sníž. přenesená",J320,0)</f>
        <v>0</v>
      </c>
      <c r="BI320" s="177">
        <f>IF(N320="nulová",J320,0)</f>
        <v>0</v>
      </c>
      <c r="BJ320" s="19" t="s">
        <v>80</v>
      </c>
      <c r="BK320" s="177">
        <f>ROUND(I320*H320,2)</f>
        <v>0</v>
      </c>
      <c r="BL320" s="19" t="s">
        <v>485</v>
      </c>
      <c r="BM320" s="176" t="s">
        <v>520</v>
      </c>
    </row>
    <row r="321" spans="1:63" s="12" customFormat="1" ht="22.8" customHeight="1">
      <c r="A321" s="12"/>
      <c r="B321" s="151"/>
      <c r="C321" s="12"/>
      <c r="D321" s="152" t="s">
        <v>71</v>
      </c>
      <c r="E321" s="162" t="s">
        <v>521</v>
      </c>
      <c r="F321" s="162" t="s">
        <v>522</v>
      </c>
      <c r="G321" s="12"/>
      <c r="H321" s="12"/>
      <c r="I321" s="154"/>
      <c r="J321" s="163">
        <f>BK321</f>
        <v>0</v>
      </c>
      <c r="K321" s="12"/>
      <c r="L321" s="151"/>
      <c r="M321" s="156"/>
      <c r="N321" s="157"/>
      <c r="O321" s="157"/>
      <c r="P321" s="158">
        <f>P322</f>
        <v>0</v>
      </c>
      <c r="Q321" s="157"/>
      <c r="R321" s="158">
        <f>R322</f>
        <v>0</v>
      </c>
      <c r="S321" s="157"/>
      <c r="T321" s="159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52" t="s">
        <v>149</v>
      </c>
      <c r="AT321" s="160" t="s">
        <v>71</v>
      </c>
      <c r="AU321" s="160" t="s">
        <v>80</v>
      </c>
      <c r="AY321" s="152" t="s">
        <v>121</v>
      </c>
      <c r="BK321" s="161">
        <f>BK322</f>
        <v>0</v>
      </c>
    </row>
    <row r="322" spans="1:65" s="2" customFormat="1" ht="16.5" customHeight="1">
      <c r="A322" s="38"/>
      <c r="B322" s="164"/>
      <c r="C322" s="165" t="s">
        <v>523</v>
      </c>
      <c r="D322" s="165" t="s">
        <v>123</v>
      </c>
      <c r="E322" s="166" t="s">
        <v>524</v>
      </c>
      <c r="F322" s="167" t="s">
        <v>525</v>
      </c>
      <c r="G322" s="168" t="s">
        <v>505</v>
      </c>
      <c r="H322" s="169">
        <v>2</v>
      </c>
      <c r="I322" s="170"/>
      <c r="J322" s="171">
        <f>ROUND(I322*H322,2)</f>
        <v>0</v>
      </c>
      <c r="K322" s="167" t="s">
        <v>3</v>
      </c>
      <c r="L322" s="39"/>
      <c r="M322" s="217" t="s">
        <v>3</v>
      </c>
      <c r="N322" s="218" t="s">
        <v>43</v>
      </c>
      <c r="O322" s="219"/>
      <c r="P322" s="220">
        <f>O322*H322</f>
        <v>0</v>
      </c>
      <c r="Q322" s="220">
        <v>0</v>
      </c>
      <c r="R322" s="220">
        <f>Q322*H322</f>
        <v>0</v>
      </c>
      <c r="S322" s="220">
        <v>0</v>
      </c>
      <c r="T322" s="221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76" t="s">
        <v>485</v>
      </c>
      <c r="AT322" s="176" t="s">
        <v>123</v>
      </c>
      <c r="AU322" s="176" t="s">
        <v>82</v>
      </c>
      <c r="AY322" s="19" t="s">
        <v>121</v>
      </c>
      <c r="BE322" s="177">
        <f>IF(N322="základní",J322,0)</f>
        <v>0</v>
      </c>
      <c r="BF322" s="177">
        <f>IF(N322="snížená",J322,0)</f>
        <v>0</v>
      </c>
      <c r="BG322" s="177">
        <f>IF(N322="zákl. přenesená",J322,0)</f>
        <v>0</v>
      </c>
      <c r="BH322" s="177">
        <f>IF(N322="sníž. přenesená",J322,0)</f>
        <v>0</v>
      </c>
      <c r="BI322" s="177">
        <f>IF(N322="nulová",J322,0)</f>
        <v>0</v>
      </c>
      <c r="BJ322" s="19" t="s">
        <v>80</v>
      </c>
      <c r="BK322" s="177">
        <f>ROUND(I322*H322,2)</f>
        <v>0</v>
      </c>
      <c r="BL322" s="19" t="s">
        <v>485</v>
      </c>
      <c r="BM322" s="176" t="s">
        <v>526</v>
      </c>
    </row>
    <row r="323" spans="1:31" s="2" customFormat="1" ht="6.95" customHeight="1">
      <c r="A323" s="38"/>
      <c r="B323" s="55"/>
      <c r="C323" s="56"/>
      <c r="D323" s="56"/>
      <c r="E323" s="56"/>
      <c r="F323" s="56"/>
      <c r="G323" s="56"/>
      <c r="H323" s="56"/>
      <c r="I323" s="56"/>
      <c r="J323" s="56"/>
      <c r="K323" s="56"/>
      <c r="L323" s="39"/>
      <c r="M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</row>
  </sheetData>
  <autoFilter ref="C91:K32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2_02/111211101"/>
    <hyperlink ref="F99" r:id="rId2" display="https://podminky.urs.cz/item/CS_URS_2022_02/112101102"/>
    <hyperlink ref="F102" r:id="rId3" display="https://podminky.urs.cz/item/CS_URS_2022_02/112251102"/>
    <hyperlink ref="F105" r:id="rId4" display="https://podminky.urs.cz/item/CS_URS_2022_02/113106123"/>
    <hyperlink ref="F109" r:id="rId5" display="https://podminky.urs.cz/item/CS_URS_2022_02/113107122"/>
    <hyperlink ref="F116" r:id="rId6" display="https://podminky.urs.cz/item/CS_URS_2022_02/113107143"/>
    <hyperlink ref="F120" r:id="rId7" display="https://podminky.urs.cz/item/CS_URS_2022_02/113201112"/>
    <hyperlink ref="F124" r:id="rId8" display="https://podminky.urs.cz/item/CS_URS_2022_02/122211101"/>
    <hyperlink ref="F127" r:id="rId9" display="https://podminky.urs.cz/item/CS_URS_2022_02/122311101"/>
    <hyperlink ref="F130" r:id="rId10" display="https://podminky.urs.cz/item/CS_URS_2022_02/131213701"/>
    <hyperlink ref="F134" r:id="rId11" display="https://podminky.urs.cz/item/CS_URS_2022_02/162751117"/>
    <hyperlink ref="F139" r:id="rId12" display="https://podminky.urs.cz/item/CS_URS_2022_02/162751119"/>
    <hyperlink ref="F142" r:id="rId13" display="https://podminky.urs.cz/item/CS_URS_2022_02/162751137"/>
    <hyperlink ref="F145" r:id="rId14" display="https://podminky.urs.cz/item/CS_URS_2022_02/162751139"/>
    <hyperlink ref="F148" r:id="rId15" display="https://podminky.urs.cz/item/CS_URS_2022_02/167111101"/>
    <hyperlink ref="F151" r:id="rId16" display="https://podminky.urs.cz/item/CS_URS_2022_02/167111102"/>
    <hyperlink ref="F154" r:id="rId17" display="https://podminky.urs.cz/item/CS_URS_2022_02/171111104"/>
    <hyperlink ref="F162" r:id="rId18" display="https://podminky.urs.cz/item/CS_URS_2022_02/171201231"/>
    <hyperlink ref="F165" r:id="rId19" display="https://podminky.urs.cz/item/CS_URS_2022_02/171251201"/>
    <hyperlink ref="F170" r:id="rId20" display="https://podminky.urs.cz/item/CS_URS_2022_02/174111101"/>
    <hyperlink ref="F176" r:id="rId21" display="https://podminky.urs.cz/item/CS_URS_2022_02/181152302"/>
    <hyperlink ref="F180" r:id="rId22" display="https://podminky.urs.cz/item/CS_URS_2022_02/181411131"/>
    <hyperlink ref="F185" r:id="rId23" display="https://podminky.urs.cz/item/CS_URS_2022_02/182303111"/>
    <hyperlink ref="F192" r:id="rId24" display="https://podminky.urs.cz/item/CS_URS_2022_02/564831011"/>
    <hyperlink ref="F196" r:id="rId25" display="https://podminky.urs.cz/item/CS_URS_2022_02/564851011"/>
    <hyperlink ref="F200" r:id="rId26" display="https://podminky.urs.cz/item/CS_URS_2022_02/565165101"/>
    <hyperlink ref="F204" r:id="rId27" display="https://podminky.urs.cz/item/CS_URS_2022_02/573211106"/>
    <hyperlink ref="F208" r:id="rId28" display="https://podminky.urs.cz/item/CS_URS_2022_02/573231111"/>
    <hyperlink ref="F212" r:id="rId29" display="https://podminky.urs.cz/item/CS_URS_2022_02/577144031"/>
    <hyperlink ref="F216" r:id="rId30" display="https://podminky.urs.cz/item/CS_URS_2022_02/596211111"/>
    <hyperlink ref="F225" r:id="rId31" display="https://podminky.urs.cz/item/CS_URS_2022_02/914111111"/>
    <hyperlink ref="F228" r:id="rId32" display="https://podminky.urs.cz/item/CS_URS_2022_02/914511111"/>
    <hyperlink ref="F231" r:id="rId33" display="https://podminky.urs.cz/item/CS_URS_2022_02/915211116"/>
    <hyperlink ref="F235" r:id="rId34" display="https://podminky.urs.cz/item/CS_URS_2022_02/915231112"/>
    <hyperlink ref="F239" r:id="rId35" display="https://podminky.urs.cz/item/CS_URS_2022_02/916131213"/>
    <hyperlink ref="F254" r:id="rId36" display="https://podminky.urs.cz/item/CS_URS_2022_02/916231213"/>
    <hyperlink ref="F260" r:id="rId37" display="https://podminky.urs.cz/item/CS_URS_2022_02/919121122"/>
    <hyperlink ref="F263" r:id="rId38" display="https://podminky.urs.cz/item/CS_URS_2022_02/919735113"/>
    <hyperlink ref="F267" r:id="rId39" display="https://podminky.urs.cz/item/CS_URS_2022_02/997221571"/>
    <hyperlink ref="F269" r:id="rId40" display="https://podminky.urs.cz/item/CS_URS_2022_02/997221579"/>
    <hyperlink ref="F272" r:id="rId41" display="https://podminky.urs.cz/item/CS_URS_2022_02/997221612"/>
    <hyperlink ref="F275" r:id="rId42" display="https://podminky.urs.cz/item/CS_URS_2022_02/997221861"/>
    <hyperlink ref="F280" r:id="rId43" display="https://podminky.urs.cz/item/CS_URS_2022_02/997221873"/>
    <hyperlink ref="F283" r:id="rId44" display="https://podminky.urs.cz/item/CS_URS_2022_02/997221875"/>
    <hyperlink ref="F286" r:id="rId45" display="https://podminky.urs.cz/item/CS_URS_2022_02/997013631"/>
    <hyperlink ref="F290" r:id="rId46" display="https://podminky.urs.cz/item/CS_URS_2022_02/998223011"/>
    <hyperlink ref="F294" r:id="rId47" display="https://podminky.urs.cz/item/CS_URS_2022_02/767161814"/>
    <hyperlink ref="F298" r:id="rId48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86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Přechod pro chodce v ulici Sídliště Za Chlumem 728-730, Bílina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87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527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30. 8. 2022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35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ROUND(J94,2)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ROUND((SUM(BE94:BE214)),2)</f>
        <v>0</v>
      </c>
      <c r="G33" s="38"/>
      <c r="H33" s="38"/>
      <c r="I33" s="123">
        <v>0.21</v>
      </c>
      <c r="J33" s="122">
        <f>ROUND(((SUM(BE94:BE214))*I33),2)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44</v>
      </c>
      <c r="F34" s="122">
        <f>ROUND((SUM(BF94:BF214)),2)</f>
        <v>0</v>
      </c>
      <c r="G34" s="38"/>
      <c r="H34" s="38"/>
      <c r="I34" s="123">
        <v>0.15</v>
      </c>
      <c r="J34" s="122">
        <f>ROUND(((SUM(BF94:BF214))*I34),2)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45</v>
      </c>
      <c r="F35" s="122">
        <f>ROUND((SUM(BG94:BG214)),2)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46</v>
      </c>
      <c r="F36" s="122">
        <f>ROUND((SUM(BH94:BH214)),2)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47</v>
      </c>
      <c r="F37" s="122">
        <f>ROUND((SUM(BI94:BI214)),2)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Přechod pro chodce v ulici Sídliště Za Chlumem 728-730, Bílina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401 - Veřejné osvětlení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Bílina</v>
      </c>
      <c r="G52" s="38"/>
      <c r="H52" s="38"/>
      <c r="I52" s="32" t="s">
        <v>23</v>
      </c>
      <c r="J52" s="64" t="str">
        <f>IF(J12="","",J12)</f>
        <v>30. 8. 2022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Bílina</v>
      </c>
      <c r="G54" s="38"/>
      <c r="H54" s="38"/>
      <c r="I54" s="32" t="s">
        <v>31</v>
      </c>
      <c r="J54" s="36" t="str">
        <f>E21</f>
        <v>NE2D Projekt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Jaroslav Kudláček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90</v>
      </c>
      <c r="D57" s="124"/>
      <c r="E57" s="124"/>
      <c r="F57" s="124"/>
      <c r="G57" s="124"/>
      <c r="H57" s="124"/>
      <c r="I57" s="124"/>
      <c r="J57" s="131" t="s">
        <v>91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J94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92</v>
      </c>
    </row>
    <row r="60" spans="1:31" s="9" customFormat="1" ht="24.95" customHeight="1">
      <c r="A60" s="9"/>
      <c r="B60" s="133"/>
      <c r="C60" s="9"/>
      <c r="D60" s="134" t="s">
        <v>93</v>
      </c>
      <c r="E60" s="135"/>
      <c r="F60" s="135"/>
      <c r="G60" s="135"/>
      <c r="H60" s="135"/>
      <c r="I60" s="135"/>
      <c r="J60" s="136">
        <f>J95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94</v>
      </c>
      <c r="E61" s="139"/>
      <c r="F61" s="139"/>
      <c r="G61" s="139"/>
      <c r="H61" s="139"/>
      <c r="I61" s="139"/>
      <c r="J61" s="140">
        <f>J96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528</v>
      </c>
      <c r="E62" s="139"/>
      <c r="F62" s="139"/>
      <c r="G62" s="139"/>
      <c r="H62" s="139"/>
      <c r="I62" s="139"/>
      <c r="J62" s="140">
        <f>J132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96</v>
      </c>
      <c r="E63" s="139"/>
      <c r="F63" s="139"/>
      <c r="G63" s="139"/>
      <c r="H63" s="139"/>
      <c r="I63" s="139"/>
      <c r="J63" s="140">
        <f>J134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98</v>
      </c>
      <c r="E64" s="139"/>
      <c r="F64" s="139"/>
      <c r="G64" s="139"/>
      <c r="H64" s="139"/>
      <c r="I64" s="139"/>
      <c r="J64" s="140">
        <f>J141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3"/>
      <c r="C65" s="9"/>
      <c r="D65" s="134" t="s">
        <v>99</v>
      </c>
      <c r="E65" s="135"/>
      <c r="F65" s="135"/>
      <c r="G65" s="135"/>
      <c r="H65" s="135"/>
      <c r="I65" s="135"/>
      <c r="J65" s="136">
        <f>J144</f>
        <v>0</v>
      </c>
      <c r="K65" s="9"/>
      <c r="L65" s="13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7"/>
      <c r="C66" s="10"/>
      <c r="D66" s="138" t="s">
        <v>529</v>
      </c>
      <c r="E66" s="139"/>
      <c r="F66" s="139"/>
      <c r="G66" s="139"/>
      <c r="H66" s="139"/>
      <c r="I66" s="139"/>
      <c r="J66" s="140">
        <f>J145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33"/>
      <c r="C67" s="9"/>
      <c r="D67" s="134" t="s">
        <v>530</v>
      </c>
      <c r="E67" s="135"/>
      <c r="F67" s="135"/>
      <c r="G67" s="135"/>
      <c r="H67" s="135"/>
      <c r="I67" s="135"/>
      <c r="J67" s="136">
        <f>J152</f>
        <v>0</v>
      </c>
      <c r="K67" s="9"/>
      <c r="L67" s="13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37"/>
      <c r="C68" s="10"/>
      <c r="D68" s="138" t="s">
        <v>531</v>
      </c>
      <c r="E68" s="139"/>
      <c r="F68" s="139"/>
      <c r="G68" s="139"/>
      <c r="H68" s="139"/>
      <c r="I68" s="139"/>
      <c r="J68" s="140">
        <f>J153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7"/>
      <c r="C69" s="10"/>
      <c r="D69" s="138" t="s">
        <v>532</v>
      </c>
      <c r="E69" s="139"/>
      <c r="F69" s="139"/>
      <c r="G69" s="139"/>
      <c r="H69" s="139"/>
      <c r="I69" s="139"/>
      <c r="J69" s="140">
        <f>J181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33"/>
      <c r="C70" s="9"/>
      <c r="D70" s="134" t="s">
        <v>101</v>
      </c>
      <c r="E70" s="135"/>
      <c r="F70" s="135"/>
      <c r="G70" s="135"/>
      <c r="H70" s="135"/>
      <c r="I70" s="135"/>
      <c r="J70" s="136">
        <f>J195</f>
        <v>0</v>
      </c>
      <c r="K70" s="9"/>
      <c r="L70" s="13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33"/>
      <c r="C71" s="9"/>
      <c r="D71" s="134" t="s">
        <v>102</v>
      </c>
      <c r="E71" s="135"/>
      <c r="F71" s="135"/>
      <c r="G71" s="135"/>
      <c r="H71" s="135"/>
      <c r="I71" s="135"/>
      <c r="J71" s="136">
        <f>J198</f>
        <v>0</v>
      </c>
      <c r="K71" s="9"/>
      <c r="L71" s="13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37"/>
      <c r="C72" s="10"/>
      <c r="D72" s="138" t="s">
        <v>103</v>
      </c>
      <c r="E72" s="139"/>
      <c r="F72" s="139"/>
      <c r="G72" s="139"/>
      <c r="H72" s="139"/>
      <c r="I72" s="139"/>
      <c r="J72" s="140">
        <f>J199</f>
        <v>0</v>
      </c>
      <c r="K72" s="10"/>
      <c r="L72" s="13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7"/>
      <c r="C73" s="10"/>
      <c r="D73" s="138" t="s">
        <v>104</v>
      </c>
      <c r="E73" s="139"/>
      <c r="F73" s="139"/>
      <c r="G73" s="139"/>
      <c r="H73" s="139"/>
      <c r="I73" s="139"/>
      <c r="J73" s="140">
        <f>J211</f>
        <v>0</v>
      </c>
      <c r="K73" s="10"/>
      <c r="L73" s="13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7"/>
      <c r="C74" s="10"/>
      <c r="D74" s="138" t="s">
        <v>533</v>
      </c>
      <c r="E74" s="139"/>
      <c r="F74" s="139"/>
      <c r="G74" s="139"/>
      <c r="H74" s="139"/>
      <c r="I74" s="139"/>
      <c r="J74" s="140">
        <f>J213</f>
        <v>0</v>
      </c>
      <c r="K74" s="10"/>
      <c r="L74" s="13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106</v>
      </c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</v>
      </c>
      <c r="D83" s="38"/>
      <c r="E83" s="38"/>
      <c r="F83" s="38"/>
      <c r="G83" s="38"/>
      <c r="H83" s="38"/>
      <c r="I83" s="38"/>
      <c r="J83" s="38"/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38"/>
      <c r="D84" s="38"/>
      <c r="E84" s="115" t="str">
        <f>E7</f>
        <v>Přechod pro chodce v ulici Sídliště Za Chlumem 728-730, Bílina</v>
      </c>
      <c r="F84" s="32"/>
      <c r="G84" s="32"/>
      <c r="H84" s="32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87</v>
      </c>
      <c r="D85" s="38"/>
      <c r="E85" s="38"/>
      <c r="F85" s="38"/>
      <c r="G85" s="38"/>
      <c r="H85" s="38"/>
      <c r="I85" s="38"/>
      <c r="J85" s="38"/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38"/>
      <c r="D86" s="38"/>
      <c r="E86" s="62" t="str">
        <f>E9</f>
        <v>SO 401 - Veřejné osvětlení</v>
      </c>
      <c r="F86" s="38"/>
      <c r="G86" s="38"/>
      <c r="H86" s="38"/>
      <c r="I86" s="38"/>
      <c r="J86" s="38"/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38"/>
      <c r="E88" s="38"/>
      <c r="F88" s="27" t="str">
        <f>F12</f>
        <v>Bílina</v>
      </c>
      <c r="G88" s="38"/>
      <c r="H88" s="38"/>
      <c r="I88" s="32" t="s">
        <v>23</v>
      </c>
      <c r="J88" s="64" t="str">
        <f>IF(J12="","",J12)</f>
        <v>30. 8. 2022</v>
      </c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38"/>
      <c r="E90" s="38"/>
      <c r="F90" s="27" t="str">
        <f>E15</f>
        <v>Město Bílina</v>
      </c>
      <c r="G90" s="38"/>
      <c r="H90" s="38"/>
      <c r="I90" s="32" t="s">
        <v>31</v>
      </c>
      <c r="J90" s="36" t="str">
        <f>E21</f>
        <v>NE2D Projekt</v>
      </c>
      <c r="K90" s="38"/>
      <c r="L90" s="116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38"/>
      <c r="E91" s="38"/>
      <c r="F91" s="27" t="str">
        <f>IF(E18="","",E18)</f>
        <v>Vyplň údaj</v>
      </c>
      <c r="G91" s="38"/>
      <c r="H91" s="38"/>
      <c r="I91" s="32" t="s">
        <v>34</v>
      </c>
      <c r="J91" s="36" t="str">
        <f>E24</f>
        <v>Jaroslav Kudláček</v>
      </c>
      <c r="K91" s="38"/>
      <c r="L91" s="116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41"/>
      <c r="B93" s="142"/>
      <c r="C93" s="143" t="s">
        <v>107</v>
      </c>
      <c r="D93" s="144" t="s">
        <v>57</v>
      </c>
      <c r="E93" s="144" t="s">
        <v>53</v>
      </c>
      <c r="F93" s="144" t="s">
        <v>54</v>
      </c>
      <c r="G93" s="144" t="s">
        <v>108</v>
      </c>
      <c r="H93" s="144" t="s">
        <v>109</v>
      </c>
      <c r="I93" s="144" t="s">
        <v>110</v>
      </c>
      <c r="J93" s="144" t="s">
        <v>91</v>
      </c>
      <c r="K93" s="145" t="s">
        <v>111</v>
      </c>
      <c r="L93" s="146"/>
      <c r="M93" s="80" t="s">
        <v>3</v>
      </c>
      <c r="N93" s="81" t="s">
        <v>42</v>
      </c>
      <c r="O93" s="81" t="s">
        <v>112</v>
      </c>
      <c r="P93" s="81" t="s">
        <v>113</v>
      </c>
      <c r="Q93" s="81" t="s">
        <v>114</v>
      </c>
      <c r="R93" s="81" t="s">
        <v>115</v>
      </c>
      <c r="S93" s="81" t="s">
        <v>116</v>
      </c>
      <c r="T93" s="82" t="s">
        <v>117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</row>
    <row r="94" spans="1:63" s="2" customFormat="1" ht="22.8" customHeight="1">
      <c r="A94" s="38"/>
      <c r="B94" s="39"/>
      <c r="C94" s="87" t="s">
        <v>118</v>
      </c>
      <c r="D94" s="38"/>
      <c r="E94" s="38"/>
      <c r="F94" s="38"/>
      <c r="G94" s="38"/>
      <c r="H94" s="38"/>
      <c r="I94" s="38"/>
      <c r="J94" s="147">
        <f>BK94</f>
        <v>0</v>
      </c>
      <c r="K94" s="38"/>
      <c r="L94" s="39"/>
      <c r="M94" s="83"/>
      <c r="N94" s="68"/>
      <c r="O94" s="84"/>
      <c r="P94" s="148">
        <f>P95+P144+P152+P195+P198</f>
        <v>0</v>
      </c>
      <c r="Q94" s="84"/>
      <c r="R94" s="148">
        <f>R95+R144+R152+R195+R198</f>
        <v>28.476226612</v>
      </c>
      <c r="S94" s="84"/>
      <c r="T94" s="149">
        <f>T95+T144+T152+T195+T198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71</v>
      </c>
      <c r="AU94" s="19" t="s">
        <v>92</v>
      </c>
      <c r="BK94" s="150">
        <f>BK95+BK144+BK152+BK195+BK198</f>
        <v>0</v>
      </c>
    </row>
    <row r="95" spans="1:63" s="12" customFormat="1" ht="25.9" customHeight="1">
      <c r="A95" s="12"/>
      <c r="B95" s="151"/>
      <c r="C95" s="12"/>
      <c r="D95" s="152" t="s">
        <v>71</v>
      </c>
      <c r="E95" s="153" t="s">
        <v>119</v>
      </c>
      <c r="F95" s="153" t="s">
        <v>120</v>
      </c>
      <c r="G95" s="12"/>
      <c r="H95" s="12"/>
      <c r="I95" s="154"/>
      <c r="J95" s="155">
        <f>BK95</f>
        <v>0</v>
      </c>
      <c r="K95" s="12"/>
      <c r="L95" s="151"/>
      <c r="M95" s="156"/>
      <c r="N95" s="157"/>
      <c r="O95" s="157"/>
      <c r="P95" s="158">
        <f>P96+P132+P134+P141</f>
        <v>0</v>
      </c>
      <c r="Q95" s="157"/>
      <c r="R95" s="158">
        <f>R96+R132+R134+R141</f>
        <v>21.607200000000002</v>
      </c>
      <c r="S95" s="157"/>
      <c r="T95" s="159">
        <f>T96+T132+T134+T141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2" t="s">
        <v>80</v>
      </c>
      <c r="AT95" s="160" t="s">
        <v>71</v>
      </c>
      <c r="AU95" s="160" t="s">
        <v>72</v>
      </c>
      <c r="AY95" s="152" t="s">
        <v>121</v>
      </c>
      <c r="BK95" s="161">
        <f>BK96+BK132+BK134+BK141</f>
        <v>0</v>
      </c>
    </row>
    <row r="96" spans="1:63" s="12" customFormat="1" ht="22.8" customHeight="1">
      <c r="A96" s="12"/>
      <c r="B96" s="151"/>
      <c r="C96" s="12"/>
      <c r="D96" s="152" t="s">
        <v>71</v>
      </c>
      <c r="E96" s="162" t="s">
        <v>80</v>
      </c>
      <c r="F96" s="162" t="s">
        <v>122</v>
      </c>
      <c r="G96" s="12"/>
      <c r="H96" s="12"/>
      <c r="I96" s="154"/>
      <c r="J96" s="163">
        <f>BK96</f>
        <v>0</v>
      </c>
      <c r="K96" s="12"/>
      <c r="L96" s="151"/>
      <c r="M96" s="156"/>
      <c r="N96" s="157"/>
      <c r="O96" s="157"/>
      <c r="P96" s="158">
        <f>SUM(P97:P131)</f>
        <v>0</v>
      </c>
      <c r="Q96" s="157"/>
      <c r="R96" s="158">
        <f>SUM(R97:R131)</f>
        <v>21.6</v>
      </c>
      <c r="S96" s="157"/>
      <c r="T96" s="159">
        <f>SUM(T97:T131)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52" t="s">
        <v>80</v>
      </c>
      <c r="AT96" s="160" t="s">
        <v>71</v>
      </c>
      <c r="AU96" s="160" t="s">
        <v>80</v>
      </c>
      <c r="AY96" s="152" t="s">
        <v>121</v>
      </c>
      <c r="BK96" s="161">
        <f>SUM(BK97:BK131)</f>
        <v>0</v>
      </c>
    </row>
    <row r="97" spans="1:65" s="2" customFormat="1" ht="24.15" customHeight="1">
      <c r="A97" s="38"/>
      <c r="B97" s="164"/>
      <c r="C97" s="165" t="s">
        <v>80</v>
      </c>
      <c r="D97" s="165" t="s">
        <v>123</v>
      </c>
      <c r="E97" s="166" t="s">
        <v>534</v>
      </c>
      <c r="F97" s="167" t="s">
        <v>535</v>
      </c>
      <c r="G97" s="168" t="s">
        <v>172</v>
      </c>
      <c r="H97" s="169">
        <v>3</v>
      </c>
      <c r="I97" s="170"/>
      <c r="J97" s="171">
        <f>ROUND(I97*H97,2)</f>
        <v>0</v>
      </c>
      <c r="K97" s="167" t="s">
        <v>3</v>
      </c>
      <c r="L97" s="39"/>
      <c r="M97" s="172" t="s">
        <v>3</v>
      </c>
      <c r="N97" s="173" t="s">
        <v>43</v>
      </c>
      <c r="O97" s="72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128</v>
      </c>
      <c r="AT97" s="176" t="s">
        <v>123</v>
      </c>
      <c r="AU97" s="176" t="s">
        <v>82</v>
      </c>
      <c r="AY97" s="19" t="s">
        <v>121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80</v>
      </c>
      <c r="BK97" s="177">
        <f>ROUND(I97*H97,2)</f>
        <v>0</v>
      </c>
      <c r="BL97" s="19" t="s">
        <v>128</v>
      </c>
      <c r="BM97" s="176" t="s">
        <v>536</v>
      </c>
    </row>
    <row r="98" spans="1:51" s="13" customFormat="1" ht="12">
      <c r="A98" s="13"/>
      <c r="B98" s="183"/>
      <c r="C98" s="13"/>
      <c r="D98" s="184" t="s">
        <v>132</v>
      </c>
      <c r="E98" s="185" t="s">
        <v>3</v>
      </c>
      <c r="F98" s="186" t="s">
        <v>537</v>
      </c>
      <c r="G98" s="13"/>
      <c r="H98" s="187">
        <v>3</v>
      </c>
      <c r="I98" s="188"/>
      <c r="J98" s="13"/>
      <c r="K98" s="13"/>
      <c r="L98" s="183"/>
      <c r="M98" s="189"/>
      <c r="N98" s="190"/>
      <c r="O98" s="190"/>
      <c r="P98" s="190"/>
      <c r="Q98" s="190"/>
      <c r="R98" s="190"/>
      <c r="S98" s="190"/>
      <c r="T98" s="19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5" t="s">
        <v>132</v>
      </c>
      <c r="AU98" s="185" t="s">
        <v>82</v>
      </c>
      <c r="AV98" s="13" t="s">
        <v>82</v>
      </c>
      <c r="AW98" s="13" t="s">
        <v>33</v>
      </c>
      <c r="AX98" s="13" t="s">
        <v>72</v>
      </c>
      <c r="AY98" s="185" t="s">
        <v>121</v>
      </c>
    </row>
    <row r="99" spans="1:51" s="15" customFormat="1" ht="12">
      <c r="A99" s="15"/>
      <c r="B99" s="199"/>
      <c r="C99" s="15"/>
      <c r="D99" s="184" t="s">
        <v>132</v>
      </c>
      <c r="E99" s="200" t="s">
        <v>3</v>
      </c>
      <c r="F99" s="201" t="s">
        <v>155</v>
      </c>
      <c r="G99" s="15"/>
      <c r="H99" s="202">
        <v>3</v>
      </c>
      <c r="I99" s="203"/>
      <c r="J99" s="15"/>
      <c r="K99" s="15"/>
      <c r="L99" s="199"/>
      <c r="M99" s="204"/>
      <c r="N99" s="205"/>
      <c r="O99" s="205"/>
      <c r="P99" s="205"/>
      <c r="Q99" s="205"/>
      <c r="R99" s="205"/>
      <c r="S99" s="205"/>
      <c r="T99" s="20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00" t="s">
        <v>132</v>
      </c>
      <c r="AU99" s="200" t="s">
        <v>82</v>
      </c>
      <c r="AV99" s="15" t="s">
        <v>128</v>
      </c>
      <c r="AW99" s="15" t="s">
        <v>33</v>
      </c>
      <c r="AX99" s="15" t="s">
        <v>80</v>
      </c>
      <c r="AY99" s="200" t="s">
        <v>121</v>
      </c>
    </row>
    <row r="100" spans="1:65" s="2" customFormat="1" ht="24.15" customHeight="1">
      <c r="A100" s="38"/>
      <c r="B100" s="164"/>
      <c r="C100" s="165" t="s">
        <v>82</v>
      </c>
      <c r="D100" s="165" t="s">
        <v>123</v>
      </c>
      <c r="E100" s="166" t="s">
        <v>538</v>
      </c>
      <c r="F100" s="167" t="s">
        <v>539</v>
      </c>
      <c r="G100" s="168" t="s">
        <v>172</v>
      </c>
      <c r="H100" s="169">
        <v>26.7</v>
      </c>
      <c r="I100" s="170"/>
      <c r="J100" s="171">
        <f>ROUND(I100*H100,2)</f>
        <v>0</v>
      </c>
      <c r="K100" s="167" t="s">
        <v>3</v>
      </c>
      <c r="L100" s="39"/>
      <c r="M100" s="172" t="s">
        <v>3</v>
      </c>
      <c r="N100" s="173" t="s">
        <v>43</v>
      </c>
      <c r="O100" s="72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6" t="s">
        <v>128</v>
      </c>
      <c r="AT100" s="176" t="s">
        <v>123</v>
      </c>
      <c r="AU100" s="176" t="s">
        <v>82</v>
      </c>
      <c r="AY100" s="19" t="s">
        <v>121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9" t="s">
        <v>80</v>
      </c>
      <c r="BK100" s="177">
        <f>ROUND(I100*H100,2)</f>
        <v>0</v>
      </c>
      <c r="BL100" s="19" t="s">
        <v>128</v>
      </c>
      <c r="BM100" s="176" t="s">
        <v>540</v>
      </c>
    </row>
    <row r="101" spans="1:51" s="13" customFormat="1" ht="12">
      <c r="A101" s="13"/>
      <c r="B101" s="183"/>
      <c r="C101" s="13"/>
      <c r="D101" s="184" t="s">
        <v>132</v>
      </c>
      <c r="E101" s="185" t="s">
        <v>3</v>
      </c>
      <c r="F101" s="186" t="s">
        <v>541</v>
      </c>
      <c r="G101" s="13"/>
      <c r="H101" s="187">
        <v>19.5</v>
      </c>
      <c r="I101" s="188"/>
      <c r="J101" s="13"/>
      <c r="K101" s="13"/>
      <c r="L101" s="183"/>
      <c r="M101" s="189"/>
      <c r="N101" s="190"/>
      <c r="O101" s="190"/>
      <c r="P101" s="190"/>
      <c r="Q101" s="190"/>
      <c r="R101" s="190"/>
      <c r="S101" s="190"/>
      <c r="T101" s="19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5" t="s">
        <v>132</v>
      </c>
      <c r="AU101" s="185" t="s">
        <v>82</v>
      </c>
      <c r="AV101" s="13" t="s">
        <v>82</v>
      </c>
      <c r="AW101" s="13" t="s">
        <v>33</v>
      </c>
      <c r="AX101" s="13" t="s">
        <v>72</v>
      </c>
      <c r="AY101" s="185" t="s">
        <v>121</v>
      </c>
    </row>
    <row r="102" spans="1:51" s="13" customFormat="1" ht="12">
      <c r="A102" s="13"/>
      <c r="B102" s="183"/>
      <c r="C102" s="13"/>
      <c r="D102" s="184" t="s">
        <v>132</v>
      </c>
      <c r="E102" s="185" t="s">
        <v>3</v>
      </c>
      <c r="F102" s="186" t="s">
        <v>542</v>
      </c>
      <c r="G102" s="13"/>
      <c r="H102" s="187">
        <v>7.2</v>
      </c>
      <c r="I102" s="188"/>
      <c r="J102" s="13"/>
      <c r="K102" s="13"/>
      <c r="L102" s="183"/>
      <c r="M102" s="189"/>
      <c r="N102" s="190"/>
      <c r="O102" s="190"/>
      <c r="P102" s="190"/>
      <c r="Q102" s="190"/>
      <c r="R102" s="190"/>
      <c r="S102" s="190"/>
      <c r="T102" s="19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5" t="s">
        <v>132</v>
      </c>
      <c r="AU102" s="185" t="s">
        <v>82</v>
      </c>
      <c r="AV102" s="13" t="s">
        <v>82</v>
      </c>
      <c r="AW102" s="13" t="s">
        <v>33</v>
      </c>
      <c r="AX102" s="13" t="s">
        <v>72</v>
      </c>
      <c r="AY102" s="185" t="s">
        <v>121</v>
      </c>
    </row>
    <row r="103" spans="1:51" s="15" customFormat="1" ht="12">
      <c r="A103" s="15"/>
      <c r="B103" s="199"/>
      <c r="C103" s="15"/>
      <c r="D103" s="184" t="s">
        <v>132</v>
      </c>
      <c r="E103" s="200" t="s">
        <v>3</v>
      </c>
      <c r="F103" s="201" t="s">
        <v>155</v>
      </c>
      <c r="G103" s="15"/>
      <c r="H103" s="202">
        <v>26.7</v>
      </c>
      <c r="I103" s="203"/>
      <c r="J103" s="15"/>
      <c r="K103" s="15"/>
      <c r="L103" s="199"/>
      <c r="M103" s="204"/>
      <c r="N103" s="205"/>
      <c r="O103" s="205"/>
      <c r="P103" s="205"/>
      <c r="Q103" s="205"/>
      <c r="R103" s="205"/>
      <c r="S103" s="205"/>
      <c r="T103" s="20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00" t="s">
        <v>132</v>
      </c>
      <c r="AU103" s="200" t="s">
        <v>82</v>
      </c>
      <c r="AV103" s="15" t="s">
        <v>128</v>
      </c>
      <c r="AW103" s="15" t="s">
        <v>33</v>
      </c>
      <c r="AX103" s="15" t="s">
        <v>80</v>
      </c>
      <c r="AY103" s="200" t="s">
        <v>121</v>
      </c>
    </row>
    <row r="104" spans="1:65" s="2" customFormat="1" ht="33" customHeight="1">
      <c r="A104" s="38"/>
      <c r="B104" s="164"/>
      <c r="C104" s="165" t="s">
        <v>138</v>
      </c>
      <c r="D104" s="165" t="s">
        <v>123</v>
      </c>
      <c r="E104" s="166" t="s">
        <v>543</v>
      </c>
      <c r="F104" s="167" t="s">
        <v>544</v>
      </c>
      <c r="G104" s="168" t="s">
        <v>172</v>
      </c>
      <c r="H104" s="169">
        <v>13.8</v>
      </c>
      <c r="I104" s="170"/>
      <c r="J104" s="171">
        <f>ROUND(I104*H104,2)</f>
        <v>0</v>
      </c>
      <c r="K104" s="167" t="s">
        <v>127</v>
      </c>
      <c r="L104" s="39"/>
      <c r="M104" s="172" t="s">
        <v>3</v>
      </c>
      <c r="N104" s="173" t="s">
        <v>43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128</v>
      </c>
      <c r="AT104" s="176" t="s">
        <v>123</v>
      </c>
      <c r="AU104" s="176" t="s">
        <v>82</v>
      </c>
      <c r="AY104" s="19" t="s">
        <v>121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80</v>
      </c>
      <c r="BK104" s="177">
        <f>ROUND(I104*H104,2)</f>
        <v>0</v>
      </c>
      <c r="BL104" s="19" t="s">
        <v>128</v>
      </c>
      <c r="BM104" s="176" t="s">
        <v>545</v>
      </c>
    </row>
    <row r="105" spans="1:47" s="2" customFormat="1" ht="12">
      <c r="A105" s="38"/>
      <c r="B105" s="39"/>
      <c r="C105" s="38"/>
      <c r="D105" s="178" t="s">
        <v>130</v>
      </c>
      <c r="E105" s="38"/>
      <c r="F105" s="179" t="s">
        <v>546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130</v>
      </c>
      <c r="AU105" s="19" t="s">
        <v>82</v>
      </c>
    </row>
    <row r="106" spans="1:51" s="13" customFormat="1" ht="12">
      <c r="A106" s="13"/>
      <c r="B106" s="183"/>
      <c r="C106" s="13"/>
      <c r="D106" s="184" t="s">
        <v>132</v>
      </c>
      <c r="E106" s="185" t="s">
        <v>3</v>
      </c>
      <c r="F106" s="186" t="s">
        <v>547</v>
      </c>
      <c r="G106" s="13"/>
      <c r="H106" s="187">
        <v>26.7</v>
      </c>
      <c r="I106" s="188"/>
      <c r="J106" s="13"/>
      <c r="K106" s="13"/>
      <c r="L106" s="183"/>
      <c r="M106" s="189"/>
      <c r="N106" s="190"/>
      <c r="O106" s="190"/>
      <c r="P106" s="190"/>
      <c r="Q106" s="190"/>
      <c r="R106" s="190"/>
      <c r="S106" s="190"/>
      <c r="T106" s="19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5" t="s">
        <v>132</v>
      </c>
      <c r="AU106" s="185" t="s">
        <v>82</v>
      </c>
      <c r="AV106" s="13" t="s">
        <v>82</v>
      </c>
      <c r="AW106" s="13" t="s">
        <v>33</v>
      </c>
      <c r="AX106" s="13" t="s">
        <v>72</v>
      </c>
      <c r="AY106" s="185" t="s">
        <v>121</v>
      </c>
    </row>
    <row r="107" spans="1:51" s="13" customFormat="1" ht="12">
      <c r="A107" s="13"/>
      <c r="B107" s="183"/>
      <c r="C107" s="13"/>
      <c r="D107" s="184" t="s">
        <v>132</v>
      </c>
      <c r="E107" s="185" t="s">
        <v>3</v>
      </c>
      <c r="F107" s="186" t="s">
        <v>548</v>
      </c>
      <c r="G107" s="13"/>
      <c r="H107" s="187">
        <v>-15.9</v>
      </c>
      <c r="I107" s="188"/>
      <c r="J107" s="13"/>
      <c r="K107" s="13"/>
      <c r="L107" s="183"/>
      <c r="M107" s="189"/>
      <c r="N107" s="190"/>
      <c r="O107" s="190"/>
      <c r="P107" s="190"/>
      <c r="Q107" s="190"/>
      <c r="R107" s="190"/>
      <c r="S107" s="190"/>
      <c r="T107" s="19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5" t="s">
        <v>132</v>
      </c>
      <c r="AU107" s="185" t="s">
        <v>82</v>
      </c>
      <c r="AV107" s="13" t="s">
        <v>82</v>
      </c>
      <c r="AW107" s="13" t="s">
        <v>33</v>
      </c>
      <c r="AX107" s="13" t="s">
        <v>72</v>
      </c>
      <c r="AY107" s="185" t="s">
        <v>121</v>
      </c>
    </row>
    <row r="108" spans="1:51" s="13" customFormat="1" ht="12">
      <c r="A108" s="13"/>
      <c r="B108" s="183"/>
      <c r="C108" s="13"/>
      <c r="D108" s="184" t="s">
        <v>132</v>
      </c>
      <c r="E108" s="185" t="s">
        <v>3</v>
      </c>
      <c r="F108" s="186" t="s">
        <v>138</v>
      </c>
      <c r="G108" s="13"/>
      <c r="H108" s="187">
        <v>3</v>
      </c>
      <c r="I108" s="188"/>
      <c r="J108" s="13"/>
      <c r="K108" s="13"/>
      <c r="L108" s="183"/>
      <c r="M108" s="189"/>
      <c r="N108" s="190"/>
      <c r="O108" s="190"/>
      <c r="P108" s="190"/>
      <c r="Q108" s="190"/>
      <c r="R108" s="190"/>
      <c r="S108" s="190"/>
      <c r="T108" s="19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5" t="s">
        <v>132</v>
      </c>
      <c r="AU108" s="185" t="s">
        <v>82</v>
      </c>
      <c r="AV108" s="13" t="s">
        <v>82</v>
      </c>
      <c r="AW108" s="13" t="s">
        <v>33</v>
      </c>
      <c r="AX108" s="13" t="s">
        <v>72</v>
      </c>
      <c r="AY108" s="185" t="s">
        <v>121</v>
      </c>
    </row>
    <row r="109" spans="1:51" s="15" customFormat="1" ht="12">
      <c r="A109" s="15"/>
      <c r="B109" s="199"/>
      <c r="C109" s="15"/>
      <c r="D109" s="184" t="s">
        <v>132</v>
      </c>
      <c r="E109" s="200" t="s">
        <v>3</v>
      </c>
      <c r="F109" s="201" t="s">
        <v>155</v>
      </c>
      <c r="G109" s="15"/>
      <c r="H109" s="202">
        <v>13.8</v>
      </c>
      <c r="I109" s="203"/>
      <c r="J109" s="15"/>
      <c r="K109" s="15"/>
      <c r="L109" s="199"/>
      <c r="M109" s="204"/>
      <c r="N109" s="205"/>
      <c r="O109" s="205"/>
      <c r="P109" s="205"/>
      <c r="Q109" s="205"/>
      <c r="R109" s="205"/>
      <c r="S109" s="205"/>
      <c r="T109" s="20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00" t="s">
        <v>132</v>
      </c>
      <c r="AU109" s="200" t="s">
        <v>82</v>
      </c>
      <c r="AV109" s="15" t="s">
        <v>128</v>
      </c>
      <c r="AW109" s="15" t="s">
        <v>33</v>
      </c>
      <c r="AX109" s="15" t="s">
        <v>80</v>
      </c>
      <c r="AY109" s="200" t="s">
        <v>121</v>
      </c>
    </row>
    <row r="110" spans="1:65" s="2" customFormat="1" ht="37.8" customHeight="1">
      <c r="A110" s="38"/>
      <c r="B110" s="164"/>
      <c r="C110" s="165" t="s">
        <v>128</v>
      </c>
      <c r="D110" s="165" t="s">
        <v>123</v>
      </c>
      <c r="E110" s="166" t="s">
        <v>187</v>
      </c>
      <c r="F110" s="167" t="s">
        <v>188</v>
      </c>
      <c r="G110" s="168" t="s">
        <v>172</v>
      </c>
      <c r="H110" s="169">
        <v>13.8</v>
      </c>
      <c r="I110" s="170"/>
      <c r="J110" s="171">
        <f>ROUND(I110*H110,2)</f>
        <v>0</v>
      </c>
      <c r="K110" s="167" t="s">
        <v>127</v>
      </c>
      <c r="L110" s="39"/>
      <c r="M110" s="172" t="s">
        <v>3</v>
      </c>
      <c r="N110" s="173" t="s">
        <v>43</v>
      </c>
      <c r="O110" s="72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6" t="s">
        <v>128</v>
      </c>
      <c r="AT110" s="176" t="s">
        <v>123</v>
      </c>
      <c r="AU110" s="176" t="s">
        <v>82</v>
      </c>
      <c r="AY110" s="19" t="s">
        <v>121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9" t="s">
        <v>80</v>
      </c>
      <c r="BK110" s="177">
        <f>ROUND(I110*H110,2)</f>
        <v>0</v>
      </c>
      <c r="BL110" s="19" t="s">
        <v>128</v>
      </c>
      <c r="BM110" s="176" t="s">
        <v>549</v>
      </c>
    </row>
    <row r="111" spans="1:47" s="2" customFormat="1" ht="12">
      <c r="A111" s="38"/>
      <c r="B111" s="39"/>
      <c r="C111" s="38"/>
      <c r="D111" s="178" t="s">
        <v>130</v>
      </c>
      <c r="E111" s="38"/>
      <c r="F111" s="179" t="s">
        <v>190</v>
      </c>
      <c r="G111" s="38"/>
      <c r="H111" s="38"/>
      <c r="I111" s="180"/>
      <c r="J111" s="38"/>
      <c r="K111" s="38"/>
      <c r="L111" s="39"/>
      <c r="M111" s="181"/>
      <c r="N111" s="182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130</v>
      </c>
      <c r="AU111" s="19" t="s">
        <v>82</v>
      </c>
    </row>
    <row r="112" spans="1:51" s="13" customFormat="1" ht="12">
      <c r="A112" s="13"/>
      <c r="B112" s="183"/>
      <c r="C112" s="13"/>
      <c r="D112" s="184" t="s">
        <v>132</v>
      </c>
      <c r="E112" s="185" t="s">
        <v>3</v>
      </c>
      <c r="F112" s="186" t="s">
        <v>550</v>
      </c>
      <c r="G112" s="13"/>
      <c r="H112" s="187">
        <v>13.8</v>
      </c>
      <c r="I112" s="188"/>
      <c r="J112" s="13"/>
      <c r="K112" s="13"/>
      <c r="L112" s="183"/>
      <c r="M112" s="189"/>
      <c r="N112" s="190"/>
      <c r="O112" s="190"/>
      <c r="P112" s="190"/>
      <c r="Q112" s="190"/>
      <c r="R112" s="190"/>
      <c r="S112" s="190"/>
      <c r="T112" s="19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5" t="s">
        <v>132</v>
      </c>
      <c r="AU112" s="185" t="s">
        <v>82</v>
      </c>
      <c r="AV112" s="13" t="s">
        <v>82</v>
      </c>
      <c r="AW112" s="13" t="s">
        <v>33</v>
      </c>
      <c r="AX112" s="13" t="s">
        <v>80</v>
      </c>
      <c r="AY112" s="185" t="s">
        <v>121</v>
      </c>
    </row>
    <row r="113" spans="1:65" s="2" customFormat="1" ht="37.8" customHeight="1">
      <c r="A113" s="38"/>
      <c r="B113" s="164"/>
      <c r="C113" s="165" t="s">
        <v>149</v>
      </c>
      <c r="D113" s="165" t="s">
        <v>123</v>
      </c>
      <c r="E113" s="166" t="s">
        <v>193</v>
      </c>
      <c r="F113" s="167" t="s">
        <v>194</v>
      </c>
      <c r="G113" s="168" t="s">
        <v>172</v>
      </c>
      <c r="H113" s="169">
        <v>69</v>
      </c>
      <c r="I113" s="170"/>
      <c r="J113" s="171">
        <f>ROUND(I113*H113,2)</f>
        <v>0</v>
      </c>
      <c r="K113" s="167" t="s">
        <v>127</v>
      </c>
      <c r="L113" s="39"/>
      <c r="M113" s="172" t="s">
        <v>3</v>
      </c>
      <c r="N113" s="173" t="s">
        <v>43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128</v>
      </c>
      <c r="AT113" s="176" t="s">
        <v>123</v>
      </c>
      <c r="AU113" s="176" t="s">
        <v>82</v>
      </c>
      <c r="AY113" s="19" t="s">
        <v>121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80</v>
      </c>
      <c r="BK113" s="177">
        <f>ROUND(I113*H113,2)</f>
        <v>0</v>
      </c>
      <c r="BL113" s="19" t="s">
        <v>128</v>
      </c>
      <c r="BM113" s="176" t="s">
        <v>551</v>
      </c>
    </row>
    <row r="114" spans="1:47" s="2" customFormat="1" ht="12">
      <c r="A114" s="38"/>
      <c r="B114" s="39"/>
      <c r="C114" s="38"/>
      <c r="D114" s="178" t="s">
        <v>130</v>
      </c>
      <c r="E114" s="38"/>
      <c r="F114" s="179" t="s">
        <v>196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130</v>
      </c>
      <c r="AU114" s="19" t="s">
        <v>82</v>
      </c>
    </row>
    <row r="115" spans="1:51" s="13" customFormat="1" ht="12">
      <c r="A115" s="13"/>
      <c r="B115" s="183"/>
      <c r="C115" s="13"/>
      <c r="D115" s="184" t="s">
        <v>132</v>
      </c>
      <c r="E115" s="185" t="s">
        <v>3</v>
      </c>
      <c r="F115" s="186" t="s">
        <v>552</v>
      </c>
      <c r="G115" s="13"/>
      <c r="H115" s="187">
        <v>69</v>
      </c>
      <c r="I115" s="188"/>
      <c r="J115" s="13"/>
      <c r="K115" s="13"/>
      <c r="L115" s="183"/>
      <c r="M115" s="189"/>
      <c r="N115" s="190"/>
      <c r="O115" s="190"/>
      <c r="P115" s="190"/>
      <c r="Q115" s="190"/>
      <c r="R115" s="190"/>
      <c r="S115" s="190"/>
      <c r="T115" s="19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5" t="s">
        <v>132</v>
      </c>
      <c r="AU115" s="185" t="s">
        <v>82</v>
      </c>
      <c r="AV115" s="13" t="s">
        <v>82</v>
      </c>
      <c r="AW115" s="13" t="s">
        <v>33</v>
      </c>
      <c r="AX115" s="13" t="s">
        <v>80</v>
      </c>
      <c r="AY115" s="185" t="s">
        <v>121</v>
      </c>
    </row>
    <row r="116" spans="1:65" s="2" customFormat="1" ht="24.15" customHeight="1">
      <c r="A116" s="38"/>
      <c r="B116" s="164"/>
      <c r="C116" s="165" t="s">
        <v>156</v>
      </c>
      <c r="D116" s="165" t="s">
        <v>123</v>
      </c>
      <c r="E116" s="166" t="s">
        <v>553</v>
      </c>
      <c r="F116" s="167" t="s">
        <v>554</v>
      </c>
      <c r="G116" s="168" t="s">
        <v>229</v>
      </c>
      <c r="H116" s="169">
        <v>24.84</v>
      </c>
      <c r="I116" s="170"/>
      <c r="J116" s="171">
        <f>ROUND(I116*H116,2)</f>
        <v>0</v>
      </c>
      <c r="K116" s="167" t="s">
        <v>127</v>
      </c>
      <c r="L116" s="39"/>
      <c r="M116" s="172" t="s">
        <v>3</v>
      </c>
      <c r="N116" s="173" t="s">
        <v>43</v>
      </c>
      <c r="O116" s="72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6" t="s">
        <v>128</v>
      </c>
      <c r="AT116" s="176" t="s">
        <v>123</v>
      </c>
      <c r="AU116" s="176" t="s">
        <v>82</v>
      </c>
      <c r="AY116" s="19" t="s">
        <v>121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9" t="s">
        <v>80</v>
      </c>
      <c r="BK116" s="177">
        <f>ROUND(I116*H116,2)</f>
        <v>0</v>
      </c>
      <c r="BL116" s="19" t="s">
        <v>128</v>
      </c>
      <c r="BM116" s="176" t="s">
        <v>555</v>
      </c>
    </row>
    <row r="117" spans="1:47" s="2" customFormat="1" ht="12">
      <c r="A117" s="38"/>
      <c r="B117" s="39"/>
      <c r="C117" s="38"/>
      <c r="D117" s="178" t="s">
        <v>130</v>
      </c>
      <c r="E117" s="38"/>
      <c r="F117" s="179" t="s">
        <v>556</v>
      </c>
      <c r="G117" s="38"/>
      <c r="H117" s="38"/>
      <c r="I117" s="180"/>
      <c r="J117" s="38"/>
      <c r="K117" s="38"/>
      <c r="L117" s="39"/>
      <c r="M117" s="181"/>
      <c r="N117" s="182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130</v>
      </c>
      <c r="AU117" s="19" t="s">
        <v>82</v>
      </c>
    </row>
    <row r="118" spans="1:51" s="13" customFormat="1" ht="12">
      <c r="A118" s="13"/>
      <c r="B118" s="183"/>
      <c r="C118" s="13"/>
      <c r="D118" s="184" t="s">
        <v>132</v>
      </c>
      <c r="E118" s="185" t="s">
        <v>3</v>
      </c>
      <c r="F118" s="186" t="s">
        <v>557</v>
      </c>
      <c r="G118" s="13"/>
      <c r="H118" s="187">
        <v>24.84</v>
      </c>
      <c r="I118" s="188"/>
      <c r="J118" s="13"/>
      <c r="K118" s="13"/>
      <c r="L118" s="183"/>
      <c r="M118" s="189"/>
      <c r="N118" s="190"/>
      <c r="O118" s="190"/>
      <c r="P118" s="190"/>
      <c r="Q118" s="190"/>
      <c r="R118" s="190"/>
      <c r="S118" s="190"/>
      <c r="T118" s="19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5" t="s">
        <v>132</v>
      </c>
      <c r="AU118" s="185" t="s">
        <v>82</v>
      </c>
      <c r="AV118" s="13" t="s">
        <v>82</v>
      </c>
      <c r="AW118" s="13" t="s">
        <v>33</v>
      </c>
      <c r="AX118" s="13" t="s">
        <v>80</v>
      </c>
      <c r="AY118" s="185" t="s">
        <v>121</v>
      </c>
    </row>
    <row r="119" spans="1:65" s="2" customFormat="1" ht="24.15" customHeight="1">
      <c r="A119" s="38"/>
      <c r="B119" s="164"/>
      <c r="C119" s="165" t="s">
        <v>161</v>
      </c>
      <c r="D119" s="165" t="s">
        <v>123</v>
      </c>
      <c r="E119" s="166" t="s">
        <v>240</v>
      </c>
      <c r="F119" s="167" t="s">
        <v>241</v>
      </c>
      <c r="G119" s="168" t="s">
        <v>172</v>
      </c>
      <c r="H119" s="169">
        <v>13.8</v>
      </c>
      <c r="I119" s="170"/>
      <c r="J119" s="171">
        <f>ROUND(I119*H119,2)</f>
        <v>0</v>
      </c>
      <c r="K119" s="167" t="s">
        <v>127</v>
      </c>
      <c r="L119" s="39"/>
      <c r="M119" s="172" t="s">
        <v>3</v>
      </c>
      <c r="N119" s="173" t="s">
        <v>43</v>
      </c>
      <c r="O119" s="72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6" t="s">
        <v>128</v>
      </c>
      <c r="AT119" s="176" t="s">
        <v>123</v>
      </c>
      <c r="AU119" s="176" t="s">
        <v>82</v>
      </c>
      <c r="AY119" s="19" t="s">
        <v>121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9" t="s">
        <v>80</v>
      </c>
      <c r="BK119" s="177">
        <f>ROUND(I119*H119,2)</f>
        <v>0</v>
      </c>
      <c r="BL119" s="19" t="s">
        <v>128</v>
      </c>
      <c r="BM119" s="176" t="s">
        <v>558</v>
      </c>
    </row>
    <row r="120" spans="1:47" s="2" customFormat="1" ht="12">
      <c r="A120" s="38"/>
      <c r="B120" s="39"/>
      <c r="C120" s="38"/>
      <c r="D120" s="178" t="s">
        <v>130</v>
      </c>
      <c r="E120" s="38"/>
      <c r="F120" s="179" t="s">
        <v>243</v>
      </c>
      <c r="G120" s="38"/>
      <c r="H120" s="38"/>
      <c r="I120" s="180"/>
      <c r="J120" s="38"/>
      <c r="K120" s="38"/>
      <c r="L120" s="39"/>
      <c r="M120" s="181"/>
      <c r="N120" s="182"/>
      <c r="O120" s="72"/>
      <c r="P120" s="72"/>
      <c r="Q120" s="72"/>
      <c r="R120" s="72"/>
      <c r="S120" s="72"/>
      <c r="T120" s="73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130</v>
      </c>
      <c r="AU120" s="19" t="s">
        <v>82</v>
      </c>
    </row>
    <row r="121" spans="1:51" s="13" customFormat="1" ht="12">
      <c r="A121" s="13"/>
      <c r="B121" s="183"/>
      <c r="C121" s="13"/>
      <c r="D121" s="184" t="s">
        <v>132</v>
      </c>
      <c r="E121" s="185" t="s">
        <v>3</v>
      </c>
      <c r="F121" s="186" t="s">
        <v>550</v>
      </c>
      <c r="G121" s="13"/>
      <c r="H121" s="187">
        <v>13.8</v>
      </c>
      <c r="I121" s="188"/>
      <c r="J121" s="13"/>
      <c r="K121" s="13"/>
      <c r="L121" s="183"/>
      <c r="M121" s="189"/>
      <c r="N121" s="190"/>
      <c r="O121" s="190"/>
      <c r="P121" s="190"/>
      <c r="Q121" s="190"/>
      <c r="R121" s="190"/>
      <c r="S121" s="190"/>
      <c r="T121" s="19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5" t="s">
        <v>132</v>
      </c>
      <c r="AU121" s="185" t="s">
        <v>82</v>
      </c>
      <c r="AV121" s="13" t="s">
        <v>82</v>
      </c>
      <c r="AW121" s="13" t="s">
        <v>33</v>
      </c>
      <c r="AX121" s="13" t="s">
        <v>80</v>
      </c>
      <c r="AY121" s="185" t="s">
        <v>121</v>
      </c>
    </row>
    <row r="122" spans="1:65" s="2" customFormat="1" ht="24.15" customHeight="1">
      <c r="A122" s="38"/>
      <c r="B122" s="164"/>
      <c r="C122" s="165" t="s">
        <v>169</v>
      </c>
      <c r="D122" s="165" t="s">
        <v>123</v>
      </c>
      <c r="E122" s="166" t="s">
        <v>244</v>
      </c>
      <c r="F122" s="167" t="s">
        <v>245</v>
      </c>
      <c r="G122" s="168" t="s">
        <v>172</v>
      </c>
      <c r="H122" s="169">
        <v>15.9</v>
      </c>
      <c r="I122" s="170"/>
      <c r="J122" s="171">
        <f>ROUND(I122*H122,2)</f>
        <v>0</v>
      </c>
      <c r="K122" s="167" t="s">
        <v>127</v>
      </c>
      <c r="L122" s="39"/>
      <c r="M122" s="172" t="s">
        <v>3</v>
      </c>
      <c r="N122" s="173" t="s">
        <v>43</v>
      </c>
      <c r="O122" s="72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6" t="s">
        <v>128</v>
      </c>
      <c r="AT122" s="176" t="s">
        <v>123</v>
      </c>
      <c r="AU122" s="176" t="s">
        <v>82</v>
      </c>
      <c r="AY122" s="19" t="s">
        <v>121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9" t="s">
        <v>80</v>
      </c>
      <c r="BK122" s="177">
        <f>ROUND(I122*H122,2)</f>
        <v>0</v>
      </c>
      <c r="BL122" s="19" t="s">
        <v>128</v>
      </c>
      <c r="BM122" s="176" t="s">
        <v>559</v>
      </c>
    </row>
    <row r="123" spans="1:47" s="2" customFormat="1" ht="12">
      <c r="A123" s="38"/>
      <c r="B123" s="39"/>
      <c r="C123" s="38"/>
      <c r="D123" s="178" t="s">
        <v>130</v>
      </c>
      <c r="E123" s="38"/>
      <c r="F123" s="179" t="s">
        <v>247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130</v>
      </c>
      <c r="AU123" s="19" t="s">
        <v>82</v>
      </c>
    </row>
    <row r="124" spans="1:51" s="13" customFormat="1" ht="12">
      <c r="A124" s="13"/>
      <c r="B124" s="183"/>
      <c r="C124" s="13"/>
      <c r="D124" s="184" t="s">
        <v>132</v>
      </c>
      <c r="E124" s="185" t="s">
        <v>3</v>
      </c>
      <c r="F124" s="186" t="s">
        <v>560</v>
      </c>
      <c r="G124" s="13"/>
      <c r="H124" s="187">
        <v>15.9</v>
      </c>
      <c r="I124" s="188"/>
      <c r="J124" s="13"/>
      <c r="K124" s="13"/>
      <c r="L124" s="183"/>
      <c r="M124" s="189"/>
      <c r="N124" s="190"/>
      <c r="O124" s="190"/>
      <c r="P124" s="190"/>
      <c r="Q124" s="190"/>
      <c r="R124" s="190"/>
      <c r="S124" s="190"/>
      <c r="T124" s="19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5" t="s">
        <v>132</v>
      </c>
      <c r="AU124" s="185" t="s">
        <v>82</v>
      </c>
      <c r="AV124" s="13" t="s">
        <v>82</v>
      </c>
      <c r="AW124" s="13" t="s">
        <v>33</v>
      </c>
      <c r="AX124" s="13" t="s">
        <v>80</v>
      </c>
      <c r="AY124" s="185" t="s">
        <v>121</v>
      </c>
    </row>
    <row r="125" spans="1:65" s="2" customFormat="1" ht="37.8" customHeight="1">
      <c r="A125" s="38"/>
      <c r="B125" s="164"/>
      <c r="C125" s="165" t="s">
        <v>175</v>
      </c>
      <c r="D125" s="165" t="s">
        <v>123</v>
      </c>
      <c r="E125" s="166" t="s">
        <v>561</v>
      </c>
      <c r="F125" s="167" t="s">
        <v>562</v>
      </c>
      <c r="G125" s="168" t="s">
        <v>172</v>
      </c>
      <c r="H125" s="169">
        <v>10.8</v>
      </c>
      <c r="I125" s="170"/>
      <c r="J125" s="171">
        <f>ROUND(I125*H125,2)</f>
        <v>0</v>
      </c>
      <c r="K125" s="167" t="s">
        <v>127</v>
      </c>
      <c r="L125" s="39"/>
      <c r="M125" s="172" t="s">
        <v>3</v>
      </c>
      <c r="N125" s="173" t="s">
        <v>43</v>
      </c>
      <c r="O125" s="72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6" t="s">
        <v>128</v>
      </c>
      <c r="AT125" s="176" t="s">
        <v>123</v>
      </c>
      <c r="AU125" s="176" t="s">
        <v>82</v>
      </c>
      <c r="AY125" s="19" t="s">
        <v>121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9" t="s">
        <v>80</v>
      </c>
      <c r="BK125" s="177">
        <f>ROUND(I125*H125,2)</f>
        <v>0</v>
      </c>
      <c r="BL125" s="19" t="s">
        <v>128</v>
      </c>
      <c r="BM125" s="176" t="s">
        <v>563</v>
      </c>
    </row>
    <row r="126" spans="1:47" s="2" customFormat="1" ht="12">
      <c r="A126" s="38"/>
      <c r="B126" s="39"/>
      <c r="C126" s="38"/>
      <c r="D126" s="178" t="s">
        <v>130</v>
      </c>
      <c r="E126" s="38"/>
      <c r="F126" s="179" t="s">
        <v>564</v>
      </c>
      <c r="G126" s="38"/>
      <c r="H126" s="38"/>
      <c r="I126" s="180"/>
      <c r="J126" s="38"/>
      <c r="K126" s="38"/>
      <c r="L126" s="39"/>
      <c r="M126" s="181"/>
      <c r="N126" s="182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130</v>
      </c>
      <c r="AU126" s="19" t="s">
        <v>82</v>
      </c>
    </row>
    <row r="127" spans="1:51" s="13" customFormat="1" ht="12">
      <c r="A127" s="13"/>
      <c r="B127" s="183"/>
      <c r="C127" s="13"/>
      <c r="D127" s="184" t="s">
        <v>132</v>
      </c>
      <c r="E127" s="185" t="s">
        <v>3</v>
      </c>
      <c r="F127" s="186" t="s">
        <v>565</v>
      </c>
      <c r="G127" s="13"/>
      <c r="H127" s="187">
        <v>9</v>
      </c>
      <c r="I127" s="188"/>
      <c r="J127" s="13"/>
      <c r="K127" s="13"/>
      <c r="L127" s="183"/>
      <c r="M127" s="189"/>
      <c r="N127" s="190"/>
      <c r="O127" s="190"/>
      <c r="P127" s="190"/>
      <c r="Q127" s="190"/>
      <c r="R127" s="190"/>
      <c r="S127" s="190"/>
      <c r="T127" s="19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5" t="s">
        <v>132</v>
      </c>
      <c r="AU127" s="185" t="s">
        <v>82</v>
      </c>
      <c r="AV127" s="13" t="s">
        <v>82</v>
      </c>
      <c r="AW127" s="13" t="s">
        <v>33</v>
      </c>
      <c r="AX127" s="13" t="s">
        <v>72</v>
      </c>
      <c r="AY127" s="185" t="s">
        <v>121</v>
      </c>
    </row>
    <row r="128" spans="1:51" s="13" customFormat="1" ht="12">
      <c r="A128" s="13"/>
      <c r="B128" s="183"/>
      <c r="C128" s="13"/>
      <c r="D128" s="184" t="s">
        <v>132</v>
      </c>
      <c r="E128" s="185" t="s">
        <v>3</v>
      </c>
      <c r="F128" s="186" t="s">
        <v>566</v>
      </c>
      <c r="G128" s="13"/>
      <c r="H128" s="187">
        <v>1.8</v>
      </c>
      <c r="I128" s="188"/>
      <c r="J128" s="13"/>
      <c r="K128" s="13"/>
      <c r="L128" s="183"/>
      <c r="M128" s="189"/>
      <c r="N128" s="190"/>
      <c r="O128" s="190"/>
      <c r="P128" s="190"/>
      <c r="Q128" s="190"/>
      <c r="R128" s="190"/>
      <c r="S128" s="190"/>
      <c r="T128" s="19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5" t="s">
        <v>132</v>
      </c>
      <c r="AU128" s="185" t="s">
        <v>82</v>
      </c>
      <c r="AV128" s="13" t="s">
        <v>82</v>
      </c>
      <c r="AW128" s="13" t="s">
        <v>33</v>
      </c>
      <c r="AX128" s="13" t="s">
        <v>72</v>
      </c>
      <c r="AY128" s="185" t="s">
        <v>121</v>
      </c>
    </row>
    <row r="129" spans="1:51" s="15" customFormat="1" ht="12">
      <c r="A129" s="15"/>
      <c r="B129" s="199"/>
      <c r="C129" s="15"/>
      <c r="D129" s="184" t="s">
        <v>132</v>
      </c>
      <c r="E129" s="200" t="s">
        <v>3</v>
      </c>
      <c r="F129" s="201" t="s">
        <v>155</v>
      </c>
      <c r="G129" s="15"/>
      <c r="H129" s="202">
        <v>10.8</v>
      </c>
      <c r="I129" s="203"/>
      <c r="J129" s="15"/>
      <c r="K129" s="15"/>
      <c r="L129" s="199"/>
      <c r="M129" s="204"/>
      <c r="N129" s="205"/>
      <c r="O129" s="205"/>
      <c r="P129" s="205"/>
      <c r="Q129" s="205"/>
      <c r="R129" s="205"/>
      <c r="S129" s="205"/>
      <c r="T129" s="20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00" t="s">
        <v>132</v>
      </c>
      <c r="AU129" s="200" t="s">
        <v>82</v>
      </c>
      <c r="AV129" s="15" t="s">
        <v>128</v>
      </c>
      <c r="AW129" s="15" t="s">
        <v>33</v>
      </c>
      <c r="AX129" s="15" t="s">
        <v>80</v>
      </c>
      <c r="AY129" s="200" t="s">
        <v>121</v>
      </c>
    </row>
    <row r="130" spans="1:65" s="2" customFormat="1" ht="16.5" customHeight="1">
      <c r="A130" s="38"/>
      <c r="B130" s="164"/>
      <c r="C130" s="207" t="s">
        <v>148</v>
      </c>
      <c r="D130" s="207" t="s">
        <v>226</v>
      </c>
      <c r="E130" s="208" t="s">
        <v>567</v>
      </c>
      <c r="F130" s="209" t="s">
        <v>568</v>
      </c>
      <c r="G130" s="210" t="s">
        <v>229</v>
      </c>
      <c r="H130" s="211">
        <v>21.6</v>
      </c>
      <c r="I130" s="212"/>
      <c r="J130" s="213">
        <f>ROUND(I130*H130,2)</f>
        <v>0</v>
      </c>
      <c r="K130" s="209" t="s">
        <v>127</v>
      </c>
      <c r="L130" s="214"/>
      <c r="M130" s="215" t="s">
        <v>3</v>
      </c>
      <c r="N130" s="216" t="s">
        <v>43</v>
      </c>
      <c r="O130" s="72"/>
      <c r="P130" s="174">
        <f>O130*H130</f>
        <v>0</v>
      </c>
      <c r="Q130" s="174">
        <v>1</v>
      </c>
      <c r="R130" s="174">
        <f>Q130*H130</f>
        <v>21.6</v>
      </c>
      <c r="S130" s="174">
        <v>0</v>
      </c>
      <c r="T130" s="17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6" t="s">
        <v>169</v>
      </c>
      <c r="AT130" s="176" t="s">
        <v>226</v>
      </c>
      <c r="AU130" s="176" t="s">
        <v>82</v>
      </c>
      <c r="AY130" s="19" t="s">
        <v>121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9" t="s">
        <v>80</v>
      </c>
      <c r="BK130" s="177">
        <f>ROUND(I130*H130,2)</f>
        <v>0</v>
      </c>
      <c r="BL130" s="19" t="s">
        <v>128</v>
      </c>
      <c r="BM130" s="176" t="s">
        <v>569</v>
      </c>
    </row>
    <row r="131" spans="1:51" s="13" customFormat="1" ht="12">
      <c r="A131" s="13"/>
      <c r="B131" s="183"/>
      <c r="C131" s="13"/>
      <c r="D131" s="184" t="s">
        <v>132</v>
      </c>
      <c r="E131" s="13"/>
      <c r="F131" s="186" t="s">
        <v>570</v>
      </c>
      <c r="G131" s="13"/>
      <c r="H131" s="187">
        <v>21.6</v>
      </c>
      <c r="I131" s="188"/>
      <c r="J131" s="13"/>
      <c r="K131" s="13"/>
      <c r="L131" s="183"/>
      <c r="M131" s="189"/>
      <c r="N131" s="190"/>
      <c r="O131" s="190"/>
      <c r="P131" s="190"/>
      <c r="Q131" s="190"/>
      <c r="R131" s="190"/>
      <c r="S131" s="190"/>
      <c r="T131" s="19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5" t="s">
        <v>132</v>
      </c>
      <c r="AU131" s="185" t="s">
        <v>82</v>
      </c>
      <c r="AV131" s="13" t="s">
        <v>82</v>
      </c>
      <c r="AW131" s="13" t="s">
        <v>4</v>
      </c>
      <c r="AX131" s="13" t="s">
        <v>80</v>
      </c>
      <c r="AY131" s="185" t="s">
        <v>121</v>
      </c>
    </row>
    <row r="132" spans="1:63" s="12" customFormat="1" ht="22.8" customHeight="1">
      <c r="A132" s="12"/>
      <c r="B132" s="151"/>
      <c r="C132" s="12"/>
      <c r="D132" s="152" t="s">
        <v>71</v>
      </c>
      <c r="E132" s="162" t="s">
        <v>169</v>
      </c>
      <c r="F132" s="162" t="s">
        <v>571</v>
      </c>
      <c r="G132" s="12"/>
      <c r="H132" s="12"/>
      <c r="I132" s="154"/>
      <c r="J132" s="163">
        <f>BK132</f>
        <v>0</v>
      </c>
      <c r="K132" s="12"/>
      <c r="L132" s="151"/>
      <c r="M132" s="156"/>
      <c r="N132" s="157"/>
      <c r="O132" s="157"/>
      <c r="P132" s="158">
        <f>P133</f>
        <v>0</v>
      </c>
      <c r="Q132" s="157"/>
      <c r="R132" s="158">
        <f>R133</f>
        <v>0</v>
      </c>
      <c r="S132" s="157"/>
      <c r="T132" s="159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2" t="s">
        <v>80</v>
      </c>
      <c r="AT132" s="160" t="s">
        <v>71</v>
      </c>
      <c r="AU132" s="160" t="s">
        <v>80</v>
      </c>
      <c r="AY132" s="152" t="s">
        <v>121</v>
      </c>
      <c r="BK132" s="161">
        <f>BK133</f>
        <v>0</v>
      </c>
    </row>
    <row r="133" spans="1:65" s="2" customFormat="1" ht="16.5" customHeight="1">
      <c r="A133" s="38"/>
      <c r="B133" s="164"/>
      <c r="C133" s="165" t="s">
        <v>186</v>
      </c>
      <c r="D133" s="165" t="s">
        <v>123</v>
      </c>
      <c r="E133" s="166" t="s">
        <v>572</v>
      </c>
      <c r="F133" s="167" t="s">
        <v>573</v>
      </c>
      <c r="G133" s="168" t="s">
        <v>135</v>
      </c>
      <c r="H133" s="169">
        <v>75</v>
      </c>
      <c r="I133" s="170"/>
      <c r="J133" s="171">
        <f>ROUND(I133*H133,2)</f>
        <v>0</v>
      </c>
      <c r="K133" s="167" t="s">
        <v>3</v>
      </c>
      <c r="L133" s="39"/>
      <c r="M133" s="172" t="s">
        <v>3</v>
      </c>
      <c r="N133" s="173" t="s">
        <v>43</v>
      </c>
      <c r="O133" s="72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6" t="s">
        <v>128</v>
      </c>
      <c r="AT133" s="176" t="s">
        <v>123</v>
      </c>
      <c r="AU133" s="176" t="s">
        <v>82</v>
      </c>
      <c r="AY133" s="19" t="s">
        <v>121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9" t="s">
        <v>80</v>
      </c>
      <c r="BK133" s="177">
        <f>ROUND(I133*H133,2)</f>
        <v>0</v>
      </c>
      <c r="BL133" s="19" t="s">
        <v>128</v>
      </c>
      <c r="BM133" s="176" t="s">
        <v>574</v>
      </c>
    </row>
    <row r="134" spans="1:63" s="12" customFormat="1" ht="22.8" customHeight="1">
      <c r="A134" s="12"/>
      <c r="B134" s="151"/>
      <c r="C134" s="12"/>
      <c r="D134" s="152" t="s">
        <v>71</v>
      </c>
      <c r="E134" s="162" t="s">
        <v>175</v>
      </c>
      <c r="F134" s="162" t="s">
        <v>335</v>
      </c>
      <c r="G134" s="12"/>
      <c r="H134" s="12"/>
      <c r="I134" s="154"/>
      <c r="J134" s="163">
        <f>BK134</f>
        <v>0</v>
      </c>
      <c r="K134" s="12"/>
      <c r="L134" s="151"/>
      <c r="M134" s="156"/>
      <c r="N134" s="157"/>
      <c r="O134" s="157"/>
      <c r="P134" s="158">
        <f>SUM(P135:P140)</f>
        <v>0</v>
      </c>
      <c r="Q134" s="157"/>
      <c r="R134" s="158">
        <f>SUM(R135:R140)</f>
        <v>0.007200000000000001</v>
      </c>
      <c r="S134" s="157"/>
      <c r="T134" s="159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2" t="s">
        <v>80</v>
      </c>
      <c r="AT134" s="160" t="s">
        <v>71</v>
      </c>
      <c r="AU134" s="160" t="s">
        <v>80</v>
      </c>
      <c r="AY134" s="152" t="s">
        <v>121</v>
      </c>
      <c r="BK134" s="161">
        <f>SUM(BK135:BK140)</f>
        <v>0</v>
      </c>
    </row>
    <row r="135" spans="1:65" s="2" customFormat="1" ht="24.15" customHeight="1">
      <c r="A135" s="38"/>
      <c r="B135" s="164"/>
      <c r="C135" s="165" t="s">
        <v>192</v>
      </c>
      <c r="D135" s="165" t="s">
        <v>123</v>
      </c>
      <c r="E135" s="166" t="s">
        <v>400</v>
      </c>
      <c r="F135" s="167" t="s">
        <v>401</v>
      </c>
      <c r="G135" s="168" t="s">
        <v>164</v>
      </c>
      <c r="H135" s="169">
        <v>40</v>
      </c>
      <c r="I135" s="170"/>
      <c r="J135" s="171">
        <f>ROUND(I135*H135,2)</f>
        <v>0</v>
      </c>
      <c r="K135" s="167" t="s">
        <v>127</v>
      </c>
      <c r="L135" s="39"/>
      <c r="M135" s="172" t="s">
        <v>3</v>
      </c>
      <c r="N135" s="173" t="s">
        <v>43</v>
      </c>
      <c r="O135" s="72"/>
      <c r="P135" s="174">
        <f>O135*H135</f>
        <v>0</v>
      </c>
      <c r="Q135" s="174">
        <v>0.00018</v>
      </c>
      <c r="R135" s="174">
        <f>Q135*H135</f>
        <v>0.007200000000000001</v>
      </c>
      <c r="S135" s="174">
        <v>0</v>
      </c>
      <c r="T135" s="17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6" t="s">
        <v>128</v>
      </c>
      <c r="AT135" s="176" t="s">
        <v>123</v>
      </c>
      <c r="AU135" s="176" t="s">
        <v>82</v>
      </c>
      <c r="AY135" s="19" t="s">
        <v>121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9" t="s">
        <v>80</v>
      </c>
      <c r="BK135" s="177">
        <f>ROUND(I135*H135,2)</f>
        <v>0</v>
      </c>
      <c r="BL135" s="19" t="s">
        <v>128</v>
      </c>
      <c r="BM135" s="176" t="s">
        <v>575</v>
      </c>
    </row>
    <row r="136" spans="1:47" s="2" customFormat="1" ht="12">
      <c r="A136" s="38"/>
      <c r="B136" s="39"/>
      <c r="C136" s="38"/>
      <c r="D136" s="178" t="s">
        <v>130</v>
      </c>
      <c r="E136" s="38"/>
      <c r="F136" s="179" t="s">
        <v>403</v>
      </c>
      <c r="G136" s="38"/>
      <c r="H136" s="38"/>
      <c r="I136" s="180"/>
      <c r="J136" s="38"/>
      <c r="K136" s="38"/>
      <c r="L136" s="39"/>
      <c r="M136" s="181"/>
      <c r="N136" s="182"/>
      <c r="O136" s="72"/>
      <c r="P136" s="72"/>
      <c r="Q136" s="72"/>
      <c r="R136" s="72"/>
      <c r="S136" s="72"/>
      <c r="T136" s="73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130</v>
      </c>
      <c r="AU136" s="19" t="s">
        <v>82</v>
      </c>
    </row>
    <row r="137" spans="1:51" s="13" customFormat="1" ht="12">
      <c r="A137" s="13"/>
      <c r="B137" s="183"/>
      <c r="C137" s="13"/>
      <c r="D137" s="184" t="s">
        <v>132</v>
      </c>
      <c r="E137" s="185" t="s">
        <v>3</v>
      </c>
      <c r="F137" s="186" t="s">
        <v>350</v>
      </c>
      <c r="G137" s="13"/>
      <c r="H137" s="187">
        <v>40</v>
      </c>
      <c r="I137" s="188"/>
      <c r="J137" s="13"/>
      <c r="K137" s="13"/>
      <c r="L137" s="183"/>
      <c r="M137" s="189"/>
      <c r="N137" s="190"/>
      <c r="O137" s="190"/>
      <c r="P137" s="190"/>
      <c r="Q137" s="190"/>
      <c r="R137" s="190"/>
      <c r="S137" s="190"/>
      <c r="T137" s="19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5" t="s">
        <v>132</v>
      </c>
      <c r="AU137" s="185" t="s">
        <v>82</v>
      </c>
      <c r="AV137" s="13" t="s">
        <v>82</v>
      </c>
      <c r="AW137" s="13" t="s">
        <v>33</v>
      </c>
      <c r="AX137" s="13" t="s">
        <v>80</v>
      </c>
      <c r="AY137" s="185" t="s">
        <v>121</v>
      </c>
    </row>
    <row r="138" spans="1:65" s="2" customFormat="1" ht="16.5" customHeight="1">
      <c r="A138" s="38"/>
      <c r="B138" s="164"/>
      <c r="C138" s="165" t="s">
        <v>198</v>
      </c>
      <c r="D138" s="165" t="s">
        <v>123</v>
      </c>
      <c r="E138" s="166" t="s">
        <v>406</v>
      </c>
      <c r="F138" s="167" t="s">
        <v>407</v>
      </c>
      <c r="G138" s="168" t="s">
        <v>164</v>
      </c>
      <c r="H138" s="169">
        <v>40</v>
      </c>
      <c r="I138" s="170"/>
      <c r="J138" s="171">
        <f>ROUND(I138*H138,2)</f>
        <v>0</v>
      </c>
      <c r="K138" s="167" t="s">
        <v>127</v>
      </c>
      <c r="L138" s="39"/>
      <c r="M138" s="172" t="s">
        <v>3</v>
      </c>
      <c r="N138" s="173" t="s">
        <v>43</v>
      </c>
      <c r="O138" s="72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76" t="s">
        <v>128</v>
      </c>
      <c r="AT138" s="176" t="s">
        <v>123</v>
      </c>
      <c r="AU138" s="176" t="s">
        <v>82</v>
      </c>
      <c r="AY138" s="19" t="s">
        <v>121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9" t="s">
        <v>80</v>
      </c>
      <c r="BK138" s="177">
        <f>ROUND(I138*H138,2)</f>
        <v>0</v>
      </c>
      <c r="BL138" s="19" t="s">
        <v>128</v>
      </c>
      <c r="BM138" s="176" t="s">
        <v>576</v>
      </c>
    </row>
    <row r="139" spans="1:47" s="2" customFormat="1" ht="12">
      <c r="A139" s="38"/>
      <c r="B139" s="39"/>
      <c r="C139" s="38"/>
      <c r="D139" s="178" t="s">
        <v>130</v>
      </c>
      <c r="E139" s="38"/>
      <c r="F139" s="179" t="s">
        <v>409</v>
      </c>
      <c r="G139" s="38"/>
      <c r="H139" s="38"/>
      <c r="I139" s="180"/>
      <c r="J139" s="38"/>
      <c r="K139" s="38"/>
      <c r="L139" s="39"/>
      <c r="M139" s="181"/>
      <c r="N139" s="182"/>
      <c r="O139" s="72"/>
      <c r="P139" s="72"/>
      <c r="Q139" s="72"/>
      <c r="R139" s="72"/>
      <c r="S139" s="72"/>
      <c r="T139" s="7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130</v>
      </c>
      <c r="AU139" s="19" t="s">
        <v>82</v>
      </c>
    </row>
    <row r="140" spans="1:51" s="13" customFormat="1" ht="12">
      <c r="A140" s="13"/>
      <c r="B140" s="183"/>
      <c r="C140" s="13"/>
      <c r="D140" s="184" t="s">
        <v>132</v>
      </c>
      <c r="E140" s="185" t="s">
        <v>3</v>
      </c>
      <c r="F140" s="186" t="s">
        <v>350</v>
      </c>
      <c r="G140" s="13"/>
      <c r="H140" s="187">
        <v>40</v>
      </c>
      <c r="I140" s="188"/>
      <c r="J140" s="13"/>
      <c r="K140" s="13"/>
      <c r="L140" s="183"/>
      <c r="M140" s="189"/>
      <c r="N140" s="190"/>
      <c r="O140" s="190"/>
      <c r="P140" s="190"/>
      <c r="Q140" s="190"/>
      <c r="R140" s="190"/>
      <c r="S140" s="190"/>
      <c r="T140" s="19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5" t="s">
        <v>132</v>
      </c>
      <c r="AU140" s="185" t="s">
        <v>82</v>
      </c>
      <c r="AV140" s="13" t="s">
        <v>82</v>
      </c>
      <c r="AW140" s="13" t="s">
        <v>33</v>
      </c>
      <c r="AX140" s="13" t="s">
        <v>80</v>
      </c>
      <c r="AY140" s="185" t="s">
        <v>121</v>
      </c>
    </row>
    <row r="141" spans="1:63" s="12" customFormat="1" ht="22.8" customHeight="1">
      <c r="A141" s="12"/>
      <c r="B141" s="151"/>
      <c r="C141" s="12"/>
      <c r="D141" s="152" t="s">
        <v>71</v>
      </c>
      <c r="E141" s="162" t="s">
        <v>452</v>
      </c>
      <c r="F141" s="162" t="s">
        <v>453</v>
      </c>
      <c r="G141" s="12"/>
      <c r="H141" s="12"/>
      <c r="I141" s="154"/>
      <c r="J141" s="163">
        <f>BK141</f>
        <v>0</v>
      </c>
      <c r="K141" s="12"/>
      <c r="L141" s="151"/>
      <c r="M141" s="156"/>
      <c r="N141" s="157"/>
      <c r="O141" s="157"/>
      <c r="P141" s="158">
        <f>SUM(P142:P143)</f>
        <v>0</v>
      </c>
      <c r="Q141" s="157"/>
      <c r="R141" s="158">
        <f>SUM(R142:R143)</f>
        <v>0</v>
      </c>
      <c r="S141" s="157"/>
      <c r="T141" s="159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2" t="s">
        <v>80</v>
      </c>
      <c r="AT141" s="160" t="s">
        <v>71</v>
      </c>
      <c r="AU141" s="160" t="s">
        <v>80</v>
      </c>
      <c r="AY141" s="152" t="s">
        <v>121</v>
      </c>
      <c r="BK141" s="161">
        <f>SUM(BK142:BK143)</f>
        <v>0</v>
      </c>
    </row>
    <row r="142" spans="1:65" s="2" customFormat="1" ht="24.15" customHeight="1">
      <c r="A142" s="38"/>
      <c r="B142" s="164"/>
      <c r="C142" s="165" t="s">
        <v>203</v>
      </c>
      <c r="D142" s="165" t="s">
        <v>123</v>
      </c>
      <c r="E142" s="166" t="s">
        <v>577</v>
      </c>
      <c r="F142" s="167" t="s">
        <v>578</v>
      </c>
      <c r="G142" s="168" t="s">
        <v>229</v>
      </c>
      <c r="H142" s="169">
        <v>21.607</v>
      </c>
      <c r="I142" s="170"/>
      <c r="J142" s="171">
        <f>ROUND(I142*H142,2)</f>
        <v>0</v>
      </c>
      <c r="K142" s="167" t="s">
        <v>127</v>
      </c>
      <c r="L142" s="39"/>
      <c r="M142" s="172" t="s">
        <v>3</v>
      </c>
      <c r="N142" s="173" t="s">
        <v>43</v>
      </c>
      <c r="O142" s="72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76" t="s">
        <v>128</v>
      </c>
      <c r="AT142" s="176" t="s">
        <v>123</v>
      </c>
      <c r="AU142" s="176" t="s">
        <v>82</v>
      </c>
      <c r="AY142" s="19" t="s">
        <v>121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9" t="s">
        <v>80</v>
      </c>
      <c r="BK142" s="177">
        <f>ROUND(I142*H142,2)</f>
        <v>0</v>
      </c>
      <c r="BL142" s="19" t="s">
        <v>128</v>
      </c>
      <c r="BM142" s="176" t="s">
        <v>579</v>
      </c>
    </row>
    <row r="143" spans="1:47" s="2" customFormat="1" ht="12">
      <c r="A143" s="38"/>
      <c r="B143" s="39"/>
      <c r="C143" s="38"/>
      <c r="D143" s="178" t="s">
        <v>130</v>
      </c>
      <c r="E143" s="38"/>
      <c r="F143" s="179" t="s">
        <v>580</v>
      </c>
      <c r="G143" s="38"/>
      <c r="H143" s="38"/>
      <c r="I143" s="180"/>
      <c r="J143" s="38"/>
      <c r="K143" s="38"/>
      <c r="L143" s="39"/>
      <c r="M143" s="181"/>
      <c r="N143" s="182"/>
      <c r="O143" s="72"/>
      <c r="P143" s="72"/>
      <c r="Q143" s="72"/>
      <c r="R143" s="72"/>
      <c r="S143" s="72"/>
      <c r="T143" s="73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130</v>
      </c>
      <c r="AU143" s="19" t="s">
        <v>82</v>
      </c>
    </row>
    <row r="144" spans="1:63" s="12" customFormat="1" ht="25.9" customHeight="1">
      <c r="A144" s="12"/>
      <c r="B144" s="151"/>
      <c r="C144" s="12"/>
      <c r="D144" s="152" t="s">
        <v>71</v>
      </c>
      <c r="E144" s="153" t="s">
        <v>459</v>
      </c>
      <c r="F144" s="153" t="s">
        <v>460</v>
      </c>
      <c r="G144" s="12"/>
      <c r="H144" s="12"/>
      <c r="I144" s="154"/>
      <c r="J144" s="155">
        <f>BK144</f>
        <v>0</v>
      </c>
      <c r="K144" s="12"/>
      <c r="L144" s="151"/>
      <c r="M144" s="156"/>
      <c r="N144" s="157"/>
      <c r="O144" s="157"/>
      <c r="P144" s="158">
        <f>P145</f>
        <v>0</v>
      </c>
      <c r="Q144" s="157"/>
      <c r="R144" s="158">
        <f>R145</f>
        <v>0</v>
      </c>
      <c r="S144" s="157"/>
      <c r="T144" s="159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2" t="s">
        <v>82</v>
      </c>
      <c r="AT144" s="160" t="s">
        <v>71</v>
      </c>
      <c r="AU144" s="160" t="s">
        <v>72</v>
      </c>
      <c r="AY144" s="152" t="s">
        <v>121</v>
      </c>
      <c r="BK144" s="161">
        <f>BK145</f>
        <v>0</v>
      </c>
    </row>
    <row r="145" spans="1:63" s="12" customFormat="1" ht="22.8" customHeight="1">
      <c r="A145" s="12"/>
      <c r="B145" s="151"/>
      <c r="C145" s="12"/>
      <c r="D145" s="152" t="s">
        <v>71</v>
      </c>
      <c r="E145" s="162" t="s">
        <v>581</v>
      </c>
      <c r="F145" s="162" t="s">
        <v>582</v>
      </c>
      <c r="G145" s="12"/>
      <c r="H145" s="12"/>
      <c r="I145" s="154"/>
      <c r="J145" s="163">
        <f>BK145</f>
        <v>0</v>
      </c>
      <c r="K145" s="12"/>
      <c r="L145" s="151"/>
      <c r="M145" s="156"/>
      <c r="N145" s="157"/>
      <c r="O145" s="157"/>
      <c r="P145" s="158">
        <f>SUM(P146:P151)</f>
        <v>0</v>
      </c>
      <c r="Q145" s="157"/>
      <c r="R145" s="158">
        <f>SUM(R146:R151)</f>
        <v>0</v>
      </c>
      <c r="S145" s="157"/>
      <c r="T145" s="159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2" t="s">
        <v>82</v>
      </c>
      <c r="AT145" s="160" t="s">
        <v>71</v>
      </c>
      <c r="AU145" s="160" t="s">
        <v>80</v>
      </c>
      <c r="AY145" s="152" t="s">
        <v>121</v>
      </c>
      <c r="BK145" s="161">
        <f>SUM(BK146:BK151)</f>
        <v>0</v>
      </c>
    </row>
    <row r="146" spans="1:65" s="2" customFormat="1" ht="24.15" customHeight="1">
      <c r="A146" s="38"/>
      <c r="B146" s="164"/>
      <c r="C146" s="165" t="s">
        <v>9</v>
      </c>
      <c r="D146" s="165" t="s">
        <v>123</v>
      </c>
      <c r="E146" s="166" t="s">
        <v>583</v>
      </c>
      <c r="F146" s="167" t="s">
        <v>584</v>
      </c>
      <c r="G146" s="168" t="s">
        <v>135</v>
      </c>
      <c r="H146" s="169">
        <v>10</v>
      </c>
      <c r="I146" s="170"/>
      <c r="J146" s="171">
        <f>ROUND(I146*H146,2)</f>
        <v>0</v>
      </c>
      <c r="K146" s="167" t="s">
        <v>127</v>
      </c>
      <c r="L146" s="39"/>
      <c r="M146" s="172" t="s">
        <v>3</v>
      </c>
      <c r="N146" s="173" t="s">
        <v>43</v>
      </c>
      <c r="O146" s="72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76" t="s">
        <v>214</v>
      </c>
      <c r="AT146" s="176" t="s">
        <v>123</v>
      </c>
      <c r="AU146" s="176" t="s">
        <v>82</v>
      </c>
      <c r="AY146" s="19" t="s">
        <v>121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9" t="s">
        <v>80</v>
      </c>
      <c r="BK146" s="177">
        <f>ROUND(I146*H146,2)</f>
        <v>0</v>
      </c>
      <c r="BL146" s="19" t="s">
        <v>214</v>
      </c>
      <c r="BM146" s="176" t="s">
        <v>585</v>
      </c>
    </row>
    <row r="147" spans="1:47" s="2" customFormat="1" ht="12">
      <c r="A147" s="38"/>
      <c r="B147" s="39"/>
      <c r="C147" s="38"/>
      <c r="D147" s="178" t="s">
        <v>130</v>
      </c>
      <c r="E147" s="38"/>
      <c r="F147" s="179" t="s">
        <v>586</v>
      </c>
      <c r="G147" s="38"/>
      <c r="H147" s="38"/>
      <c r="I147" s="180"/>
      <c r="J147" s="38"/>
      <c r="K147" s="38"/>
      <c r="L147" s="39"/>
      <c r="M147" s="181"/>
      <c r="N147" s="182"/>
      <c r="O147" s="72"/>
      <c r="P147" s="72"/>
      <c r="Q147" s="72"/>
      <c r="R147" s="72"/>
      <c r="S147" s="72"/>
      <c r="T147" s="73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130</v>
      </c>
      <c r="AU147" s="19" t="s">
        <v>82</v>
      </c>
    </row>
    <row r="148" spans="1:65" s="2" customFormat="1" ht="24.15" customHeight="1">
      <c r="A148" s="38"/>
      <c r="B148" s="164"/>
      <c r="C148" s="165" t="s">
        <v>214</v>
      </c>
      <c r="D148" s="165" t="s">
        <v>123</v>
      </c>
      <c r="E148" s="166" t="s">
        <v>587</v>
      </c>
      <c r="F148" s="167" t="s">
        <v>588</v>
      </c>
      <c r="G148" s="168" t="s">
        <v>135</v>
      </c>
      <c r="H148" s="169">
        <v>32</v>
      </c>
      <c r="I148" s="170"/>
      <c r="J148" s="171">
        <f>ROUND(I148*H148,2)</f>
        <v>0</v>
      </c>
      <c r="K148" s="167" t="s">
        <v>127</v>
      </c>
      <c r="L148" s="39"/>
      <c r="M148" s="172" t="s">
        <v>3</v>
      </c>
      <c r="N148" s="173" t="s">
        <v>43</v>
      </c>
      <c r="O148" s="72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6" t="s">
        <v>214</v>
      </c>
      <c r="AT148" s="176" t="s">
        <v>123</v>
      </c>
      <c r="AU148" s="176" t="s">
        <v>82</v>
      </c>
      <c r="AY148" s="19" t="s">
        <v>121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9" t="s">
        <v>80</v>
      </c>
      <c r="BK148" s="177">
        <f>ROUND(I148*H148,2)</f>
        <v>0</v>
      </c>
      <c r="BL148" s="19" t="s">
        <v>214</v>
      </c>
      <c r="BM148" s="176" t="s">
        <v>589</v>
      </c>
    </row>
    <row r="149" spans="1:47" s="2" customFormat="1" ht="12">
      <c r="A149" s="38"/>
      <c r="B149" s="39"/>
      <c r="C149" s="38"/>
      <c r="D149" s="178" t="s">
        <v>130</v>
      </c>
      <c r="E149" s="38"/>
      <c r="F149" s="179" t="s">
        <v>590</v>
      </c>
      <c r="G149" s="38"/>
      <c r="H149" s="38"/>
      <c r="I149" s="180"/>
      <c r="J149" s="38"/>
      <c r="K149" s="38"/>
      <c r="L149" s="39"/>
      <c r="M149" s="181"/>
      <c r="N149" s="182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130</v>
      </c>
      <c r="AU149" s="19" t="s">
        <v>82</v>
      </c>
    </row>
    <row r="150" spans="1:65" s="2" customFormat="1" ht="24.15" customHeight="1">
      <c r="A150" s="38"/>
      <c r="B150" s="164"/>
      <c r="C150" s="165" t="s">
        <v>219</v>
      </c>
      <c r="D150" s="165" t="s">
        <v>123</v>
      </c>
      <c r="E150" s="166" t="s">
        <v>591</v>
      </c>
      <c r="F150" s="167" t="s">
        <v>592</v>
      </c>
      <c r="G150" s="168" t="s">
        <v>229</v>
      </c>
      <c r="H150" s="169">
        <v>0.5</v>
      </c>
      <c r="I150" s="170"/>
      <c r="J150" s="171">
        <f>ROUND(I150*H150,2)</f>
        <v>0</v>
      </c>
      <c r="K150" s="167" t="s">
        <v>127</v>
      </c>
      <c r="L150" s="39"/>
      <c r="M150" s="172" t="s">
        <v>3</v>
      </c>
      <c r="N150" s="173" t="s">
        <v>43</v>
      </c>
      <c r="O150" s="72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6" t="s">
        <v>214</v>
      </c>
      <c r="AT150" s="176" t="s">
        <v>123</v>
      </c>
      <c r="AU150" s="176" t="s">
        <v>82</v>
      </c>
      <c r="AY150" s="19" t="s">
        <v>121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9" t="s">
        <v>80</v>
      </c>
      <c r="BK150" s="177">
        <f>ROUND(I150*H150,2)</f>
        <v>0</v>
      </c>
      <c r="BL150" s="19" t="s">
        <v>214</v>
      </c>
      <c r="BM150" s="176" t="s">
        <v>593</v>
      </c>
    </row>
    <row r="151" spans="1:47" s="2" customFormat="1" ht="12">
      <c r="A151" s="38"/>
      <c r="B151" s="39"/>
      <c r="C151" s="38"/>
      <c r="D151" s="178" t="s">
        <v>130</v>
      </c>
      <c r="E151" s="38"/>
      <c r="F151" s="179" t="s">
        <v>594</v>
      </c>
      <c r="G151" s="38"/>
      <c r="H151" s="38"/>
      <c r="I151" s="180"/>
      <c r="J151" s="38"/>
      <c r="K151" s="38"/>
      <c r="L151" s="39"/>
      <c r="M151" s="181"/>
      <c r="N151" s="182"/>
      <c r="O151" s="72"/>
      <c r="P151" s="72"/>
      <c r="Q151" s="72"/>
      <c r="R151" s="72"/>
      <c r="S151" s="72"/>
      <c r="T151" s="73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130</v>
      </c>
      <c r="AU151" s="19" t="s">
        <v>82</v>
      </c>
    </row>
    <row r="152" spans="1:63" s="12" customFormat="1" ht="25.9" customHeight="1">
      <c r="A152" s="12"/>
      <c r="B152" s="151"/>
      <c r="C152" s="12"/>
      <c r="D152" s="152" t="s">
        <v>71</v>
      </c>
      <c r="E152" s="153" t="s">
        <v>226</v>
      </c>
      <c r="F152" s="153" t="s">
        <v>595</v>
      </c>
      <c r="G152" s="12"/>
      <c r="H152" s="12"/>
      <c r="I152" s="154"/>
      <c r="J152" s="155">
        <f>BK152</f>
        <v>0</v>
      </c>
      <c r="K152" s="12"/>
      <c r="L152" s="151"/>
      <c r="M152" s="156"/>
      <c r="N152" s="157"/>
      <c r="O152" s="157"/>
      <c r="P152" s="158">
        <f>P153+P181</f>
        <v>0</v>
      </c>
      <c r="Q152" s="157"/>
      <c r="R152" s="158">
        <f>R153+R181</f>
        <v>6.869026612</v>
      </c>
      <c r="S152" s="157"/>
      <c r="T152" s="159">
        <f>T153+T181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2" t="s">
        <v>138</v>
      </c>
      <c r="AT152" s="160" t="s">
        <v>71</v>
      </c>
      <c r="AU152" s="160" t="s">
        <v>72</v>
      </c>
      <c r="AY152" s="152" t="s">
        <v>121</v>
      </c>
      <c r="BK152" s="161">
        <f>BK153+BK181</f>
        <v>0</v>
      </c>
    </row>
    <row r="153" spans="1:63" s="12" customFormat="1" ht="22.8" customHeight="1">
      <c r="A153" s="12"/>
      <c r="B153" s="151"/>
      <c r="C153" s="12"/>
      <c r="D153" s="152" t="s">
        <v>71</v>
      </c>
      <c r="E153" s="162" t="s">
        <v>596</v>
      </c>
      <c r="F153" s="162" t="s">
        <v>597</v>
      </c>
      <c r="G153" s="12"/>
      <c r="H153" s="12"/>
      <c r="I153" s="154"/>
      <c r="J153" s="163">
        <f>BK153</f>
        <v>0</v>
      </c>
      <c r="K153" s="12"/>
      <c r="L153" s="151"/>
      <c r="M153" s="156"/>
      <c r="N153" s="157"/>
      <c r="O153" s="157"/>
      <c r="P153" s="158">
        <f>SUM(P154:P180)</f>
        <v>0</v>
      </c>
      <c r="Q153" s="157"/>
      <c r="R153" s="158">
        <f>SUM(R154:R180)</f>
        <v>0.1</v>
      </c>
      <c r="S153" s="157"/>
      <c r="T153" s="159">
        <f>SUM(T154:T180)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2" t="s">
        <v>138</v>
      </c>
      <c r="AT153" s="160" t="s">
        <v>71</v>
      </c>
      <c r="AU153" s="160" t="s">
        <v>80</v>
      </c>
      <c r="AY153" s="152" t="s">
        <v>121</v>
      </c>
      <c r="BK153" s="161">
        <f>SUM(BK154:BK180)</f>
        <v>0</v>
      </c>
    </row>
    <row r="154" spans="1:65" s="2" customFormat="1" ht="16.5" customHeight="1">
      <c r="A154" s="38"/>
      <c r="B154" s="164"/>
      <c r="C154" s="165" t="s">
        <v>225</v>
      </c>
      <c r="D154" s="165" t="s">
        <v>123</v>
      </c>
      <c r="E154" s="166" t="s">
        <v>598</v>
      </c>
      <c r="F154" s="167" t="s">
        <v>599</v>
      </c>
      <c r="G154" s="168" t="s">
        <v>135</v>
      </c>
      <c r="H154" s="169">
        <v>2</v>
      </c>
      <c r="I154" s="170"/>
      <c r="J154" s="171">
        <f>ROUND(I154*H154,2)</f>
        <v>0</v>
      </c>
      <c r="K154" s="167" t="s">
        <v>127</v>
      </c>
      <c r="L154" s="39"/>
      <c r="M154" s="172" t="s">
        <v>3</v>
      </c>
      <c r="N154" s="173" t="s">
        <v>43</v>
      </c>
      <c r="O154" s="72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6" t="s">
        <v>496</v>
      </c>
      <c r="AT154" s="176" t="s">
        <v>123</v>
      </c>
      <c r="AU154" s="176" t="s">
        <v>82</v>
      </c>
      <c r="AY154" s="19" t="s">
        <v>121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9" t="s">
        <v>80</v>
      </c>
      <c r="BK154" s="177">
        <f>ROUND(I154*H154,2)</f>
        <v>0</v>
      </c>
      <c r="BL154" s="19" t="s">
        <v>496</v>
      </c>
      <c r="BM154" s="176" t="s">
        <v>600</v>
      </c>
    </row>
    <row r="155" spans="1:47" s="2" customFormat="1" ht="12">
      <c r="A155" s="38"/>
      <c r="B155" s="39"/>
      <c r="C155" s="38"/>
      <c r="D155" s="178" t="s">
        <v>130</v>
      </c>
      <c r="E155" s="38"/>
      <c r="F155" s="179" t="s">
        <v>601</v>
      </c>
      <c r="G155" s="38"/>
      <c r="H155" s="38"/>
      <c r="I155" s="180"/>
      <c r="J155" s="38"/>
      <c r="K155" s="38"/>
      <c r="L155" s="39"/>
      <c r="M155" s="181"/>
      <c r="N155" s="182"/>
      <c r="O155" s="72"/>
      <c r="P155" s="72"/>
      <c r="Q155" s="72"/>
      <c r="R155" s="72"/>
      <c r="S155" s="72"/>
      <c r="T155" s="73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130</v>
      </c>
      <c r="AU155" s="19" t="s">
        <v>82</v>
      </c>
    </row>
    <row r="156" spans="1:65" s="2" customFormat="1" ht="16.5" customHeight="1">
      <c r="A156" s="38"/>
      <c r="B156" s="164"/>
      <c r="C156" s="207" t="s">
        <v>233</v>
      </c>
      <c r="D156" s="207" t="s">
        <v>226</v>
      </c>
      <c r="E156" s="208" t="s">
        <v>602</v>
      </c>
      <c r="F156" s="209" t="s">
        <v>603</v>
      </c>
      <c r="G156" s="210" t="s">
        <v>135</v>
      </c>
      <c r="H156" s="211">
        <v>2</v>
      </c>
      <c r="I156" s="212"/>
      <c r="J156" s="213">
        <f>ROUND(I156*H156,2)</f>
        <v>0</v>
      </c>
      <c r="K156" s="209" t="s">
        <v>3</v>
      </c>
      <c r="L156" s="214"/>
      <c r="M156" s="215" t="s">
        <v>3</v>
      </c>
      <c r="N156" s="216" t="s">
        <v>43</v>
      </c>
      <c r="O156" s="72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6" t="s">
        <v>604</v>
      </c>
      <c r="AT156" s="176" t="s">
        <v>226</v>
      </c>
      <c r="AU156" s="176" t="s">
        <v>82</v>
      </c>
      <c r="AY156" s="19" t="s">
        <v>121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9" t="s">
        <v>80</v>
      </c>
      <c r="BK156" s="177">
        <f>ROUND(I156*H156,2)</f>
        <v>0</v>
      </c>
      <c r="BL156" s="19" t="s">
        <v>496</v>
      </c>
      <c r="BM156" s="176" t="s">
        <v>605</v>
      </c>
    </row>
    <row r="157" spans="1:65" s="2" customFormat="1" ht="16.5" customHeight="1">
      <c r="A157" s="38"/>
      <c r="B157" s="164"/>
      <c r="C157" s="165" t="s">
        <v>239</v>
      </c>
      <c r="D157" s="165" t="s">
        <v>123</v>
      </c>
      <c r="E157" s="166" t="s">
        <v>606</v>
      </c>
      <c r="F157" s="167" t="s">
        <v>607</v>
      </c>
      <c r="G157" s="168" t="s">
        <v>135</v>
      </c>
      <c r="H157" s="169">
        <v>2</v>
      </c>
      <c r="I157" s="170"/>
      <c r="J157" s="171">
        <f>ROUND(I157*H157,2)</f>
        <v>0</v>
      </c>
      <c r="K157" s="167" t="s">
        <v>127</v>
      </c>
      <c r="L157" s="39"/>
      <c r="M157" s="172" t="s">
        <v>3</v>
      </c>
      <c r="N157" s="173" t="s">
        <v>43</v>
      </c>
      <c r="O157" s="72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76" t="s">
        <v>496</v>
      </c>
      <c r="AT157" s="176" t="s">
        <v>123</v>
      </c>
      <c r="AU157" s="176" t="s">
        <v>82</v>
      </c>
      <c r="AY157" s="19" t="s">
        <v>121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9" t="s">
        <v>80</v>
      </c>
      <c r="BK157" s="177">
        <f>ROUND(I157*H157,2)</f>
        <v>0</v>
      </c>
      <c r="BL157" s="19" t="s">
        <v>496</v>
      </c>
      <c r="BM157" s="176" t="s">
        <v>608</v>
      </c>
    </row>
    <row r="158" spans="1:47" s="2" customFormat="1" ht="12">
      <c r="A158" s="38"/>
      <c r="B158" s="39"/>
      <c r="C158" s="38"/>
      <c r="D158" s="178" t="s">
        <v>130</v>
      </c>
      <c r="E158" s="38"/>
      <c r="F158" s="179" t="s">
        <v>609</v>
      </c>
      <c r="G158" s="38"/>
      <c r="H158" s="38"/>
      <c r="I158" s="180"/>
      <c r="J158" s="38"/>
      <c r="K158" s="38"/>
      <c r="L158" s="39"/>
      <c r="M158" s="181"/>
      <c r="N158" s="182"/>
      <c r="O158" s="72"/>
      <c r="P158" s="72"/>
      <c r="Q158" s="72"/>
      <c r="R158" s="72"/>
      <c r="S158" s="72"/>
      <c r="T158" s="73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130</v>
      </c>
      <c r="AU158" s="19" t="s">
        <v>82</v>
      </c>
    </row>
    <row r="159" spans="1:65" s="2" customFormat="1" ht="16.5" customHeight="1">
      <c r="A159" s="38"/>
      <c r="B159" s="164"/>
      <c r="C159" s="207" t="s">
        <v>8</v>
      </c>
      <c r="D159" s="207" t="s">
        <v>226</v>
      </c>
      <c r="E159" s="208" t="s">
        <v>610</v>
      </c>
      <c r="F159" s="209" t="s">
        <v>611</v>
      </c>
      <c r="G159" s="210" t="s">
        <v>135</v>
      </c>
      <c r="H159" s="211">
        <v>2</v>
      </c>
      <c r="I159" s="212"/>
      <c r="J159" s="213">
        <f>ROUND(I159*H159,2)</f>
        <v>0</v>
      </c>
      <c r="K159" s="209" t="s">
        <v>3</v>
      </c>
      <c r="L159" s="214"/>
      <c r="M159" s="215" t="s">
        <v>3</v>
      </c>
      <c r="N159" s="216" t="s">
        <v>43</v>
      </c>
      <c r="O159" s="72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6" t="s">
        <v>604</v>
      </c>
      <c r="AT159" s="176" t="s">
        <v>226</v>
      </c>
      <c r="AU159" s="176" t="s">
        <v>82</v>
      </c>
      <c r="AY159" s="19" t="s">
        <v>121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9" t="s">
        <v>80</v>
      </c>
      <c r="BK159" s="177">
        <f>ROUND(I159*H159,2)</f>
        <v>0</v>
      </c>
      <c r="BL159" s="19" t="s">
        <v>496</v>
      </c>
      <c r="BM159" s="176" t="s">
        <v>612</v>
      </c>
    </row>
    <row r="160" spans="1:65" s="2" customFormat="1" ht="16.5" customHeight="1">
      <c r="A160" s="38"/>
      <c r="B160" s="164"/>
      <c r="C160" s="165" t="s">
        <v>250</v>
      </c>
      <c r="D160" s="165" t="s">
        <v>123</v>
      </c>
      <c r="E160" s="166" t="s">
        <v>613</v>
      </c>
      <c r="F160" s="167" t="s">
        <v>614</v>
      </c>
      <c r="G160" s="168" t="s">
        <v>135</v>
      </c>
      <c r="H160" s="169">
        <v>2</v>
      </c>
      <c r="I160" s="170"/>
      <c r="J160" s="171">
        <f>ROUND(I160*H160,2)</f>
        <v>0</v>
      </c>
      <c r="K160" s="167" t="s">
        <v>127</v>
      </c>
      <c r="L160" s="39"/>
      <c r="M160" s="172" t="s">
        <v>3</v>
      </c>
      <c r="N160" s="173" t="s">
        <v>43</v>
      </c>
      <c r="O160" s="72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6" t="s">
        <v>496</v>
      </c>
      <c r="AT160" s="176" t="s">
        <v>123</v>
      </c>
      <c r="AU160" s="176" t="s">
        <v>82</v>
      </c>
      <c r="AY160" s="19" t="s">
        <v>121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9" t="s">
        <v>80</v>
      </c>
      <c r="BK160" s="177">
        <f>ROUND(I160*H160,2)</f>
        <v>0</v>
      </c>
      <c r="BL160" s="19" t="s">
        <v>496</v>
      </c>
      <c r="BM160" s="176" t="s">
        <v>615</v>
      </c>
    </row>
    <row r="161" spans="1:47" s="2" customFormat="1" ht="12">
      <c r="A161" s="38"/>
      <c r="B161" s="39"/>
      <c r="C161" s="38"/>
      <c r="D161" s="178" t="s">
        <v>130</v>
      </c>
      <c r="E161" s="38"/>
      <c r="F161" s="179" t="s">
        <v>616</v>
      </c>
      <c r="G161" s="38"/>
      <c r="H161" s="38"/>
      <c r="I161" s="180"/>
      <c r="J161" s="38"/>
      <c r="K161" s="38"/>
      <c r="L161" s="39"/>
      <c r="M161" s="181"/>
      <c r="N161" s="182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130</v>
      </c>
      <c r="AU161" s="19" t="s">
        <v>82</v>
      </c>
    </row>
    <row r="162" spans="1:65" s="2" customFormat="1" ht="16.5" customHeight="1">
      <c r="A162" s="38"/>
      <c r="B162" s="164"/>
      <c r="C162" s="207" t="s">
        <v>255</v>
      </c>
      <c r="D162" s="207" t="s">
        <v>226</v>
      </c>
      <c r="E162" s="208" t="s">
        <v>617</v>
      </c>
      <c r="F162" s="209" t="s">
        <v>618</v>
      </c>
      <c r="G162" s="210" t="s">
        <v>135</v>
      </c>
      <c r="H162" s="211">
        <v>2</v>
      </c>
      <c r="I162" s="212"/>
      <c r="J162" s="213">
        <f>ROUND(I162*H162,2)</f>
        <v>0</v>
      </c>
      <c r="K162" s="209" t="s">
        <v>3</v>
      </c>
      <c r="L162" s="214"/>
      <c r="M162" s="215" t="s">
        <v>3</v>
      </c>
      <c r="N162" s="216" t="s">
        <v>43</v>
      </c>
      <c r="O162" s="72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76" t="s">
        <v>604</v>
      </c>
      <c r="AT162" s="176" t="s">
        <v>226</v>
      </c>
      <c r="AU162" s="176" t="s">
        <v>82</v>
      </c>
      <c r="AY162" s="19" t="s">
        <v>121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9" t="s">
        <v>80</v>
      </c>
      <c r="BK162" s="177">
        <f>ROUND(I162*H162,2)</f>
        <v>0</v>
      </c>
      <c r="BL162" s="19" t="s">
        <v>496</v>
      </c>
      <c r="BM162" s="176" t="s">
        <v>619</v>
      </c>
    </row>
    <row r="163" spans="1:65" s="2" customFormat="1" ht="16.5" customHeight="1">
      <c r="A163" s="38"/>
      <c r="B163" s="164"/>
      <c r="C163" s="165" t="s">
        <v>262</v>
      </c>
      <c r="D163" s="165" t="s">
        <v>123</v>
      </c>
      <c r="E163" s="166" t="s">
        <v>620</v>
      </c>
      <c r="F163" s="167" t="s">
        <v>621</v>
      </c>
      <c r="G163" s="168" t="s">
        <v>135</v>
      </c>
      <c r="H163" s="169">
        <v>2</v>
      </c>
      <c r="I163" s="170"/>
      <c r="J163" s="171">
        <f>ROUND(I163*H163,2)</f>
        <v>0</v>
      </c>
      <c r="K163" s="167" t="s">
        <v>127</v>
      </c>
      <c r="L163" s="39"/>
      <c r="M163" s="172" t="s">
        <v>3</v>
      </c>
      <c r="N163" s="173" t="s">
        <v>43</v>
      </c>
      <c r="O163" s="72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6" t="s">
        <v>496</v>
      </c>
      <c r="AT163" s="176" t="s">
        <v>123</v>
      </c>
      <c r="AU163" s="176" t="s">
        <v>82</v>
      </c>
      <c r="AY163" s="19" t="s">
        <v>121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9" t="s">
        <v>80</v>
      </c>
      <c r="BK163" s="177">
        <f>ROUND(I163*H163,2)</f>
        <v>0</v>
      </c>
      <c r="BL163" s="19" t="s">
        <v>496</v>
      </c>
      <c r="BM163" s="176" t="s">
        <v>622</v>
      </c>
    </row>
    <row r="164" spans="1:47" s="2" customFormat="1" ht="12">
      <c r="A164" s="38"/>
      <c r="B164" s="39"/>
      <c r="C164" s="38"/>
      <c r="D164" s="178" t="s">
        <v>130</v>
      </c>
      <c r="E164" s="38"/>
      <c r="F164" s="179" t="s">
        <v>623</v>
      </c>
      <c r="G164" s="38"/>
      <c r="H164" s="38"/>
      <c r="I164" s="180"/>
      <c r="J164" s="38"/>
      <c r="K164" s="38"/>
      <c r="L164" s="39"/>
      <c r="M164" s="181"/>
      <c r="N164" s="182"/>
      <c r="O164" s="72"/>
      <c r="P164" s="72"/>
      <c r="Q164" s="72"/>
      <c r="R164" s="72"/>
      <c r="S164" s="72"/>
      <c r="T164" s="73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130</v>
      </c>
      <c r="AU164" s="19" t="s">
        <v>82</v>
      </c>
    </row>
    <row r="165" spans="1:65" s="2" customFormat="1" ht="16.5" customHeight="1">
      <c r="A165" s="38"/>
      <c r="B165" s="164"/>
      <c r="C165" s="207" t="s">
        <v>268</v>
      </c>
      <c r="D165" s="207" t="s">
        <v>226</v>
      </c>
      <c r="E165" s="208" t="s">
        <v>624</v>
      </c>
      <c r="F165" s="209" t="s">
        <v>625</v>
      </c>
      <c r="G165" s="210" t="s">
        <v>135</v>
      </c>
      <c r="H165" s="211">
        <v>2</v>
      </c>
      <c r="I165" s="212"/>
      <c r="J165" s="213">
        <f>ROUND(I165*H165,2)</f>
        <v>0</v>
      </c>
      <c r="K165" s="209" t="s">
        <v>3</v>
      </c>
      <c r="L165" s="214"/>
      <c r="M165" s="215" t="s">
        <v>3</v>
      </c>
      <c r="N165" s="216" t="s">
        <v>43</v>
      </c>
      <c r="O165" s="72"/>
      <c r="P165" s="174">
        <f>O165*H165</f>
        <v>0</v>
      </c>
      <c r="Q165" s="174">
        <v>0</v>
      </c>
      <c r="R165" s="174">
        <f>Q165*H165</f>
        <v>0</v>
      </c>
      <c r="S165" s="174">
        <v>0</v>
      </c>
      <c r="T165" s="17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6" t="s">
        <v>604</v>
      </c>
      <c r="AT165" s="176" t="s">
        <v>226</v>
      </c>
      <c r="AU165" s="176" t="s">
        <v>82</v>
      </c>
      <c r="AY165" s="19" t="s">
        <v>121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9" t="s">
        <v>80</v>
      </c>
      <c r="BK165" s="177">
        <f>ROUND(I165*H165,2)</f>
        <v>0</v>
      </c>
      <c r="BL165" s="19" t="s">
        <v>496</v>
      </c>
      <c r="BM165" s="176" t="s">
        <v>626</v>
      </c>
    </row>
    <row r="166" spans="1:65" s="2" customFormat="1" ht="24.15" customHeight="1">
      <c r="A166" s="38"/>
      <c r="B166" s="164"/>
      <c r="C166" s="165" t="s">
        <v>274</v>
      </c>
      <c r="D166" s="165" t="s">
        <v>123</v>
      </c>
      <c r="E166" s="166" t="s">
        <v>627</v>
      </c>
      <c r="F166" s="167" t="s">
        <v>628</v>
      </c>
      <c r="G166" s="168" t="s">
        <v>164</v>
      </c>
      <c r="H166" s="169">
        <v>100</v>
      </c>
      <c r="I166" s="170"/>
      <c r="J166" s="171">
        <f>ROUND(I166*H166,2)</f>
        <v>0</v>
      </c>
      <c r="K166" s="167" t="s">
        <v>127</v>
      </c>
      <c r="L166" s="39"/>
      <c r="M166" s="172" t="s">
        <v>3</v>
      </c>
      <c r="N166" s="173" t="s">
        <v>43</v>
      </c>
      <c r="O166" s="72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76" t="s">
        <v>496</v>
      </c>
      <c r="AT166" s="176" t="s">
        <v>123</v>
      </c>
      <c r="AU166" s="176" t="s">
        <v>82</v>
      </c>
      <c r="AY166" s="19" t="s">
        <v>121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9" t="s">
        <v>80</v>
      </c>
      <c r="BK166" s="177">
        <f>ROUND(I166*H166,2)</f>
        <v>0</v>
      </c>
      <c r="BL166" s="19" t="s">
        <v>496</v>
      </c>
      <c r="BM166" s="176" t="s">
        <v>629</v>
      </c>
    </row>
    <row r="167" spans="1:47" s="2" customFormat="1" ht="12">
      <c r="A167" s="38"/>
      <c r="B167" s="39"/>
      <c r="C167" s="38"/>
      <c r="D167" s="178" t="s">
        <v>130</v>
      </c>
      <c r="E167" s="38"/>
      <c r="F167" s="179" t="s">
        <v>630</v>
      </c>
      <c r="G167" s="38"/>
      <c r="H167" s="38"/>
      <c r="I167" s="180"/>
      <c r="J167" s="38"/>
      <c r="K167" s="38"/>
      <c r="L167" s="39"/>
      <c r="M167" s="181"/>
      <c r="N167" s="182"/>
      <c r="O167" s="72"/>
      <c r="P167" s="72"/>
      <c r="Q167" s="72"/>
      <c r="R167" s="72"/>
      <c r="S167" s="72"/>
      <c r="T167" s="73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130</v>
      </c>
      <c r="AU167" s="19" t="s">
        <v>82</v>
      </c>
    </row>
    <row r="168" spans="1:65" s="2" customFormat="1" ht="16.5" customHeight="1">
      <c r="A168" s="38"/>
      <c r="B168" s="164"/>
      <c r="C168" s="207" t="s">
        <v>281</v>
      </c>
      <c r="D168" s="207" t="s">
        <v>226</v>
      </c>
      <c r="E168" s="208" t="s">
        <v>631</v>
      </c>
      <c r="F168" s="209" t="s">
        <v>632</v>
      </c>
      <c r="G168" s="210" t="s">
        <v>271</v>
      </c>
      <c r="H168" s="211">
        <v>100</v>
      </c>
      <c r="I168" s="212"/>
      <c r="J168" s="213">
        <f>ROUND(I168*H168,2)</f>
        <v>0</v>
      </c>
      <c r="K168" s="209" t="s">
        <v>127</v>
      </c>
      <c r="L168" s="214"/>
      <c r="M168" s="215" t="s">
        <v>3</v>
      </c>
      <c r="N168" s="216" t="s">
        <v>43</v>
      </c>
      <c r="O168" s="72"/>
      <c r="P168" s="174">
        <f>O168*H168</f>
        <v>0</v>
      </c>
      <c r="Q168" s="174">
        <v>0.001</v>
      </c>
      <c r="R168" s="174">
        <f>Q168*H168</f>
        <v>0.1</v>
      </c>
      <c r="S168" s="174">
        <v>0</v>
      </c>
      <c r="T168" s="17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6" t="s">
        <v>633</v>
      </c>
      <c r="AT168" s="176" t="s">
        <v>226</v>
      </c>
      <c r="AU168" s="176" t="s">
        <v>82</v>
      </c>
      <c r="AY168" s="19" t="s">
        <v>121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9" t="s">
        <v>80</v>
      </c>
      <c r="BK168" s="177">
        <f>ROUND(I168*H168,2)</f>
        <v>0</v>
      </c>
      <c r="BL168" s="19" t="s">
        <v>633</v>
      </c>
      <c r="BM168" s="176" t="s">
        <v>634</v>
      </c>
    </row>
    <row r="169" spans="1:65" s="2" customFormat="1" ht="37.8" customHeight="1">
      <c r="A169" s="38"/>
      <c r="B169" s="164"/>
      <c r="C169" s="165" t="s">
        <v>287</v>
      </c>
      <c r="D169" s="165" t="s">
        <v>123</v>
      </c>
      <c r="E169" s="166" t="s">
        <v>635</v>
      </c>
      <c r="F169" s="167" t="s">
        <v>636</v>
      </c>
      <c r="G169" s="168" t="s">
        <v>164</v>
      </c>
      <c r="H169" s="169">
        <v>135</v>
      </c>
      <c r="I169" s="170"/>
      <c r="J169" s="171">
        <f>ROUND(I169*H169,2)</f>
        <v>0</v>
      </c>
      <c r="K169" s="167" t="s">
        <v>127</v>
      </c>
      <c r="L169" s="39"/>
      <c r="M169" s="172" t="s">
        <v>3</v>
      </c>
      <c r="N169" s="173" t="s">
        <v>43</v>
      </c>
      <c r="O169" s="72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6" t="s">
        <v>496</v>
      </c>
      <c r="AT169" s="176" t="s">
        <v>123</v>
      </c>
      <c r="AU169" s="176" t="s">
        <v>82</v>
      </c>
      <c r="AY169" s="19" t="s">
        <v>121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9" t="s">
        <v>80</v>
      </c>
      <c r="BK169" s="177">
        <f>ROUND(I169*H169,2)</f>
        <v>0</v>
      </c>
      <c r="BL169" s="19" t="s">
        <v>496</v>
      </c>
      <c r="BM169" s="176" t="s">
        <v>637</v>
      </c>
    </row>
    <row r="170" spans="1:47" s="2" customFormat="1" ht="12">
      <c r="A170" s="38"/>
      <c r="B170" s="39"/>
      <c r="C170" s="38"/>
      <c r="D170" s="178" t="s">
        <v>130</v>
      </c>
      <c r="E170" s="38"/>
      <c r="F170" s="179" t="s">
        <v>638</v>
      </c>
      <c r="G170" s="38"/>
      <c r="H170" s="38"/>
      <c r="I170" s="180"/>
      <c r="J170" s="38"/>
      <c r="K170" s="38"/>
      <c r="L170" s="39"/>
      <c r="M170" s="181"/>
      <c r="N170" s="182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130</v>
      </c>
      <c r="AU170" s="19" t="s">
        <v>82</v>
      </c>
    </row>
    <row r="171" spans="1:51" s="13" customFormat="1" ht="12">
      <c r="A171" s="13"/>
      <c r="B171" s="183"/>
      <c r="C171" s="13"/>
      <c r="D171" s="184" t="s">
        <v>132</v>
      </c>
      <c r="E171" s="185" t="s">
        <v>3</v>
      </c>
      <c r="F171" s="186" t="s">
        <v>639</v>
      </c>
      <c r="G171" s="13"/>
      <c r="H171" s="187">
        <v>80</v>
      </c>
      <c r="I171" s="188"/>
      <c r="J171" s="13"/>
      <c r="K171" s="13"/>
      <c r="L171" s="183"/>
      <c r="M171" s="189"/>
      <c r="N171" s="190"/>
      <c r="O171" s="190"/>
      <c r="P171" s="190"/>
      <c r="Q171" s="190"/>
      <c r="R171" s="190"/>
      <c r="S171" s="190"/>
      <c r="T171" s="19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5" t="s">
        <v>132</v>
      </c>
      <c r="AU171" s="185" t="s">
        <v>82</v>
      </c>
      <c r="AV171" s="13" t="s">
        <v>82</v>
      </c>
      <c r="AW171" s="13" t="s">
        <v>33</v>
      </c>
      <c r="AX171" s="13" t="s">
        <v>72</v>
      </c>
      <c r="AY171" s="185" t="s">
        <v>121</v>
      </c>
    </row>
    <row r="172" spans="1:51" s="13" customFormat="1" ht="12">
      <c r="A172" s="13"/>
      <c r="B172" s="183"/>
      <c r="C172" s="13"/>
      <c r="D172" s="184" t="s">
        <v>132</v>
      </c>
      <c r="E172" s="185" t="s">
        <v>3</v>
      </c>
      <c r="F172" s="186" t="s">
        <v>640</v>
      </c>
      <c r="G172" s="13"/>
      <c r="H172" s="187">
        <v>30</v>
      </c>
      <c r="I172" s="188"/>
      <c r="J172" s="13"/>
      <c r="K172" s="13"/>
      <c r="L172" s="183"/>
      <c r="M172" s="189"/>
      <c r="N172" s="190"/>
      <c r="O172" s="190"/>
      <c r="P172" s="190"/>
      <c r="Q172" s="190"/>
      <c r="R172" s="190"/>
      <c r="S172" s="190"/>
      <c r="T172" s="19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5" t="s">
        <v>132</v>
      </c>
      <c r="AU172" s="185" t="s">
        <v>82</v>
      </c>
      <c r="AV172" s="13" t="s">
        <v>82</v>
      </c>
      <c r="AW172" s="13" t="s">
        <v>33</v>
      </c>
      <c r="AX172" s="13" t="s">
        <v>72</v>
      </c>
      <c r="AY172" s="185" t="s">
        <v>121</v>
      </c>
    </row>
    <row r="173" spans="1:51" s="13" customFormat="1" ht="12">
      <c r="A173" s="13"/>
      <c r="B173" s="183"/>
      <c r="C173" s="13"/>
      <c r="D173" s="184" t="s">
        <v>132</v>
      </c>
      <c r="E173" s="185" t="s">
        <v>3</v>
      </c>
      <c r="F173" s="186" t="s">
        <v>268</v>
      </c>
      <c r="G173" s="13"/>
      <c r="H173" s="187">
        <v>25</v>
      </c>
      <c r="I173" s="188"/>
      <c r="J173" s="13"/>
      <c r="K173" s="13"/>
      <c r="L173" s="183"/>
      <c r="M173" s="189"/>
      <c r="N173" s="190"/>
      <c r="O173" s="190"/>
      <c r="P173" s="190"/>
      <c r="Q173" s="190"/>
      <c r="R173" s="190"/>
      <c r="S173" s="190"/>
      <c r="T173" s="19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5" t="s">
        <v>132</v>
      </c>
      <c r="AU173" s="185" t="s">
        <v>82</v>
      </c>
      <c r="AV173" s="13" t="s">
        <v>82</v>
      </c>
      <c r="AW173" s="13" t="s">
        <v>33</v>
      </c>
      <c r="AX173" s="13" t="s">
        <v>72</v>
      </c>
      <c r="AY173" s="185" t="s">
        <v>121</v>
      </c>
    </row>
    <row r="174" spans="1:51" s="15" customFormat="1" ht="12">
      <c r="A174" s="15"/>
      <c r="B174" s="199"/>
      <c r="C174" s="15"/>
      <c r="D174" s="184" t="s">
        <v>132</v>
      </c>
      <c r="E174" s="200" t="s">
        <v>3</v>
      </c>
      <c r="F174" s="201" t="s">
        <v>155</v>
      </c>
      <c r="G174" s="15"/>
      <c r="H174" s="202">
        <v>135</v>
      </c>
      <c r="I174" s="203"/>
      <c r="J174" s="15"/>
      <c r="K174" s="15"/>
      <c r="L174" s="199"/>
      <c r="M174" s="204"/>
      <c r="N174" s="205"/>
      <c r="O174" s="205"/>
      <c r="P174" s="205"/>
      <c r="Q174" s="205"/>
      <c r="R174" s="205"/>
      <c r="S174" s="205"/>
      <c r="T174" s="20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00" t="s">
        <v>132</v>
      </c>
      <c r="AU174" s="200" t="s">
        <v>82</v>
      </c>
      <c r="AV174" s="15" t="s">
        <v>128</v>
      </c>
      <c r="AW174" s="15" t="s">
        <v>33</v>
      </c>
      <c r="AX174" s="15" t="s">
        <v>80</v>
      </c>
      <c r="AY174" s="200" t="s">
        <v>121</v>
      </c>
    </row>
    <row r="175" spans="1:65" s="2" customFormat="1" ht="16.5" customHeight="1">
      <c r="A175" s="38"/>
      <c r="B175" s="164"/>
      <c r="C175" s="207" t="s">
        <v>293</v>
      </c>
      <c r="D175" s="207" t="s">
        <v>226</v>
      </c>
      <c r="E175" s="208" t="s">
        <v>641</v>
      </c>
      <c r="F175" s="209" t="s">
        <v>642</v>
      </c>
      <c r="G175" s="210" t="s">
        <v>164</v>
      </c>
      <c r="H175" s="211">
        <v>121</v>
      </c>
      <c r="I175" s="212"/>
      <c r="J175" s="213">
        <f>ROUND(I175*H175,2)</f>
        <v>0</v>
      </c>
      <c r="K175" s="209" t="s">
        <v>3</v>
      </c>
      <c r="L175" s="214"/>
      <c r="M175" s="215" t="s">
        <v>3</v>
      </c>
      <c r="N175" s="216" t="s">
        <v>43</v>
      </c>
      <c r="O175" s="72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6" t="s">
        <v>604</v>
      </c>
      <c r="AT175" s="176" t="s">
        <v>226</v>
      </c>
      <c r="AU175" s="176" t="s">
        <v>82</v>
      </c>
      <c r="AY175" s="19" t="s">
        <v>121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9" t="s">
        <v>80</v>
      </c>
      <c r="BK175" s="177">
        <f>ROUND(I175*H175,2)</f>
        <v>0</v>
      </c>
      <c r="BL175" s="19" t="s">
        <v>496</v>
      </c>
      <c r="BM175" s="176" t="s">
        <v>643</v>
      </c>
    </row>
    <row r="176" spans="1:51" s="13" customFormat="1" ht="12">
      <c r="A176" s="13"/>
      <c r="B176" s="183"/>
      <c r="C176" s="13"/>
      <c r="D176" s="184" t="s">
        <v>132</v>
      </c>
      <c r="E176" s="185" t="s">
        <v>3</v>
      </c>
      <c r="F176" s="186" t="s">
        <v>644</v>
      </c>
      <c r="G176" s="13"/>
      <c r="H176" s="187">
        <v>121</v>
      </c>
      <c r="I176" s="188"/>
      <c r="J176" s="13"/>
      <c r="K176" s="13"/>
      <c r="L176" s="183"/>
      <c r="M176" s="189"/>
      <c r="N176" s="190"/>
      <c r="O176" s="190"/>
      <c r="P176" s="190"/>
      <c r="Q176" s="190"/>
      <c r="R176" s="190"/>
      <c r="S176" s="190"/>
      <c r="T176" s="19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5" t="s">
        <v>132</v>
      </c>
      <c r="AU176" s="185" t="s">
        <v>82</v>
      </c>
      <c r="AV176" s="13" t="s">
        <v>82</v>
      </c>
      <c r="AW176" s="13" t="s">
        <v>33</v>
      </c>
      <c r="AX176" s="13" t="s">
        <v>80</v>
      </c>
      <c r="AY176" s="185" t="s">
        <v>121</v>
      </c>
    </row>
    <row r="177" spans="1:65" s="2" customFormat="1" ht="16.5" customHeight="1">
      <c r="A177" s="38"/>
      <c r="B177" s="164"/>
      <c r="C177" s="207" t="s">
        <v>299</v>
      </c>
      <c r="D177" s="207" t="s">
        <v>226</v>
      </c>
      <c r="E177" s="208" t="s">
        <v>645</v>
      </c>
      <c r="F177" s="209" t="s">
        <v>646</v>
      </c>
      <c r="G177" s="210" t="s">
        <v>164</v>
      </c>
      <c r="H177" s="211">
        <v>27.5</v>
      </c>
      <c r="I177" s="212"/>
      <c r="J177" s="213">
        <f>ROUND(I177*H177,2)</f>
        <v>0</v>
      </c>
      <c r="K177" s="209" t="s">
        <v>3</v>
      </c>
      <c r="L177" s="214"/>
      <c r="M177" s="215" t="s">
        <v>3</v>
      </c>
      <c r="N177" s="216" t="s">
        <v>43</v>
      </c>
      <c r="O177" s="72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76" t="s">
        <v>604</v>
      </c>
      <c r="AT177" s="176" t="s">
        <v>226</v>
      </c>
      <c r="AU177" s="176" t="s">
        <v>82</v>
      </c>
      <c r="AY177" s="19" t="s">
        <v>121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9" t="s">
        <v>80</v>
      </c>
      <c r="BK177" s="177">
        <f>ROUND(I177*H177,2)</f>
        <v>0</v>
      </c>
      <c r="BL177" s="19" t="s">
        <v>496</v>
      </c>
      <c r="BM177" s="176" t="s">
        <v>647</v>
      </c>
    </row>
    <row r="178" spans="1:51" s="13" customFormat="1" ht="12">
      <c r="A178" s="13"/>
      <c r="B178" s="183"/>
      <c r="C178" s="13"/>
      <c r="D178" s="184" t="s">
        <v>132</v>
      </c>
      <c r="E178" s="185" t="s">
        <v>3</v>
      </c>
      <c r="F178" s="186" t="s">
        <v>648</v>
      </c>
      <c r="G178" s="13"/>
      <c r="H178" s="187">
        <v>27.5</v>
      </c>
      <c r="I178" s="188"/>
      <c r="J178" s="13"/>
      <c r="K178" s="13"/>
      <c r="L178" s="183"/>
      <c r="M178" s="189"/>
      <c r="N178" s="190"/>
      <c r="O178" s="190"/>
      <c r="P178" s="190"/>
      <c r="Q178" s="190"/>
      <c r="R178" s="190"/>
      <c r="S178" s="190"/>
      <c r="T178" s="19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5" t="s">
        <v>132</v>
      </c>
      <c r="AU178" s="185" t="s">
        <v>82</v>
      </c>
      <c r="AV178" s="13" t="s">
        <v>82</v>
      </c>
      <c r="AW178" s="13" t="s">
        <v>33</v>
      </c>
      <c r="AX178" s="13" t="s">
        <v>80</v>
      </c>
      <c r="AY178" s="185" t="s">
        <v>121</v>
      </c>
    </row>
    <row r="179" spans="1:65" s="2" customFormat="1" ht="16.5" customHeight="1">
      <c r="A179" s="38"/>
      <c r="B179" s="164"/>
      <c r="C179" s="165" t="s">
        <v>304</v>
      </c>
      <c r="D179" s="165" t="s">
        <v>123</v>
      </c>
      <c r="E179" s="166" t="s">
        <v>649</v>
      </c>
      <c r="F179" s="167" t="s">
        <v>650</v>
      </c>
      <c r="G179" s="168" t="s">
        <v>135</v>
      </c>
      <c r="H179" s="169">
        <v>8</v>
      </c>
      <c r="I179" s="170"/>
      <c r="J179" s="171">
        <f>ROUND(I179*H179,2)</f>
        <v>0</v>
      </c>
      <c r="K179" s="167" t="s">
        <v>3</v>
      </c>
      <c r="L179" s="39"/>
      <c r="M179" s="172" t="s">
        <v>3</v>
      </c>
      <c r="N179" s="173" t="s">
        <v>43</v>
      </c>
      <c r="O179" s="72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496</v>
      </c>
      <c r="AT179" s="176" t="s">
        <v>123</v>
      </c>
      <c r="AU179" s="176" t="s">
        <v>82</v>
      </c>
      <c r="AY179" s="19" t="s">
        <v>121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80</v>
      </c>
      <c r="BK179" s="177">
        <f>ROUND(I179*H179,2)</f>
        <v>0</v>
      </c>
      <c r="BL179" s="19" t="s">
        <v>496</v>
      </c>
      <c r="BM179" s="176" t="s">
        <v>651</v>
      </c>
    </row>
    <row r="180" spans="1:65" s="2" customFormat="1" ht="16.5" customHeight="1">
      <c r="A180" s="38"/>
      <c r="B180" s="164"/>
      <c r="C180" s="165" t="s">
        <v>309</v>
      </c>
      <c r="D180" s="165" t="s">
        <v>123</v>
      </c>
      <c r="E180" s="166" t="s">
        <v>652</v>
      </c>
      <c r="F180" s="167" t="s">
        <v>653</v>
      </c>
      <c r="G180" s="168" t="s">
        <v>135</v>
      </c>
      <c r="H180" s="169">
        <v>2</v>
      </c>
      <c r="I180" s="170"/>
      <c r="J180" s="171">
        <f>ROUND(I180*H180,2)</f>
        <v>0</v>
      </c>
      <c r="K180" s="167" t="s">
        <v>3</v>
      </c>
      <c r="L180" s="39"/>
      <c r="M180" s="172" t="s">
        <v>3</v>
      </c>
      <c r="N180" s="173" t="s">
        <v>43</v>
      </c>
      <c r="O180" s="72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76" t="s">
        <v>496</v>
      </c>
      <c r="AT180" s="176" t="s">
        <v>123</v>
      </c>
      <c r="AU180" s="176" t="s">
        <v>82</v>
      </c>
      <c r="AY180" s="19" t="s">
        <v>121</v>
      </c>
      <c r="BE180" s="177">
        <f>IF(N180="základní",J180,0)</f>
        <v>0</v>
      </c>
      <c r="BF180" s="177">
        <f>IF(N180="snížená",J180,0)</f>
        <v>0</v>
      </c>
      <c r="BG180" s="177">
        <f>IF(N180="zákl. přenesená",J180,0)</f>
        <v>0</v>
      </c>
      <c r="BH180" s="177">
        <f>IF(N180="sníž. přenesená",J180,0)</f>
        <v>0</v>
      </c>
      <c r="BI180" s="177">
        <f>IF(N180="nulová",J180,0)</f>
        <v>0</v>
      </c>
      <c r="BJ180" s="19" t="s">
        <v>80</v>
      </c>
      <c r="BK180" s="177">
        <f>ROUND(I180*H180,2)</f>
        <v>0</v>
      </c>
      <c r="BL180" s="19" t="s">
        <v>496</v>
      </c>
      <c r="BM180" s="176" t="s">
        <v>654</v>
      </c>
    </row>
    <row r="181" spans="1:63" s="12" customFormat="1" ht="22.8" customHeight="1">
      <c r="A181" s="12"/>
      <c r="B181" s="151"/>
      <c r="C181" s="12"/>
      <c r="D181" s="152" t="s">
        <v>71</v>
      </c>
      <c r="E181" s="162" t="s">
        <v>655</v>
      </c>
      <c r="F181" s="162" t="s">
        <v>656</v>
      </c>
      <c r="G181" s="12"/>
      <c r="H181" s="12"/>
      <c r="I181" s="154"/>
      <c r="J181" s="163">
        <f>BK181</f>
        <v>0</v>
      </c>
      <c r="K181" s="12"/>
      <c r="L181" s="151"/>
      <c r="M181" s="156"/>
      <c r="N181" s="157"/>
      <c r="O181" s="157"/>
      <c r="P181" s="158">
        <f>SUM(P182:P194)</f>
        <v>0</v>
      </c>
      <c r="Q181" s="157"/>
      <c r="R181" s="158">
        <f>SUM(R182:R194)</f>
        <v>6.769026612</v>
      </c>
      <c r="S181" s="157"/>
      <c r="T181" s="159">
        <f>SUM(T182:T194)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52" t="s">
        <v>138</v>
      </c>
      <c r="AT181" s="160" t="s">
        <v>71</v>
      </c>
      <c r="AU181" s="160" t="s">
        <v>80</v>
      </c>
      <c r="AY181" s="152" t="s">
        <v>121</v>
      </c>
      <c r="BK181" s="161">
        <f>SUM(BK182:BK194)</f>
        <v>0</v>
      </c>
    </row>
    <row r="182" spans="1:65" s="2" customFormat="1" ht="16.5" customHeight="1">
      <c r="A182" s="38"/>
      <c r="B182" s="164"/>
      <c r="C182" s="165" t="s">
        <v>314</v>
      </c>
      <c r="D182" s="165" t="s">
        <v>123</v>
      </c>
      <c r="E182" s="166" t="s">
        <v>657</v>
      </c>
      <c r="F182" s="167" t="s">
        <v>658</v>
      </c>
      <c r="G182" s="168" t="s">
        <v>172</v>
      </c>
      <c r="H182" s="169">
        <v>3</v>
      </c>
      <c r="I182" s="170"/>
      <c r="J182" s="171">
        <f>ROUND(I182*H182,2)</f>
        <v>0</v>
      </c>
      <c r="K182" s="167" t="s">
        <v>127</v>
      </c>
      <c r="L182" s="39"/>
      <c r="M182" s="172" t="s">
        <v>3</v>
      </c>
      <c r="N182" s="173" t="s">
        <v>43</v>
      </c>
      <c r="O182" s="72"/>
      <c r="P182" s="174">
        <f>O182*H182</f>
        <v>0</v>
      </c>
      <c r="Q182" s="174">
        <v>2.256342204</v>
      </c>
      <c r="R182" s="174">
        <f>Q182*H182</f>
        <v>6.769026612</v>
      </c>
      <c r="S182" s="174">
        <v>0</v>
      </c>
      <c r="T182" s="17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6" t="s">
        <v>496</v>
      </c>
      <c r="AT182" s="176" t="s">
        <v>123</v>
      </c>
      <c r="AU182" s="176" t="s">
        <v>82</v>
      </c>
      <c r="AY182" s="19" t="s">
        <v>121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9" t="s">
        <v>80</v>
      </c>
      <c r="BK182" s="177">
        <f>ROUND(I182*H182,2)</f>
        <v>0</v>
      </c>
      <c r="BL182" s="19" t="s">
        <v>496</v>
      </c>
      <c r="BM182" s="176" t="s">
        <v>659</v>
      </c>
    </row>
    <row r="183" spans="1:47" s="2" customFormat="1" ht="12">
      <c r="A183" s="38"/>
      <c r="B183" s="39"/>
      <c r="C183" s="38"/>
      <c r="D183" s="178" t="s">
        <v>130</v>
      </c>
      <c r="E183" s="38"/>
      <c r="F183" s="179" t="s">
        <v>660</v>
      </c>
      <c r="G183" s="38"/>
      <c r="H183" s="38"/>
      <c r="I183" s="180"/>
      <c r="J183" s="38"/>
      <c r="K183" s="38"/>
      <c r="L183" s="39"/>
      <c r="M183" s="181"/>
      <c r="N183" s="182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130</v>
      </c>
      <c r="AU183" s="19" t="s">
        <v>82</v>
      </c>
    </row>
    <row r="184" spans="1:51" s="14" customFormat="1" ht="12">
      <c r="A184" s="14"/>
      <c r="B184" s="192"/>
      <c r="C184" s="14"/>
      <c r="D184" s="184" t="s">
        <v>132</v>
      </c>
      <c r="E184" s="193" t="s">
        <v>3</v>
      </c>
      <c r="F184" s="194" t="s">
        <v>661</v>
      </c>
      <c r="G184" s="14"/>
      <c r="H184" s="193" t="s">
        <v>3</v>
      </c>
      <c r="I184" s="195"/>
      <c r="J184" s="14"/>
      <c r="K184" s="14"/>
      <c r="L184" s="192"/>
      <c r="M184" s="196"/>
      <c r="N184" s="197"/>
      <c r="O184" s="197"/>
      <c r="P184" s="197"/>
      <c r="Q184" s="197"/>
      <c r="R184" s="197"/>
      <c r="S184" s="197"/>
      <c r="T184" s="19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3" t="s">
        <v>132</v>
      </c>
      <c r="AU184" s="193" t="s">
        <v>82</v>
      </c>
      <c r="AV184" s="14" t="s">
        <v>80</v>
      </c>
      <c r="AW184" s="14" t="s">
        <v>33</v>
      </c>
      <c r="AX184" s="14" t="s">
        <v>72</v>
      </c>
      <c r="AY184" s="193" t="s">
        <v>121</v>
      </c>
    </row>
    <row r="185" spans="1:51" s="13" customFormat="1" ht="12">
      <c r="A185" s="13"/>
      <c r="B185" s="183"/>
      <c r="C185" s="13"/>
      <c r="D185" s="184" t="s">
        <v>132</v>
      </c>
      <c r="E185" s="185" t="s">
        <v>3</v>
      </c>
      <c r="F185" s="186" t="s">
        <v>537</v>
      </c>
      <c r="G185" s="13"/>
      <c r="H185" s="187">
        <v>3</v>
      </c>
      <c r="I185" s="188"/>
      <c r="J185" s="13"/>
      <c r="K185" s="13"/>
      <c r="L185" s="183"/>
      <c r="M185" s="189"/>
      <c r="N185" s="190"/>
      <c r="O185" s="190"/>
      <c r="P185" s="190"/>
      <c r="Q185" s="190"/>
      <c r="R185" s="190"/>
      <c r="S185" s="190"/>
      <c r="T185" s="19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5" t="s">
        <v>132</v>
      </c>
      <c r="AU185" s="185" t="s">
        <v>82</v>
      </c>
      <c r="AV185" s="13" t="s">
        <v>82</v>
      </c>
      <c r="AW185" s="13" t="s">
        <v>33</v>
      </c>
      <c r="AX185" s="13" t="s">
        <v>80</v>
      </c>
      <c r="AY185" s="185" t="s">
        <v>121</v>
      </c>
    </row>
    <row r="186" spans="1:65" s="2" customFormat="1" ht="24.15" customHeight="1">
      <c r="A186" s="38"/>
      <c r="B186" s="164"/>
      <c r="C186" s="165" t="s">
        <v>319</v>
      </c>
      <c r="D186" s="165" t="s">
        <v>123</v>
      </c>
      <c r="E186" s="166" t="s">
        <v>662</v>
      </c>
      <c r="F186" s="167" t="s">
        <v>663</v>
      </c>
      <c r="G186" s="168" t="s">
        <v>164</v>
      </c>
      <c r="H186" s="169">
        <v>130</v>
      </c>
      <c r="I186" s="170"/>
      <c r="J186" s="171">
        <f>ROUND(I186*H186,2)</f>
        <v>0</v>
      </c>
      <c r="K186" s="167" t="s">
        <v>127</v>
      </c>
      <c r="L186" s="39"/>
      <c r="M186" s="172" t="s">
        <v>3</v>
      </c>
      <c r="N186" s="173" t="s">
        <v>43</v>
      </c>
      <c r="O186" s="72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6" t="s">
        <v>496</v>
      </c>
      <c r="AT186" s="176" t="s">
        <v>123</v>
      </c>
      <c r="AU186" s="176" t="s">
        <v>82</v>
      </c>
      <c r="AY186" s="19" t="s">
        <v>121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9" t="s">
        <v>80</v>
      </c>
      <c r="BK186" s="177">
        <f>ROUND(I186*H186,2)</f>
        <v>0</v>
      </c>
      <c r="BL186" s="19" t="s">
        <v>496</v>
      </c>
      <c r="BM186" s="176" t="s">
        <v>664</v>
      </c>
    </row>
    <row r="187" spans="1:47" s="2" customFormat="1" ht="12">
      <c r="A187" s="38"/>
      <c r="B187" s="39"/>
      <c r="C187" s="38"/>
      <c r="D187" s="178" t="s">
        <v>130</v>
      </c>
      <c r="E187" s="38"/>
      <c r="F187" s="179" t="s">
        <v>665</v>
      </c>
      <c r="G187" s="38"/>
      <c r="H187" s="38"/>
      <c r="I187" s="180"/>
      <c r="J187" s="38"/>
      <c r="K187" s="38"/>
      <c r="L187" s="39"/>
      <c r="M187" s="181"/>
      <c r="N187" s="182"/>
      <c r="O187" s="72"/>
      <c r="P187" s="72"/>
      <c r="Q187" s="72"/>
      <c r="R187" s="72"/>
      <c r="S187" s="72"/>
      <c r="T187" s="73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130</v>
      </c>
      <c r="AU187" s="19" t="s">
        <v>82</v>
      </c>
    </row>
    <row r="188" spans="1:51" s="13" customFormat="1" ht="12">
      <c r="A188" s="13"/>
      <c r="B188" s="183"/>
      <c r="C188" s="13"/>
      <c r="D188" s="184" t="s">
        <v>132</v>
      </c>
      <c r="E188" s="185" t="s">
        <v>3</v>
      </c>
      <c r="F188" s="186" t="s">
        <v>666</v>
      </c>
      <c r="G188" s="13"/>
      <c r="H188" s="187">
        <v>110</v>
      </c>
      <c r="I188" s="188"/>
      <c r="J188" s="13"/>
      <c r="K188" s="13"/>
      <c r="L188" s="183"/>
      <c r="M188" s="189"/>
      <c r="N188" s="190"/>
      <c r="O188" s="190"/>
      <c r="P188" s="190"/>
      <c r="Q188" s="190"/>
      <c r="R188" s="190"/>
      <c r="S188" s="190"/>
      <c r="T188" s="19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5" t="s">
        <v>132</v>
      </c>
      <c r="AU188" s="185" t="s">
        <v>82</v>
      </c>
      <c r="AV188" s="13" t="s">
        <v>82</v>
      </c>
      <c r="AW188" s="13" t="s">
        <v>33</v>
      </c>
      <c r="AX188" s="13" t="s">
        <v>72</v>
      </c>
      <c r="AY188" s="185" t="s">
        <v>121</v>
      </c>
    </row>
    <row r="189" spans="1:51" s="13" customFormat="1" ht="12">
      <c r="A189" s="13"/>
      <c r="B189" s="183"/>
      <c r="C189" s="13"/>
      <c r="D189" s="184" t="s">
        <v>132</v>
      </c>
      <c r="E189" s="185" t="s">
        <v>3</v>
      </c>
      <c r="F189" s="186" t="s">
        <v>239</v>
      </c>
      <c r="G189" s="13"/>
      <c r="H189" s="187">
        <v>20</v>
      </c>
      <c r="I189" s="188"/>
      <c r="J189" s="13"/>
      <c r="K189" s="13"/>
      <c r="L189" s="183"/>
      <c r="M189" s="189"/>
      <c r="N189" s="190"/>
      <c r="O189" s="190"/>
      <c r="P189" s="190"/>
      <c r="Q189" s="190"/>
      <c r="R189" s="190"/>
      <c r="S189" s="190"/>
      <c r="T189" s="19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5" t="s">
        <v>132</v>
      </c>
      <c r="AU189" s="185" t="s">
        <v>82</v>
      </c>
      <c r="AV189" s="13" t="s">
        <v>82</v>
      </c>
      <c r="AW189" s="13" t="s">
        <v>33</v>
      </c>
      <c r="AX189" s="13" t="s">
        <v>72</v>
      </c>
      <c r="AY189" s="185" t="s">
        <v>121</v>
      </c>
    </row>
    <row r="190" spans="1:51" s="15" customFormat="1" ht="12">
      <c r="A190" s="15"/>
      <c r="B190" s="199"/>
      <c r="C190" s="15"/>
      <c r="D190" s="184" t="s">
        <v>132</v>
      </c>
      <c r="E190" s="200" t="s">
        <v>3</v>
      </c>
      <c r="F190" s="201" t="s">
        <v>155</v>
      </c>
      <c r="G190" s="15"/>
      <c r="H190" s="202">
        <v>130</v>
      </c>
      <c r="I190" s="203"/>
      <c r="J190" s="15"/>
      <c r="K190" s="15"/>
      <c r="L190" s="199"/>
      <c r="M190" s="204"/>
      <c r="N190" s="205"/>
      <c r="O190" s="205"/>
      <c r="P190" s="205"/>
      <c r="Q190" s="205"/>
      <c r="R190" s="205"/>
      <c r="S190" s="205"/>
      <c r="T190" s="20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00" t="s">
        <v>132</v>
      </c>
      <c r="AU190" s="200" t="s">
        <v>82</v>
      </c>
      <c r="AV190" s="15" t="s">
        <v>128</v>
      </c>
      <c r="AW190" s="15" t="s">
        <v>33</v>
      </c>
      <c r="AX190" s="15" t="s">
        <v>80</v>
      </c>
      <c r="AY190" s="200" t="s">
        <v>121</v>
      </c>
    </row>
    <row r="191" spans="1:65" s="2" customFormat="1" ht="16.5" customHeight="1">
      <c r="A191" s="38"/>
      <c r="B191" s="164"/>
      <c r="C191" s="207" t="s">
        <v>325</v>
      </c>
      <c r="D191" s="207" t="s">
        <v>226</v>
      </c>
      <c r="E191" s="208" t="s">
        <v>667</v>
      </c>
      <c r="F191" s="209" t="s">
        <v>668</v>
      </c>
      <c r="G191" s="210" t="s">
        <v>164</v>
      </c>
      <c r="H191" s="211">
        <v>115.5</v>
      </c>
      <c r="I191" s="212"/>
      <c r="J191" s="213">
        <f>ROUND(I191*H191,2)</f>
        <v>0</v>
      </c>
      <c r="K191" s="209" t="s">
        <v>3</v>
      </c>
      <c r="L191" s="214"/>
      <c r="M191" s="215" t="s">
        <v>3</v>
      </c>
      <c r="N191" s="216" t="s">
        <v>43</v>
      </c>
      <c r="O191" s="72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76" t="s">
        <v>604</v>
      </c>
      <c r="AT191" s="176" t="s">
        <v>226</v>
      </c>
      <c r="AU191" s="176" t="s">
        <v>82</v>
      </c>
      <c r="AY191" s="19" t="s">
        <v>121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9" t="s">
        <v>80</v>
      </c>
      <c r="BK191" s="177">
        <f>ROUND(I191*H191,2)</f>
        <v>0</v>
      </c>
      <c r="BL191" s="19" t="s">
        <v>496</v>
      </c>
      <c r="BM191" s="176" t="s">
        <v>669</v>
      </c>
    </row>
    <row r="192" spans="1:51" s="13" customFormat="1" ht="12">
      <c r="A192" s="13"/>
      <c r="B192" s="183"/>
      <c r="C192" s="13"/>
      <c r="D192" s="184" t="s">
        <v>132</v>
      </c>
      <c r="E192" s="185" t="s">
        <v>3</v>
      </c>
      <c r="F192" s="186" t="s">
        <v>670</v>
      </c>
      <c r="G192" s="13"/>
      <c r="H192" s="187">
        <v>115.5</v>
      </c>
      <c r="I192" s="188"/>
      <c r="J192" s="13"/>
      <c r="K192" s="13"/>
      <c r="L192" s="183"/>
      <c r="M192" s="189"/>
      <c r="N192" s="190"/>
      <c r="O192" s="190"/>
      <c r="P192" s="190"/>
      <c r="Q192" s="190"/>
      <c r="R192" s="190"/>
      <c r="S192" s="190"/>
      <c r="T192" s="19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5" t="s">
        <v>132</v>
      </c>
      <c r="AU192" s="185" t="s">
        <v>82</v>
      </c>
      <c r="AV192" s="13" t="s">
        <v>82</v>
      </c>
      <c r="AW192" s="13" t="s">
        <v>33</v>
      </c>
      <c r="AX192" s="13" t="s">
        <v>80</v>
      </c>
      <c r="AY192" s="185" t="s">
        <v>121</v>
      </c>
    </row>
    <row r="193" spans="1:65" s="2" customFormat="1" ht="16.5" customHeight="1">
      <c r="A193" s="38"/>
      <c r="B193" s="164"/>
      <c r="C193" s="207" t="s">
        <v>330</v>
      </c>
      <c r="D193" s="207" t="s">
        <v>226</v>
      </c>
      <c r="E193" s="208" t="s">
        <v>671</v>
      </c>
      <c r="F193" s="209" t="s">
        <v>672</v>
      </c>
      <c r="G193" s="210" t="s">
        <v>164</v>
      </c>
      <c r="H193" s="211">
        <v>21</v>
      </c>
      <c r="I193" s="212"/>
      <c r="J193" s="213">
        <f>ROUND(I193*H193,2)</f>
        <v>0</v>
      </c>
      <c r="K193" s="209" t="s">
        <v>3</v>
      </c>
      <c r="L193" s="214"/>
      <c r="M193" s="215" t="s">
        <v>3</v>
      </c>
      <c r="N193" s="216" t="s">
        <v>43</v>
      </c>
      <c r="O193" s="72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76" t="s">
        <v>604</v>
      </c>
      <c r="AT193" s="176" t="s">
        <v>226</v>
      </c>
      <c r="AU193" s="176" t="s">
        <v>82</v>
      </c>
      <c r="AY193" s="19" t="s">
        <v>121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9" t="s">
        <v>80</v>
      </c>
      <c r="BK193" s="177">
        <f>ROUND(I193*H193,2)</f>
        <v>0</v>
      </c>
      <c r="BL193" s="19" t="s">
        <v>496</v>
      </c>
      <c r="BM193" s="176" t="s">
        <v>673</v>
      </c>
    </row>
    <row r="194" spans="1:51" s="13" customFormat="1" ht="12">
      <c r="A194" s="13"/>
      <c r="B194" s="183"/>
      <c r="C194" s="13"/>
      <c r="D194" s="184" t="s">
        <v>132</v>
      </c>
      <c r="E194" s="185" t="s">
        <v>3</v>
      </c>
      <c r="F194" s="186" t="s">
        <v>674</v>
      </c>
      <c r="G194" s="13"/>
      <c r="H194" s="187">
        <v>21</v>
      </c>
      <c r="I194" s="188"/>
      <c r="J194" s="13"/>
      <c r="K194" s="13"/>
      <c r="L194" s="183"/>
      <c r="M194" s="189"/>
      <c r="N194" s="190"/>
      <c r="O194" s="190"/>
      <c r="P194" s="190"/>
      <c r="Q194" s="190"/>
      <c r="R194" s="190"/>
      <c r="S194" s="190"/>
      <c r="T194" s="19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5" t="s">
        <v>132</v>
      </c>
      <c r="AU194" s="185" t="s">
        <v>82</v>
      </c>
      <c r="AV194" s="13" t="s">
        <v>82</v>
      </c>
      <c r="AW194" s="13" t="s">
        <v>33</v>
      </c>
      <c r="AX194" s="13" t="s">
        <v>80</v>
      </c>
      <c r="AY194" s="185" t="s">
        <v>121</v>
      </c>
    </row>
    <row r="195" spans="1:63" s="12" customFormat="1" ht="25.9" customHeight="1">
      <c r="A195" s="12"/>
      <c r="B195" s="151"/>
      <c r="C195" s="12"/>
      <c r="D195" s="152" t="s">
        <v>71</v>
      </c>
      <c r="E195" s="153" t="s">
        <v>468</v>
      </c>
      <c r="F195" s="153" t="s">
        <v>469</v>
      </c>
      <c r="G195" s="12"/>
      <c r="H195" s="12"/>
      <c r="I195" s="154"/>
      <c r="J195" s="155">
        <f>BK195</f>
        <v>0</v>
      </c>
      <c r="K195" s="12"/>
      <c r="L195" s="151"/>
      <c r="M195" s="156"/>
      <c r="N195" s="157"/>
      <c r="O195" s="157"/>
      <c r="P195" s="158">
        <f>SUM(P196:P197)</f>
        <v>0</v>
      </c>
      <c r="Q195" s="157"/>
      <c r="R195" s="158">
        <f>SUM(R196:R197)</f>
        <v>0</v>
      </c>
      <c r="S195" s="157"/>
      <c r="T195" s="159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2" t="s">
        <v>128</v>
      </c>
      <c r="AT195" s="160" t="s">
        <v>71</v>
      </c>
      <c r="AU195" s="160" t="s">
        <v>72</v>
      </c>
      <c r="AY195" s="152" t="s">
        <v>121</v>
      </c>
      <c r="BK195" s="161">
        <f>SUM(BK196:BK197)</f>
        <v>0</v>
      </c>
    </row>
    <row r="196" spans="1:65" s="2" customFormat="1" ht="16.5" customHeight="1">
      <c r="A196" s="38"/>
      <c r="B196" s="164"/>
      <c r="C196" s="165" t="s">
        <v>336</v>
      </c>
      <c r="D196" s="165" t="s">
        <v>123</v>
      </c>
      <c r="E196" s="166" t="s">
        <v>471</v>
      </c>
      <c r="F196" s="167" t="s">
        <v>472</v>
      </c>
      <c r="G196" s="168" t="s">
        <v>473</v>
      </c>
      <c r="H196" s="169">
        <v>10</v>
      </c>
      <c r="I196" s="170"/>
      <c r="J196" s="171">
        <f>ROUND(I196*H196,2)</f>
        <v>0</v>
      </c>
      <c r="K196" s="167" t="s">
        <v>127</v>
      </c>
      <c r="L196" s="39"/>
      <c r="M196" s="172" t="s">
        <v>3</v>
      </c>
      <c r="N196" s="173" t="s">
        <v>43</v>
      </c>
      <c r="O196" s="72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76" t="s">
        <v>474</v>
      </c>
      <c r="AT196" s="176" t="s">
        <v>123</v>
      </c>
      <c r="AU196" s="176" t="s">
        <v>80</v>
      </c>
      <c r="AY196" s="19" t="s">
        <v>121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9" t="s">
        <v>80</v>
      </c>
      <c r="BK196" s="177">
        <f>ROUND(I196*H196,2)</f>
        <v>0</v>
      </c>
      <c r="BL196" s="19" t="s">
        <v>474</v>
      </c>
      <c r="BM196" s="176" t="s">
        <v>675</v>
      </c>
    </row>
    <row r="197" spans="1:47" s="2" customFormat="1" ht="12">
      <c r="A197" s="38"/>
      <c r="B197" s="39"/>
      <c r="C197" s="38"/>
      <c r="D197" s="178" t="s">
        <v>130</v>
      </c>
      <c r="E197" s="38"/>
      <c r="F197" s="179" t="s">
        <v>476</v>
      </c>
      <c r="G197" s="38"/>
      <c r="H197" s="38"/>
      <c r="I197" s="180"/>
      <c r="J197" s="38"/>
      <c r="K197" s="38"/>
      <c r="L197" s="39"/>
      <c r="M197" s="181"/>
      <c r="N197" s="182"/>
      <c r="O197" s="72"/>
      <c r="P197" s="72"/>
      <c r="Q197" s="72"/>
      <c r="R197" s="72"/>
      <c r="S197" s="72"/>
      <c r="T197" s="73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130</v>
      </c>
      <c r="AU197" s="19" t="s">
        <v>80</v>
      </c>
    </row>
    <row r="198" spans="1:63" s="12" customFormat="1" ht="25.9" customHeight="1">
      <c r="A198" s="12"/>
      <c r="B198" s="151"/>
      <c r="C198" s="12"/>
      <c r="D198" s="152" t="s">
        <v>71</v>
      </c>
      <c r="E198" s="153" t="s">
        <v>477</v>
      </c>
      <c r="F198" s="153" t="s">
        <v>478</v>
      </c>
      <c r="G198" s="12"/>
      <c r="H198" s="12"/>
      <c r="I198" s="154"/>
      <c r="J198" s="155">
        <f>BK198</f>
        <v>0</v>
      </c>
      <c r="K198" s="12"/>
      <c r="L198" s="151"/>
      <c r="M198" s="156"/>
      <c r="N198" s="157"/>
      <c r="O198" s="157"/>
      <c r="P198" s="158">
        <f>P199+P211+P213</f>
        <v>0</v>
      </c>
      <c r="Q198" s="157"/>
      <c r="R198" s="158">
        <f>R199+R211+R213</f>
        <v>0</v>
      </c>
      <c r="S198" s="157"/>
      <c r="T198" s="159">
        <f>T199+T211+T213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2" t="s">
        <v>149</v>
      </c>
      <c r="AT198" s="160" t="s">
        <v>71</v>
      </c>
      <c r="AU198" s="160" t="s">
        <v>72</v>
      </c>
      <c r="AY198" s="152" t="s">
        <v>121</v>
      </c>
      <c r="BK198" s="161">
        <f>BK199+BK211+BK213</f>
        <v>0</v>
      </c>
    </row>
    <row r="199" spans="1:63" s="12" customFormat="1" ht="22.8" customHeight="1">
      <c r="A199" s="12"/>
      <c r="B199" s="151"/>
      <c r="C199" s="12"/>
      <c r="D199" s="152" t="s">
        <v>71</v>
      </c>
      <c r="E199" s="162" t="s">
        <v>479</v>
      </c>
      <c r="F199" s="162" t="s">
        <v>480</v>
      </c>
      <c r="G199" s="12"/>
      <c r="H199" s="12"/>
      <c r="I199" s="154"/>
      <c r="J199" s="163">
        <f>BK199</f>
        <v>0</v>
      </c>
      <c r="K199" s="12"/>
      <c r="L199" s="151"/>
      <c r="M199" s="156"/>
      <c r="N199" s="157"/>
      <c r="O199" s="157"/>
      <c r="P199" s="158">
        <f>SUM(P200:P210)</f>
        <v>0</v>
      </c>
      <c r="Q199" s="157"/>
      <c r="R199" s="158">
        <f>SUM(R200:R210)</f>
        <v>0</v>
      </c>
      <c r="S199" s="157"/>
      <c r="T199" s="159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2" t="s">
        <v>149</v>
      </c>
      <c r="AT199" s="160" t="s">
        <v>71</v>
      </c>
      <c r="AU199" s="160" t="s">
        <v>80</v>
      </c>
      <c r="AY199" s="152" t="s">
        <v>121</v>
      </c>
      <c r="BK199" s="161">
        <f>SUM(BK200:BK210)</f>
        <v>0</v>
      </c>
    </row>
    <row r="200" spans="1:65" s="2" customFormat="1" ht="16.5" customHeight="1">
      <c r="A200" s="38"/>
      <c r="B200" s="164"/>
      <c r="C200" s="165" t="s">
        <v>341</v>
      </c>
      <c r="D200" s="165" t="s">
        <v>123</v>
      </c>
      <c r="E200" s="166" t="s">
        <v>482</v>
      </c>
      <c r="F200" s="167" t="s">
        <v>483</v>
      </c>
      <c r="G200" s="168" t="s">
        <v>484</v>
      </c>
      <c r="H200" s="169">
        <v>5</v>
      </c>
      <c r="I200" s="170"/>
      <c r="J200" s="171">
        <f>ROUND(I200*H200,2)</f>
        <v>0</v>
      </c>
      <c r="K200" s="167" t="s">
        <v>3</v>
      </c>
      <c r="L200" s="39"/>
      <c r="M200" s="172" t="s">
        <v>3</v>
      </c>
      <c r="N200" s="173" t="s">
        <v>43</v>
      </c>
      <c r="O200" s="72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76" t="s">
        <v>485</v>
      </c>
      <c r="AT200" s="176" t="s">
        <v>123</v>
      </c>
      <c r="AU200" s="176" t="s">
        <v>82</v>
      </c>
      <c r="AY200" s="19" t="s">
        <v>121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9" t="s">
        <v>80</v>
      </c>
      <c r="BK200" s="177">
        <f>ROUND(I200*H200,2)</f>
        <v>0</v>
      </c>
      <c r="BL200" s="19" t="s">
        <v>485</v>
      </c>
      <c r="BM200" s="176" t="s">
        <v>676</v>
      </c>
    </row>
    <row r="201" spans="1:51" s="14" customFormat="1" ht="12">
      <c r="A201" s="14"/>
      <c r="B201" s="192"/>
      <c r="C201" s="14"/>
      <c r="D201" s="184" t="s">
        <v>132</v>
      </c>
      <c r="E201" s="193" t="s">
        <v>3</v>
      </c>
      <c r="F201" s="194" t="s">
        <v>487</v>
      </c>
      <c r="G201" s="14"/>
      <c r="H201" s="193" t="s">
        <v>3</v>
      </c>
      <c r="I201" s="195"/>
      <c r="J201" s="14"/>
      <c r="K201" s="14"/>
      <c r="L201" s="192"/>
      <c r="M201" s="196"/>
      <c r="N201" s="197"/>
      <c r="O201" s="197"/>
      <c r="P201" s="197"/>
      <c r="Q201" s="197"/>
      <c r="R201" s="197"/>
      <c r="S201" s="197"/>
      <c r="T201" s="19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3" t="s">
        <v>132</v>
      </c>
      <c r="AU201" s="193" t="s">
        <v>82</v>
      </c>
      <c r="AV201" s="14" t="s">
        <v>80</v>
      </c>
      <c r="AW201" s="14" t="s">
        <v>33</v>
      </c>
      <c r="AX201" s="14" t="s">
        <v>72</v>
      </c>
      <c r="AY201" s="193" t="s">
        <v>121</v>
      </c>
    </row>
    <row r="202" spans="1:51" s="13" customFormat="1" ht="12">
      <c r="A202" s="13"/>
      <c r="B202" s="183"/>
      <c r="C202" s="13"/>
      <c r="D202" s="184" t="s">
        <v>132</v>
      </c>
      <c r="E202" s="185" t="s">
        <v>3</v>
      </c>
      <c r="F202" s="186" t="s">
        <v>149</v>
      </c>
      <c r="G202" s="13"/>
      <c r="H202" s="187">
        <v>5</v>
      </c>
      <c r="I202" s="188"/>
      <c r="J202" s="13"/>
      <c r="K202" s="13"/>
      <c r="L202" s="183"/>
      <c r="M202" s="189"/>
      <c r="N202" s="190"/>
      <c r="O202" s="190"/>
      <c r="P202" s="190"/>
      <c r="Q202" s="190"/>
      <c r="R202" s="190"/>
      <c r="S202" s="190"/>
      <c r="T202" s="19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5" t="s">
        <v>132</v>
      </c>
      <c r="AU202" s="185" t="s">
        <v>82</v>
      </c>
      <c r="AV202" s="13" t="s">
        <v>82</v>
      </c>
      <c r="AW202" s="13" t="s">
        <v>33</v>
      </c>
      <c r="AX202" s="13" t="s">
        <v>80</v>
      </c>
      <c r="AY202" s="185" t="s">
        <v>121</v>
      </c>
    </row>
    <row r="203" spans="1:65" s="2" customFormat="1" ht="16.5" customHeight="1">
      <c r="A203" s="38"/>
      <c r="B203" s="164"/>
      <c r="C203" s="165" t="s">
        <v>345</v>
      </c>
      <c r="D203" s="165" t="s">
        <v>123</v>
      </c>
      <c r="E203" s="166" t="s">
        <v>489</v>
      </c>
      <c r="F203" s="167" t="s">
        <v>490</v>
      </c>
      <c r="G203" s="168" t="s">
        <v>484</v>
      </c>
      <c r="H203" s="169">
        <v>5</v>
      </c>
      <c r="I203" s="170"/>
      <c r="J203" s="171">
        <f>ROUND(I203*H203,2)</f>
        <v>0</v>
      </c>
      <c r="K203" s="167" t="s">
        <v>3</v>
      </c>
      <c r="L203" s="39"/>
      <c r="M203" s="172" t="s">
        <v>3</v>
      </c>
      <c r="N203" s="173" t="s">
        <v>43</v>
      </c>
      <c r="O203" s="72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6" t="s">
        <v>485</v>
      </c>
      <c r="AT203" s="176" t="s">
        <v>123</v>
      </c>
      <c r="AU203" s="176" t="s">
        <v>82</v>
      </c>
      <c r="AY203" s="19" t="s">
        <v>121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9" t="s">
        <v>80</v>
      </c>
      <c r="BK203" s="177">
        <f>ROUND(I203*H203,2)</f>
        <v>0</v>
      </c>
      <c r="BL203" s="19" t="s">
        <v>485</v>
      </c>
      <c r="BM203" s="176" t="s">
        <v>677</v>
      </c>
    </row>
    <row r="204" spans="1:51" s="14" customFormat="1" ht="12">
      <c r="A204" s="14"/>
      <c r="B204" s="192"/>
      <c r="C204" s="14"/>
      <c r="D204" s="184" t="s">
        <v>132</v>
      </c>
      <c r="E204" s="193" t="s">
        <v>3</v>
      </c>
      <c r="F204" s="194" t="s">
        <v>487</v>
      </c>
      <c r="G204" s="14"/>
      <c r="H204" s="193" t="s">
        <v>3</v>
      </c>
      <c r="I204" s="195"/>
      <c r="J204" s="14"/>
      <c r="K204" s="14"/>
      <c r="L204" s="192"/>
      <c r="M204" s="196"/>
      <c r="N204" s="197"/>
      <c r="O204" s="197"/>
      <c r="P204" s="197"/>
      <c r="Q204" s="197"/>
      <c r="R204" s="197"/>
      <c r="S204" s="197"/>
      <c r="T204" s="19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3" t="s">
        <v>132</v>
      </c>
      <c r="AU204" s="193" t="s">
        <v>82</v>
      </c>
      <c r="AV204" s="14" t="s">
        <v>80</v>
      </c>
      <c r="AW204" s="14" t="s">
        <v>33</v>
      </c>
      <c r="AX204" s="14" t="s">
        <v>72</v>
      </c>
      <c r="AY204" s="193" t="s">
        <v>121</v>
      </c>
    </row>
    <row r="205" spans="1:51" s="13" customFormat="1" ht="12">
      <c r="A205" s="13"/>
      <c r="B205" s="183"/>
      <c r="C205" s="13"/>
      <c r="D205" s="184" t="s">
        <v>132</v>
      </c>
      <c r="E205" s="185" t="s">
        <v>3</v>
      </c>
      <c r="F205" s="186" t="s">
        <v>149</v>
      </c>
      <c r="G205" s="13"/>
      <c r="H205" s="187">
        <v>5</v>
      </c>
      <c r="I205" s="188"/>
      <c r="J205" s="13"/>
      <c r="K205" s="13"/>
      <c r="L205" s="183"/>
      <c r="M205" s="189"/>
      <c r="N205" s="190"/>
      <c r="O205" s="190"/>
      <c r="P205" s="190"/>
      <c r="Q205" s="190"/>
      <c r="R205" s="190"/>
      <c r="S205" s="190"/>
      <c r="T205" s="19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5" t="s">
        <v>132</v>
      </c>
      <c r="AU205" s="185" t="s">
        <v>82</v>
      </c>
      <c r="AV205" s="13" t="s">
        <v>82</v>
      </c>
      <c r="AW205" s="13" t="s">
        <v>33</v>
      </c>
      <c r="AX205" s="13" t="s">
        <v>80</v>
      </c>
      <c r="AY205" s="185" t="s">
        <v>121</v>
      </c>
    </row>
    <row r="206" spans="1:65" s="2" customFormat="1" ht="16.5" customHeight="1">
      <c r="A206" s="38"/>
      <c r="B206" s="164"/>
      <c r="C206" s="165" t="s">
        <v>350</v>
      </c>
      <c r="D206" s="165" t="s">
        <v>123</v>
      </c>
      <c r="E206" s="166" t="s">
        <v>493</v>
      </c>
      <c r="F206" s="167" t="s">
        <v>494</v>
      </c>
      <c r="G206" s="168" t="s">
        <v>484</v>
      </c>
      <c r="H206" s="169">
        <v>5</v>
      </c>
      <c r="I206" s="170"/>
      <c r="J206" s="171">
        <f>ROUND(I206*H206,2)</f>
        <v>0</v>
      </c>
      <c r="K206" s="167" t="s">
        <v>3</v>
      </c>
      <c r="L206" s="39"/>
      <c r="M206" s="172" t="s">
        <v>3</v>
      </c>
      <c r="N206" s="173" t="s">
        <v>43</v>
      </c>
      <c r="O206" s="72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76" t="s">
        <v>485</v>
      </c>
      <c r="AT206" s="176" t="s">
        <v>123</v>
      </c>
      <c r="AU206" s="176" t="s">
        <v>82</v>
      </c>
      <c r="AY206" s="19" t="s">
        <v>121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9" t="s">
        <v>80</v>
      </c>
      <c r="BK206" s="177">
        <f>ROUND(I206*H206,2)</f>
        <v>0</v>
      </c>
      <c r="BL206" s="19" t="s">
        <v>485</v>
      </c>
      <c r="BM206" s="176" t="s">
        <v>678</v>
      </c>
    </row>
    <row r="207" spans="1:51" s="14" customFormat="1" ht="12">
      <c r="A207" s="14"/>
      <c r="B207" s="192"/>
      <c r="C207" s="14"/>
      <c r="D207" s="184" t="s">
        <v>132</v>
      </c>
      <c r="E207" s="193" t="s">
        <v>3</v>
      </c>
      <c r="F207" s="194" t="s">
        <v>487</v>
      </c>
      <c r="G207" s="14"/>
      <c r="H207" s="193" t="s">
        <v>3</v>
      </c>
      <c r="I207" s="195"/>
      <c r="J207" s="14"/>
      <c r="K207" s="14"/>
      <c r="L207" s="192"/>
      <c r="M207" s="196"/>
      <c r="N207" s="197"/>
      <c r="O207" s="197"/>
      <c r="P207" s="197"/>
      <c r="Q207" s="197"/>
      <c r="R207" s="197"/>
      <c r="S207" s="197"/>
      <c r="T207" s="19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193" t="s">
        <v>132</v>
      </c>
      <c r="AU207" s="193" t="s">
        <v>82</v>
      </c>
      <c r="AV207" s="14" t="s">
        <v>80</v>
      </c>
      <c r="AW207" s="14" t="s">
        <v>33</v>
      </c>
      <c r="AX207" s="14" t="s">
        <v>72</v>
      </c>
      <c r="AY207" s="193" t="s">
        <v>121</v>
      </c>
    </row>
    <row r="208" spans="1:51" s="13" customFormat="1" ht="12">
      <c r="A208" s="13"/>
      <c r="B208" s="183"/>
      <c r="C208" s="13"/>
      <c r="D208" s="184" t="s">
        <v>132</v>
      </c>
      <c r="E208" s="185" t="s">
        <v>3</v>
      </c>
      <c r="F208" s="186" t="s">
        <v>149</v>
      </c>
      <c r="G208" s="13"/>
      <c r="H208" s="187">
        <v>5</v>
      </c>
      <c r="I208" s="188"/>
      <c r="J208" s="13"/>
      <c r="K208" s="13"/>
      <c r="L208" s="183"/>
      <c r="M208" s="189"/>
      <c r="N208" s="190"/>
      <c r="O208" s="190"/>
      <c r="P208" s="190"/>
      <c r="Q208" s="190"/>
      <c r="R208" s="190"/>
      <c r="S208" s="190"/>
      <c r="T208" s="19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5" t="s">
        <v>132</v>
      </c>
      <c r="AU208" s="185" t="s">
        <v>82</v>
      </c>
      <c r="AV208" s="13" t="s">
        <v>82</v>
      </c>
      <c r="AW208" s="13" t="s">
        <v>33</v>
      </c>
      <c r="AX208" s="13" t="s">
        <v>80</v>
      </c>
      <c r="AY208" s="185" t="s">
        <v>121</v>
      </c>
    </row>
    <row r="209" spans="1:65" s="2" customFormat="1" ht="24.15" customHeight="1">
      <c r="A209" s="38"/>
      <c r="B209" s="164"/>
      <c r="C209" s="165" t="s">
        <v>354</v>
      </c>
      <c r="D209" s="165" t="s">
        <v>123</v>
      </c>
      <c r="E209" s="166" t="s">
        <v>497</v>
      </c>
      <c r="F209" s="167" t="s">
        <v>679</v>
      </c>
      <c r="G209" s="168" t="s">
        <v>505</v>
      </c>
      <c r="H209" s="169">
        <v>1</v>
      </c>
      <c r="I209" s="170"/>
      <c r="J209" s="171">
        <f>ROUND(I209*H209,2)</f>
        <v>0</v>
      </c>
      <c r="K209" s="167" t="s">
        <v>3</v>
      </c>
      <c r="L209" s="39"/>
      <c r="M209" s="172" t="s">
        <v>3</v>
      </c>
      <c r="N209" s="173" t="s">
        <v>43</v>
      </c>
      <c r="O209" s="72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76" t="s">
        <v>485</v>
      </c>
      <c r="AT209" s="176" t="s">
        <v>123</v>
      </c>
      <c r="AU209" s="176" t="s">
        <v>82</v>
      </c>
      <c r="AY209" s="19" t="s">
        <v>121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9" t="s">
        <v>80</v>
      </c>
      <c r="BK209" s="177">
        <f>ROUND(I209*H209,2)</f>
        <v>0</v>
      </c>
      <c r="BL209" s="19" t="s">
        <v>485</v>
      </c>
      <c r="BM209" s="176" t="s">
        <v>680</v>
      </c>
    </row>
    <row r="210" spans="1:51" s="13" customFormat="1" ht="12">
      <c r="A210" s="13"/>
      <c r="B210" s="183"/>
      <c r="C210" s="13"/>
      <c r="D210" s="184" t="s">
        <v>132</v>
      </c>
      <c r="E210" s="185" t="s">
        <v>3</v>
      </c>
      <c r="F210" s="186" t="s">
        <v>80</v>
      </c>
      <c r="G210" s="13"/>
      <c r="H210" s="187">
        <v>1</v>
      </c>
      <c r="I210" s="188"/>
      <c r="J210" s="13"/>
      <c r="K210" s="13"/>
      <c r="L210" s="183"/>
      <c r="M210" s="189"/>
      <c r="N210" s="190"/>
      <c r="O210" s="190"/>
      <c r="P210" s="190"/>
      <c r="Q210" s="190"/>
      <c r="R210" s="190"/>
      <c r="S210" s="190"/>
      <c r="T210" s="19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5" t="s">
        <v>132</v>
      </c>
      <c r="AU210" s="185" t="s">
        <v>82</v>
      </c>
      <c r="AV210" s="13" t="s">
        <v>82</v>
      </c>
      <c r="AW210" s="13" t="s">
        <v>33</v>
      </c>
      <c r="AX210" s="13" t="s">
        <v>80</v>
      </c>
      <c r="AY210" s="185" t="s">
        <v>121</v>
      </c>
    </row>
    <row r="211" spans="1:63" s="12" customFormat="1" ht="22.8" customHeight="1">
      <c r="A211" s="12"/>
      <c r="B211" s="151"/>
      <c r="C211" s="12"/>
      <c r="D211" s="152" t="s">
        <v>71</v>
      </c>
      <c r="E211" s="162" t="s">
        <v>501</v>
      </c>
      <c r="F211" s="162" t="s">
        <v>502</v>
      </c>
      <c r="G211" s="12"/>
      <c r="H211" s="12"/>
      <c r="I211" s="154"/>
      <c r="J211" s="163">
        <f>BK211</f>
        <v>0</v>
      </c>
      <c r="K211" s="12"/>
      <c r="L211" s="151"/>
      <c r="M211" s="156"/>
      <c r="N211" s="157"/>
      <c r="O211" s="157"/>
      <c r="P211" s="158">
        <f>P212</f>
        <v>0</v>
      </c>
      <c r="Q211" s="157"/>
      <c r="R211" s="158">
        <f>R212</f>
        <v>0</v>
      </c>
      <c r="S211" s="157"/>
      <c r="T211" s="159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52" t="s">
        <v>149</v>
      </c>
      <c r="AT211" s="160" t="s">
        <v>71</v>
      </c>
      <c r="AU211" s="160" t="s">
        <v>80</v>
      </c>
      <c r="AY211" s="152" t="s">
        <v>121</v>
      </c>
      <c r="BK211" s="161">
        <f>BK212</f>
        <v>0</v>
      </c>
    </row>
    <row r="212" spans="1:65" s="2" customFormat="1" ht="16.5" customHeight="1">
      <c r="A212" s="38"/>
      <c r="B212" s="164"/>
      <c r="C212" s="165" t="s">
        <v>360</v>
      </c>
      <c r="D212" s="165" t="s">
        <v>123</v>
      </c>
      <c r="E212" s="166" t="s">
        <v>503</v>
      </c>
      <c r="F212" s="167" t="s">
        <v>504</v>
      </c>
      <c r="G212" s="168" t="s">
        <v>505</v>
      </c>
      <c r="H212" s="169">
        <v>1</v>
      </c>
      <c r="I212" s="170"/>
      <c r="J212" s="171">
        <f>ROUND(I212*H212,2)</f>
        <v>0</v>
      </c>
      <c r="K212" s="167" t="s">
        <v>3</v>
      </c>
      <c r="L212" s="39"/>
      <c r="M212" s="172" t="s">
        <v>3</v>
      </c>
      <c r="N212" s="173" t="s">
        <v>43</v>
      </c>
      <c r="O212" s="72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76" t="s">
        <v>485</v>
      </c>
      <c r="AT212" s="176" t="s">
        <v>123</v>
      </c>
      <c r="AU212" s="176" t="s">
        <v>82</v>
      </c>
      <c r="AY212" s="19" t="s">
        <v>121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9" t="s">
        <v>80</v>
      </c>
      <c r="BK212" s="177">
        <f>ROUND(I212*H212,2)</f>
        <v>0</v>
      </c>
      <c r="BL212" s="19" t="s">
        <v>485</v>
      </c>
      <c r="BM212" s="176" t="s">
        <v>681</v>
      </c>
    </row>
    <row r="213" spans="1:63" s="12" customFormat="1" ht="22.8" customHeight="1">
      <c r="A213" s="12"/>
      <c r="B213" s="151"/>
      <c r="C213" s="12"/>
      <c r="D213" s="152" t="s">
        <v>71</v>
      </c>
      <c r="E213" s="162" t="s">
        <v>682</v>
      </c>
      <c r="F213" s="162" t="s">
        <v>683</v>
      </c>
      <c r="G213" s="12"/>
      <c r="H213" s="12"/>
      <c r="I213" s="154"/>
      <c r="J213" s="163">
        <f>BK213</f>
        <v>0</v>
      </c>
      <c r="K213" s="12"/>
      <c r="L213" s="151"/>
      <c r="M213" s="156"/>
      <c r="N213" s="157"/>
      <c r="O213" s="157"/>
      <c r="P213" s="158">
        <f>P214</f>
        <v>0</v>
      </c>
      <c r="Q213" s="157"/>
      <c r="R213" s="158">
        <f>R214</f>
        <v>0</v>
      </c>
      <c r="S213" s="157"/>
      <c r="T213" s="159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52" t="s">
        <v>149</v>
      </c>
      <c r="AT213" s="160" t="s">
        <v>71</v>
      </c>
      <c r="AU213" s="160" t="s">
        <v>80</v>
      </c>
      <c r="AY213" s="152" t="s">
        <v>121</v>
      </c>
      <c r="BK213" s="161">
        <f>BK214</f>
        <v>0</v>
      </c>
    </row>
    <row r="214" spans="1:65" s="2" customFormat="1" ht="24.15" customHeight="1">
      <c r="A214" s="38"/>
      <c r="B214" s="164"/>
      <c r="C214" s="165" t="s">
        <v>366</v>
      </c>
      <c r="D214" s="165" t="s">
        <v>123</v>
      </c>
      <c r="E214" s="166" t="s">
        <v>684</v>
      </c>
      <c r="F214" s="167" t="s">
        <v>685</v>
      </c>
      <c r="G214" s="168" t="s">
        <v>505</v>
      </c>
      <c r="H214" s="169">
        <v>1</v>
      </c>
      <c r="I214" s="170"/>
      <c r="J214" s="171">
        <f>ROUND(I214*H214,2)</f>
        <v>0</v>
      </c>
      <c r="K214" s="167" t="s">
        <v>3</v>
      </c>
      <c r="L214" s="39"/>
      <c r="M214" s="217" t="s">
        <v>3</v>
      </c>
      <c r="N214" s="218" t="s">
        <v>43</v>
      </c>
      <c r="O214" s="219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76" t="s">
        <v>485</v>
      </c>
      <c r="AT214" s="176" t="s">
        <v>123</v>
      </c>
      <c r="AU214" s="176" t="s">
        <v>82</v>
      </c>
      <c r="AY214" s="19" t="s">
        <v>121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9" t="s">
        <v>80</v>
      </c>
      <c r="BK214" s="177">
        <f>ROUND(I214*H214,2)</f>
        <v>0</v>
      </c>
      <c r="BL214" s="19" t="s">
        <v>485</v>
      </c>
      <c r="BM214" s="176" t="s">
        <v>686</v>
      </c>
    </row>
    <row r="215" spans="1:31" s="2" customFormat="1" ht="6.95" customHeight="1">
      <c r="A215" s="38"/>
      <c r="B215" s="55"/>
      <c r="C215" s="56"/>
      <c r="D215" s="56"/>
      <c r="E215" s="56"/>
      <c r="F215" s="56"/>
      <c r="G215" s="56"/>
      <c r="H215" s="56"/>
      <c r="I215" s="56"/>
      <c r="J215" s="56"/>
      <c r="K215" s="56"/>
      <c r="L215" s="39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autoFilter ref="C93:K21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105" r:id="rId1" display="https://podminky.urs.cz/item/CS_URS_2022_02/162211311"/>
    <hyperlink ref="F111" r:id="rId2" display="https://podminky.urs.cz/item/CS_URS_2022_02/162751117"/>
    <hyperlink ref="F114" r:id="rId3" display="https://podminky.urs.cz/item/CS_URS_2022_02/162751119"/>
    <hyperlink ref="F117" r:id="rId4" display="https://podminky.urs.cz/item/CS_URS_2022_02/171201221"/>
    <hyperlink ref="F120" r:id="rId5" display="https://podminky.urs.cz/item/CS_URS_2022_02/171251201"/>
    <hyperlink ref="F123" r:id="rId6" display="https://podminky.urs.cz/item/CS_URS_2022_02/174111101"/>
    <hyperlink ref="F126" r:id="rId7" display="https://podminky.urs.cz/item/CS_URS_2022_02/175111101"/>
    <hyperlink ref="F136" r:id="rId8" display="https://podminky.urs.cz/item/CS_URS_2022_02/919121122"/>
    <hyperlink ref="F139" r:id="rId9" display="https://podminky.urs.cz/item/CS_URS_2022_02/919735113"/>
    <hyperlink ref="F143" r:id="rId10" display="https://podminky.urs.cz/item/CS_URS_2022_02/998225111"/>
    <hyperlink ref="F147" r:id="rId11" display="https://podminky.urs.cz/item/CS_URS_2022_02/741130021"/>
    <hyperlink ref="F149" r:id="rId12" display="https://podminky.urs.cz/item/CS_URS_2022_02/741130025"/>
    <hyperlink ref="F151" r:id="rId13" display="https://podminky.urs.cz/item/CS_URS_2022_02/998741101"/>
    <hyperlink ref="F155" r:id="rId14" display="https://podminky.urs.cz/item/CS_URS_2022_02/210202013"/>
    <hyperlink ref="F158" r:id="rId15" display="https://podminky.urs.cz/item/CS_URS_2022_02/210204002"/>
    <hyperlink ref="F161" r:id="rId16" display="https://podminky.urs.cz/item/CS_URS_2022_02/210204104"/>
    <hyperlink ref="F164" r:id="rId17" display="https://podminky.urs.cz/item/CS_URS_2022_02/210204204"/>
    <hyperlink ref="F167" r:id="rId18" display="https://podminky.urs.cz/item/CS_URS_2022_02/210220020"/>
    <hyperlink ref="F170" r:id="rId19" display="https://podminky.urs.cz/item/CS_URS_2022_02/210800411"/>
    <hyperlink ref="F183" r:id="rId20" display="https://podminky.urs.cz/item/CS_URS_2022_02/460080014"/>
    <hyperlink ref="F187" r:id="rId21" display="https://podminky.urs.cz/item/CS_URS_2022_02/460510054"/>
    <hyperlink ref="F197" r:id="rId22" display="https://podminky.urs.cz/item/CS_URS_2022_02/HZS129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2" customWidth="1"/>
    <col min="2" max="2" width="1.7109375" style="222" customWidth="1"/>
    <col min="3" max="4" width="5.00390625" style="222" customWidth="1"/>
    <col min="5" max="5" width="11.7109375" style="222" customWidth="1"/>
    <col min="6" max="6" width="9.140625" style="222" customWidth="1"/>
    <col min="7" max="7" width="5.00390625" style="222" customWidth="1"/>
    <col min="8" max="8" width="77.8515625" style="222" customWidth="1"/>
    <col min="9" max="10" width="20.00390625" style="222" customWidth="1"/>
    <col min="11" max="11" width="1.7109375" style="222" customWidth="1"/>
  </cols>
  <sheetData>
    <row r="1" s="1" customFormat="1" ht="37.5" customHeight="1"/>
    <row r="2" spans="2:11" s="1" customFormat="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6" customFormat="1" ht="45" customHeight="1">
      <c r="B3" s="226"/>
      <c r="C3" s="227" t="s">
        <v>687</v>
      </c>
      <c r="D3" s="227"/>
      <c r="E3" s="227"/>
      <c r="F3" s="227"/>
      <c r="G3" s="227"/>
      <c r="H3" s="227"/>
      <c r="I3" s="227"/>
      <c r="J3" s="227"/>
      <c r="K3" s="228"/>
    </row>
    <row r="4" spans="2:11" s="1" customFormat="1" ht="25.5" customHeight="1">
      <c r="B4" s="229"/>
      <c r="C4" s="230" t="s">
        <v>688</v>
      </c>
      <c r="D4" s="230"/>
      <c r="E4" s="230"/>
      <c r="F4" s="230"/>
      <c r="G4" s="230"/>
      <c r="H4" s="230"/>
      <c r="I4" s="230"/>
      <c r="J4" s="230"/>
      <c r="K4" s="231"/>
    </row>
    <row r="5" spans="2:11" s="1" customFormat="1" ht="5.25" customHeight="1">
      <c r="B5" s="229"/>
      <c r="C5" s="232"/>
      <c r="D5" s="232"/>
      <c r="E5" s="232"/>
      <c r="F5" s="232"/>
      <c r="G5" s="232"/>
      <c r="H5" s="232"/>
      <c r="I5" s="232"/>
      <c r="J5" s="232"/>
      <c r="K5" s="231"/>
    </row>
    <row r="6" spans="2:11" s="1" customFormat="1" ht="15" customHeight="1">
      <c r="B6" s="229"/>
      <c r="C6" s="233" t="s">
        <v>689</v>
      </c>
      <c r="D6" s="233"/>
      <c r="E6" s="233"/>
      <c r="F6" s="233"/>
      <c r="G6" s="233"/>
      <c r="H6" s="233"/>
      <c r="I6" s="233"/>
      <c r="J6" s="233"/>
      <c r="K6" s="231"/>
    </row>
    <row r="7" spans="2:11" s="1" customFormat="1" ht="15" customHeight="1">
      <c r="B7" s="234"/>
      <c r="C7" s="233" t="s">
        <v>690</v>
      </c>
      <c r="D7" s="233"/>
      <c r="E7" s="233"/>
      <c r="F7" s="233"/>
      <c r="G7" s="233"/>
      <c r="H7" s="233"/>
      <c r="I7" s="233"/>
      <c r="J7" s="233"/>
      <c r="K7" s="231"/>
    </row>
    <row r="8" spans="2:11" s="1" customFormat="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s="1" customFormat="1" ht="15" customHeight="1">
      <c r="B9" s="234"/>
      <c r="C9" s="233" t="s">
        <v>691</v>
      </c>
      <c r="D9" s="233"/>
      <c r="E9" s="233"/>
      <c r="F9" s="233"/>
      <c r="G9" s="233"/>
      <c r="H9" s="233"/>
      <c r="I9" s="233"/>
      <c r="J9" s="233"/>
      <c r="K9" s="231"/>
    </row>
    <row r="10" spans="2:11" s="1" customFormat="1" ht="15" customHeight="1">
      <c r="B10" s="234"/>
      <c r="C10" s="233"/>
      <c r="D10" s="233" t="s">
        <v>692</v>
      </c>
      <c r="E10" s="233"/>
      <c r="F10" s="233"/>
      <c r="G10" s="233"/>
      <c r="H10" s="233"/>
      <c r="I10" s="233"/>
      <c r="J10" s="233"/>
      <c r="K10" s="231"/>
    </row>
    <row r="11" spans="2:11" s="1" customFormat="1" ht="15" customHeight="1">
      <c r="B11" s="234"/>
      <c r="C11" s="235"/>
      <c r="D11" s="233" t="s">
        <v>693</v>
      </c>
      <c r="E11" s="233"/>
      <c r="F11" s="233"/>
      <c r="G11" s="233"/>
      <c r="H11" s="233"/>
      <c r="I11" s="233"/>
      <c r="J11" s="233"/>
      <c r="K11" s="231"/>
    </row>
    <row r="12" spans="2:11" s="1" customFormat="1" ht="15" customHeight="1">
      <c r="B12" s="234"/>
      <c r="C12" s="235"/>
      <c r="D12" s="233"/>
      <c r="E12" s="233"/>
      <c r="F12" s="233"/>
      <c r="G12" s="233"/>
      <c r="H12" s="233"/>
      <c r="I12" s="233"/>
      <c r="J12" s="233"/>
      <c r="K12" s="231"/>
    </row>
    <row r="13" spans="2:11" s="1" customFormat="1" ht="15" customHeight="1">
      <c r="B13" s="234"/>
      <c r="C13" s="235"/>
      <c r="D13" s="236" t="s">
        <v>694</v>
      </c>
      <c r="E13" s="233"/>
      <c r="F13" s="233"/>
      <c r="G13" s="233"/>
      <c r="H13" s="233"/>
      <c r="I13" s="233"/>
      <c r="J13" s="233"/>
      <c r="K13" s="231"/>
    </row>
    <row r="14" spans="2:11" s="1" customFormat="1" ht="12.75" customHeight="1">
      <c r="B14" s="234"/>
      <c r="C14" s="235"/>
      <c r="D14" s="235"/>
      <c r="E14" s="235"/>
      <c r="F14" s="235"/>
      <c r="G14" s="235"/>
      <c r="H14" s="235"/>
      <c r="I14" s="235"/>
      <c r="J14" s="235"/>
      <c r="K14" s="231"/>
    </row>
    <row r="15" spans="2:11" s="1" customFormat="1" ht="15" customHeight="1">
      <c r="B15" s="234"/>
      <c r="C15" s="235"/>
      <c r="D15" s="233" t="s">
        <v>695</v>
      </c>
      <c r="E15" s="233"/>
      <c r="F15" s="233"/>
      <c r="G15" s="233"/>
      <c r="H15" s="233"/>
      <c r="I15" s="233"/>
      <c r="J15" s="233"/>
      <c r="K15" s="231"/>
    </row>
    <row r="16" spans="2:11" s="1" customFormat="1" ht="15" customHeight="1">
      <c r="B16" s="234"/>
      <c r="C16" s="235"/>
      <c r="D16" s="233" t="s">
        <v>696</v>
      </c>
      <c r="E16" s="233"/>
      <c r="F16" s="233"/>
      <c r="G16" s="233"/>
      <c r="H16" s="233"/>
      <c r="I16" s="233"/>
      <c r="J16" s="233"/>
      <c r="K16" s="231"/>
    </row>
    <row r="17" spans="2:11" s="1" customFormat="1" ht="15" customHeight="1">
      <c r="B17" s="234"/>
      <c r="C17" s="235"/>
      <c r="D17" s="233" t="s">
        <v>697</v>
      </c>
      <c r="E17" s="233"/>
      <c r="F17" s="233"/>
      <c r="G17" s="233"/>
      <c r="H17" s="233"/>
      <c r="I17" s="233"/>
      <c r="J17" s="233"/>
      <c r="K17" s="231"/>
    </row>
    <row r="18" spans="2:11" s="1" customFormat="1" ht="15" customHeight="1">
      <c r="B18" s="234"/>
      <c r="C18" s="235"/>
      <c r="D18" s="235"/>
      <c r="E18" s="237" t="s">
        <v>79</v>
      </c>
      <c r="F18" s="233" t="s">
        <v>698</v>
      </c>
      <c r="G18" s="233"/>
      <c r="H18" s="233"/>
      <c r="I18" s="233"/>
      <c r="J18" s="233"/>
      <c r="K18" s="231"/>
    </row>
    <row r="19" spans="2:11" s="1" customFormat="1" ht="15" customHeight="1">
      <c r="B19" s="234"/>
      <c r="C19" s="235"/>
      <c r="D19" s="235"/>
      <c r="E19" s="237" t="s">
        <v>699</v>
      </c>
      <c r="F19" s="233" t="s">
        <v>700</v>
      </c>
      <c r="G19" s="233"/>
      <c r="H19" s="233"/>
      <c r="I19" s="233"/>
      <c r="J19" s="233"/>
      <c r="K19" s="231"/>
    </row>
    <row r="20" spans="2:11" s="1" customFormat="1" ht="15" customHeight="1">
      <c r="B20" s="234"/>
      <c r="C20" s="235"/>
      <c r="D20" s="235"/>
      <c r="E20" s="237" t="s">
        <v>701</v>
      </c>
      <c r="F20" s="233" t="s">
        <v>702</v>
      </c>
      <c r="G20" s="233"/>
      <c r="H20" s="233"/>
      <c r="I20" s="233"/>
      <c r="J20" s="233"/>
      <c r="K20" s="231"/>
    </row>
    <row r="21" spans="2:11" s="1" customFormat="1" ht="15" customHeight="1">
      <c r="B21" s="234"/>
      <c r="C21" s="235"/>
      <c r="D21" s="235"/>
      <c r="E21" s="237" t="s">
        <v>703</v>
      </c>
      <c r="F21" s="233" t="s">
        <v>704</v>
      </c>
      <c r="G21" s="233"/>
      <c r="H21" s="233"/>
      <c r="I21" s="233"/>
      <c r="J21" s="233"/>
      <c r="K21" s="231"/>
    </row>
    <row r="22" spans="2:11" s="1" customFormat="1" ht="15" customHeight="1">
      <c r="B22" s="234"/>
      <c r="C22" s="235"/>
      <c r="D22" s="235"/>
      <c r="E22" s="237" t="s">
        <v>705</v>
      </c>
      <c r="F22" s="233" t="s">
        <v>706</v>
      </c>
      <c r="G22" s="233"/>
      <c r="H22" s="233"/>
      <c r="I22" s="233"/>
      <c r="J22" s="233"/>
      <c r="K22" s="231"/>
    </row>
    <row r="23" spans="2:11" s="1" customFormat="1" ht="15" customHeight="1">
      <c r="B23" s="234"/>
      <c r="C23" s="235"/>
      <c r="D23" s="235"/>
      <c r="E23" s="237" t="s">
        <v>707</v>
      </c>
      <c r="F23" s="233" t="s">
        <v>708</v>
      </c>
      <c r="G23" s="233"/>
      <c r="H23" s="233"/>
      <c r="I23" s="233"/>
      <c r="J23" s="233"/>
      <c r="K23" s="231"/>
    </row>
    <row r="24" spans="2:11" s="1" customFormat="1" ht="12.75" customHeight="1">
      <c r="B24" s="234"/>
      <c r="C24" s="235"/>
      <c r="D24" s="235"/>
      <c r="E24" s="235"/>
      <c r="F24" s="235"/>
      <c r="G24" s="235"/>
      <c r="H24" s="235"/>
      <c r="I24" s="235"/>
      <c r="J24" s="235"/>
      <c r="K24" s="231"/>
    </row>
    <row r="25" spans="2:11" s="1" customFormat="1" ht="15" customHeight="1">
      <c r="B25" s="234"/>
      <c r="C25" s="233" t="s">
        <v>709</v>
      </c>
      <c r="D25" s="233"/>
      <c r="E25" s="233"/>
      <c r="F25" s="233"/>
      <c r="G25" s="233"/>
      <c r="H25" s="233"/>
      <c r="I25" s="233"/>
      <c r="J25" s="233"/>
      <c r="K25" s="231"/>
    </row>
    <row r="26" spans="2:11" s="1" customFormat="1" ht="15" customHeight="1">
      <c r="B26" s="234"/>
      <c r="C26" s="233" t="s">
        <v>710</v>
      </c>
      <c r="D26" s="233"/>
      <c r="E26" s="233"/>
      <c r="F26" s="233"/>
      <c r="G26" s="233"/>
      <c r="H26" s="233"/>
      <c r="I26" s="233"/>
      <c r="J26" s="233"/>
      <c r="K26" s="231"/>
    </row>
    <row r="27" spans="2:11" s="1" customFormat="1" ht="15" customHeight="1">
      <c r="B27" s="234"/>
      <c r="C27" s="233"/>
      <c r="D27" s="233" t="s">
        <v>711</v>
      </c>
      <c r="E27" s="233"/>
      <c r="F27" s="233"/>
      <c r="G27" s="233"/>
      <c r="H27" s="233"/>
      <c r="I27" s="233"/>
      <c r="J27" s="233"/>
      <c r="K27" s="231"/>
    </row>
    <row r="28" spans="2:11" s="1" customFormat="1" ht="15" customHeight="1">
      <c r="B28" s="234"/>
      <c r="C28" s="235"/>
      <c r="D28" s="233" t="s">
        <v>712</v>
      </c>
      <c r="E28" s="233"/>
      <c r="F28" s="233"/>
      <c r="G28" s="233"/>
      <c r="H28" s="233"/>
      <c r="I28" s="233"/>
      <c r="J28" s="233"/>
      <c r="K28" s="231"/>
    </row>
    <row r="29" spans="2:11" s="1" customFormat="1" ht="12.75" customHeight="1">
      <c r="B29" s="234"/>
      <c r="C29" s="235"/>
      <c r="D29" s="235"/>
      <c r="E29" s="235"/>
      <c r="F29" s="235"/>
      <c r="G29" s="235"/>
      <c r="H29" s="235"/>
      <c r="I29" s="235"/>
      <c r="J29" s="235"/>
      <c r="K29" s="231"/>
    </row>
    <row r="30" spans="2:11" s="1" customFormat="1" ht="15" customHeight="1">
      <c r="B30" s="234"/>
      <c r="C30" s="235"/>
      <c r="D30" s="233" t="s">
        <v>713</v>
      </c>
      <c r="E30" s="233"/>
      <c r="F30" s="233"/>
      <c r="G30" s="233"/>
      <c r="H30" s="233"/>
      <c r="I30" s="233"/>
      <c r="J30" s="233"/>
      <c r="K30" s="231"/>
    </row>
    <row r="31" spans="2:11" s="1" customFormat="1" ht="15" customHeight="1">
      <c r="B31" s="234"/>
      <c r="C31" s="235"/>
      <c r="D31" s="233" t="s">
        <v>714</v>
      </c>
      <c r="E31" s="233"/>
      <c r="F31" s="233"/>
      <c r="G31" s="233"/>
      <c r="H31" s="233"/>
      <c r="I31" s="233"/>
      <c r="J31" s="233"/>
      <c r="K31" s="231"/>
    </row>
    <row r="32" spans="2:11" s="1" customFormat="1" ht="12.75" customHeight="1">
      <c r="B32" s="234"/>
      <c r="C32" s="235"/>
      <c r="D32" s="235"/>
      <c r="E32" s="235"/>
      <c r="F32" s="235"/>
      <c r="G32" s="235"/>
      <c r="H32" s="235"/>
      <c r="I32" s="235"/>
      <c r="J32" s="235"/>
      <c r="K32" s="231"/>
    </row>
    <row r="33" spans="2:11" s="1" customFormat="1" ht="15" customHeight="1">
      <c r="B33" s="234"/>
      <c r="C33" s="235"/>
      <c r="D33" s="233" t="s">
        <v>715</v>
      </c>
      <c r="E33" s="233"/>
      <c r="F33" s="233"/>
      <c r="G33" s="233"/>
      <c r="H33" s="233"/>
      <c r="I33" s="233"/>
      <c r="J33" s="233"/>
      <c r="K33" s="231"/>
    </row>
    <row r="34" spans="2:11" s="1" customFormat="1" ht="15" customHeight="1">
      <c r="B34" s="234"/>
      <c r="C34" s="235"/>
      <c r="D34" s="233" t="s">
        <v>716</v>
      </c>
      <c r="E34" s="233"/>
      <c r="F34" s="233"/>
      <c r="G34" s="233"/>
      <c r="H34" s="233"/>
      <c r="I34" s="233"/>
      <c r="J34" s="233"/>
      <c r="K34" s="231"/>
    </row>
    <row r="35" spans="2:11" s="1" customFormat="1" ht="15" customHeight="1">
      <c r="B35" s="234"/>
      <c r="C35" s="235"/>
      <c r="D35" s="233" t="s">
        <v>717</v>
      </c>
      <c r="E35" s="233"/>
      <c r="F35" s="233"/>
      <c r="G35" s="233"/>
      <c r="H35" s="233"/>
      <c r="I35" s="233"/>
      <c r="J35" s="233"/>
      <c r="K35" s="231"/>
    </row>
    <row r="36" spans="2:11" s="1" customFormat="1" ht="15" customHeight="1">
      <c r="B36" s="234"/>
      <c r="C36" s="235"/>
      <c r="D36" s="233"/>
      <c r="E36" s="236" t="s">
        <v>107</v>
      </c>
      <c r="F36" s="233"/>
      <c r="G36" s="233" t="s">
        <v>718</v>
      </c>
      <c r="H36" s="233"/>
      <c r="I36" s="233"/>
      <c r="J36" s="233"/>
      <c r="K36" s="231"/>
    </row>
    <row r="37" spans="2:11" s="1" customFormat="1" ht="30.75" customHeight="1">
      <c r="B37" s="234"/>
      <c r="C37" s="235"/>
      <c r="D37" s="233"/>
      <c r="E37" s="236" t="s">
        <v>719</v>
      </c>
      <c r="F37" s="233"/>
      <c r="G37" s="233" t="s">
        <v>720</v>
      </c>
      <c r="H37" s="233"/>
      <c r="I37" s="233"/>
      <c r="J37" s="233"/>
      <c r="K37" s="231"/>
    </row>
    <row r="38" spans="2:11" s="1" customFormat="1" ht="15" customHeight="1">
      <c r="B38" s="234"/>
      <c r="C38" s="235"/>
      <c r="D38" s="233"/>
      <c r="E38" s="236" t="s">
        <v>53</v>
      </c>
      <c r="F38" s="233"/>
      <c r="G38" s="233" t="s">
        <v>721</v>
      </c>
      <c r="H38" s="233"/>
      <c r="I38" s="233"/>
      <c r="J38" s="233"/>
      <c r="K38" s="231"/>
    </row>
    <row r="39" spans="2:11" s="1" customFormat="1" ht="15" customHeight="1">
      <c r="B39" s="234"/>
      <c r="C39" s="235"/>
      <c r="D39" s="233"/>
      <c r="E39" s="236" t="s">
        <v>54</v>
      </c>
      <c r="F39" s="233"/>
      <c r="G39" s="233" t="s">
        <v>722</v>
      </c>
      <c r="H39" s="233"/>
      <c r="I39" s="233"/>
      <c r="J39" s="233"/>
      <c r="K39" s="231"/>
    </row>
    <row r="40" spans="2:11" s="1" customFormat="1" ht="15" customHeight="1">
      <c r="B40" s="234"/>
      <c r="C40" s="235"/>
      <c r="D40" s="233"/>
      <c r="E40" s="236" t="s">
        <v>108</v>
      </c>
      <c r="F40" s="233"/>
      <c r="G40" s="233" t="s">
        <v>723</v>
      </c>
      <c r="H40" s="233"/>
      <c r="I40" s="233"/>
      <c r="J40" s="233"/>
      <c r="K40" s="231"/>
    </row>
    <row r="41" spans="2:11" s="1" customFormat="1" ht="15" customHeight="1">
      <c r="B41" s="234"/>
      <c r="C41" s="235"/>
      <c r="D41" s="233"/>
      <c r="E41" s="236" t="s">
        <v>109</v>
      </c>
      <c r="F41" s="233"/>
      <c r="G41" s="233" t="s">
        <v>724</v>
      </c>
      <c r="H41" s="233"/>
      <c r="I41" s="233"/>
      <c r="J41" s="233"/>
      <c r="K41" s="231"/>
    </row>
    <row r="42" spans="2:11" s="1" customFormat="1" ht="15" customHeight="1">
      <c r="B42" s="234"/>
      <c r="C42" s="235"/>
      <c r="D42" s="233"/>
      <c r="E42" s="236" t="s">
        <v>725</v>
      </c>
      <c r="F42" s="233"/>
      <c r="G42" s="233" t="s">
        <v>726</v>
      </c>
      <c r="H42" s="233"/>
      <c r="I42" s="233"/>
      <c r="J42" s="233"/>
      <c r="K42" s="231"/>
    </row>
    <row r="43" spans="2:11" s="1" customFormat="1" ht="15" customHeight="1">
      <c r="B43" s="234"/>
      <c r="C43" s="235"/>
      <c r="D43" s="233"/>
      <c r="E43" s="236"/>
      <c r="F43" s="233"/>
      <c r="G43" s="233" t="s">
        <v>727</v>
      </c>
      <c r="H43" s="233"/>
      <c r="I43" s="233"/>
      <c r="J43" s="233"/>
      <c r="K43" s="231"/>
    </row>
    <row r="44" spans="2:11" s="1" customFormat="1" ht="15" customHeight="1">
      <c r="B44" s="234"/>
      <c r="C44" s="235"/>
      <c r="D44" s="233"/>
      <c r="E44" s="236" t="s">
        <v>728</v>
      </c>
      <c r="F44" s="233"/>
      <c r="G44" s="233" t="s">
        <v>729</v>
      </c>
      <c r="H44" s="233"/>
      <c r="I44" s="233"/>
      <c r="J44" s="233"/>
      <c r="K44" s="231"/>
    </row>
    <row r="45" spans="2:11" s="1" customFormat="1" ht="15" customHeight="1">
      <c r="B45" s="234"/>
      <c r="C45" s="235"/>
      <c r="D45" s="233"/>
      <c r="E45" s="236" t="s">
        <v>111</v>
      </c>
      <c r="F45" s="233"/>
      <c r="G45" s="233" t="s">
        <v>730</v>
      </c>
      <c r="H45" s="233"/>
      <c r="I45" s="233"/>
      <c r="J45" s="233"/>
      <c r="K45" s="231"/>
    </row>
    <row r="46" spans="2:11" s="1" customFormat="1" ht="12.75" customHeight="1">
      <c r="B46" s="234"/>
      <c r="C46" s="235"/>
      <c r="D46" s="233"/>
      <c r="E46" s="233"/>
      <c r="F46" s="233"/>
      <c r="G46" s="233"/>
      <c r="H46" s="233"/>
      <c r="I46" s="233"/>
      <c r="J46" s="233"/>
      <c r="K46" s="231"/>
    </row>
    <row r="47" spans="2:11" s="1" customFormat="1" ht="15" customHeight="1">
      <c r="B47" s="234"/>
      <c r="C47" s="235"/>
      <c r="D47" s="233" t="s">
        <v>731</v>
      </c>
      <c r="E47" s="233"/>
      <c r="F47" s="233"/>
      <c r="G47" s="233"/>
      <c r="H47" s="233"/>
      <c r="I47" s="233"/>
      <c r="J47" s="233"/>
      <c r="K47" s="231"/>
    </row>
    <row r="48" spans="2:11" s="1" customFormat="1" ht="15" customHeight="1">
      <c r="B48" s="234"/>
      <c r="C48" s="235"/>
      <c r="D48" s="235"/>
      <c r="E48" s="233" t="s">
        <v>732</v>
      </c>
      <c r="F48" s="233"/>
      <c r="G48" s="233"/>
      <c r="H48" s="233"/>
      <c r="I48" s="233"/>
      <c r="J48" s="233"/>
      <c r="K48" s="231"/>
    </row>
    <row r="49" spans="2:11" s="1" customFormat="1" ht="15" customHeight="1">
      <c r="B49" s="234"/>
      <c r="C49" s="235"/>
      <c r="D49" s="235"/>
      <c r="E49" s="233" t="s">
        <v>733</v>
      </c>
      <c r="F49" s="233"/>
      <c r="G49" s="233"/>
      <c r="H49" s="233"/>
      <c r="I49" s="233"/>
      <c r="J49" s="233"/>
      <c r="K49" s="231"/>
    </row>
    <row r="50" spans="2:11" s="1" customFormat="1" ht="15" customHeight="1">
      <c r="B50" s="234"/>
      <c r="C50" s="235"/>
      <c r="D50" s="235"/>
      <c r="E50" s="233" t="s">
        <v>734</v>
      </c>
      <c r="F50" s="233"/>
      <c r="G50" s="233"/>
      <c r="H50" s="233"/>
      <c r="I50" s="233"/>
      <c r="J50" s="233"/>
      <c r="K50" s="231"/>
    </row>
    <row r="51" spans="2:11" s="1" customFormat="1" ht="15" customHeight="1">
      <c r="B51" s="234"/>
      <c r="C51" s="235"/>
      <c r="D51" s="233" t="s">
        <v>735</v>
      </c>
      <c r="E51" s="233"/>
      <c r="F51" s="233"/>
      <c r="G51" s="233"/>
      <c r="H51" s="233"/>
      <c r="I51" s="233"/>
      <c r="J51" s="233"/>
      <c r="K51" s="231"/>
    </row>
    <row r="52" spans="2:11" s="1" customFormat="1" ht="25.5" customHeight="1">
      <c r="B52" s="229"/>
      <c r="C52" s="230" t="s">
        <v>736</v>
      </c>
      <c r="D52" s="230"/>
      <c r="E52" s="230"/>
      <c r="F52" s="230"/>
      <c r="G52" s="230"/>
      <c r="H52" s="230"/>
      <c r="I52" s="230"/>
      <c r="J52" s="230"/>
      <c r="K52" s="231"/>
    </row>
    <row r="53" spans="2:11" s="1" customFormat="1" ht="5.25" customHeight="1">
      <c r="B53" s="229"/>
      <c r="C53" s="232"/>
      <c r="D53" s="232"/>
      <c r="E53" s="232"/>
      <c r="F53" s="232"/>
      <c r="G53" s="232"/>
      <c r="H53" s="232"/>
      <c r="I53" s="232"/>
      <c r="J53" s="232"/>
      <c r="K53" s="231"/>
    </row>
    <row r="54" spans="2:11" s="1" customFormat="1" ht="15" customHeight="1">
      <c r="B54" s="229"/>
      <c r="C54" s="233" t="s">
        <v>737</v>
      </c>
      <c r="D54" s="233"/>
      <c r="E54" s="233"/>
      <c r="F54" s="233"/>
      <c r="G54" s="233"/>
      <c r="H54" s="233"/>
      <c r="I54" s="233"/>
      <c r="J54" s="233"/>
      <c r="K54" s="231"/>
    </row>
    <row r="55" spans="2:11" s="1" customFormat="1" ht="15" customHeight="1">
      <c r="B55" s="229"/>
      <c r="C55" s="233" t="s">
        <v>738</v>
      </c>
      <c r="D55" s="233"/>
      <c r="E55" s="233"/>
      <c r="F55" s="233"/>
      <c r="G55" s="233"/>
      <c r="H55" s="233"/>
      <c r="I55" s="233"/>
      <c r="J55" s="233"/>
      <c r="K55" s="231"/>
    </row>
    <row r="56" spans="2:11" s="1" customFormat="1" ht="12.75" customHeight="1">
      <c r="B56" s="229"/>
      <c r="C56" s="233"/>
      <c r="D56" s="233"/>
      <c r="E56" s="233"/>
      <c r="F56" s="233"/>
      <c r="G56" s="233"/>
      <c r="H56" s="233"/>
      <c r="I56" s="233"/>
      <c r="J56" s="233"/>
      <c r="K56" s="231"/>
    </row>
    <row r="57" spans="2:11" s="1" customFormat="1" ht="15" customHeight="1">
      <c r="B57" s="229"/>
      <c r="C57" s="233" t="s">
        <v>739</v>
      </c>
      <c r="D57" s="233"/>
      <c r="E57" s="233"/>
      <c r="F57" s="233"/>
      <c r="G57" s="233"/>
      <c r="H57" s="233"/>
      <c r="I57" s="233"/>
      <c r="J57" s="233"/>
      <c r="K57" s="231"/>
    </row>
    <row r="58" spans="2:11" s="1" customFormat="1" ht="15" customHeight="1">
      <c r="B58" s="229"/>
      <c r="C58" s="235"/>
      <c r="D58" s="233" t="s">
        <v>740</v>
      </c>
      <c r="E58" s="233"/>
      <c r="F58" s="233"/>
      <c r="G58" s="233"/>
      <c r="H58" s="233"/>
      <c r="I58" s="233"/>
      <c r="J58" s="233"/>
      <c r="K58" s="231"/>
    </row>
    <row r="59" spans="2:11" s="1" customFormat="1" ht="15" customHeight="1">
      <c r="B59" s="229"/>
      <c r="C59" s="235"/>
      <c r="D59" s="233" t="s">
        <v>741</v>
      </c>
      <c r="E59" s="233"/>
      <c r="F59" s="233"/>
      <c r="G59" s="233"/>
      <c r="H59" s="233"/>
      <c r="I59" s="233"/>
      <c r="J59" s="233"/>
      <c r="K59" s="231"/>
    </row>
    <row r="60" spans="2:11" s="1" customFormat="1" ht="15" customHeight="1">
      <c r="B60" s="229"/>
      <c r="C60" s="235"/>
      <c r="D60" s="233" t="s">
        <v>742</v>
      </c>
      <c r="E60" s="233"/>
      <c r="F60" s="233"/>
      <c r="G60" s="233"/>
      <c r="H60" s="233"/>
      <c r="I60" s="233"/>
      <c r="J60" s="233"/>
      <c r="K60" s="231"/>
    </row>
    <row r="61" spans="2:11" s="1" customFormat="1" ht="15" customHeight="1">
      <c r="B61" s="229"/>
      <c r="C61" s="235"/>
      <c r="D61" s="233" t="s">
        <v>743</v>
      </c>
      <c r="E61" s="233"/>
      <c r="F61" s="233"/>
      <c r="G61" s="233"/>
      <c r="H61" s="233"/>
      <c r="I61" s="233"/>
      <c r="J61" s="233"/>
      <c r="K61" s="231"/>
    </row>
    <row r="62" spans="2:11" s="1" customFormat="1" ht="15" customHeight="1">
      <c r="B62" s="229"/>
      <c r="C62" s="235"/>
      <c r="D62" s="238" t="s">
        <v>744</v>
      </c>
      <c r="E62" s="238"/>
      <c r="F62" s="238"/>
      <c r="G62" s="238"/>
      <c r="H62" s="238"/>
      <c r="I62" s="238"/>
      <c r="J62" s="238"/>
      <c r="K62" s="231"/>
    </row>
    <row r="63" spans="2:11" s="1" customFormat="1" ht="15" customHeight="1">
      <c r="B63" s="229"/>
      <c r="C63" s="235"/>
      <c r="D63" s="233" t="s">
        <v>745</v>
      </c>
      <c r="E63" s="233"/>
      <c r="F63" s="233"/>
      <c r="G63" s="233"/>
      <c r="H63" s="233"/>
      <c r="I63" s="233"/>
      <c r="J63" s="233"/>
      <c r="K63" s="231"/>
    </row>
    <row r="64" spans="2:11" s="1" customFormat="1" ht="12.75" customHeight="1">
      <c r="B64" s="229"/>
      <c r="C64" s="235"/>
      <c r="D64" s="235"/>
      <c r="E64" s="239"/>
      <c r="F64" s="235"/>
      <c r="G64" s="235"/>
      <c r="H64" s="235"/>
      <c r="I64" s="235"/>
      <c r="J64" s="235"/>
      <c r="K64" s="231"/>
    </row>
    <row r="65" spans="2:11" s="1" customFormat="1" ht="15" customHeight="1">
      <c r="B65" s="229"/>
      <c r="C65" s="235"/>
      <c r="D65" s="233" t="s">
        <v>746</v>
      </c>
      <c r="E65" s="233"/>
      <c r="F65" s="233"/>
      <c r="G65" s="233"/>
      <c r="H65" s="233"/>
      <c r="I65" s="233"/>
      <c r="J65" s="233"/>
      <c r="K65" s="231"/>
    </row>
    <row r="66" spans="2:11" s="1" customFormat="1" ht="15" customHeight="1">
      <c r="B66" s="229"/>
      <c r="C66" s="235"/>
      <c r="D66" s="238" t="s">
        <v>747</v>
      </c>
      <c r="E66" s="238"/>
      <c r="F66" s="238"/>
      <c r="G66" s="238"/>
      <c r="H66" s="238"/>
      <c r="I66" s="238"/>
      <c r="J66" s="238"/>
      <c r="K66" s="231"/>
    </row>
    <row r="67" spans="2:11" s="1" customFormat="1" ht="15" customHeight="1">
      <c r="B67" s="229"/>
      <c r="C67" s="235"/>
      <c r="D67" s="233" t="s">
        <v>748</v>
      </c>
      <c r="E67" s="233"/>
      <c r="F67" s="233"/>
      <c r="G67" s="233"/>
      <c r="H67" s="233"/>
      <c r="I67" s="233"/>
      <c r="J67" s="233"/>
      <c r="K67" s="231"/>
    </row>
    <row r="68" spans="2:11" s="1" customFormat="1" ht="15" customHeight="1">
      <c r="B68" s="229"/>
      <c r="C68" s="235"/>
      <c r="D68" s="233" t="s">
        <v>749</v>
      </c>
      <c r="E68" s="233"/>
      <c r="F68" s="233"/>
      <c r="G68" s="233"/>
      <c r="H68" s="233"/>
      <c r="I68" s="233"/>
      <c r="J68" s="233"/>
      <c r="K68" s="231"/>
    </row>
    <row r="69" spans="2:11" s="1" customFormat="1" ht="15" customHeight="1">
      <c r="B69" s="229"/>
      <c r="C69" s="235"/>
      <c r="D69" s="233" t="s">
        <v>750</v>
      </c>
      <c r="E69" s="233"/>
      <c r="F69" s="233"/>
      <c r="G69" s="233"/>
      <c r="H69" s="233"/>
      <c r="I69" s="233"/>
      <c r="J69" s="233"/>
      <c r="K69" s="231"/>
    </row>
    <row r="70" spans="2:11" s="1" customFormat="1" ht="15" customHeight="1">
      <c r="B70" s="229"/>
      <c r="C70" s="235"/>
      <c r="D70" s="233" t="s">
        <v>751</v>
      </c>
      <c r="E70" s="233"/>
      <c r="F70" s="233"/>
      <c r="G70" s="233"/>
      <c r="H70" s="233"/>
      <c r="I70" s="233"/>
      <c r="J70" s="233"/>
      <c r="K70" s="231"/>
    </row>
    <row r="71" spans="2:11" s="1" customFormat="1" ht="12.75" customHeight="1">
      <c r="B71" s="240"/>
      <c r="C71" s="241"/>
      <c r="D71" s="241"/>
      <c r="E71" s="241"/>
      <c r="F71" s="241"/>
      <c r="G71" s="241"/>
      <c r="H71" s="241"/>
      <c r="I71" s="241"/>
      <c r="J71" s="241"/>
      <c r="K71" s="242"/>
    </row>
    <row r="72" spans="2:11" s="1" customFormat="1" ht="18.75" customHeight="1">
      <c r="B72" s="243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s="1" customFormat="1" ht="18.75" customHeight="1">
      <c r="B73" s="244"/>
      <c r="C73" s="244"/>
      <c r="D73" s="244"/>
      <c r="E73" s="244"/>
      <c r="F73" s="244"/>
      <c r="G73" s="244"/>
      <c r="H73" s="244"/>
      <c r="I73" s="244"/>
      <c r="J73" s="244"/>
      <c r="K73" s="244"/>
    </row>
    <row r="74" spans="2:11" s="1" customFormat="1" ht="7.5" customHeight="1">
      <c r="B74" s="245"/>
      <c r="C74" s="246"/>
      <c r="D74" s="246"/>
      <c r="E74" s="246"/>
      <c r="F74" s="246"/>
      <c r="G74" s="246"/>
      <c r="H74" s="246"/>
      <c r="I74" s="246"/>
      <c r="J74" s="246"/>
      <c r="K74" s="247"/>
    </row>
    <row r="75" spans="2:11" s="1" customFormat="1" ht="45" customHeight="1">
      <c r="B75" s="248"/>
      <c r="C75" s="249" t="s">
        <v>752</v>
      </c>
      <c r="D75" s="249"/>
      <c r="E75" s="249"/>
      <c r="F75" s="249"/>
      <c r="G75" s="249"/>
      <c r="H75" s="249"/>
      <c r="I75" s="249"/>
      <c r="J75" s="249"/>
      <c r="K75" s="250"/>
    </row>
    <row r="76" spans="2:11" s="1" customFormat="1" ht="17.25" customHeight="1">
      <c r="B76" s="248"/>
      <c r="C76" s="251" t="s">
        <v>753</v>
      </c>
      <c r="D76" s="251"/>
      <c r="E76" s="251"/>
      <c r="F76" s="251" t="s">
        <v>754</v>
      </c>
      <c r="G76" s="252"/>
      <c r="H76" s="251" t="s">
        <v>54</v>
      </c>
      <c r="I76" s="251" t="s">
        <v>57</v>
      </c>
      <c r="J76" s="251" t="s">
        <v>755</v>
      </c>
      <c r="K76" s="250"/>
    </row>
    <row r="77" spans="2:11" s="1" customFormat="1" ht="17.25" customHeight="1">
      <c r="B77" s="248"/>
      <c r="C77" s="253" t="s">
        <v>756</v>
      </c>
      <c r="D77" s="253"/>
      <c r="E77" s="253"/>
      <c r="F77" s="254" t="s">
        <v>757</v>
      </c>
      <c r="G77" s="255"/>
      <c r="H77" s="253"/>
      <c r="I77" s="253"/>
      <c r="J77" s="253" t="s">
        <v>758</v>
      </c>
      <c r="K77" s="250"/>
    </row>
    <row r="78" spans="2:11" s="1" customFormat="1" ht="5.25" customHeight="1">
      <c r="B78" s="248"/>
      <c r="C78" s="256"/>
      <c r="D78" s="256"/>
      <c r="E78" s="256"/>
      <c r="F78" s="256"/>
      <c r="G78" s="257"/>
      <c r="H78" s="256"/>
      <c r="I78" s="256"/>
      <c r="J78" s="256"/>
      <c r="K78" s="250"/>
    </row>
    <row r="79" spans="2:11" s="1" customFormat="1" ht="15" customHeight="1">
      <c r="B79" s="248"/>
      <c r="C79" s="236" t="s">
        <v>53</v>
      </c>
      <c r="D79" s="258"/>
      <c r="E79" s="258"/>
      <c r="F79" s="259" t="s">
        <v>759</v>
      </c>
      <c r="G79" s="260"/>
      <c r="H79" s="236" t="s">
        <v>760</v>
      </c>
      <c r="I79" s="236" t="s">
        <v>761</v>
      </c>
      <c r="J79" s="236">
        <v>20</v>
      </c>
      <c r="K79" s="250"/>
    </row>
    <row r="80" spans="2:11" s="1" customFormat="1" ht="15" customHeight="1">
      <c r="B80" s="248"/>
      <c r="C80" s="236" t="s">
        <v>762</v>
      </c>
      <c r="D80" s="236"/>
      <c r="E80" s="236"/>
      <c r="F80" s="259" t="s">
        <v>759</v>
      </c>
      <c r="G80" s="260"/>
      <c r="H80" s="236" t="s">
        <v>763</v>
      </c>
      <c r="I80" s="236" t="s">
        <v>761</v>
      </c>
      <c r="J80" s="236">
        <v>120</v>
      </c>
      <c r="K80" s="250"/>
    </row>
    <row r="81" spans="2:11" s="1" customFormat="1" ht="15" customHeight="1">
      <c r="B81" s="261"/>
      <c r="C81" s="236" t="s">
        <v>764</v>
      </c>
      <c r="D81" s="236"/>
      <c r="E81" s="236"/>
      <c r="F81" s="259" t="s">
        <v>765</v>
      </c>
      <c r="G81" s="260"/>
      <c r="H81" s="236" t="s">
        <v>766</v>
      </c>
      <c r="I81" s="236" t="s">
        <v>761</v>
      </c>
      <c r="J81" s="236">
        <v>50</v>
      </c>
      <c r="K81" s="250"/>
    </row>
    <row r="82" spans="2:11" s="1" customFormat="1" ht="15" customHeight="1">
      <c r="B82" s="261"/>
      <c r="C82" s="236" t="s">
        <v>767</v>
      </c>
      <c r="D82" s="236"/>
      <c r="E82" s="236"/>
      <c r="F82" s="259" t="s">
        <v>759</v>
      </c>
      <c r="G82" s="260"/>
      <c r="H82" s="236" t="s">
        <v>768</v>
      </c>
      <c r="I82" s="236" t="s">
        <v>769</v>
      </c>
      <c r="J82" s="236"/>
      <c r="K82" s="250"/>
    </row>
    <row r="83" spans="2:11" s="1" customFormat="1" ht="15" customHeight="1">
      <c r="B83" s="261"/>
      <c r="C83" s="262" t="s">
        <v>770</v>
      </c>
      <c r="D83" s="262"/>
      <c r="E83" s="262"/>
      <c r="F83" s="263" t="s">
        <v>765</v>
      </c>
      <c r="G83" s="262"/>
      <c r="H83" s="262" t="s">
        <v>771</v>
      </c>
      <c r="I83" s="262" t="s">
        <v>761</v>
      </c>
      <c r="J83" s="262">
        <v>15</v>
      </c>
      <c r="K83" s="250"/>
    </row>
    <row r="84" spans="2:11" s="1" customFormat="1" ht="15" customHeight="1">
      <c r="B84" s="261"/>
      <c r="C84" s="262" t="s">
        <v>772</v>
      </c>
      <c r="D84" s="262"/>
      <c r="E84" s="262"/>
      <c r="F84" s="263" t="s">
        <v>765</v>
      </c>
      <c r="G84" s="262"/>
      <c r="H84" s="262" t="s">
        <v>773</v>
      </c>
      <c r="I84" s="262" t="s">
        <v>761</v>
      </c>
      <c r="J84" s="262">
        <v>15</v>
      </c>
      <c r="K84" s="250"/>
    </row>
    <row r="85" spans="2:11" s="1" customFormat="1" ht="15" customHeight="1">
      <c r="B85" s="261"/>
      <c r="C85" s="262" t="s">
        <v>774</v>
      </c>
      <c r="D85" s="262"/>
      <c r="E85" s="262"/>
      <c r="F85" s="263" t="s">
        <v>765</v>
      </c>
      <c r="G85" s="262"/>
      <c r="H85" s="262" t="s">
        <v>775</v>
      </c>
      <c r="I85" s="262" t="s">
        <v>761</v>
      </c>
      <c r="J85" s="262">
        <v>20</v>
      </c>
      <c r="K85" s="250"/>
    </row>
    <row r="86" spans="2:11" s="1" customFormat="1" ht="15" customHeight="1">
      <c r="B86" s="261"/>
      <c r="C86" s="262" t="s">
        <v>776</v>
      </c>
      <c r="D86" s="262"/>
      <c r="E86" s="262"/>
      <c r="F86" s="263" t="s">
        <v>765</v>
      </c>
      <c r="G86" s="262"/>
      <c r="H86" s="262" t="s">
        <v>777</v>
      </c>
      <c r="I86" s="262" t="s">
        <v>761</v>
      </c>
      <c r="J86" s="262">
        <v>20</v>
      </c>
      <c r="K86" s="250"/>
    </row>
    <row r="87" spans="2:11" s="1" customFormat="1" ht="15" customHeight="1">
      <c r="B87" s="261"/>
      <c r="C87" s="236" t="s">
        <v>778</v>
      </c>
      <c r="D87" s="236"/>
      <c r="E87" s="236"/>
      <c r="F87" s="259" t="s">
        <v>765</v>
      </c>
      <c r="G87" s="260"/>
      <c r="H87" s="236" t="s">
        <v>779</v>
      </c>
      <c r="I87" s="236" t="s">
        <v>761</v>
      </c>
      <c r="J87" s="236">
        <v>50</v>
      </c>
      <c r="K87" s="250"/>
    </row>
    <row r="88" spans="2:11" s="1" customFormat="1" ht="15" customHeight="1">
      <c r="B88" s="261"/>
      <c r="C88" s="236" t="s">
        <v>780</v>
      </c>
      <c r="D88" s="236"/>
      <c r="E88" s="236"/>
      <c r="F88" s="259" t="s">
        <v>765</v>
      </c>
      <c r="G88" s="260"/>
      <c r="H88" s="236" t="s">
        <v>781</v>
      </c>
      <c r="I88" s="236" t="s">
        <v>761</v>
      </c>
      <c r="J88" s="236">
        <v>20</v>
      </c>
      <c r="K88" s="250"/>
    </row>
    <row r="89" spans="2:11" s="1" customFormat="1" ht="15" customHeight="1">
      <c r="B89" s="261"/>
      <c r="C89" s="236" t="s">
        <v>782</v>
      </c>
      <c r="D89" s="236"/>
      <c r="E89" s="236"/>
      <c r="F89" s="259" t="s">
        <v>765</v>
      </c>
      <c r="G89" s="260"/>
      <c r="H89" s="236" t="s">
        <v>783</v>
      </c>
      <c r="I89" s="236" t="s">
        <v>761</v>
      </c>
      <c r="J89" s="236">
        <v>20</v>
      </c>
      <c r="K89" s="250"/>
    </row>
    <row r="90" spans="2:11" s="1" customFormat="1" ht="15" customHeight="1">
      <c r="B90" s="261"/>
      <c r="C90" s="236" t="s">
        <v>784</v>
      </c>
      <c r="D90" s="236"/>
      <c r="E90" s="236"/>
      <c r="F90" s="259" t="s">
        <v>765</v>
      </c>
      <c r="G90" s="260"/>
      <c r="H90" s="236" t="s">
        <v>785</v>
      </c>
      <c r="I90" s="236" t="s">
        <v>761</v>
      </c>
      <c r="J90" s="236">
        <v>50</v>
      </c>
      <c r="K90" s="250"/>
    </row>
    <row r="91" spans="2:11" s="1" customFormat="1" ht="15" customHeight="1">
      <c r="B91" s="261"/>
      <c r="C91" s="236" t="s">
        <v>786</v>
      </c>
      <c r="D91" s="236"/>
      <c r="E91" s="236"/>
      <c r="F91" s="259" t="s">
        <v>765</v>
      </c>
      <c r="G91" s="260"/>
      <c r="H91" s="236" t="s">
        <v>786</v>
      </c>
      <c r="I91" s="236" t="s">
        <v>761</v>
      </c>
      <c r="J91" s="236">
        <v>50</v>
      </c>
      <c r="K91" s="250"/>
    </row>
    <row r="92" spans="2:11" s="1" customFormat="1" ht="15" customHeight="1">
      <c r="B92" s="261"/>
      <c r="C92" s="236" t="s">
        <v>787</v>
      </c>
      <c r="D92" s="236"/>
      <c r="E92" s="236"/>
      <c r="F92" s="259" t="s">
        <v>765</v>
      </c>
      <c r="G92" s="260"/>
      <c r="H92" s="236" t="s">
        <v>788</v>
      </c>
      <c r="I92" s="236" t="s">
        <v>761</v>
      </c>
      <c r="J92" s="236">
        <v>255</v>
      </c>
      <c r="K92" s="250"/>
    </row>
    <row r="93" spans="2:11" s="1" customFormat="1" ht="15" customHeight="1">
      <c r="B93" s="261"/>
      <c r="C93" s="236" t="s">
        <v>789</v>
      </c>
      <c r="D93" s="236"/>
      <c r="E93" s="236"/>
      <c r="F93" s="259" t="s">
        <v>759</v>
      </c>
      <c r="G93" s="260"/>
      <c r="H93" s="236" t="s">
        <v>790</v>
      </c>
      <c r="I93" s="236" t="s">
        <v>791</v>
      </c>
      <c r="J93" s="236"/>
      <c r="K93" s="250"/>
    </row>
    <row r="94" spans="2:11" s="1" customFormat="1" ht="15" customHeight="1">
      <c r="B94" s="261"/>
      <c r="C94" s="236" t="s">
        <v>792</v>
      </c>
      <c r="D94" s="236"/>
      <c r="E94" s="236"/>
      <c r="F94" s="259" t="s">
        <v>759</v>
      </c>
      <c r="G94" s="260"/>
      <c r="H94" s="236" t="s">
        <v>793</v>
      </c>
      <c r="I94" s="236" t="s">
        <v>794</v>
      </c>
      <c r="J94" s="236"/>
      <c r="K94" s="250"/>
    </row>
    <row r="95" spans="2:11" s="1" customFormat="1" ht="15" customHeight="1">
      <c r="B95" s="261"/>
      <c r="C95" s="236" t="s">
        <v>795</v>
      </c>
      <c r="D95" s="236"/>
      <c r="E95" s="236"/>
      <c r="F95" s="259" t="s">
        <v>759</v>
      </c>
      <c r="G95" s="260"/>
      <c r="H95" s="236" t="s">
        <v>795</v>
      </c>
      <c r="I95" s="236" t="s">
        <v>794</v>
      </c>
      <c r="J95" s="236"/>
      <c r="K95" s="250"/>
    </row>
    <row r="96" spans="2:11" s="1" customFormat="1" ht="15" customHeight="1">
      <c r="B96" s="261"/>
      <c r="C96" s="236" t="s">
        <v>38</v>
      </c>
      <c r="D96" s="236"/>
      <c r="E96" s="236"/>
      <c r="F96" s="259" t="s">
        <v>759</v>
      </c>
      <c r="G96" s="260"/>
      <c r="H96" s="236" t="s">
        <v>796</v>
      </c>
      <c r="I96" s="236" t="s">
        <v>794</v>
      </c>
      <c r="J96" s="236"/>
      <c r="K96" s="250"/>
    </row>
    <row r="97" spans="2:11" s="1" customFormat="1" ht="15" customHeight="1">
      <c r="B97" s="261"/>
      <c r="C97" s="236" t="s">
        <v>48</v>
      </c>
      <c r="D97" s="236"/>
      <c r="E97" s="236"/>
      <c r="F97" s="259" t="s">
        <v>759</v>
      </c>
      <c r="G97" s="260"/>
      <c r="H97" s="236" t="s">
        <v>797</v>
      </c>
      <c r="I97" s="236" t="s">
        <v>794</v>
      </c>
      <c r="J97" s="236"/>
      <c r="K97" s="250"/>
    </row>
    <row r="98" spans="2:11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s="1" customFormat="1" ht="18.75" customHeight="1"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</row>
    <row r="101" spans="2:11" s="1" customFormat="1" ht="7.5" customHeight="1">
      <c r="B101" s="245"/>
      <c r="C101" s="246"/>
      <c r="D101" s="246"/>
      <c r="E101" s="246"/>
      <c r="F101" s="246"/>
      <c r="G101" s="246"/>
      <c r="H101" s="246"/>
      <c r="I101" s="246"/>
      <c r="J101" s="246"/>
      <c r="K101" s="247"/>
    </row>
    <row r="102" spans="2:11" s="1" customFormat="1" ht="45" customHeight="1">
      <c r="B102" s="248"/>
      <c r="C102" s="249" t="s">
        <v>798</v>
      </c>
      <c r="D102" s="249"/>
      <c r="E102" s="249"/>
      <c r="F102" s="249"/>
      <c r="G102" s="249"/>
      <c r="H102" s="249"/>
      <c r="I102" s="249"/>
      <c r="J102" s="249"/>
      <c r="K102" s="250"/>
    </row>
    <row r="103" spans="2:11" s="1" customFormat="1" ht="17.25" customHeight="1">
      <c r="B103" s="248"/>
      <c r="C103" s="251" t="s">
        <v>753</v>
      </c>
      <c r="D103" s="251"/>
      <c r="E103" s="251"/>
      <c r="F103" s="251" t="s">
        <v>754</v>
      </c>
      <c r="G103" s="252"/>
      <c r="H103" s="251" t="s">
        <v>54</v>
      </c>
      <c r="I103" s="251" t="s">
        <v>57</v>
      </c>
      <c r="J103" s="251" t="s">
        <v>755</v>
      </c>
      <c r="K103" s="250"/>
    </row>
    <row r="104" spans="2:11" s="1" customFormat="1" ht="17.25" customHeight="1">
      <c r="B104" s="248"/>
      <c r="C104" s="253" t="s">
        <v>756</v>
      </c>
      <c r="D104" s="253"/>
      <c r="E104" s="253"/>
      <c r="F104" s="254" t="s">
        <v>757</v>
      </c>
      <c r="G104" s="255"/>
      <c r="H104" s="253"/>
      <c r="I104" s="253"/>
      <c r="J104" s="253" t="s">
        <v>758</v>
      </c>
      <c r="K104" s="250"/>
    </row>
    <row r="105" spans="2:11" s="1" customFormat="1" ht="5.25" customHeight="1">
      <c r="B105" s="248"/>
      <c r="C105" s="251"/>
      <c r="D105" s="251"/>
      <c r="E105" s="251"/>
      <c r="F105" s="251"/>
      <c r="G105" s="269"/>
      <c r="H105" s="251"/>
      <c r="I105" s="251"/>
      <c r="J105" s="251"/>
      <c r="K105" s="250"/>
    </row>
    <row r="106" spans="2:11" s="1" customFormat="1" ht="15" customHeight="1">
      <c r="B106" s="248"/>
      <c r="C106" s="236" t="s">
        <v>53</v>
      </c>
      <c r="D106" s="258"/>
      <c r="E106" s="258"/>
      <c r="F106" s="259" t="s">
        <v>759</v>
      </c>
      <c r="G106" s="236"/>
      <c r="H106" s="236" t="s">
        <v>799</v>
      </c>
      <c r="I106" s="236" t="s">
        <v>761</v>
      </c>
      <c r="J106" s="236">
        <v>20</v>
      </c>
      <c r="K106" s="250"/>
    </row>
    <row r="107" spans="2:11" s="1" customFormat="1" ht="15" customHeight="1">
      <c r="B107" s="248"/>
      <c r="C107" s="236" t="s">
        <v>762</v>
      </c>
      <c r="D107" s="236"/>
      <c r="E107" s="236"/>
      <c r="F107" s="259" t="s">
        <v>759</v>
      </c>
      <c r="G107" s="236"/>
      <c r="H107" s="236" t="s">
        <v>799</v>
      </c>
      <c r="I107" s="236" t="s">
        <v>761</v>
      </c>
      <c r="J107" s="236">
        <v>120</v>
      </c>
      <c r="K107" s="250"/>
    </row>
    <row r="108" spans="2:11" s="1" customFormat="1" ht="15" customHeight="1">
      <c r="B108" s="261"/>
      <c r="C108" s="236" t="s">
        <v>764</v>
      </c>
      <c r="D108" s="236"/>
      <c r="E108" s="236"/>
      <c r="F108" s="259" t="s">
        <v>765</v>
      </c>
      <c r="G108" s="236"/>
      <c r="H108" s="236" t="s">
        <v>799</v>
      </c>
      <c r="I108" s="236" t="s">
        <v>761</v>
      </c>
      <c r="J108" s="236">
        <v>50</v>
      </c>
      <c r="K108" s="250"/>
    </row>
    <row r="109" spans="2:11" s="1" customFormat="1" ht="15" customHeight="1">
      <c r="B109" s="261"/>
      <c r="C109" s="236" t="s">
        <v>767</v>
      </c>
      <c r="D109" s="236"/>
      <c r="E109" s="236"/>
      <c r="F109" s="259" t="s">
        <v>759</v>
      </c>
      <c r="G109" s="236"/>
      <c r="H109" s="236" t="s">
        <v>799</v>
      </c>
      <c r="I109" s="236" t="s">
        <v>769</v>
      </c>
      <c r="J109" s="236"/>
      <c r="K109" s="250"/>
    </row>
    <row r="110" spans="2:11" s="1" customFormat="1" ht="15" customHeight="1">
      <c r="B110" s="261"/>
      <c r="C110" s="236" t="s">
        <v>778</v>
      </c>
      <c r="D110" s="236"/>
      <c r="E110" s="236"/>
      <c r="F110" s="259" t="s">
        <v>765</v>
      </c>
      <c r="G110" s="236"/>
      <c r="H110" s="236" t="s">
        <v>799</v>
      </c>
      <c r="I110" s="236" t="s">
        <v>761</v>
      </c>
      <c r="J110" s="236">
        <v>50</v>
      </c>
      <c r="K110" s="250"/>
    </row>
    <row r="111" spans="2:11" s="1" customFormat="1" ht="15" customHeight="1">
      <c r="B111" s="261"/>
      <c r="C111" s="236" t="s">
        <v>786</v>
      </c>
      <c r="D111" s="236"/>
      <c r="E111" s="236"/>
      <c r="F111" s="259" t="s">
        <v>765</v>
      </c>
      <c r="G111" s="236"/>
      <c r="H111" s="236" t="s">
        <v>799</v>
      </c>
      <c r="I111" s="236" t="s">
        <v>761</v>
      </c>
      <c r="J111" s="236">
        <v>50</v>
      </c>
      <c r="K111" s="250"/>
    </row>
    <row r="112" spans="2:11" s="1" customFormat="1" ht="15" customHeight="1">
      <c r="B112" s="261"/>
      <c r="C112" s="236" t="s">
        <v>784</v>
      </c>
      <c r="D112" s="236"/>
      <c r="E112" s="236"/>
      <c r="F112" s="259" t="s">
        <v>765</v>
      </c>
      <c r="G112" s="236"/>
      <c r="H112" s="236" t="s">
        <v>799</v>
      </c>
      <c r="I112" s="236" t="s">
        <v>761</v>
      </c>
      <c r="J112" s="236">
        <v>50</v>
      </c>
      <c r="K112" s="250"/>
    </row>
    <row r="113" spans="2:11" s="1" customFormat="1" ht="15" customHeight="1">
      <c r="B113" s="261"/>
      <c r="C113" s="236" t="s">
        <v>53</v>
      </c>
      <c r="D113" s="236"/>
      <c r="E113" s="236"/>
      <c r="F113" s="259" t="s">
        <v>759</v>
      </c>
      <c r="G113" s="236"/>
      <c r="H113" s="236" t="s">
        <v>800</v>
      </c>
      <c r="I113" s="236" t="s">
        <v>761</v>
      </c>
      <c r="J113" s="236">
        <v>20</v>
      </c>
      <c r="K113" s="250"/>
    </row>
    <row r="114" spans="2:11" s="1" customFormat="1" ht="15" customHeight="1">
      <c r="B114" s="261"/>
      <c r="C114" s="236" t="s">
        <v>801</v>
      </c>
      <c r="D114" s="236"/>
      <c r="E114" s="236"/>
      <c r="F114" s="259" t="s">
        <v>759</v>
      </c>
      <c r="G114" s="236"/>
      <c r="H114" s="236" t="s">
        <v>802</v>
      </c>
      <c r="I114" s="236" t="s">
        <v>761</v>
      </c>
      <c r="J114" s="236">
        <v>120</v>
      </c>
      <c r="K114" s="250"/>
    </row>
    <row r="115" spans="2:11" s="1" customFormat="1" ht="15" customHeight="1">
      <c r="B115" s="261"/>
      <c r="C115" s="236" t="s">
        <v>38</v>
      </c>
      <c r="D115" s="236"/>
      <c r="E115" s="236"/>
      <c r="F115" s="259" t="s">
        <v>759</v>
      </c>
      <c r="G115" s="236"/>
      <c r="H115" s="236" t="s">
        <v>803</v>
      </c>
      <c r="I115" s="236" t="s">
        <v>794</v>
      </c>
      <c r="J115" s="236"/>
      <c r="K115" s="250"/>
    </row>
    <row r="116" spans="2:11" s="1" customFormat="1" ht="15" customHeight="1">
      <c r="B116" s="261"/>
      <c r="C116" s="236" t="s">
        <v>48</v>
      </c>
      <c r="D116" s="236"/>
      <c r="E116" s="236"/>
      <c r="F116" s="259" t="s">
        <v>759</v>
      </c>
      <c r="G116" s="236"/>
      <c r="H116" s="236" t="s">
        <v>804</v>
      </c>
      <c r="I116" s="236" t="s">
        <v>794</v>
      </c>
      <c r="J116" s="236"/>
      <c r="K116" s="250"/>
    </row>
    <row r="117" spans="2:11" s="1" customFormat="1" ht="15" customHeight="1">
      <c r="B117" s="261"/>
      <c r="C117" s="236" t="s">
        <v>57</v>
      </c>
      <c r="D117" s="236"/>
      <c r="E117" s="236"/>
      <c r="F117" s="259" t="s">
        <v>759</v>
      </c>
      <c r="G117" s="236"/>
      <c r="H117" s="236" t="s">
        <v>805</v>
      </c>
      <c r="I117" s="236" t="s">
        <v>806</v>
      </c>
      <c r="J117" s="236"/>
      <c r="K117" s="250"/>
    </row>
    <row r="118" spans="2:11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s="1" customFormat="1" ht="18.75" customHeight="1">
      <c r="B119" s="271"/>
      <c r="C119" s="272"/>
      <c r="D119" s="272"/>
      <c r="E119" s="272"/>
      <c r="F119" s="273"/>
      <c r="G119" s="272"/>
      <c r="H119" s="272"/>
      <c r="I119" s="272"/>
      <c r="J119" s="272"/>
      <c r="K119" s="271"/>
    </row>
    <row r="120" spans="2:11" s="1" customFormat="1" ht="18.75" customHeight="1"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2:1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pans="2:11" s="1" customFormat="1" ht="45" customHeight="1">
      <c r="B122" s="277"/>
      <c r="C122" s="227" t="s">
        <v>807</v>
      </c>
      <c r="D122" s="227"/>
      <c r="E122" s="227"/>
      <c r="F122" s="227"/>
      <c r="G122" s="227"/>
      <c r="H122" s="227"/>
      <c r="I122" s="227"/>
      <c r="J122" s="227"/>
      <c r="K122" s="278"/>
    </row>
    <row r="123" spans="2:11" s="1" customFormat="1" ht="17.25" customHeight="1">
      <c r="B123" s="279"/>
      <c r="C123" s="251" t="s">
        <v>753</v>
      </c>
      <c r="D123" s="251"/>
      <c r="E123" s="251"/>
      <c r="F123" s="251" t="s">
        <v>754</v>
      </c>
      <c r="G123" s="252"/>
      <c r="H123" s="251" t="s">
        <v>54</v>
      </c>
      <c r="I123" s="251" t="s">
        <v>57</v>
      </c>
      <c r="J123" s="251" t="s">
        <v>755</v>
      </c>
      <c r="K123" s="280"/>
    </row>
    <row r="124" spans="2:11" s="1" customFormat="1" ht="17.25" customHeight="1">
      <c r="B124" s="279"/>
      <c r="C124" s="253" t="s">
        <v>756</v>
      </c>
      <c r="D124" s="253"/>
      <c r="E124" s="253"/>
      <c r="F124" s="254" t="s">
        <v>757</v>
      </c>
      <c r="G124" s="255"/>
      <c r="H124" s="253"/>
      <c r="I124" s="253"/>
      <c r="J124" s="253" t="s">
        <v>758</v>
      </c>
      <c r="K124" s="280"/>
    </row>
    <row r="125" spans="2:11" s="1" customFormat="1" ht="5.25" customHeight="1">
      <c r="B125" s="281"/>
      <c r="C125" s="256"/>
      <c r="D125" s="256"/>
      <c r="E125" s="256"/>
      <c r="F125" s="256"/>
      <c r="G125" s="282"/>
      <c r="H125" s="256"/>
      <c r="I125" s="256"/>
      <c r="J125" s="256"/>
      <c r="K125" s="283"/>
    </row>
    <row r="126" spans="2:11" s="1" customFormat="1" ht="15" customHeight="1">
      <c r="B126" s="281"/>
      <c r="C126" s="236" t="s">
        <v>762</v>
      </c>
      <c r="D126" s="258"/>
      <c r="E126" s="258"/>
      <c r="F126" s="259" t="s">
        <v>759</v>
      </c>
      <c r="G126" s="236"/>
      <c r="H126" s="236" t="s">
        <v>799</v>
      </c>
      <c r="I126" s="236" t="s">
        <v>761</v>
      </c>
      <c r="J126" s="236">
        <v>120</v>
      </c>
      <c r="K126" s="284"/>
    </row>
    <row r="127" spans="2:11" s="1" customFormat="1" ht="15" customHeight="1">
      <c r="B127" s="281"/>
      <c r="C127" s="236" t="s">
        <v>808</v>
      </c>
      <c r="D127" s="236"/>
      <c r="E127" s="236"/>
      <c r="F127" s="259" t="s">
        <v>759</v>
      </c>
      <c r="G127" s="236"/>
      <c r="H127" s="236" t="s">
        <v>809</v>
      </c>
      <c r="I127" s="236" t="s">
        <v>761</v>
      </c>
      <c r="J127" s="236" t="s">
        <v>810</v>
      </c>
      <c r="K127" s="284"/>
    </row>
    <row r="128" spans="2:11" s="1" customFormat="1" ht="15" customHeight="1">
      <c r="B128" s="281"/>
      <c r="C128" s="236" t="s">
        <v>707</v>
      </c>
      <c r="D128" s="236"/>
      <c r="E128" s="236"/>
      <c r="F128" s="259" t="s">
        <v>759</v>
      </c>
      <c r="G128" s="236"/>
      <c r="H128" s="236" t="s">
        <v>811</v>
      </c>
      <c r="I128" s="236" t="s">
        <v>761</v>
      </c>
      <c r="J128" s="236" t="s">
        <v>810</v>
      </c>
      <c r="K128" s="284"/>
    </row>
    <row r="129" spans="2:11" s="1" customFormat="1" ht="15" customHeight="1">
      <c r="B129" s="281"/>
      <c r="C129" s="236" t="s">
        <v>770</v>
      </c>
      <c r="D129" s="236"/>
      <c r="E129" s="236"/>
      <c r="F129" s="259" t="s">
        <v>765</v>
      </c>
      <c r="G129" s="236"/>
      <c r="H129" s="236" t="s">
        <v>771</v>
      </c>
      <c r="I129" s="236" t="s">
        <v>761</v>
      </c>
      <c r="J129" s="236">
        <v>15</v>
      </c>
      <c r="K129" s="284"/>
    </row>
    <row r="130" spans="2:11" s="1" customFormat="1" ht="15" customHeight="1">
      <c r="B130" s="281"/>
      <c r="C130" s="262" t="s">
        <v>772</v>
      </c>
      <c r="D130" s="262"/>
      <c r="E130" s="262"/>
      <c r="F130" s="263" t="s">
        <v>765</v>
      </c>
      <c r="G130" s="262"/>
      <c r="H130" s="262" t="s">
        <v>773</v>
      </c>
      <c r="I130" s="262" t="s">
        <v>761</v>
      </c>
      <c r="J130" s="262">
        <v>15</v>
      </c>
      <c r="K130" s="284"/>
    </row>
    <row r="131" spans="2:11" s="1" customFormat="1" ht="15" customHeight="1">
      <c r="B131" s="281"/>
      <c r="C131" s="262" t="s">
        <v>774</v>
      </c>
      <c r="D131" s="262"/>
      <c r="E131" s="262"/>
      <c r="F131" s="263" t="s">
        <v>765</v>
      </c>
      <c r="G131" s="262"/>
      <c r="H131" s="262" t="s">
        <v>775</v>
      </c>
      <c r="I131" s="262" t="s">
        <v>761</v>
      </c>
      <c r="J131" s="262">
        <v>20</v>
      </c>
      <c r="K131" s="284"/>
    </row>
    <row r="132" spans="2:11" s="1" customFormat="1" ht="15" customHeight="1">
      <c r="B132" s="281"/>
      <c r="C132" s="262" t="s">
        <v>776</v>
      </c>
      <c r="D132" s="262"/>
      <c r="E132" s="262"/>
      <c r="F132" s="263" t="s">
        <v>765</v>
      </c>
      <c r="G132" s="262"/>
      <c r="H132" s="262" t="s">
        <v>777</v>
      </c>
      <c r="I132" s="262" t="s">
        <v>761</v>
      </c>
      <c r="J132" s="262">
        <v>20</v>
      </c>
      <c r="K132" s="284"/>
    </row>
    <row r="133" spans="2:11" s="1" customFormat="1" ht="15" customHeight="1">
      <c r="B133" s="281"/>
      <c r="C133" s="236" t="s">
        <v>764</v>
      </c>
      <c r="D133" s="236"/>
      <c r="E133" s="236"/>
      <c r="F133" s="259" t="s">
        <v>765</v>
      </c>
      <c r="G133" s="236"/>
      <c r="H133" s="236" t="s">
        <v>799</v>
      </c>
      <c r="I133" s="236" t="s">
        <v>761</v>
      </c>
      <c r="J133" s="236">
        <v>50</v>
      </c>
      <c r="K133" s="284"/>
    </row>
    <row r="134" spans="2:11" s="1" customFormat="1" ht="15" customHeight="1">
      <c r="B134" s="281"/>
      <c r="C134" s="236" t="s">
        <v>778</v>
      </c>
      <c r="D134" s="236"/>
      <c r="E134" s="236"/>
      <c r="F134" s="259" t="s">
        <v>765</v>
      </c>
      <c r="G134" s="236"/>
      <c r="H134" s="236" t="s">
        <v>799</v>
      </c>
      <c r="I134" s="236" t="s">
        <v>761</v>
      </c>
      <c r="J134" s="236">
        <v>50</v>
      </c>
      <c r="K134" s="284"/>
    </row>
    <row r="135" spans="2:11" s="1" customFormat="1" ht="15" customHeight="1">
      <c r="B135" s="281"/>
      <c r="C135" s="236" t="s">
        <v>784</v>
      </c>
      <c r="D135" s="236"/>
      <c r="E135" s="236"/>
      <c r="F135" s="259" t="s">
        <v>765</v>
      </c>
      <c r="G135" s="236"/>
      <c r="H135" s="236" t="s">
        <v>799</v>
      </c>
      <c r="I135" s="236" t="s">
        <v>761</v>
      </c>
      <c r="J135" s="236">
        <v>50</v>
      </c>
      <c r="K135" s="284"/>
    </row>
    <row r="136" spans="2:11" s="1" customFormat="1" ht="15" customHeight="1">
      <c r="B136" s="281"/>
      <c r="C136" s="236" t="s">
        <v>786</v>
      </c>
      <c r="D136" s="236"/>
      <c r="E136" s="236"/>
      <c r="F136" s="259" t="s">
        <v>765</v>
      </c>
      <c r="G136" s="236"/>
      <c r="H136" s="236" t="s">
        <v>799</v>
      </c>
      <c r="I136" s="236" t="s">
        <v>761</v>
      </c>
      <c r="J136" s="236">
        <v>50</v>
      </c>
      <c r="K136" s="284"/>
    </row>
    <row r="137" spans="2:11" s="1" customFormat="1" ht="15" customHeight="1">
      <c r="B137" s="281"/>
      <c r="C137" s="236" t="s">
        <v>787</v>
      </c>
      <c r="D137" s="236"/>
      <c r="E137" s="236"/>
      <c r="F137" s="259" t="s">
        <v>765</v>
      </c>
      <c r="G137" s="236"/>
      <c r="H137" s="236" t="s">
        <v>812</v>
      </c>
      <c r="I137" s="236" t="s">
        <v>761</v>
      </c>
      <c r="J137" s="236">
        <v>255</v>
      </c>
      <c r="K137" s="284"/>
    </row>
    <row r="138" spans="2:11" s="1" customFormat="1" ht="15" customHeight="1">
      <c r="B138" s="281"/>
      <c r="C138" s="236" t="s">
        <v>789</v>
      </c>
      <c r="D138" s="236"/>
      <c r="E138" s="236"/>
      <c r="F138" s="259" t="s">
        <v>759</v>
      </c>
      <c r="G138" s="236"/>
      <c r="H138" s="236" t="s">
        <v>813</v>
      </c>
      <c r="I138" s="236" t="s">
        <v>791</v>
      </c>
      <c r="J138" s="236"/>
      <c r="K138" s="284"/>
    </row>
    <row r="139" spans="2:11" s="1" customFormat="1" ht="15" customHeight="1">
      <c r="B139" s="281"/>
      <c r="C139" s="236" t="s">
        <v>792</v>
      </c>
      <c r="D139" s="236"/>
      <c r="E139" s="236"/>
      <c r="F139" s="259" t="s">
        <v>759</v>
      </c>
      <c r="G139" s="236"/>
      <c r="H139" s="236" t="s">
        <v>814</v>
      </c>
      <c r="I139" s="236" t="s">
        <v>794</v>
      </c>
      <c r="J139" s="236"/>
      <c r="K139" s="284"/>
    </row>
    <row r="140" spans="2:11" s="1" customFormat="1" ht="15" customHeight="1">
      <c r="B140" s="281"/>
      <c r="C140" s="236" t="s">
        <v>795</v>
      </c>
      <c r="D140" s="236"/>
      <c r="E140" s="236"/>
      <c r="F140" s="259" t="s">
        <v>759</v>
      </c>
      <c r="G140" s="236"/>
      <c r="H140" s="236" t="s">
        <v>795</v>
      </c>
      <c r="I140" s="236" t="s">
        <v>794</v>
      </c>
      <c r="J140" s="236"/>
      <c r="K140" s="284"/>
    </row>
    <row r="141" spans="2:11" s="1" customFormat="1" ht="15" customHeight="1">
      <c r="B141" s="281"/>
      <c r="C141" s="236" t="s">
        <v>38</v>
      </c>
      <c r="D141" s="236"/>
      <c r="E141" s="236"/>
      <c r="F141" s="259" t="s">
        <v>759</v>
      </c>
      <c r="G141" s="236"/>
      <c r="H141" s="236" t="s">
        <v>815</v>
      </c>
      <c r="I141" s="236" t="s">
        <v>794</v>
      </c>
      <c r="J141" s="236"/>
      <c r="K141" s="284"/>
    </row>
    <row r="142" spans="2:11" s="1" customFormat="1" ht="15" customHeight="1">
      <c r="B142" s="281"/>
      <c r="C142" s="236" t="s">
        <v>816</v>
      </c>
      <c r="D142" s="236"/>
      <c r="E142" s="236"/>
      <c r="F142" s="259" t="s">
        <v>759</v>
      </c>
      <c r="G142" s="236"/>
      <c r="H142" s="236" t="s">
        <v>817</v>
      </c>
      <c r="I142" s="236" t="s">
        <v>794</v>
      </c>
      <c r="J142" s="236"/>
      <c r="K142" s="284"/>
    </row>
    <row r="143" spans="2:11" s="1" customFormat="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pans="2:11" s="1" customFormat="1" ht="18.75" customHeight="1">
      <c r="B144" s="272"/>
      <c r="C144" s="272"/>
      <c r="D144" s="272"/>
      <c r="E144" s="272"/>
      <c r="F144" s="273"/>
      <c r="G144" s="272"/>
      <c r="H144" s="272"/>
      <c r="I144" s="272"/>
      <c r="J144" s="272"/>
      <c r="K144" s="272"/>
    </row>
    <row r="145" spans="2:11" s="1" customFormat="1" ht="18.75" customHeight="1"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</row>
    <row r="146" spans="2:11" s="1" customFormat="1" ht="7.5" customHeight="1">
      <c r="B146" s="245"/>
      <c r="C146" s="246"/>
      <c r="D146" s="246"/>
      <c r="E146" s="246"/>
      <c r="F146" s="246"/>
      <c r="G146" s="246"/>
      <c r="H146" s="246"/>
      <c r="I146" s="246"/>
      <c r="J146" s="246"/>
      <c r="K146" s="247"/>
    </row>
    <row r="147" spans="2:11" s="1" customFormat="1" ht="45" customHeight="1">
      <c r="B147" s="248"/>
      <c r="C147" s="249" t="s">
        <v>818</v>
      </c>
      <c r="D147" s="249"/>
      <c r="E147" s="249"/>
      <c r="F147" s="249"/>
      <c r="G147" s="249"/>
      <c r="H147" s="249"/>
      <c r="I147" s="249"/>
      <c r="J147" s="249"/>
      <c r="K147" s="250"/>
    </row>
    <row r="148" spans="2:11" s="1" customFormat="1" ht="17.25" customHeight="1">
      <c r="B148" s="248"/>
      <c r="C148" s="251" t="s">
        <v>753</v>
      </c>
      <c r="D148" s="251"/>
      <c r="E148" s="251"/>
      <c r="F148" s="251" t="s">
        <v>754</v>
      </c>
      <c r="G148" s="252"/>
      <c r="H148" s="251" t="s">
        <v>54</v>
      </c>
      <c r="I148" s="251" t="s">
        <v>57</v>
      </c>
      <c r="J148" s="251" t="s">
        <v>755</v>
      </c>
      <c r="K148" s="250"/>
    </row>
    <row r="149" spans="2:11" s="1" customFormat="1" ht="17.25" customHeight="1">
      <c r="B149" s="248"/>
      <c r="C149" s="253" t="s">
        <v>756</v>
      </c>
      <c r="D149" s="253"/>
      <c r="E149" s="253"/>
      <c r="F149" s="254" t="s">
        <v>757</v>
      </c>
      <c r="G149" s="255"/>
      <c r="H149" s="253"/>
      <c r="I149" s="253"/>
      <c r="J149" s="253" t="s">
        <v>758</v>
      </c>
      <c r="K149" s="250"/>
    </row>
    <row r="150" spans="2:11" s="1" customFormat="1" ht="5.25" customHeight="1">
      <c r="B150" s="261"/>
      <c r="C150" s="256"/>
      <c r="D150" s="256"/>
      <c r="E150" s="256"/>
      <c r="F150" s="256"/>
      <c r="G150" s="257"/>
      <c r="H150" s="256"/>
      <c r="I150" s="256"/>
      <c r="J150" s="256"/>
      <c r="K150" s="284"/>
    </row>
    <row r="151" spans="2:11" s="1" customFormat="1" ht="15" customHeight="1">
      <c r="B151" s="261"/>
      <c r="C151" s="288" t="s">
        <v>762</v>
      </c>
      <c r="D151" s="236"/>
      <c r="E151" s="236"/>
      <c r="F151" s="289" t="s">
        <v>759</v>
      </c>
      <c r="G151" s="236"/>
      <c r="H151" s="288" t="s">
        <v>799</v>
      </c>
      <c r="I151" s="288" t="s">
        <v>761</v>
      </c>
      <c r="J151" s="288">
        <v>120</v>
      </c>
      <c r="K151" s="284"/>
    </row>
    <row r="152" spans="2:11" s="1" customFormat="1" ht="15" customHeight="1">
      <c r="B152" s="261"/>
      <c r="C152" s="288" t="s">
        <v>808</v>
      </c>
      <c r="D152" s="236"/>
      <c r="E152" s="236"/>
      <c r="F152" s="289" t="s">
        <v>759</v>
      </c>
      <c r="G152" s="236"/>
      <c r="H152" s="288" t="s">
        <v>819</v>
      </c>
      <c r="I152" s="288" t="s">
        <v>761</v>
      </c>
      <c r="J152" s="288" t="s">
        <v>810</v>
      </c>
      <c r="K152" s="284"/>
    </row>
    <row r="153" spans="2:11" s="1" customFormat="1" ht="15" customHeight="1">
      <c r="B153" s="261"/>
      <c r="C153" s="288" t="s">
        <v>707</v>
      </c>
      <c r="D153" s="236"/>
      <c r="E153" s="236"/>
      <c r="F153" s="289" t="s">
        <v>759</v>
      </c>
      <c r="G153" s="236"/>
      <c r="H153" s="288" t="s">
        <v>820</v>
      </c>
      <c r="I153" s="288" t="s">
        <v>761</v>
      </c>
      <c r="J153" s="288" t="s">
        <v>810</v>
      </c>
      <c r="K153" s="284"/>
    </row>
    <row r="154" spans="2:11" s="1" customFormat="1" ht="15" customHeight="1">
      <c r="B154" s="261"/>
      <c r="C154" s="288" t="s">
        <v>764</v>
      </c>
      <c r="D154" s="236"/>
      <c r="E154" s="236"/>
      <c r="F154" s="289" t="s">
        <v>765</v>
      </c>
      <c r="G154" s="236"/>
      <c r="H154" s="288" t="s">
        <v>799</v>
      </c>
      <c r="I154" s="288" t="s">
        <v>761</v>
      </c>
      <c r="J154" s="288">
        <v>50</v>
      </c>
      <c r="K154" s="284"/>
    </row>
    <row r="155" spans="2:11" s="1" customFormat="1" ht="15" customHeight="1">
      <c r="B155" s="261"/>
      <c r="C155" s="288" t="s">
        <v>767</v>
      </c>
      <c r="D155" s="236"/>
      <c r="E155" s="236"/>
      <c r="F155" s="289" t="s">
        <v>759</v>
      </c>
      <c r="G155" s="236"/>
      <c r="H155" s="288" t="s">
        <v>799</v>
      </c>
      <c r="I155" s="288" t="s">
        <v>769</v>
      </c>
      <c r="J155" s="288"/>
      <c r="K155" s="284"/>
    </row>
    <row r="156" spans="2:11" s="1" customFormat="1" ht="15" customHeight="1">
      <c r="B156" s="261"/>
      <c r="C156" s="288" t="s">
        <v>778</v>
      </c>
      <c r="D156" s="236"/>
      <c r="E156" s="236"/>
      <c r="F156" s="289" t="s">
        <v>765</v>
      </c>
      <c r="G156" s="236"/>
      <c r="H156" s="288" t="s">
        <v>799</v>
      </c>
      <c r="I156" s="288" t="s">
        <v>761</v>
      </c>
      <c r="J156" s="288">
        <v>50</v>
      </c>
      <c r="K156" s="284"/>
    </row>
    <row r="157" spans="2:11" s="1" customFormat="1" ht="15" customHeight="1">
      <c r="B157" s="261"/>
      <c r="C157" s="288" t="s">
        <v>786</v>
      </c>
      <c r="D157" s="236"/>
      <c r="E157" s="236"/>
      <c r="F157" s="289" t="s">
        <v>765</v>
      </c>
      <c r="G157" s="236"/>
      <c r="H157" s="288" t="s">
        <v>799</v>
      </c>
      <c r="I157" s="288" t="s">
        <v>761</v>
      </c>
      <c r="J157" s="288">
        <v>50</v>
      </c>
      <c r="K157" s="284"/>
    </row>
    <row r="158" spans="2:11" s="1" customFormat="1" ht="15" customHeight="1">
      <c r="B158" s="261"/>
      <c r="C158" s="288" t="s">
        <v>784</v>
      </c>
      <c r="D158" s="236"/>
      <c r="E158" s="236"/>
      <c r="F158" s="289" t="s">
        <v>765</v>
      </c>
      <c r="G158" s="236"/>
      <c r="H158" s="288" t="s">
        <v>799</v>
      </c>
      <c r="I158" s="288" t="s">
        <v>761</v>
      </c>
      <c r="J158" s="288">
        <v>50</v>
      </c>
      <c r="K158" s="284"/>
    </row>
    <row r="159" spans="2:11" s="1" customFormat="1" ht="15" customHeight="1">
      <c r="B159" s="261"/>
      <c r="C159" s="288" t="s">
        <v>90</v>
      </c>
      <c r="D159" s="236"/>
      <c r="E159" s="236"/>
      <c r="F159" s="289" t="s">
        <v>759</v>
      </c>
      <c r="G159" s="236"/>
      <c r="H159" s="288" t="s">
        <v>821</v>
      </c>
      <c r="I159" s="288" t="s">
        <v>761</v>
      </c>
      <c r="J159" s="288" t="s">
        <v>822</v>
      </c>
      <c r="K159" s="284"/>
    </row>
    <row r="160" spans="2:11" s="1" customFormat="1" ht="15" customHeight="1">
      <c r="B160" s="261"/>
      <c r="C160" s="288" t="s">
        <v>823</v>
      </c>
      <c r="D160" s="236"/>
      <c r="E160" s="236"/>
      <c r="F160" s="289" t="s">
        <v>759</v>
      </c>
      <c r="G160" s="236"/>
      <c r="H160" s="288" t="s">
        <v>824</v>
      </c>
      <c r="I160" s="288" t="s">
        <v>794</v>
      </c>
      <c r="J160" s="288"/>
      <c r="K160" s="284"/>
    </row>
    <row r="161" spans="2:11" s="1" customFormat="1" ht="15" customHeight="1">
      <c r="B161" s="290"/>
      <c r="C161" s="270"/>
      <c r="D161" s="270"/>
      <c r="E161" s="270"/>
      <c r="F161" s="270"/>
      <c r="G161" s="270"/>
      <c r="H161" s="270"/>
      <c r="I161" s="270"/>
      <c r="J161" s="270"/>
      <c r="K161" s="291"/>
    </row>
    <row r="162" spans="2:11" s="1" customFormat="1" ht="18.75" customHeight="1">
      <c r="B162" s="272"/>
      <c r="C162" s="282"/>
      <c r="D162" s="282"/>
      <c r="E162" s="282"/>
      <c r="F162" s="292"/>
      <c r="G162" s="282"/>
      <c r="H162" s="282"/>
      <c r="I162" s="282"/>
      <c r="J162" s="282"/>
      <c r="K162" s="272"/>
    </row>
    <row r="163" spans="2:11" s="1" customFormat="1" ht="18.75" customHeight="1"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</row>
    <row r="164" spans="2:11" s="1" customFormat="1" ht="7.5" customHeight="1">
      <c r="B164" s="223"/>
      <c r="C164" s="224"/>
      <c r="D164" s="224"/>
      <c r="E164" s="224"/>
      <c r="F164" s="224"/>
      <c r="G164" s="224"/>
      <c r="H164" s="224"/>
      <c r="I164" s="224"/>
      <c r="J164" s="224"/>
      <c r="K164" s="225"/>
    </row>
    <row r="165" spans="2:11" s="1" customFormat="1" ht="45" customHeight="1">
      <c r="B165" s="226"/>
      <c r="C165" s="227" t="s">
        <v>825</v>
      </c>
      <c r="D165" s="227"/>
      <c r="E165" s="227"/>
      <c r="F165" s="227"/>
      <c r="G165" s="227"/>
      <c r="H165" s="227"/>
      <c r="I165" s="227"/>
      <c r="J165" s="227"/>
      <c r="K165" s="228"/>
    </row>
    <row r="166" spans="2:11" s="1" customFormat="1" ht="17.25" customHeight="1">
      <c r="B166" s="226"/>
      <c r="C166" s="251" t="s">
        <v>753</v>
      </c>
      <c r="D166" s="251"/>
      <c r="E166" s="251"/>
      <c r="F166" s="251" t="s">
        <v>754</v>
      </c>
      <c r="G166" s="293"/>
      <c r="H166" s="294" t="s">
        <v>54</v>
      </c>
      <c r="I166" s="294" t="s">
        <v>57</v>
      </c>
      <c r="J166" s="251" t="s">
        <v>755</v>
      </c>
      <c r="K166" s="228"/>
    </row>
    <row r="167" spans="2:11" s="1" customFormat="1" ht="17.25" customHeight="1">
      <c r="B167" s="229"/>
      <c r="C167" s="253" t="s">
        <v>756</v>
      </c>
      <c r="D167" s="253"/>
      <c r="E167" s="253"/>
      <c r="F167" s="254" t="s">
        <v>757</v>
      </c>
      <c r="G167" s="295"/>
      <c r="H167" s="296"/>
      <c r="I167" s="296"/>
      <c r="J167" s="253" t="s">
        <v>758</v>
      </c>
      <c r="K167" s="231"/>
    </row>
    <row r="168" spans="2:11" s="1" customFormat="1" ht="5.25" customHeight="1">
      <c r="B168" s="261"/>
      <c r="C168" s="256"/>
      <c r="D168" s="256"/>
      <c r="E168" s="256"/>
      <c r="F168" s="256"/>
      <c r="G168" s="257"/>
      <c r="H168" s="256"/>
      <c r="I168" s="256"/>
      <c r="J168" s="256"/>
      <c r="K168" s="284"/>
    </row>
    <row r="169" spans="2:11" s="1" customFormat="1" ht="15" customHeight="1">
      <c r="B169" s="261"/>
      <c r="C169" s="236" t="s">
        <v>762</v>
      </c>
      <c r="D169" s="236"/>
      <c r="E169" s="236"/>
      <c r="F169" s="259" t="s">
        <v>759</v>
      </c>
      <c r="G169" s="236"/>
      <c r="H169" s="236" t="s">
        <v>799</v>
      </c>
      <c r="I169" s="236" t="s">
        <v>761</v>
      </c>
      <c r="J169" s="236">
        <v>120</v>
      </c>
      <c r="K169" s="284"/>
    </row>
    <row r="170" spans="2:11" s="1" customFormat="1" ht="15" customHeight="1">
      <c r="B170" s="261"/>
      <c r="C170" s="236" t="s">
        <v>808</v>
      </c>
      <c r="D170" s="236"/>
      <c r="E170" s="236"/>
      <c r="F170" s="259" t="s">
        <v>759</v>
      </c>
      <c r="G170" s="236"/>
      <c r="H170" s="236" t="s">
        <v>809</v>
      </c>
      <c r="I170" s="236" t="s">
        <v>761</v>
      </c>
      <c r="J170" s="236" t="s">
        <v>810</v>
      </c>
      <c r="K170" s="284"/>
    </row>
    <row r="171" spans="2:11" s="1" customFormat="1" ht="15" customHeight="1">
      <c r="B171" s="261"/>
      <c r="C171" s="236" t="s">
        <v>707</v>
      </c>
      <c r="D171" s="236"/>
      <c r="E171" s="236"/>
      <c r="F171" s="259" t="s">
        <v>759</v>
      </c>
      <c r="G171" s="236"/>
      <c r="H171" s="236" t="s">
        <v>826</v>
      </c>
      <c r="I171" s="236" t="s">
        <v>761</v>
      </c>
      <c r="J171" s="236" t="s">
        <v>810</v>
      </c>
      <c r="K171" s="284"/>
    </row>
    <row r="172" spans="2:11" s="1" customFormat="1" ht="15" customHeight="1">
      <c r="B172" s="261"/>
      <c r="C172" s="236" t="s">
        <v>764</v>
      </c>
      <c r="D172" s="236"/>
      <c r="E172" s="236"/>
      <c r="F172" s="259" t="s">
        <v>765</v>
      </c>
      <c r="G172" s="236"/>
      <c r="H172" s="236" t="s">
        <v>826</v>
      </c>
      <c r="I172" s="236" t="s">
        <v>761</v>
      </c>
      <c r="J172" s="236">
        <v>50</v>
      </c>
      <c r="K172" s="284"/>
    </row>
    <row r="173" spans="2:11" s="1" customFormat="1" ht="15" customHeight="1">
      <c r="B173" s="261"/>
      <c r="C173" s="236" t="s">
        <v>767</v>
      </c>
      <c r="D173" s="236"/>
      <c r="E173" s="236"/>
      <c r="F173" s="259" t="s">
        <v>759</v>
      </c>
      <c r="G173" s="236"/>
      <c r="H173" s="236" t="s">
        <v>826</v>
      </c>
      <c r="I173" s="236" t="s">
        <v>769</v>
      </c>
      <c r="J173" s="236"/>
      <c r="K173" s="284"/>
    </row>
    <row r="174" spans="2:11" s="1" customFormat="1" ht="15" customHeight="1">
      <c r="B174" s="261"/>
      <c r="C174" s="236" t="s">
        <v>778</v>
      </c>
      <c r="D174" s="236"/>
      <c r="E174" s="236"/>
      <c r="F174" s="259" t="s">
        <v>765</v>
      </c>
      <c r="G174" s="236"/>
      <c r="H174" s="236" t="s">
        <v>826</v>
      </c>
      <c r="I174" s="236" t="s">
        <v>761</v>
      </c>
      <c r="J174" s="236">
        <v>50</v>
      </c>
      <c r="K174" s="284"/>
    </row>
    <row r="175" spans="2:11" s="1" customFormat="1" ht="15" customHeight="1">
      <c r="B175" s="261"/>
      <c r="C175" s="236" t="s">
        <v>786</v>
      </c>
      <c r="D175" s="236"/>
      <c r="E175" s="236"/>
      <c r="F175" s="259" t="s">
        <v>765</v>
      </c>
      <c r="G175" s="236"/>
      <c r="H175" s="236" t="s">
        <v>826</v>
      </c>
      <c r="I175" s="236" t="s">
        <v>761</v>
      </c>
      <c r="J175" s="236">
        <v>50</v>
      </c>
      <c r="K175" s="284"/>
    </row>
    <row r="176" spans="2:11" s="1" customFormat="1" ht="15" customHeight="1">
      <c r="B176" s="261"/>
      <c r="C176" s="236" t="s">
        <v>784</v>
      </c>
      <c r="D176" s="236"/>
      <c r="E176" s="236"/>
      <c r="F176" s="259" t="s">
        <v>765</v>
      </c>
      <c r="G176" s="236"/>
      <c r="H176" s="236" t="s">
        <v>826</v>
      </c>
      <c r="I176" s="236" t="s">
        <v>761</v>
      </c>
      <c r="J176" s="236">
        <v>50</v>
      </c>
      <c r="K176" s="284"/>
    </row>
    <row r="177" spans="2:11" s="1" customFormat="1" ht="15" customHeight="1">
      <c r="B177" s="261"/>
      <c r="C177" s="236" t="s">
        <v>107</v>
      </c>
      <c r="D177" s="236"/>
      <c r="E177" s="236"/>
      <c r="F177" s="259" t="s">
        <v>759</v>
      </c>
      <c r="G177" s="236"/>
      <c r="H177" s="236" t="s">
        <v>827</v>
      </c>
      <c r="I177" s="236" t="s">
        <v>828</v>
      </c>
      <c r="J177" s="236"/>
      <c r="K177" s="284"/>
    </row>
    <row r="178" spans="2:11" s="1" customFormat="1" ht="15" customHeight="1">
      <c r="B178" s="261"/>
      <c r="C178" s="236" t="s">
        <v>57</v>
      </c>
      <c r="D178" s="236"/>
      <c r="E178" s="236"/>
      <c r="F178" s="259" t="s">
        <v>759</v>
      </c>
      <c r="G178" s="236"/>
      <c r="H178" s="236" t="s">
        <v>829</v>
      </c>
      <c r="I178" s="236" t="s">
        <v>830</v>
      </c>
      <c r="J178" s="236">
        <v>1</v>
      </c>
      <c r="K178" s="284"/>
    </row>
    <row r="179" spans="2:11" s="1" customFormat="1" ht="15" customHeight="1">
      <c r="B179" s="261"/>
      <c r="C179" s="236" t="s">
        <v>53</v>
      </c>
      <c r="D179" s="236"/>
      <c r="E179" s="236"/>
      <c r="F179" s="259" t="s">
        <v>759</v>
      </c>
      <c r="G179" s="236"/>
      <c r="H179" s="236" t="s">
        <v>831</v>
      </c>
      <c r="I179" s="236" t="s">
        <v>761</v>
      </c>
      <c r="J179" s="236">
        <v>20</v>
      </c>
      <c r="K179" s="284"/>
    </row>
    <row r="180" spans="2:11" s="1" customFormat="1" ht="15" customHeight="1">
      <c r="B180" s="261"/>
      <c r="C180" s="236" t="s">
        <v>54</v>
      </c>
      <c r="D180" s="236"/>
      <c r="E180" s="236"/>
      <c r="F180" s="259" t="s">
        <v>759</v>
      </c>
      <c r="G180" s="236"/>
      <c r="H180" s="236" t="s">
        <v>832</v>
      </c>
      <c r="I180" s="236" t="s">
        <v>761</v>
      </c>
      <c r="J180" s="236">
        <v>255</v>
      </c>
      <c r="K180" s="284"/>
    </row>
    <row r="181" spans="2:11" s="1" customFormat="1" ht="15" customHeight="1">
      <c r="B181" s="261"/>
      <c r="C181" s="236" t="s">
        <v>108</v>
      </c>
      <c r="D181" s="236"/>
      <c r="E181" s="236"/>
      <c r="F181" s="259" t="s">
        <v>759</v>
      </c>
      <c r="G181" s="236"/>
      <c r="H181" s="236" t="s">
        <v>723</v>
      </c>
      <c r="I181" s="236" t="s">
        <v>761</v>
      </c>
      <c r="J181" s="236">
        <v>10</v>
      </c>
      <c r="K181" s="284"/>
    </row>
    <row r="182" spans="2:11" s="1" customFormat="1" ht="15" customHeight="1">
      <c r="B182" s="261"/>
      <c r="C182" s="236" t="s">
        <v>109</v>
      </c>
      <c r="D182" s="236"/>
      <c r="E182" s="236"/>
      <c r="F182" s="259" t="s">
        <v>759</v>
      </c>
      <c r="G182" s="236"/>
      <c r="H182" s="236" t="s">
        <v>833</v>
      </c>
      <c r="I182" s="236" t="s">
        <v>794</v>
      </c>
      <c r="J182" s="236"/>
      <c r="K182" s="284"/>
    </row>
    <row r="183" spans="2:11" s="1" customFormat="1" ht="15" customHeight="1">
      <c r="B183" s="261"/>
      <c r="C183" s="236" t="s">
        <v>834</v>
      </c>
      <c r="D183" s="236"/>
      <c r="E183" s="236"/>
      <c r="F183" s="259" t="s">
        <v>759</v>
      </c>
      <c r="G183" s="236"/>
      <c r="H183" s="236" t="s">
        <v>835</v>
      </c>
      <c r="I183" s="236" t="s">
        <v>794</v>
      </c>
      <c r="J183" s="236"/>
      <c r="K183" s="284"/>
    </row>
    <row r="184" spans="2:11" s="1" customFormat="1" ht="15" customHeight="1">
      <c r="B184" s="261"/>
      <c r="C184" s="236" t="s">
        <v>823</v>
      </c>
      <c r="D184" s="236"/>
      <c r="E184" s="236"/>
      <c r="F184" s="259" t="s">
        <v>759</v>
      </c>
      <c r="G184" s="236"/>
      <c r="H184" s="236" t="s">
        <v>836</v>
      </c>
      <c r="I184" s="236" t="s">
        <v>794</v>
      </c>
      <c r="J184" s="236"/>
      <c r="K184" s="284"/>
    </row>
    <row r="185" spans="2:11" s="1" customFormat="1" ht="15" customHeight="1">
      <c r="B185" s="261"/>
      <c r="C185" s="236" t="s">
        <v>111</v>
      </c>
      <c r="D185" s="236"/>
      <c r="E185" s="236"/>
      <c r="F185" s="259" t="s">
        <v>765</v>
      </c>
      <c r="G185" s="236"/>
      <c r="H185" s="236" t="s">
        <v>837</v>
      </c>
      <c r="I185" s="236" t="s">
        <v>761</v>
      </c>
      <c r="J185" s="236">
        <v>50</v>
      </c>
      <c r="K185" s="284"/>
    </row>
    <row r="186" spans="2:11" s="1" customFormat="1" ht="15" customHeight="1">
      <c r="B186" s="261"/>
      <c r="C186" s="236" t="s">
        <v>838</v>
      </c>
      <c r="D186" s="236"/>
      <c r="E186" s="236"/>
      <c r="F186" s="259" t="s">
        <v>765</v>
      </c>
      <c r="G186" s="236"/>
      <c r="H186" s="236" t="s">
        <v>839</v>
      </c>
      <c r="I186" s="236" t="s">
        <v>840</v>
      </c>
      <c r="J186" s="236"/>
      <c r="K186" s="284"/>
    </row>
    <row r="187" spans="2:11" s="1" customFormat="1" ht="15" customHeight="1">
      <c r="B187" s="261"/>
      <c r="C187" s="236" t="s">
        <v>841</v>
      </c>
      <c r="D187" s="236"/>
      <c r="E187" s="236"/>
      <c r="F187" s="259" t="s">
        <v>765</v>
      </c>
      <c r="G187" s="236"/>
      <c r="H187" s="236" t="s">
        <v>842</v>
      </c>
      <c r="I187" s="236" t="s">
        <v>840</v>
      </c>
      <c r="J187" s="236"/>
      <c r="K187" s="284"/>
    </row>
    <row r="188" spans="2:11" s="1" customFormat="1" ht="15" customHeight="1">
      <c r="B188" s="261"/>
      <c r="C188" s="236" t="s">
        <v>843</v>
      </c>
      <c r="D188" s="236"/>
      <c r="E188" s="236"/>
      <c r="F188" s="259" t="s">
        <v>765</v>
      </c>
      <c r="G188" s="236"/>
      <c r="H188" s="236" t="s">
        <v>844</v>
      </c>
      <c r="I188" s="236" t="s">
        <v>840</v>
      </c>
      <c r="J188" s="236"/>
      <c r="K188" s="284"/>
    </row>
    <row r="189" spans="2:11" s="1" customFormat="1" ht="15" customHeight="1">
      <c r="B189" s="261"/>
      <c r="C189" s="297" t="s">
        <v>845</v>
      </c>
      <c r="D189" s="236"/>
      <c r="E189" s="236"/>
      <c r="F189" s="259" t="s">
        <v>765</v>
      </c>
      <c r="G189" s="236"/>
      <c r="H189" s="236" t="s">
        <v>846</v>
      </c>
      <c r="I189" s="236" t="s">
        <v>847</v>
      </c>
      <c r="J189" s="298" t="s">
        <v>848</v>
      </c>
      <c r="K189" s="284"/>
    </row>
    <row r="190" spans="2:11" s="1" customFormat="1" ht="15" customHeight="1">
      <c r="B190" s="261"/>
      <c r="C190" s="297" t="s">
        <v>42</v>
      </c>
      <c r="D190" s="236"/>
      <c r="E190" s="236"/>
      <c r="F190" s="259" t="s">
        <v>759</v>
      </c>
      <c r="G190" s="236"/>
      <c r="H190" s="233" t="s">
        <v>849</v>
      </c>
      <c r="I190" s="236" t="s">
        <v>850</v>
      </c>
      <c r="J190" s="236"/>
      <c r="K190" s="284"/>
    </row>
    <row r="191" spans="2:11" s="1" customFormat="1" ht="15" customHeight="1">
      <c r="B191" s="261"/>
      <c r="C191" s="297" t="s">
        <v>851</v>
      </c>
      <c r="D191" s="236"/>
      <c r="E191" s="236"/>
      <c r="F191" s="259" t="s">
        <v>759</v>
      </c>
      <c r="G191" s="236"/>
      <c r="H191" s="236" t="s">
        <v>852</v>
      </c>
      <c r="I191" s="236" t="s">
        <v>794</v>
      </c>
      <c r="J191" s="236"/>
      <c r="K191" s="284"/>
    </row>
    <row r="192" spans="2:11" s="1" customFormat="1" ht="15" customHeight="1">
      <c r="B192" s="261"/>
      <c r="C192" s="297" t="s">
        <v>853</v>
      </c>
      <c r="D192" s="236"/>
      <c r="E192" s="236"/>
      <c r="F192" s="259" t="s">
        <v>759</v>
      </c>
      <c r="G192" s="236"/>
      <c r="H192" s="236" t="s">
        <v>854</v>
      </c>
      <c r="I192" s="236" t="s">
        <v>794</v>
      </c>
      <c r="J192" s="236"/>
      <c r="K192" s="284"/>
    </row>
    <row r="193" spans="2:11" s="1" customFormat="1" ht="15" customHeight="1">
      <c r="B193" s="261"/>
      <c r="C193" s="297" t="s">
        <v>855</v>
      </c>
      <c r="D193" s="236"/>
      <c r="E193" s="236"/>
      <c r="F193" s="259" t="s">
        <v>765</v>
      </c>
      <c r="G193" s="236"/>
      <c r="H193" s="236" t="s">
        <v>856</v>
      </c>
      <c r="I193" s="236" t="s">
        <v>794</v>
      </c>
      <c r="J193" s="236"/>
      <c r="K193" s="284"/>
    </row>
    <row r="194" spans="2:11" s="1" customFormat="1" ht="15" customHeight="1">
      <c r="B194" s="290"/>
      <c r="C194" s="299"/>
      <c r="D194" s="270"/>
      <c r="E194" s="270"/>
      <c r="F194" s="270"/>
      <c r="G194" s="270"/>
      <c r="H194" s="270"/>
      <c r="I194" s="270"/>
      <c r="J194" s="270"/>
      <c r="K194" s="291"/>
    </row>
    <row r="195" spans="2:11" s="1" customFormat="1" ht="18.75" customHeight="1">
      <c r="B195" s="272"/>
      <c r="C195" s="282"/>
      <c r="D195" s="282"/>
      <c r="E195" s="282"/>
      <c r="F195" s="292"/>
      <c r="G195" s="282"/>
      <c r="H195" s="282"/>
      <c r="I195" s="282"/>
      <c r="J195" s="282"/>
      <c r="K195" s="272"/>
    </row>
    <row r="196" spans="2:11" s="1" customFormat="1" ht="18.75" customHeight="1">
      <c r="B196" s="272"/>
      <c r="C196" s="282"/>
      <c r="D196" s="282"/>
      <c r="E196" s="282"/>
      <c r="F196" s="292"/>
      <c r="G196" s="282"/>
      <c r="H196" s="282"/>
      <c r="I196" s="282"/>
      <c r="J196" s="282"/>
      <c r="K196" s="272"/>
    </row>
    <row r="197" spans="2:11" s="1" customFormat="1" ht="18.75" customHeight="1">
      <c r="B197" s="244"/>
      <c r="C197" s="244"/>
      <c r="D197" s="244"/>
      <c r="E197" s="244"/>
      <c r="F197" s="244"/>
      <c r="G197" s="244"/>
      <c r="H197" s="244"/>
      <c r="I197" s="244"/>
      <c r="J197" s="244"/>
      <c r="K197" s="244"/>
    </row>
    <row r="198" spans="2:11" s="1" customFormat="1" ht="13.5">
      <c r="B198" s="223"/>
      <c r="C198" s="224"/>
      <c r="D198" s="224"/>
      <c r="E198" s="224"/>
      <c r="F198" s="224"/>
      <c r="G198" s="224"/>
      <c r="H198" s="224"/>
      <c r="I198" s="224"/>
      <c r="J198" s="224"/>
      <c r="K198" s="225"/>
    </row>
    <row r="199" spans="2:11" s="1" customFormat="1" ht="21">
      <c r="B199" s="226"/>
      <c r="C199" s="227" t="s">
        <v>857</v>
      </c>
      <c r="D199" s="227"/>
      <c r="E199" s="227"/>
      <c r="F199" s="227"/>
      <c r="G199" s="227"/>
      <c r="H199" s="227"/>
      <c r="I199" s="227"/>
      <c r="J199" s="227"/>
      <c r="K199" s="228"/>
    </row>
    <row r="200" spans="2:11" s="1" customFormat="1" ht="25.5" customHeight="1">
      <c r="B200" s="226"/>
      <c r="C200" s="300" t="s">
        <v>858</v>
      </c>
      <c r="D200" s="300"/>
      <c r="E200" s="300"/>
      <c r="F200" s="300" t="s">
        <v>859</v>
      </c>
      <c r="G200" s="301"/>
      <c r="H200" s="300" t="s">
        <v>860</v>
      </c>
      <c r="I200" s="300"/>
      <c r="J200" s="300"/>
      <c r="K200" s="228"/>
    </row>
    <row r="201" spans="2:11" s="1" customFormat="1" ht="5.25" customHeight="1">
      <c r="B201" s="261"/>
      <c r="C201" s="256"/>
      <c r="D201" s="256"/>
      <c r="E201" s="256"/>
      <c r="F201" s="256"/>
      <c r="G201" s="282"/>
      <c r="H201" s="256"/>
      <c r="I201" s="256"/>
      <c r="J201" s="256"/>
      <c r="K201" s="284"/>
    </row>
    <row r="202" spans="2:11" s="1" customFormat="1" ht="15" customHeight="1">
      <c r="B202" s="261"/>
      <c r="C202" s="236" t="s">
        <v>850</v>
      </c>
      <c r="D202" s="236"/>
      <c r="E202" s="236"/>
      <c r="F202" s="259" t="s">
        <v>43</v>
      </c>
      <c r="G202" s="236"/>
      <c r="H202" s="236" t="s">
        <v>861</v>
      </c>
      <c r="I202" s="236"/>
      <c r="J202" s="236"/>
      <c r="K202" s="284"/>
    </row>
    <row r="203" spans="2:11" s="1" customFormat="1" ht="15" customHeight="1">
      <c r="B203" s="261"/>
      <c r="C203" s="236"/>
      <c r="D203" s="236"/>
      <c r="E203" s="236"/>
      <c r="F203" s="259" t="s">
        <v>44</v>
      </c>
      <c r="G203" s="236"/>
      <c r="H203" s="236" t="s">
        <v>862</v>
      </c>
      <c r="I203" s="236"/>
      <c r="J203" s="236"/>
      <c r="K203" s="284"/>
    </row>
    <row r="204" spans="2:11" s="1" customFormat="1" ht="15" customHeight="1">
      <c r="B204" s="261"/>
      <c r="C204" s="236"/>
      <c r="D204" s="236"/>
      <c r="E204" s="236"/>
      <c r="F204" s="259" t="s">
        <v>47</v>
      </c>
      <c r="G204" s="236"/>
      <c r="H204" s="236" t="s">
        <v>863</v>
      </c>
      <c r="I204" s="236"/>
      <c r="J204" s="236"/>
      <c r="K204" s="284"/>
    </row>
    <row r="205" spans="2:11" s="1" customFormat="1" ht="15" customHeight="1">
      <c r="B205" s="261"/>
      <c r="C205" s="236"/>
      <c r="D205" s="236"/>
      <c r="E205" s="236"/>
      <c r="F205" s="259" t="s">
        <v>45</v>
      </c>
      <c r="G205" s="236"/>
      <c r="H205" s="236" t="s">
        <v>864</v>
      </c>
      <c r="I205" s="236"/>
      <c r="J205" s="236"/>
      <c r="K205" s="284"/>
    </row>
    <row r="206" spans="2:11" s="1" customFormat="1" ht="15" customHeight="1">
      <c r="B206" s="261"/>
      <c r="C206" s="236"/>
      <c r="D206" s="236"/>
      <c r="E206" s="236"/>
      <c r="F206" s="259" t="s">
        <v>46</v>
      </c>
      <c r="G206" s="236"/>
      <c r="H206" s="236" t="s">
        <v>865</v>
      </c>
      <c r="I206" s="236"/>
      <c r="J206" s="236"/>
      <c r="K206" s="284"/>
    </row>
    <row r="207" spans="2:11" s="1" customFormat="1" ht="15" customHeight="1">
      <c r="B207" s="261"/>
      <c r="C207" s="236"/>
      <c r="D207" s="236"/>
      <c r="E207" s="236"/>
      <c r="F207" s="259"/>
      <c r="G207" s="236"/>
      <c r="H207" s="236"/>
      <c r="I207" s="236"/>
      <c r="J207" s="236"/>
      <c r="K207" s="284"/>
    </row>
    <row r="208" spans="2:11" s="1" customFormat="1" ht="15" customHeight="1">
      <c r="B208" s="261"/>
      <c r="C208" s="236" t="s">
        <v>806</v>
      </c>
      <c r="D208" s="236"/>
      <c r="E208" s="236"/>
      <c r="F208" s="259" t="s">
        <v>79</v>
      </c>
      <c r="G208" s="236"/>
      <c r="H208" s="236" t="s">
        <v>866</v>
      </c>
      <c r="I208" s="236"/>
      <c r="J208" s="236"/>
      <c r="K208" s="284"/>
    </row>
    <row r="209" spans="2:11" s="1" customFormat="1" ht="15" customHeight="1">
      <c r="B209" s="261"/>
      <c r="C209" s="236"/>
      <c r="D209" s="236"/>
      <c r="E209" s="236"/>
      <c r="F209" s="259" t="s">
        <v>701</v>
      </c>
      <c r="G209" s="236"/>
      <c r="H209" s="236" t="s">
        <v>702</v>
      </c>
      <c r="I209" s="236"/>
      <c r="J209" s="236"/>
      <c r="K209" s="284"/>
    </row>
    <row r="210" spans="2:11" s="1" customFormat="1" ht="15" customHeight="1">
      <c r="B210" s="261"/>
      <c r="C210" s="236"/>
      <c r="D210" s="236"/>
      <c r="E210" s="236"/>
      <c r="F210" s="259" t="s">
        <v>699</v>
      </c>
      <c r="G210" s="236"/>
      <c r="H210" s="236" t="s">
        <v>867</v>
      </c>
      <c r="I210" s="236"/>
      <c r="J210" s="236"/>
      <c r="K210" s="284"/>
    </row>
    <row r="211" spans="2:11" s="1" customFormat="1" ht="15" customHeight="1">
      <c r="B211" s="302"/>
      <c r="C211" s="236"/>
      <c r="D211" s="236"/>
      <c r="E211" s="236"/>
      <c r="F211" s="259" t="s">
        <v>703</v>
      </c>
      <c r="G211" s="297"/>
      <c r="H211" s="288" t="s">
        <v>704</v>
      </c>
      <c r="I211" s="288"/>
      <c r="J211" s="288"/>
      <c r="K211" s="303"/>
    </row>
    <row r="212" spans="2:11" s="1" customFormat="1" ht="15" customHeight="1">
      <c r="B212" s="302"/>
      <c r="C212" s="236"/>
      <c r="D212" s="236"/>
      <c r="E212" s="236"/>
      <c r="F212" s="259" t="s">
        <v>705</v>
      </c>
      <c r="G212" s="297"/>
      <c r="H212" s="288" t="s">
        <v>683</v>
      </c>
      <c r="I212" s="288"/>
      <c r="J212" s="288"/>
      <c r="K212" s="303"/>
    </row>
    <row r="213" spans="2:11" s="1" customFormat="1" ht="15" customHeight="1">
      <c r="B213" s="302"/>
      <c r="C213" s="236"/>
      <c r="D213" s="236"/>
      <c r="E213" s="236"/>
      <c r="F213" s="259"/>
      <c r="G213" s="297"/>
      <c r="H213" s="288"/>
      <c r="I213" s="288"/>
      <c r="J213" s="288"/>
      <c r="K213" s="303"/>
    </row>
    <row r="214" spans="2:11" s="1" customFormat="1" ht="15" customHeight="1">
      <c r="B214" s="302"/>
      <c r="C214" s="236" t="s">
        <v>830</v>
      </c>
      <c r="D214" s="236"/>
      <c r="E214" s="236"/>
      <c r="F214" s="259">
        <v>1</v>
      </c>
      <c r="G214" s="297"/>
      <c r="H214" s="288" t="s">
        <v>868</v>
      </c>
      <c r="I214" s="288"/>
      <c r="J214" s="288"/>
      <c r="K214" s="303"/>
    </row>
    <row r="215" spans="2:11" s="1" customFormat="1" ht="15" customHeight="1">
      <c r="B215" s="302"/>
      <c r="C215" s="236"/>
      <c r="D215" s="236"/>
      <c r="E215" s="236"/>
      <c r="F215" s="259">
        <v>2</v>
      </c>
      <c r="G215" s="297"/>
      <c r="H215" s="288" t="s">
        <v>869</v>
      </c>
      <c r="I215" s="288"/>
      <c r="J215" s="288"/>
      <c r="K215" s="303"/>
    </row>
    <row r="216" spans="2:11" s="1" customFormat="1" ht="15" customHeight="1">
      <c r="B216" s="302"/>
      <c r="C216" s="236"/>
      <c r="D216" s="236"/>
      <c r="E216" s="236"/>
      <c r="F216" s="259">
        <v>3</v>
      </c>
      <c r="G216" s="297"/>
      <c r="H216" s="288" t="s">
        <v>870</v>
      </c>
      <c r="I216" s="288"/>
      <c r="J216" s="288"/>
      <c r="K216" s="303"/>
    </row>
    <row r="217" spans="2:11" s="1" customFormat="1" ht="15" customHeight="1">
      <c r="B217" s="302"/>
      <c r="C217" s="236"/>
      <c r="D217" s="236"/>
      <c r="E217" s="236"/>
      <c r="F217" s="259">
        <v>4</v>
      </c>
      <c r="G217" s="297"/>
      <c r="H217" s="288" t="s">
        <v>871</v>
      </c>
      <c r="I217" s="288"/>
      <c r="J217" s="288"/>
      <c r="K217" s="303"/>
    </row>
    <row r="218" spans="2:11" s="1" customFormat="1" ht="12.75" customHeight="1">
      <c r="B218" s="304"/>
      <c r="C218" s="305"/>
      <c r="D218" s="305"/>
      <c r="E218" s="305"/>
      <c r="F218" s="305"/>
      <c r="G218" s="305"/>
      <c r="H218" s="305"/>
      <c r="I218" s="305"/>
      <c r="J218" s="305"/>
      <c r="K218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2022-08-30T13:25:47Z</dcterms:created>
  <dcterms:modified xsi:type="dcterms:W3CDTF">2022-08-30T13:25:51Z</dcterms:modified>
  <cp:category/>
  <cp:version/>
  <cp:contentType/>
  <cp:contentStatus/>
</cp:coreProperties>
</file>