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101 - Stavební část, vy..." sheetId="2" r:id="rId2"/>
    <sheet name="SO102 - Elektroinstalace" sheetId="3" r:id="rId3"/>
    <sheet name="SO103 - Vytápění" sheetId="4" r:id="rId4"/>
    <sheet name="VON - Vedlejší a ostatní ..." sheetId="5" r:id="rId5"/>
    <sheet name="Pokyny pro vyplnění" sheetId="6" r:id="rId6"/>
  </sheets>
  <definedNames>
    <definedName name="_xlnm.Print_Area" localSheetId="0">'Rekapitulace stavby'!$D$4:$AO$36,'Rekapitulace stavby'!$C$42:$AQ$59</definedName>
    <definedName name="_xlnm.Print_Titles" localSheetId="0">'Rekapitulace stavby'!$52:$52</definedName>
    <definedName name="_xlnm._FilterDatabase" localSheetId="1" hidden="1">'SO101 - Stavební část, vy...'!$C$97:$K$350</definedName>
    <definedName name="_xlnm.Print_Area" localSheetId="1">'SO101 - Stavební část, vy...'!$C$4:$J$39,'SO101 - Stavební část, vy...'!$C$45:$J$79,'SO101 - Stavební část, vy...'!$C$85:$K$350</definedName>
    <definedName name="_xlnm.Print_Titles" localSheetId="1">'SO101 - Stavební část, vy...'!$97:$97</definedName>
    <definedName name="_xlnm._FilterDatabase" localSheetId="2" hidden="1">'SO102 - Elektroinstalace'!$C$81:$K$151</definedName>
    <definedName name="_xlnm.Print_Area" localSheetId="2">'SO102 - Elektroinstalace'!$C$4:$J$39,'SO102 - Elektroinstalace'!$C$45:$J$63,'SO102 - Elektroinstalace'!$C$69:$K$151</definedName>
    <definedName name="_xlnm.Print_Titles" localSheetId="2">'SO102 - Elektroinstalace'!$81:$81</definedName>
    <definedName name="_xlnm._FilterDatabase" localSheetId="3" hidden="1">'SO103 - Vytápění'!$C$86:$K$120</definedName>
    <definedName name="_xlnm.Print_Area" localSheetId="3">'SO103 - Vytápění'!$C$4:$J$39,'SO103 - Vytápění'!$C$45:$J$68,'SO103 - Vytápění'!$C$74:$K$120</definedName>
    <definedName name="_xlnm.Print_Titles" localSheetId="3">'SO103 - Vytápění'!$86:$86</definedName>
    <definedName name="_xlnm._FilterDatabase" localSheetId="4" hidden="1">'VON - Vedlejší a ostatní ...'!$C$81:$K$89</definedName>
    <definedName name="_xlnm.Print_Area" localSheetId="4">'VON - Vedlejší a ostatní ...'!$C$4:$J$39,'VON - Vedlejší a ostatní ...'!$C$45:$J$63,'VON - Vedlejší a ostatní ...'!$C$69:$K$89</definedName>
    <definedName name="_xlnm.Print_Titles" localSheetId="4">'VON - Vedlejší a ostatní ...'!$81:$81</definedName>
    <definedName name="_xlnm.Print_Area" localSheetId="5">'Pokyny pro vyplnění'!$B$2:$K$71,'Pokyny pro vyplnění'!$B$74:$K$118,'Pokyny pro vyplnění'!$B$121:$K$190,'Pokyny pro vyplnění'!$B$198:$K$218</definedName>
  </definedNames>
  <calcPr/>
</workbook>
</file>

<file path=xl/calcChain.xml><?xml version="1.0" encoding="utf-8"?>
<calcChain xmlns="http://schemas.openxmlformats.org/spreadsheetml/2006/main">
  <c i="5" r="J37"/>
  <c r="J36"/>
  <c i="1" r="AY58"/>
  <c i="5" r="J35"/>
  <c i="1" r="AX58"/>
  <c i="5" r="BI88"/>
  <c r="BH88"/>
  <c r="BG88"/>
  <c r="BF88"/>
  <c r="T88"/>
  <c r="T87"/>
  <c r="R88"/>
  <c r="R87"/>
  <c r="P88"/>
  <c r="P87"/>
  <c r="BK88"/>
  <c r="BK87"/>
  <c r="J87"/>
  <c r="J88"/>
  <c r="BE88"/>
  <c r="J62"/>
  <c r="BI85"/>
  <c r="F37"/>
  <c i="1" r="BD58"/>
  <c i="5" r="BH85"/>
  <c r="F36"/>
  <c i="1" r="BC58"/>
  <c i="5" r="BG85"/>
  <c r="F35"/>
  <c i="1" r="BB58"/>
  <c i="5" r="BF85"/>
  <c r="J34"/>
  <c i="1" r="AW58"/>
  <c i="5" r="F34"/>
  <c i="1" r="BA58"/>
  <c i="5" r="T85"/>
  <c r="T84"/>
  <c r="T83"/>
  <c r="T82"/>
  <c r="R85"/>
  <c r="R84"/>
  <c r="R83"/>
  <c r="R82"/>
  <c r="P85"/>
  <c r="P84"/>
  <c r="P83"/>
  <c r="P82"/>
  <c i="1" r="AU58"/>
  <c i="5" r="BK85"/>
  <c r="BK84"/>
  <c r="J84"/>
  <c r="BK83"/>
  <c r="J83"/>
  <c r="BK82"/>
  <c r="J82"/>
  <c r="J59"/>
  <c r="J30"/>
  <c i="1" r="AG58"/>
  <c i="5" r="J85"/>
  <c r="BE85"/>
  <c r="J33"/>
  <c i="1" r="AV58"/>
  <c i="5" r="F33"/>
  <c i="1" r="AZ58"/>
  <c i="5" r="J61"/>
  <c r="J60"/>
  <c r="F76"/>
  <c r="E74"/>
  <c r="F52"/>
  <c r="E50"/>
  <c r="J39"/>
  <c r="J24"/>
  <c r="E24"/>
  <c r="J79"/>
  <c r="J55"/>
  <c r="J23"/>
  <c r="J21"/>
  <c r="E21"/>
  <c r="J78"/>
  <c r="J54"/>
  <c r="J20"/>
  <c r="J18"/>
  <c r="E18"/>
  <c r="F79"/>
  <c r="F55"/>
  <c r="J17"/>
  <c r="J15"/>
  <c r="E15"/>
  <c r="F78"/>
  <c r="F54"/>
  <c r="J14"/>
  <c r="J12"/>
  <c r="J76"/>
  <c r="J52"/>
  <c r="E7"/>
  <c r="E72"/>
  <c r="E48"/>
  <c i="4" r="J37"/>
  <c r="J36"/>
  <c i="1" r="AY57"/>
  <c i="4" r="J35"/>
  <c i="1" r="AX57"/>
  <c i="4" r="BI120"/>
  <c r="BH120"/>
  <c r="BG120"/>
  <c r="BF120"/>
  <c r="T120"/>
  <c r="R120"/>
  <c r="P120"/>
  <c r="BK120"/>
  <c r="J120"/>
  <c r="BE120"/>
  <c r="BI119"/>
  <c r="BH119"/>
  <c r="BG119"/>
  <c r="BF119"/>
  <c r="T119"/>
  <c r="R119"/>
  <c r="P119"/>
  <c r="BK119"/>
  <c r="J119"/>
  <c r="BE119"/>
  <c r="BI118"/>
  <c r="BH118"/>
  <c r="BG118"/>
  <c r="BF118"/>
  <c r="T118"/>
  <c r="T117"/>
  <c r="R118"/>
  <c r="R117"/>
  <c r="P118"/>
  <c r="P117"/>
  <c r="BK118"/>
  <c r="BK117"/>
  <c r="J117"/>
  <c r="J118"/>
  <c r="BE118"/>
  <c r="J67"/>
  <c r="BI115"/>
  <c r="BH115"/>
  <c r="BG115"/>
  <c r="BF115"/>
  <c r="T115"/>
  <c r="R115"/>
  <c r="P115"/>
  <c r="BK115"/>
  <c r="J115"/>
  <c r="BE115"/>
  <c r="BI114"/>
  <c r="BH114"/>
  <c r="BG114"/>
  <c r="BF114"/>
  <c r="T114"/>
  <c r="R114"/>
  <c r="P114"/>
  <c r="BK114"/>
  <c r="J114"/>
  <c r="BE114"/>
  <c r="BI113"/>
  <c r="BH113"/>
  <c r="BG113"/>
  <c r="BF113"/>
  <c r="T113"/>
  <c r="R113"/>
  <c r="P113"/>
  <c r="BK113"/>
  <c r="J113"/>
  <c r="BE113"/>
  <c r="BI111"/>
  <c r="BH111"/>
  <c r="BG111"/>
  <c r="BF111"/>
  <c r="T111"/>
  <c r="R111"/>
  <c r="P111"/>
  <c r="BK111"/>
  <c r="J111"/>
  <c r="BE111"/>
  <c r="BI110"/>
  <c r="BH110"/>
  <c r="BG110"/>
  <c r="BF110"/>
  <c r="T110"/>
  <c r="R110"/>
  <c r="P110"/>
  <c r="BK110"/>
  <c r="J110"/>
  <c r="BE110"/>
  <c r="BI109"/>
  <c r="BH109"/>
  <c r="BG109"/>
  <c r="BF109"/>
  <c r="T109"/>
  <c r="T108"/>
  <c r="R109"/>
  <c r="R108"/>
  <c r="P109"/>
  <c r="P108"/>
  <c r="BK109"/>
  <c r="BK108"/>
  <c r="J108"/>
  <c r="J109"/>
  <c r="BE109"/>
  <c r="J66"/>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T101"/>
  <c r="R102"/>
  <c r="R101"/>
  <c r="P102"/>
  <c r="P101"/>
  <c r="BK102"/>
  <c r="BK101"/>
  <c r="J101"/>
  <c r="J102"/>
  <c r="BE102"/>
  <c r="J65"/>
  <c r="BI100"/>
  <c r="BH100"/>
  <c r="BG100"/>
  <c r="BF100"/>
  <c r="T100"/>
  <c r="R100"/>
  <c r="P100"/>
  <c r="BK100"/>
  <c r="J100"/>
  <c r="BE100"/>
  <c r="BI98"/>
  <c r="BH98"/>
  <c r="BG98"/>
  <c r="BF98"/>
  <c r="T98"/>
  <c r="R98"/>
  <c r="P98"/>
  <c r="BK98"/>
  <c r="J98"/>
  <c r="BE98"/>
  <c r="BI97"/>
  <c r="BH97"/>
  <c r="BG97"/>
  <c r="BF97"/>
  <c r="T97"/>
  <c r="T96"/>
  <c r="T95"/>
  <c r="R97"/>
  <c r="R96"/>
  <c r="R95"/>
  <c r="P97"/>
  <c r="P96"/>
  <c r="P95"/>
  <c r="BK97"/>
  <c r="BK96"/>
  <c r="J96"/>
  <c r="BK95"/>
  <c r="J95"/>
  <c r="J97"/>
  <c r="BE97"/>
  <c r="J64"/>
  <c r="J63"/>
  <c r="BI94"/>
  <c r="BH94"/>
  <c r="BG94"/>
  <c r="BF94"/>
  <c r="T94"/>
  <c r="R94"/>
  <c r="P94"/>
  <c r="BK94"/>
  <c r="J94"/>
  <c r="BE94"/>
  <c r="BI93"/>
  <c r="BH93"/>
  <c r="BG93"/>
  <c r="BF93"/>
  <c r="T93"/>
  <c r="T92"/>
  <c r="R93"/>
  <c r="R92"/>
  <c r="P93"/>
  <c r="P92"/>
  <c r="BK93"/>
  <c r="BK92"/>
  <c r="J92"/>
  <c r="J93"/>
  <c r="BE93"/>
  <c r="J62"/>
  <c r="BI90"/>
  <c r="F37"/>
  <c i="1" r="BD57"/>
  <c i="4" r="BH90"/>
  <c r="F36"/>
  <c i="1" r="BC57"/>
  <c i="4" r="BG90"/>
  <c r="F35"/>
  <c i="1" r="BB57"/>
  <c i="4" r="BF90"/>
  <c r="J34"/>
  <c i="1" r="AW57"/>
  <c i="4" r="F34"/>
  <c i="1" r="BA57"/>
  <c i="4" r="T90"/>
  <c r="T89"/>
  <c r="T88"/>
  <c r="T87"/>
  <c r="R90"/>
  <c r="R89"/>
  <c r="R88"/>
  <c r="R87"/>
  <c r="P90"/>
  <c r="P89"/>
  <c r="P88"/>
  <c r="P87"/>
  <c i="1" r="AU57"/>
  <c i="4" r="BK90"/>
  <c r="BK89"/>
  <c r="J89"/>
  <c r="BK88"/>
  <c r="J88"/>
  <c r="BK87"/>
  <c r="J87"/>
  <c r="J59"/>
  <c r="J30"/>
  <c i="1" r="AG57"/>
  <c i="4" r="J90"/>
  <c r="BE90"/>
  <c r="J33"/>
  <c i="1" r="AV57"/>
  <c i="4" r="F33"/>
  <c i="1" r="AZ57"/>
  <c i="4" r="J61"/>
  <c r="J60"/>
  <c r="F81"/>
  <c r="E79"/>
  <c r="F52"/>
  <c r="E50"/>
  <c r="J39"/>
  <c r="J24"/>
  <c r="E24"/>
  <c r="J84"/>
  <c r="J55"/>
  <c r="J23"/>
  <c r="J21"/>
  <c r="E21"/>
  <c r="J83"/>
  <c r="J54"/>
  <c r="J20"/>
  <c r="J18"/>
  <c r="E18"/>
  <c r="F84"/>
  <c r="F55"/>
  <c r="J17"/>
  <c r="J15"/>
  <c r="E15"/>
  <c r="F83"/>
  <c r="F54"/>
  <c r="J14"/>
  <c r="J12"/>
  <c r="J81"/>
  <c r="J52"/>
  <c r="E7"/>
  <c r="E77"/>
  <c r="E48"/>
  <c i="3" r="J37"/>
  <c r="J36"/>
  <c i="1" r="AY56"/>
  <c i="3" r="J35"/>
  <c i="1" r="AX56"/>
  <c i="3" r="BI150"/>
  <c r="BH150"/>
  <c r="BG150"/>
  <c r="BF150"/>
  <c r="T150"/>
  <c r="T149"/>
  <c r="R150"/>
  <c r="R149"/>
  <c r="P150"/>
  <c r="P149"/>
  <c r="BK150"/>
  <c r="BK149"/>
  <c r="J149"/>
  <c r="J150"/>
  <c r="BE150"/>
  <c r="J62"/>
  <c r="BI147"/>
  <c r="BH147"/>
  <c r="BG147"/>
  <c r="BF147"/>
  <c r="T147"/>
  <c r="R147"/>
  <c r="P147"/>
  <c r="BK147"/>
  <c r="J147"/>
  <c r="BE147"/>
  <c r="BI145"/>
  <c r="BH145"/>
  <c r="BG145"/>
  <c r="BF145"/>
  <c r="T145"/>
  <c r="R145"/>
  <c r="P145"/>
  <c r="BK145"/>
  <c r="J145"/>
  <c r="BE145"/>
  <c r="BI143"/>
  <c r="BH143"/>
  <c r="BG143"/>
  <c r="BF143"/>
  <c r="T143"/>
  <c r="R143"/>
  <c r="P143"/>
  <c r="BK143"/>
  <c r="J143"/>
  <c r="BE143"/>
  <c r="BI142"/>
  <c r="BH142"/>
  <c r="BG142"/>
  <c r="BF142"/>
  <c r="T142"/>
  <c r="R142"/>
  <c r="P142"/>
  <c r="BK142"/>
  <c r="J142"/>
  <c r="BE142"/>
  <c r="BI140"/>
  <c r="BH140"/>
  <c r="BG140"/>
  <c r="BF140"/>
  <c r="T140"/>
  <c r="R140"/>
  <c r="P140"/>
  <c r="BK140"/>
  <c r="J140"/>
  <c r="BE140"/>
  <c r="BI138"/>
  <c r="BH138"/>
  <c r="BG138"/>
  <c r="BF138"/>
  <c r="T138"/>
  <c r="R138"/>
  <c r="P138"/>
  <c r="BK138"/>
  <c r="J138"/>
  <c r="BE138"/>
  <c r="BI137"/>
  <c r="BH137"/>
  <c r="BG137"/>
  <c r="BF137"/>
  <c r="T137"/>
  <c r="R137"/>
  <c r="P137"/>
  <c r="BK137"/>
  <c r="J137"/>
  <c r="BE137"/>
  <c r="BI135"/>
  <c r="BH135"/>
  <c r="BG135"/>
  <c r="BF135"/>
  <c r="T135"/>
  <c r="R135"/>
  <c r="P135"/>
  <c r="BK135"/>
  <c r="J135"/>
  <c r="BE135"/>
  <c r="BI134"/>
  <c r="BH134"/>
  <c r="BG134"/>
  <c r="BF134"/>
  <c r="T134"/>
  <c r="R134"/>
  <c r="P134"/>
  <c r="BK134"/>
  <c r="J134"/>
  <c r="BE134"/>
  <c r="BI132"/>
  <c r="BH132"/>
  <c r="BG132"/>
  <c r="BF132"/>
  <c r="T132"/>
  <c r="R132"/>
  <c r="P132"/>
  <c r="BK132"/>
  <c r="J132"/>
  <c r="BE132"/>
  <c r="BI131"/>
  <c r="BH131"/>
  <c r="BG131"/>
  <c r="BF131"/>
  <c r="T131"/>
  <c r="R131"/>
  <c r="P131"/>
  <c r="BK131"/>
  <c r="J131"/>
  <c r="BE131"/>
  <c r="BI129"/>
  <c r="BH129"/>
  <c r="BG129"/>
  <c r="BF129"/>
  <c r="T129"/>
  <c r="R129"/>
  <c r="P129"/>
  <c r="BK129"/>
  <c r="J129"/>
  <c r="BE129"/>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21"/>
  <c r="BH121"/>
  <c r="BG121"/>
  <c r="BF121"/>
  <c r="T121"/>
  <c r="R121"/>
  <c r="P121"/>
  <c r="BK121"/>
  <c r="J121"/>
  <c r="BE121"/>
  <c r="BI119"/>
  <c r="BH119"/>
  <c r="BG119"/>
  <c r="BF119"/>
  <c r="T119"/>
  <c r="R119"/>
  <c r="P119"/>
  <c r="BK119"/>
  <c r="J119"/>
  <c r="BE119"/>
  <c r="BI118"/>
  <c r="BH118"/>
  <c r="BG118"/>
  <c r="BF118"/>
  <c r="T118"/>
  <c r="R118"/>
  <c r="P118"/>
  <c r="BK118"/>
  <c r="J118"/>
  <c r="BE118"/>
  <c r="BI116"/>
  <c r="BH116"/>
  <c r="BG116"/>
  <c r="BF116"/>
  <c r="T116"/>
  <c r="R116"/>
  <c r="P116"/>
  <c r="BK116"/>
  <c r="J116"/>
  <c r="BE116"/>
  <c r="BI115"/>
  <c r="BH115"/>
  <c r="BG115"/>
  <c r="BF115"/>
  <c r="T115"/>
  <c r="R115"/>
  <c r="P115"/>
  <c r="BK115"/>
  <c r="J115"/>
  <c r="BE115"/>
  <c r="BI113"/>
  <c r="BH113"/>
  <c r="BG113"/>
  <c r="BF113"/>
  <c r="T113"/>
  <c r="R113"/>
  <c r="P113"/>
  <c r="BK113"/>
  <c r="J113"/>
  <c r="BE113"/>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1"/>
  <c r="BH101"/>
  <c r="BG101"/>
  <c r="BF101"/>
  <c r="T101"/>
  <c r="R101"/>
  <c r="P101"/>
  <c r="BK101"/>
  <c r="J101"/>
  <c r="BE101"/>
  <c r="BI98"/>
  <c r="BH98"/>
  <c r="BG98"/>
  <c r="BF98"/>
  <c r="T98"/>
  <c r="R98"/>
  <c r="P98"/>
  <c r="BK98"/>
  <c r="J98"/>
  <c r="BE98"/>
  <c r="BI95"/>
  <c r="BH95"/>
  <c r="BG95"/>
  <c r="BF95"/>
  <c r="T95"/>
  <c r="R95"/>
  <c r="P95"/>
  <c r="BK95"/>
  <c r="J95"/>
  <c r="BE95"/>
  <c r="BI94"/>
  <c r="BH94"/>
  <c r="BG94"/>
  <c r="BF94"/>
  <c r="T94"/>
  <c r="R94"/>
  <c r="P94"/>
  <c r="BK94"/>
  <c r="J94"/>
  <c r="BE94"/>
  <c r="BI91"/>
  <c r="BH91"/>
  <c r="BG91"/>
  <c r="BF91"/>
  <c r="T91"/>
  <c r="R91"/>
  <c r="P91"/>
  <c r="BK91"/>
  <c r="J91"/>
  <c r="BE91"/>
  <c r="BI90"/>
  <c r="BH90"/>
  <c r="BG90"/>
  <c r="BF90"/>
  <c r="T90"/>
  <c r="R90"/>
  <c r="P90"/>
  <c r="BK90"/>
  <c r="J90"/>
  <c r="BE90"/>
  <c r="BI88"/>
  <c r="BH88"/>
  <c r="BG88"/>
  <c r="BF88"/>
  <c r="T88"/>
  <c r="R88"/>
  <c r="P88"/>
  <c r="BK88"/>
  <c r="J88"/>
  <c r="BE88"/>
  <c r="BI86"/>
  <c r="BH86"/>
  <c r="BG86"/>
  <c r="BF86"/>
  <c r="T86"/>
  <c r="R86"/>
  <c r="P86"/>
  <c r="BK86"/>
  <c r="J86"/>
  <c r="BE86"/>
  <c r="BI85"/>
  <c r="F37"/>
  <c i="1" r="BD56"/>
  <c i="3" r="BH85"/>
  <c r="F36"/>
  <c i="1" r="BC56"/>
  <c i="3" r="BG85"/>
  <c r="F35"/>
  <c i="1" r="BB56"/>
  <c i="3" r="BF85"/>
  <c r="J34"/>
  <c i="1" r="AW56"/>
  <c i="3" r="F34"/>
  <c i="1" r="BA56"/>
  <c i="3" r="T85"/>
  <c r="T84"/>
  <c r="T83"/>
  <c r="T82"/>
  <c r="R85"/>
  <c r="R84"/>
  <c r="R83"/>
  <c r="R82"/>
  <c r="P85"/>
  <c r="P84"/>
  <c r="P83"/>
  <c r="P82"/>
  <c i="1" r="AU56"/>
  <c i="3" r="BK85"/>
  <c r="BK84"/>
  <c r="J84"/>
  <c r="BK83"/>
  <c r="J83"/>
  <c r="BK82"/>
  <c r="J82"/>
  <c r="J59"/>
  <c r="J30"/>
  <c i="1" r="AG56"/>
  <c i="3" r="J85"/>
  <c r="BE85"/>
  <c r="J33"/>
  <c i="1" r="AV56"/>
  <c i="3" r="F33"/>
  <c i="1" r="AZ56"/>
  <c i="3" r="J61"/>
  <c r="J60"/>
  <c r="F76"/>
  <c r="E74"/>
  <c r="F52"/>
  <c r="E50"/>
  <c r="J39"/>
  <c r="J24"/>
  <c r="E24"/>
  <c r="J79"/>
  <c r="J55"/>
  <c r="J23"/>
  <c r="J21"/>
  <c r="E21"/>
  <c r="J78"/>
  <c r="J54"/>
  <c r="J20"/>
  <c r="J18"/>
  <c r="E18"/>
  <c r="F79"/>
  <c r="F55"/>
  <c r="J17"/>
  <c r="J15"/>
  <c r="E15"/>
  <c r="F78"/>
  <c r="F54"/>
  <c r="J14"/>
  <c r="J12"/>
  <c r="J76"/>
  <c r="J52"/>
  <c r="E7"/>
  <c r="E72"/>
  <c r="E48"/>
  <c i="2" r="J37"/>
  <c r="J36"/>
  <c i="1" r="AY55"/>
  <c i="2" r="J35"/>
  <c i="1" r="AX55"/>
  <c i="2" r="BI349"/>
  <c r="BH349"/>
  <c r="BG349"/>
  <c r="BF349"/>
  <c r="T349"/>
  <c r="R349"/>
  <c r="P349"/>
  <c r="BK349"/>
  <c r="J349"/>
  <c r="BE349"/>
  <c r="BI346"/>
  <c r="BH346"/>
  <c r="BG346"/>
  <c r="BF346"/>
  <c r="T346"/>
  <c r="R346"/>
  <c r="P346"/>
  <c r="BK346"/>
  <c r="J346"/>
  <c r="BE346"/>
  <c r="BI343"/>
  <c r="BH343"/>
  <c r="BG343"/>
  <c r="BF343"/>
  <c r="T343"/>
  <c r="R343"/>
  <c r="P343"/>
  <c r="BK343"/>
  <c r="J343"/>
  <c r="BE343"/>
  <c r="BI340"/>
  <c r="BH340"/>
  <c r="BG340"/>
  <c r="BF340"/>
  <c r="T340"/>
  <c r="R340"/>
  <c r="P340"/>
  <c r="BK340"/>
  <c r="J340"/>
  <c r="BE340"/>
  <c r="BI337"/>
  <c r="BH337"/>
  <c r="BG337"/>
  <c r="BF337"/>
  <c r="T337"/>
  <c r="R337"/>
  <c r="P337"/>
  <c r="BK337"/>
  <c r="J337"/>
  <c r="BE337"/>
  <c r="BI334"/>
  <c r="BH334"/>
  <c r="BG334"/>
  <c r="BF334"/>
  <c r="T334"/>
  <c r="R334"/>
  <c r="P334"/>
  <c r="BK334"/>
  <c r="J334"/>
  <c r="BE334"/>
  <c r="BI331"/>
  <c r="BH331"/>
  <c r="BG331"/>
  <c r="BF331"/>
  <c r="T331"/>
  <c r="R331"/>
  <c r="P331"/>
  <c r="BK331"/>
  <c r="J331"/>
  <c r="BE331"/>
  <c r="BI328"/>
  <c r="BH328"/>
  <c r="BG328"/>
  <c r="BF328"/>
  <c r="T328"/>
  <c r="R328"/>
  <c r="P328"/>
  <c r="BK328"/>
  <c r="J328"/>
  <c r="BE328"/>
  <c r="BI325"/>
  <c r="BH325"/>
  <c r="BG325"/>
  <c r="BF325"/>
  <c r="T325"/>
  <c r="R325"/>
  <c r="P325"/>
  <c r="BK325"/>
  <c r="J325"/>
  <c r="BE325"/>
  <c r="BI322"/>
  <c r="BH322"/>
  <c r="BG322"/>
  <c r="BF322"/>
  <c r="T322"/>
  <c r="R322"/>
  <c r="P322"/>
  <c r="BK322"/>
  <c r="J322"/>
  <c r="BE322"/>
  <c r="BI319"/>
  <c r="BH319"/>
  <c r="BG319"/>
  <c r="BF319"/>
  <c r="T319"/>
  <c r="R319"/>
  <c r="P319"/>
  <c r="BK319"/>
  <c r="J319"/>
  <c r="BE319"/>
  <c r="BI316"/>
  <c r="BH316"/>
  <c r="BG316"/>
  <c r="BF316"/>
  <c r="T316"/>
  <c r="T315"/>
  <c r="T314"/>
  <c r="R316"/>
  <c r="R315"/>
  <c r="R314"/>
  <c r="P316"/>
  <c r="P315"/>
  <c r="P314"/>
  <c r="BK316"/>
  <c r="BK315"/>
  <c r="J315"/>
  <c r="BK314"/>
  <c r="J314"/>
  <c r="J316"/>
  <c r="BE316"/>
  <c r="J78"/>
  <c r="J77"/>
  <c r="BI312"/>
  <c r="BH312"/>
  <c r="BG312"/>
  <c r="BF312"/>
  <c r="T312"/>
  <c r="R312"/>
  <c r="P312"/>
  <c r="BK312"/>
  <c r="J312"/>
  <c r="BE312"/>
  <c r="BI310"/>
  <c r="BH310"/>
  <c r="BG310"/>
  <c r="BF310"/>
  <c r="T310"/>
  <c r="R310"/>
  <c r="P310"/>
  <c r="BK310"/>
  <c r="J310"/>
  <c r="BE310"/>
  <c r="BI308"/>
  <c r="BH308"/>
  <c r="BG308"/>
  <c r="BF308"/>
  <c r="T308"/>
  <c r="R308"/>
  <c r="P308"/>
  <c r="BK308"/>
  <c r="J308"/>
  <c r="BE308"/>
  <c r="BI306"/>
  <c r="BH306"/>
  <c r="BG306"/>
  <c r="BF306"/>
  <c r="T306"/>
  <c r="T305"/>
  <c r="R306"/>
  <c r="R305"/>
  <c r="P306"/>
  <c r="P305"/>
  <c r="BK306"/>
  <c r="BK305"/>
  <c r="J305"/>
  <c r="J306"/>
  <c r="BE306"/>
  <c r="J76"/>
  <c r="BI303"/>
  <c r="BH303"/>
  <c r="BG303"/>
  <c r="BF303"/>
  <c r="T303"/>
  <c r="R303"/>
  <c r="P303"/>
  <c r="BK303"/>
  <c r="J303"/>
  <c r="BE303"/>
  <c r="BI301"/>
  <c r="BH301"/>
  <c r="BG301"/>
  <c r="BF301"/>
  <c r="T301"/>
  <c r="R301"/>
  <c r="P301"/>
  <c r="BK301"/>
  <c r="J301"/>
  <c r="BE301"/>
  <c r="BI299"/>
  <c r="BH299"/>
  <c r="BG299"/>
  <c r="BF299"/>
  <c r="T299"/>
  <c r="R299"/>
  <c r="P299"/>
  <c r="BK299"/>
  <c r="J299"/>
  <c r="BE299"/>
  <c r="BI296"/>
  <c r="BH296"/>
  <c r="BG296"/>
  <c r="BF296"/>
  <c r="T296"/>
  <c r="T295"/>
  <c r="R296"/>
  <c r="R295"/>
  <c r="P296"/>
  <c r="P295"/>
  <c r="BK296"/>
  <c r="BK295"/>
  <c r="J295"/>
  <c r="J296"/>
  <c r="BE296"/>
  <c r="J75"/>
  <c r="BI290"/>
  <c r="BH290"/>
  <c r="BG290"/>
  <c r="BF290"/>
  <c r="T290"/>
  <c r="R290"/>
  <c r="P290"/>
  <c r="BK290"/>
  <c r="J290"/>
  <c r="BE290"/>
  <c r="BI285"/>
  <c r="BH285"/>
  <c r="BG285"/>
  <c r="BF285"/>
  <c r="T285"/>
  <c r="R285"/>
  <c r="P285"/>
  <c r="BK285"/>
  <c r="J285"/>
  <c r="BE285"/>
  <c r="BI283"/>
  <c r="BH283"/>
  <c r="BG283"/>
  <c r="BF283"/>
  <c r="T283"/>
  <c r="R283"/>
  <c r="P283"/>
  <c r="BK283"/>
  <c r="J283"/>
  <c r="BE283"/>
  <c r="BI281"/>
  <c r="BH281"/>
  <c r="BG281"/>
  <c r="BF281"/>
  <c r="T281"/>
  <c r="R281"/>
  <c r="P281"/>
  <c r="BK281"/>
  <c r="J281"/>
  <c r="BE281"/>
  <c r="BI279"/>
  <c r="BH279"/>
  <c r="BG279"/>
  <c r="BF279"/>
  <c r="T279"/>
  <c r="R279"/>
  <c r="P279"/>
  <c r="BK279"/>
  <c r="J279"/>
  <c r="BE279"/>
  <c r="BI275"/>
  <c r="BH275"/>
  <c r="BG275"/>
  <c r="BF275"/>
  <c r="T275"/>
  <c r="T274"/>
  <c r="R275"/>
  <c r="R274"/>
  <c r="P275"/>
  <c r="P274"/>
  <c r="BK275"/>
  <c r="BK274"/>
  <c r="J274"/>
  <c r="J275"/>
  <c r="BE275"/>
  <c r="J74"/>
  <c r="BI272"/>
  <c r="BH272"/>
  <c r="BG272"/>
  <c r="BF272"/>
  <c r="T272"/>
  <c r="T271"/>
  <c r="R272"/>
  <c r="R271"/>
  <c r="P272"/>
  <c r="P271"/>
  <c r="BK272"/>
  <c r="BK271"/>
  <c r="J271"/>
  <c r="J272"/>
  <c r="BE272"/>
  <c r="J73"/>
  <c r="BI269"/>
  <c r="BH269"/>
  <c r="BG269"/>
  <c r="BF269"/>
  <c r="T269"/>
  <c r="R269"/>
  <c r="P269"/>
  <c r="BK269"/>
  <c r="J269"/>
  <c r="BE269"/>
  <c r="BI267"/>
  <c r="BH267"/>
  <c r="BG267"/>
  <c r="BF267"/>
  <c r="T267"/>
  <c r="R267"/>
  <c r="P267"/>
  <c r="BK267"/>
  <c r="J267"/>
  <c r="BE267"/>
  <c r="BI265"/>
  <c r="BH265"/>
  <c r="BG265"/>
  <c r="BF265"/>
  <c r="T265"/>
  <c r="R265"/>
  <c r="P265"/>
  <c r="BK265"/>
  <c r="J265"/>
  <c r="BE265"/>
  <c r="BI263"/>
  <c r="BH263"/>
  <c r="BG263"/>
  <c r="BF263"/>
  <c r="T263"/>
  <c r="R263"/>
  <c r="P263"/>
  <c r="BK263"/>
  <c r="J263"/>
  <c r="BE263"/>
  <c r="BI261"/>
  <c r="BH261"/>
  <c r="BG261"/>
  <c r="BF261"/>
  <c r="T261"/>
  <c r="R261"/>
  <c r="P261"/>
  <c r="BK261"/>
  <c r="J261"/>
  <c r="BE261"/>
  <c r="BI258"/>
  <c r="BH258"/>
  <c r="BG258"/>
  <c r="BF258"/>
  <c r="T258"/>
  <c r="R258"/>
  <c r="P258"/>
  <c r="BK258"/>
  <c r="J258"/>
  <c r="BE258"/>
  <c r="BI256"/>
  <c r="BH256"/>
  <c r="BG256"/>
  <c r="BF256"/>
  <c r="T256"/>
  <c r="R256"/>
  <c r="P256"/>
  <c r="BK256"/>
  <c r="J256"/>
  <c r="BE256"/>
  <c r="BI254"/>
  <c r="BH254"/>
  <c r="BG254"/>
  <c r="BF254"/>
  <c r="T254"/>
  <c r="R254"/>
  <c r="P254"/>
  <c r="BK254"/>
  <c r="J254"/>
  <c r="BE254"/>
  <c r="BI252"/>
  <c r="BH252"/>
  <c r="BG252"/>
  <c r="BF252"/>
  <c r="T252"/>
  <c r="R252"/>
  <c r="P252"/>
  <c r="BK252"/>
  <c r="J252"/>
  <c r="BE252"/>
  <c r="BI249"/>
  <c r="BH249"/>
  <c r="BG249"/>
  <c r="BF249"/>
  <c r="T249"/>
  <c r="R249"/>
  <c r="P249"/>
  <c r="BK249"/>
  <c r="J249"/>
  <c r="BE249"/>
  <c r="BI246"/>
  <c r="BH246"/>
  <c r="BG246"/>
  <c r="BF246"/>
  <c r="T246"/>
  <c r="R246"/>
  <c r="P246"/>
  <c r="BK246"/>
  <c r="J246"/>
  <c r="BE246"/>
  <c r="BI243"/>
  <c r="BH243"/>
  <c r="BG243"/>
  <c r="BF243"/>
  <c r="T243"/>
  <c r="R243"/>
  <c r="P243"/>
  <c r="BK243"/>
  <c r="J243"/>
  <c r="BE243"/>
  <c r="BI240"/>
  <c r="BH240"/>
  <c r="BG240"/>
  <c r="BF240"/>
  <c r="T240"/>
  <c r="R240"/>
  <c r="P240"/>
  <c r="BK240"/>
  <c r="J240"/>
  <c r="BE240"/>
  <c r="BI237"/>
  <c r="BH237"/>
  <c r="BG237"/>
  <c r="BF237"/>
  <c r="T237"/>
  <c r="T236"/>
  <c r="R237"/>
  <c r="R236"/>
  <c r="P237"/>
  <c r="P236"/>
  <c r="BK237"/>
  <c r="BK236"/>
  <c r="J236"/>
  <c r="J237"/>
  <c r="BE237"/>
  <c r="J72"/>
  <c r="BI234"/>
  <c r="BH234"/>
  <c r="BG234"/>
  <c r="BF234"/>
  <c r="T234"/>
  <c r="R234"/>
  <c r="P234"/>
  <c r="BK234"/>
  <c r="J234"/>
  <c r="BE234"/>
  <c r="BI231"/>
  <c r="BH231"/>
  <c r="BG231"/>
  <c r="BF231"/>
  <c r="T231"/>
  <c r="R231"/>
  <c r="P231"/>
  <c r="BK231"/>
  <c r="J231"/>
  <c r="BE231"/>
  <c r="BI228"/>
  <c r="BH228"/>
  <c r="BG228"/>
  <c r="BF228"/>
  <c r="T228"/>
  <c r="T227"/>
  <c r="R228"/>
  <c r="R227"/>
  <c r="P228"/>
  <c r="P227"/>
  <c r="BK228"/>
  <c r="BK227"/>
  <c r="J227"/>
  <c r="J228"/>
  <c r="BE228"/>
  <c r="J71"/>
  <c r="BI225"/>
  <c r="BH225"/>
  <c r="BG225"/>
  <c r="BF225"/>
  <c r="T225"/>
  <c r="R225"/>
  <c r="P225"/>
  <c r="BK225"/>
  <c r="J225"/>
  <c r="BE225"/>
  <c r="BI222"/>
  <c r="BH222"/>
  <c r="BG222"/>
  <c r="BF222"/>
  <c r="T222"/>
  <c r="R222"/>
  <c r="P222"/>
  <c r="BK222"/>
  <c r="J222"/>
  <c r="BE222"/>
  <c r="BI220"/>
  <c r="BH220"/>
  <c r="BG220"/>
  <c r="BF220"/>
  <c r="T220"/>
  <c r="R220"/>
  <c r="P220"/>
  <c r="BK220"/>
  <c r="J220"/>
  <c r="BE220"/>
  <c r="BI218"/>
  <c r="BH218"/>
  <c r="BG218"/>
  <c r="BF218"/>
  <c r="T218"/>
  <c r="R218"/>
  <c r="P218"/>
  <c r="BK218"/>
  <c r="J218"/>
  <c r="BE218"/>
  <c r="BI215"/>
  <c r="BH215"/>
  <c r="BG215"/>
  <c r="BF215"/>
  <c r="T215"/>
  <c r="R215"/>
  <c r="P215"/>
  <c r="BK215"/>
  <c r="J215"/>
  <c r="BE215"/>
  <c r="BI213"/>
  <c r="BH213"/>
  <c r="BG213"/>
  <c r="BF213"/>
  <c r="T213"/>
  <c r="R213"/>
  <c r="P213"/>
  <c r="BK213"/>
  <c r="J213"/>
  <c r="BE213"/>
  <c r="BI210"/>
  <c r="BH210"/>
  <c r="BG210"/>
  <c r="BF210"/>
  <c r="T210"/>
  <c r="T209"/>
  <c r="R210"/>
  <c r="R209"/>
  <c r="P210"/>
  <c r="P209"/>
  <c r="BK210"/>
  <c r="BK209"/>
  <c r="J209"/>
  <c r="J210"/>
  <c r="BE210"/>
  <c r="J70"/>
  <c r="BI207"/>
  <c r="BH207"/>
  <c r="BG207"/>
  <c r="BF207"/>
  <c r="T207"/>
  <c r="R207"/>
  <c r="P207"/>
  <c r="BK207"/>
  <c r="J207"/>
  <c r="BE207"/>
  <c r="BI205"/>
  <c r="BH205"/>
  <c r="BG205"/>
  <c r="BF205"/>
  <c r="T205"/>
  <c r="R205"/>
  <c r="P205"/>
  <c r="BK205"/>
  <c r="J205"/>
  <c r="BE205"/>
  <c r="BI202"/>
  <c r="BH202"/>
  <c r="BG202"/>
  <c r="BF202"/>
  <c r="T202"/>
  <c r="R202"/>
  <c r="P202"/>
  <c r="BK202"/>
  <c r="J202"/>
  <c r="BE202"/>
  <c r="BI200"/>
  <c r="BH200"/>
  <c r="BG200"/>
  <c r="BF200"/>
  <c r="T200"/>
  <c r="R200"/>
  <c r="P200"/>
  <c r="BK200"/>
  <c r="J200"/>
  <c r="BE200"/>
  <c r="BI198"/>
  <c r="BH198"/>
  <c r="BG198"/>
  <c r="BF198"/>
  <c r="T198"/>
  <c r="R198"/>
  <c r="P198"/>
  <c r="BK198"/>
  <c r="J198"/>
  <c r="BE198"/>
  <c r="BI195"/>
  <c r="BH195"/>
  <c r="BG195"/>
  <c r="BF195"/>
  <c r="T195"/>
  <c r="R195"/>
  <c r="P195"/>
  <c r="BK195"/>
  <c r="J195"/>
  <c r="BE195"/>
  <c r="BI192"/>
  <c r="BH192"/>
  <c r="BG192"/>
  <c r="BF192"/>
  <c r="T192"/>
  <c r="R192"/>
  <c r="P192"/>
  <c r="BK192"/>
  <c r="J192"/>
  <c r="BE192"/>
  <c r="BI190"/>
  <c r="BH190"/>
  <c r="BG190"/>
  <c r="BF190"/>
  <c r="T190"/>
  <c r="R190"/>
  <c r="P190"/>
  <c r="BK190"/>
  <c r="J190"/>
  <c r="BE190"/>
  <c r="BI188"/>
  <c r="BH188"/>
  <c r="BG188"/>
  <c r="BF188"/>
  <c r="T188"/>
  <c r="R188"/>
  <c r="P188"/>
  <c r="BK188"/>
  <c r="J188"/>
  <c r="BE188"/>
  <c r="BI185"/>
  <c r="BH185"/>
  <c r="BG185"/>
  <c r="BF185"/>
  <c r="T185"/>
  <c r="R185"/>
  <c r="P185"/>
  <c r="BK185"/>
  <c r="J185"/>
  <c r="BE185"/>
  <c r="BI182"/>
  <c r="BH182"/>
  <c r="BG182"/>
  <c r="BF182"/>
  <c r="T182"/>
  <c r="T181"/>
  <c r="R182"/>
  <c r="R181"/>
  <c r="P182"/>
  <c r="P181"/>
  <c r="BK182"/>
  <c r="BK181"/>
  <c r="J181"/>
  <c r="J182"/>
  <c r="BE182"/>
  <c r="J69"/>
  <c r="BI179"/>
  <c r="BH179"/>
  <c r="BG179"/>
  <c r="BF179"/>
  <c r="T179"/>
  <c r="R179"/>
  <c r="P179"/>
  <c r="BK179"/>
  <c r="J179"/>
  <c r="BE179"/>
  <c r="BI177"/>
  <c r="BH177"/>
  <c r="BG177"/>
  <c r="BF177"/>
  <c r="T177"/>
  <c r="R177"/>
  <c r="P177"/>
  <c r="BK177"/>
  <c r="J177"/>
  <c r="BE177"/>
  <c r="BI176"/>
  <c r="BH176"/>
  <c r="BG176"/>
  <c r="BF176"/>
  <c r="T176"/>
  <c r="T175"/>
  <c r="T174"/>
  <c r="R176"/>
  <c r="R175"/>
  <c r="R174"/>
  <c r="P176"/>
  <c r="P175"/>
  <c r="P174"/>
  <c r="BK176"/>
  <c r="BK175"/>
  <c r="J175"/>
  <c r="BK174"/>
  <c r="J174"/>
  <c r="J176"/>
  <c r="BE176"/>
  <c r="J68"/>
  <c r="J67"/>
  <c r="BI172"/>
  <c r="BH172"/>
  <c r="BG172"/>
  <c r="BF172"/>
  <c r="T172"/>
  <c r="T171"/>
  <c r="R172"/>
  <c r="R171"/>
  <c r="P172"/>
  <c r="P171"/>
  <c r="BK172"/>
  <c r="BK171"/>
  <c r="J171"/>
  <c r="J172"/>
  <c r="BE172"/>
  <c r="J66"/>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5"/>
  <c r="BH155"/>
  <c r="BG155"/>
  <c r="BF155"/>
  <c r="T155"/>
  <c r="R155"/>
  <c r="P155"/>
  <c r="BK155"/>
  <c r="J155"/>
  <c r="BE155"/>
  <c r="BI153"/>
  <c r="BH153"/>
  <c r="BG153"/>
  <c r="BF153"/>
  <c r="T153"/>
  <c r="R153"/>
  <c r="P153"/>
  <c r="BK153"/>
  <c r="J153"/>
  <c r="BE153"/>
  <c r="BI151"/>
  <c r="BH151"/>
  <c r="BG151"/>
  <c r="BF151"/>
  <c r="T151"/>
  <c r="T150"/>
  <c r="R151"/>
  <c r="R150"/>
  <c r="P151"/>
  <c r="P150"/>
  <c r="BK151"/>
  <c r="BK150"/>
  <c r="J150"/>
  <c r="J151"/>
  <c r="BE151"/>
  <c r="J65"/>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7"/>
  <c r="BH137"/>
  <c r="BG137"/>
  <c r="BF137"/>
  <c r="T137"/>
  <c r="R137"/>
  <c r="P137"/>
  <c r="BK137"/>
  <c r="J137"/>
  <c r="BE137"/>
  <c r="BI134"/>
  <c r="BH134"/>
  <c r="BG134"/>
  <c r="BF134"/>
  <c r="T134"/>
  <c r="R134"/>
  <c r="P134"/>
  <c r="BK134"/>
  <c r="J134"/>
  <c r="BE134"/>
  <c r="BI132"/>
  <c r="BH132"/>
  <c r="BG132"/>
  <c r="BF132"/>
  <c r="T132"/>
  <c r="R132"/>
  <c r="P132"/>
  <c r="BK132"/>
  <c r="J132"/>
  <c r="BE132"/>
  <c r="BI129"/>
  <c r="BH129"/>
  <c r="BG129"/>
  <c r="BF129"/>
  <c r="T129"/>
  <c r="T128"/>
  <c r="R129"/>
  <c r="R128"/>
  <c r="P129"/>
  <c r="P128"/>
  <c r="BK129"/>
  <c r="BK128"/>
  <c r="J128"/>
  <c r="J129"/>
  <c r="BE129"/>
  <c r="J64"/>
  <c r="BI126"/>
  <c r="BH126"/>
  <c r="BG126"/>
  <c r="BF126"/>
  <c r="T126"/>
  <c r="R126"/>
  <c r="P126"/>
  <c r="BK126"/>
  <c r="J126"/>
  <c r="BE126"/>
  <c r="BI124"/>
  <c r="BH124"/>
  <c r="BG124"/>
  <c r="BF124"/>
  <c r="T124"/>
  <c r="R124"/>
  <c r="P124"/>
  <c r="BK124"/>
  <c r="J124"/>
  <c r="BE124"/>
  <c r="BI121"/>
  <c r="BH121"/>
  <c r="BG121"/>
  <c r="BF121"/>
  <c r="T121"/>
  <c r="R121"/>
  <c r="P121"/>
  <c r="BK121"/>
  <c r="J121"/>
  <c r="BE121"/>
  <c r="BI116"/>
  <c r="BH116"/>
  <c r="BG116"/>
  <c r="BF116"/>
  <c r="T116"/>
  <c r="T115"/>
  <c r="R116"/>
  <c r="R115"/>
  <c r="P116"/>
  <c r="P115"/>
  <c r="BK116"/>
  <c r="BK115"/>
  <c r="J115"/>
  <c r="J116"/>
  <c r="BE116"/>
  <c r="J63"/>
  <c r="BI112"/>
  <c r="BH112"/>
  <c r="BG112"/>
  <c r="BF112"/>
  <c r="T112"/>
  <c r="R112"/>
  <c r="P112"/>
  <c r="BK112"/>
  <c r="J112"/>
  <c r="BE112"/>
  <c r="BI109"/>
  <c r="BH109"/>
  <c r="BG109"/>
  <c r="BF109"/>
  <c r="T109"/>
  <c r="R109"/>
  <c r="P109"/>
  <c r="BK109"/>
  <c r="J109"/>
  <c r="BE109"/>
  <c r="BI107"/>
  <c r="BH107"/>
  <c r="BG107"/>
  <c r="BF107"/>
  <c r="T107"/>
  <c r="R107"/>
  <c r="P107"/>
  <c r="BK107"/>
  <c r="J107"/>
  <c r="BE107"/>
  <c r="BI104"/>
  <c r="BH104"/>
  <c r="BG104"/>
  <c r="BF104"/>
  <c r="T104"/>
  <c r="T103"/>
  <c r="R104"/>
  <c r="R103"/>
  <c r="P104"/>
  <c r="P103"/>
  <c r="BK104"/>
  <c r="BK103"/>
  <c r="J103"/>
  <c r="J104"/>
  <c r="BE104"/>
  <c r="J62"/>
  <c r="BI101"/>
  <c r="F37"/>
  <c i="1" r="BD55"/>
  <c i="2" r="BH101"/>
  <c r="F36"/>
  <c i="1" r="BC55"/>
  <c i="2" r="BG101"/>
  <c r="F35"/>
  <c i="1" r="BB55"/>
  <c i="2" r="BF101"/>
  <c r="J34"/>
  <c i="1" r="AW55"/>
  <c i="2" r="F34"/>
  <c i="1" r="BA55"/>
  <c i="2" r="T101"/>
  <c r="T100"/>
  <c r="T99"/>
  <c r="T98"/>
  <c r="R101"/>
  <c r="R100"/>
  <c r="R99"/>
  <c r="R98"/>
  <c r="P101"/>
  <c r="P100"/>
  <c r="P99"/>
  <c r="P98"/>
  <c i="1" r="AU55"/>
  <c i="2" r="BK101"/>
  <c r="BK100"/>
  <c r="J100"/>
  <c r="BK99"/>
  <c r="J99"/>
  <c r="BK98"/>
  <c r="J98"/>
  <c r="J59"/>
  <c r="J30"/>
  <c i="1" r="AG55"/>
  <c i="2" r="J101"/>
  <c r="BE101"/>
  <c r="J33"/>
  <c i="1" r="AV55"/>
  <c i="2" r="F33"/>
  <c i="1" r="AZ55"/>
  <c i="2" r="J61"/>
  <c r="J60"/>
  <c r="F92"/>
  <c r="E90"/>
  <c r="F52"/>
  <c r="E50"/>
  <c r="J39"/>
  <c r="J24"/>
  <c r="E24"/>
  <c r="J95"/>
  <c r="J55"/>
  <c r="J23"/>
  <c r="J21"/>
  <c r="E21"/>
  <c r="J94"/>
  <c r="J54"/>
  <c r="J20"/>
  <c r="J18"/>
  <c r="E18"/>
  <c r="F95"/>
  <c r="F55"/>
  <c r="J17"/>
  <c r="J15"/>
  <c r="E15"/>
  <c r="F94"/>
  <c r="F54"/>
  <c r="J14"/>
  <c r="J12"/>
  <c r="J92"/>
  <c r="J52"/>
  <c r="E7"/>
  <c r="E88"/>
  <c r="E48"/>
  <c i="1" r="BD54"/>
  <c r="W33"/>
  <c r="BC54"/>
  <c r="W32"/>
  <c r="BB54"/>
  <c r="W31"/>
  <c r="BA54"/>
  <c r="W30"/>
  <c r="AZ54"/>
  <c r="W29"/>
  <c r="AY54"/>
  <c r="AX54"/>
  <c r="AW54"/>
  <c r="AK30"/>
  <c r="AV54"/>
  <c r="AK29"/>
  <c r="AU54"/>
  <c r="AT54"/>
  <c r="AS54"/>
  <c r="AG54"/>
  <c r="AK26"/>
  <c r="AT58"/>
  <c r="AN58"/>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<sst xmlns="http://schemas.openxmlformats.org/spreadsheetml/2006/main">
  <si>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</si>
  <si>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</si>
  <si>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</si>
  <si>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</si>
  <si>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</si>
  <si>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{ce56c6bd-f53f-48b9-bdae-89d2c4f9ef42}</t>
  </si>
  <si>
    <t>0,01</t>
  </si>
  <si>
    <t>21</t>
  </si>
  <si>
    <t>15</t>
  </si>
  <si>
    <t>REKAPITULACE STAVBY</t>
  </si>
  <si>
    <t xml:space="preserve">v ---  níže se nacházejí doplnkové a pomocné údaje k sestavám  --- v</t>
  </si>
  <si>
    <t>Návod na vyplnění</t>
  </si>
  <si>
    <t>0,001</t>
  </si>
  <si>
    <t>Kód:</t>
  </si>
  <si>
    <t>EK-078/2019</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</si>
  <si>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</si>
  <si>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</si>
  <si>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školní jídelny ZŠ Za Chlumem, Sídliště Za Chlumem 824, Bílina</t>
  </si>
  <si>
    <t>KSO:</t>
  </si>
  <si>
    <t>801 32 5</t>
  </si>
  <si>
    <t>CC-CZ:</t>
  </si>
  <si>
    <t>12631</t>
  </si>
  <si>
    <t>Místo:</t>
  </si>
  <si>
    <t>Bílina</t>
  </si>
  <si>
    <t>Datum:</t>
  </si>
  <si>
    <t>19. 9. 2019</t>
  </si>
  <si>
    <t>CZ-CPV:</t>
  </si>
  <si>
    <t>45000000-7</t>
  </si>
  <si>
    <t>CZ-CPA:</t>
  </si>
  <si>
    <t>41.00.28</t>
  </si>
  <si>
    <t>Zadavatel:</t>
  </si>
  <si>
    <t>IČ:</t>
  </si>
  <si>
    <t>00266230</t>
  </si>
  <si>
    <t>Město Bílina, Břežánská 50/4, Bílina</t>
  </si>
  <si>
    <t>DIČ:</t>
  </si>
  <si>
    <t/>
  </si>
  <si>
    <t>Uchazeč:</t>
  </si>
  <si>
    <t>Vyplň údaj</t>
  </si>
  <si>
    <t>Projektant:</t>
  </si>
  <si>
    <t>25423126</t>
  </si>
  <si>
    <t>PS projekty s.r.o., 14.října 291/4, Teplice</t>
  </si>
  <si>
    <t>True</t>
  </si>
  <si>
    <t>Zpracovatel:</t>
  </si>
  <si>
    <t>65639081</t>
  </si>
  <si>
    <t>Zbyněk Jarolím-STAVINVEST, J.Hory 1639/17, Teplice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</si>
  <si>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</si>
  <si>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</si>
  <si>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</si>
  <si>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</si>
  <si>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</si>
  <si>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</si>
  <si>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</si>
  <si>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</si>
  <si>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</si>
  <si>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</si>
  <si>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</si>
  <si>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</si>
  <si>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</si>
  <si>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</si>
  <si>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</si>
  <si>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</si>
  <si>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</si>
  <si>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</si>
  <si>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</si>
  <si>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</si>
  <si>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</si>
  <si>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</si>
  <si>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</si>
  <si>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</si>
  <si>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</si>
  <si>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</si>
  <si>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</si>
  <si>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</si>
  <si>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</si>
  <si>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</si>
  <si>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</si>
  <si>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</si>
  <si>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</si>
  <si>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</si>
  <si>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</si>
  <si>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</si>
  <si>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</si>
  <si>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</si>
  <si>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</si>
  <si>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</si>
  <si>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</si>
  <si>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SO101</t>
  </si>
  <si>
    <t>Stavební část, vybavení interieru</t>
  </si>
  <si>
    <t>STA</t>
  </si>
  <si>
    <t>1</t>
  </si>
  <si>
    <t>{ac0f162c-f346-418b-9d23-efa0001736e6}</t>
  </si>
  <si>
    <t>2</t>
  </si>
  <si>
    <t>SO102</t>
  </si>
  <si>
    <t>Elektroinstalace</t>
  </si>
  <si>
    <t>{9c3666a1-9e2b-4519-b4b2-d896c7a0b20a}</t>
  </si>
  <si>
    <t>SO103</t>
  </si>
  <si>
    <t>Vytápění</t>
  </si>
  <si>
    <t>{3907934c-55f3-4294-a611-71f9046864bb}</t>
  </si>
  <si>
    <t>VON</t>
  </si>
  <si>
    <t>Vedlejší a ostatní náklady</t>
  </si>
  <si>
    <t>{081274e2-6e73-43cf-8332-7afb8ba6cd5b}</t>
  </si>
  <si>
    <t>KRYCÍ LIST SOUPISU PRACÍ</t>
  </si>
  <si>
    <t>Objekt:</t>
  </si>
  <si>
    <t>SO101 - Stavební část, vybavení interieru</t>
  </si>
  <si>
    <t>REKAPITULACE ČLENĚNÍ SOUPISU PRACÍ</t>
  </si>
  <si>
    <t>Kód dílu - Popis</t>
  </si>
  <si>
    <t>Cena celkem [CZK]</t>
  </si>
  <si>
    <t>-1</t>
  </si>
  <si>
    <t>HSV - Práce a dodávky HSV</t>
  </si>
  <si>
    <t xml:space="preserve">    3 - Svislé a kompletní konstrukce</t>
  </si>
  <si>
    <t xml:space="preserve">    6 - Úpravy povrchů, podlahy a osazování výplní</t>
  </si>
  <si>
    <t xml:space="preserve">    9 - Ostatní konstrukce a práce, bourání</t>
  </si>
  <si>
    <t xml:space="preserve">    96 - Bourání konstrukcí</t>
  </si>
  <si>
    <t xml:space="preserve">    997 - Přesun sutě</t>
  </si>
  <si>
    <t xml:space="preserve">    998 - Přesun hmot</t>
  </si>
  <si>
    <t>PSV - Práce a dodávky PSV</t>
  </si>
  <si>
    <t xml:space="preserve">    751 - Vzduchotechnika</t>
  </si>
  <si>
    <t xml:space="preserve">    763 - Konstrukce suché výstavby</t>
  </si>
  <si>
    <t xml:space="preserve">    766 - Konstrukce truhlářské</t>
  </si>
  <si>
    <t xml:space="preserve">    767 - Konstrukce zámečnické</t>
  </si>
  <si>
    <t xml:space="preserve">    776 - Podlahy povlakové</t>
  </si>
  <si>
    <t xml:space="preserve">    783 - Dokončovací práce - nátěry</t>
  </si>
  <si>
    <t xml:space="preserve">    784 - Dokončovací práce - malby a tapety</t>
  </si>
  <si>
    <t xml:space="preserve">    786 - Dokončovací práce - čalounické úpravy</t>
  </si>
  <si>
    <t>HZS - Hodinové zúčtovací sazby</t>
  </si>
  <si>
    <t>Ostatní - Ostatní</t>
  </si>
  <si>
    <t xml:space="preserve">    INT - Vybavení interieru</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</si>
  <si>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</si>
  <si>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</si>
  <si>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</si>
  <si>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</si>
  <si>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</si>
  <si>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</si>
  <si>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</si>
  <si>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</si>
  <si>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</si>
  <si>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</si>
  <si>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</si>
  <si>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</si>
  <si>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</si>
  <si>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</si>
  <si>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</si>
  <si>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</si>
  <si>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</si>
  <si>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</si>
  <si>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</si>
  <si>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319201321</t>
  </si>
  <si>
    <t>Vyrovnání nerovného povrchu vnitřního i vnějšího zdiva bez odsekání vadných cihel, maltou (s dodáním hmot) tl. do 30 mm</t>
  </si>
  <si>
    <t>m2</t>
  </si>
  <si>
    <t>CS ÚRS 2019 02</t>
  </si>
  <si>
    <t>4</t>
  </si>
  <si>
    <t>-1972583765</t>
  </si>
  <si>
    <t>VV</t>
  </si>
  <si>
    <t>"vyrovnání plochy stěny po odsekání stávajícího obkladu" 75,29</t>
  </si>
  <si>
    <t>6</t>
  </si>
  <si>
    <t>Úpravy povrchů, podlahy a osazování výplní</t>
  </si>
  <si>
    <t>612181001</t>
  </si>
  <si>
    <t>Sádrová stěrka vnitřních povrchů tloušťky do 3 mm bez penetrace, včetně následného přebroušení svislých konstrukcí stěn v podlaží i na schodišti</t>
  </si>
  <si>
    <t>-1806091992</t>
  </si>
  <si>
    <t>PSC</t>
  </si>
  <si>
    <t xml:space="preserve">Poznámka k souboru cen:_x000d_
1. Ceny úprav stropů žebrových lze použít pro ocenění úprav nosníků nebo průvlaků._x000d_
2. V cenách nejsou započteny náklady na:_x000d_
a) spárování podkladu, tyto se ocení cenami souboru cen 61. 12-11.., tohoto katalogu._x000d_
b) provedení podkladní a spojovací vrstvy, tyto se ocení cenami souboru cen 61. 13-1…, tohoto katalogu._x000d_
</t>
  </si>
  <si>
    <t>"podklad pro finální úpravu stěny u výdeje jídel" 75,29</t>
  </si>
  <si>
    <t>612311131</t>
  </si>
  <si>
    <t>Potažení vnitřních ploch štukem tloušťky do 3 mm svislých konstrukcí stěn</t>
  </si>
  <si>
    <t>-977131519</t>
  </si>
  <si>
    <t>612321121</t>
  </si>
  <si>
    <t>Omítka vápenocementová vnitřních ploch nanášená ručně jednovrstvá, tloušťky do 10 mm hladká svislých konstrukcí stěn</t>
  </si>
  <si>
    <t>-1745373362</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</si>
  <si>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</si>
  <si>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5</t>
  </si>
  <si>
    <t>619995001</t>
  </si>
  <si>
    <t>Začištění omítek (s dodáním hmot) kolem oken, dveří, podlah, obkladů apod.</t>
  </si>
  <si>
    <t>m</t>
  </si>
  <si>
    <t>-226163445</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</si>
  <si>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</si>
  <si>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"začištění omítek po montáži nových vstupních dveří" (2,92+3,0*2)*2</t>
  </si>
  <si>
    <t>9</t>
  </si>
  <si>
    <t>Ostatní konstrukce a práce, bourání</t>
  </si>
  <si>
    <t>949101112</t>
  </si>
  <si>
    <t>Lešení pomocné pracovní pro objekty pozemních staveb pro zatížení do 150 kg/m2, o výšce lešeňové podlahy přes 1,9 do 3,5 m</t>
  </si>
  <si>
    <t>-556817178</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</si>
  <si>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</si>
  <si>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"lešení pro montáž stropního podhledu a opláštění VZT" 290,44</t>
  </si>
  <si>
    <t>"lešení pro úpravu stěny u výdeje jídla" 30,15*1,0</t>
  </si>
  <si>
    <t>"lešení pro montáž a úpravy u vstupních dveří" 2,92*2*1,0</t>
  </si>
  <si>
    <t>7</t>
  </si>
  <si>
    <t>952901111</t>
  </si>
  <si>
    <t>Vyčištění budov nebo objektů před předáním do užívání budov bytové nebo občanské výstavby, světlé výšky podlaží do 4 m</t>
  </si>
  <si>
    <t>-222961101</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</si>
  <si>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</si>
  <si>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"vyčištění prostoru po dokončení prací" 290,44</t>
  </si>
  <si>
    <t>8</t>
  </si>
  <si>
    <t>953943211</t>
  </si>
  <si>
    <t>Osazování drobných kovových předmětů kotvených do stěny hasicího přístroje</t>
  </si>
  <si>
    <t>kus</t>
  </si>
  <si>
    <t>-761231838</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</si>
  <si>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</si>
  <si>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M</t>
  </si>
  <si>
    <t>44932114</t>
  </si>
  <si>
    <t>přístroj hasicí ruční práškový PG 6 LE</t>
  </si>
  <si>
    <t>28044389</t>
  </si>
  <si>
    <t>"celkový počet dle PBŘ" 3</t>
  </si>
  <si>
    <t>96</t>
  </si>
  <si>
    <t>Bourání konstrukcí</t>
  </si>
  <si>
    <t>10</t>
  </si>
  <si>
    <t>978059541</t>
  </si>
  <si>
    <t>Odsekání obkladů stěn včetně otlučení podkladní omítky až na zdivo z obkládaček vnitřních, z jakýchkoliv materiálů, plochy přes 1 m2</t>
  </si>
  <si>
    <t>-376389026</t>
  </si>
  <si>
    <t xml:space="preserve">Poznámka k souboru cen:_x000d_
1. Odsekání soklíků se oceňuje cenami souboru cen 965 08._x000d_
</t>
  </si>
  <si>
    <t>"odstranění stávajícího vnitřního obkladu stěn" 30,2*3,0-(5,535*1,27+0,8*1,97+1,17*1,16+19,05*0,25+1,3*0,45)</t>
  </si>
  <si>
    <t>11</t>
  </si>
  <si>
    <t>751311817</t>
  </si>
  <si>
    <t>Demontáž vyústí čtyřhranné do čtyřhranného nebo kruhového potrubí, průřezu do 0,080 m2</t>
  </si>
  <si>
    <t>16</t>
  </si>
  <si>
    <t>1576427570</t>
  </si>
  <si>
    <t>"celkový počet" 23</t>
  </si>
  <si>
    <t>12</t>
  </si>
  <si>
    <t>763122811</t>
  </si>
  <si>
    <t>Demontáž předsazených nebo šachtových stěn ze sádrokartonových desek desek na nosné konstrukci, opláštění jednoduché</t>
  </si>
  <si>
    <t>129847145</t>
  </si>
  <si>
    <t xml:space="preserve">Poznámka k souboru cen:_x000d_
1. Ceny -1811 a -1823 jsou určeny pro kompletní demontáž předsazené nebo šachtové stěny, tj. nosné konstrukce, desek i tepelné izolace._x000d_
</t>
  </si>
  <si>
    <t>"demontáž boční části opláštění VZT rozvodu" (20,35+1,25)*0,29+1,25*0,17+(1,28+1,25)*0,46</t>
  </si>
  <si>
    <t>13</t>
  </si>
  <si>
    <t>763132811</t>
  </si>
  <si>
    <t>Demontáž podhledu nebo samostatného požárního předělu ze sádrokartonových desek desek, opláštění jednoduché</t>
  </si>
  <si>
    <t>-530260334</t>
  </si>
  <si>
    <t xml:space="preserve">Poznámka k souboru cen:_x000d_
1. Ceny -1811 a -1832 jsou stanoveny pro kompletní demontáž podhledu nebo samostatného požárního předělu, tj. nosné konstrukce, desek i tepelné izolace._x000d_
2. Ceny demontáže desek -2811 a -2812 jsou určeny pro odstranění pouze desek z nosné konstrukce podhledu._x000d_
</t>
  </si>
  <si>
    <t>"demontáž podhledové části opláštění VZT rozvodu" 20,35*1,25</t>
  </si>
  <si>
    <t>14</t>
  </si>
  <si>
    <t>766431811</t>
  </si>
  <si>
    <t>Demontáž obložení sloupů nebo pilířů panely, plochy do 1,5 m2</t>
  </si>
  <si>
    <t>1581299664</t>
  </si>
  <si>
    <t>"demontáž stávajícího obkladu sloupů v.1470mm" (0,42*4*4+0,42+0,385*2+0,65+0,25*2)*1,47</t>
  </si>
  <si>
    <t>766431822</t>
  </si>
  <si>
    <t>Demontáž obložení sloupů nebo pilířů podkladových roštů</t>
  </si>
  <si>
    <t>386058822</t>
  </si>
  <si>
    <t>767112812</t>
  </si>
  <si>
    <t>Demontáž stěn a příček pro zasklení svařovaných</t>
  </si>
  <si>
    <t>-916705091</t>
  </si>
  <si>
    <t>"demontáž stávající vstupní stěny" 2,92*3,2</t>
  </si>
  <si>
    <t>17</t>
  </si>
  <si>
    <t>776201812</t>
  </si>
  <si>
    <t>Demontáž povlakových podlahovin lepených ručně s podložkou</t>
  </si>
  <si>
    <t>-1599015420</t>
  </si>
  <si>
    <t>"odstranění stávající povlakové krytiny v m.č.1.01-1.04" 134,86+23,47+40,13+91,98</t>
  </si>
  <si>
    <t>18</t>
  </si>
  <si>
    <t>787600802</t>
  </si>
  <si>
    <t>Vysklívání oken a dveří skla plochého, plochy přes 1 do 3 m2</t>
  </si>
  <si>
    <t>-1999186462</t>
  </si>
  <si>
    <t>"vysklení stávající vstupní stěny" 2,92*3,2</t>
  </si>
  <si>
    <t>997</t>
  </si>
  <si>
    <t>Přesun sutě</t>
  </si>
  <si>
    <t>19</t>
  </si>
  <si>
    <t>997013151</t>
  </si>
  <si>
    <t>Vnitrostaveništní doprava suti a vybouraných hmot vodorovně do 50 m svisle s omezením mechanizace pro budovy a haly výšky do 6 m</t>
  </si>
  <si>
    <t>t</t>
  </si>
  <si>
    <t>-1202183454</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</si>
  <si>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</si>
  <si>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20</t>
  </si>
  <si>
    <t>997013501</t>
  </si>
  <si>
    <t>Odvoz suti a vybouraných hmot na skládku nebo meziskládku se složením, na vzdálenost do 1 km</t>
  </si>
  <si>
    <t>1921632312</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</si>
  <si>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</si>
  <si>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</si>
  <si>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Odvoz suti a vybouraných hmot na skládku nebo meziskládku se složením, na vzdálenost Příplatek k ceně za každý další i započatý 1 km přes 1 km</t>
  </si>
  <si>
    <t>2011874644</t>
  </si>
  <si>
    <t>P</t>
  </si>
  <si>
    <t>Poznámka k položce:_x000d_
Předpokládaná odvozová vzdálenost 20km.</t>
  </si>
  <si>
    <t>7,247*19 'Přepočtené koeficientem množství</t>
  </si>
  <si>
    <t>22</t>
  </si>
  <si>
    <t>997013803</t>
  </si>
  <si>
    <t>Poplatek za uložení stavebního odpadu na skládce (skládkovné) cihelného zatříděného do Katalogu odpadů pod kódem 170 102</t>
  </si>
  <si>
    <t>1301618598</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</si>
  <si>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</si>
  <si>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23</t>
  </si>
  <si>
    <t>997013804</t>
  </si>
  <si>
    <t>Poplatek za uložení stavebního odpadu na skládce (skládkovné) ze skla zatříděného do Katalogu odpadů pod kódem 170 202</t>
  </si>
  <si>
    <t>-1911379363</t>
  </si>
  <si>
    <t>24</t>
  </si>
  <si>
    <t>997013811</t>
  </si>
  <si>
    <t>Poplatek za uložení stavebního odpadu na skládce (skládkovné) dřevěného zatříděného do Katalogu odpadů pod kódem 170 201</t>
  </si>
  <si>
    <t>-832833005</t>
  </si>
  <si>
    <t>25</t>
  </si>
  <si>
    <t>997013812</t>
  </si>
  <si>
    <t>Poplatek za uložení stavebního odpadu na skládce (skládkovné) z materiálů na bázi sádry zatříděného do Katalogu odpadů pod kódem 170 802</t>
  </si>
  <si>
    <t>2142958482</t>
  </si>
  <si>
    <t>26</t>
  </si>
  <si>
    <t>997013813</t>
  </si>
  <si>
    <t>Poplatek za uložení stavebního odpadu na skládce (skládkovné) z plastických hmot zatříděného do Katalogu odpadů pod kódem 170 203</t>
  </si>
  <si>
    <t>344117063</t>
  </si>
  <si>
    <t>27</t>
  </si>
  <si>
    <t>997013831</t>
  </si>
  <si>
    <t>Poplatek za uložení stavebního odpadu na skládce (skládkovné) směsného stavebního a demoličního zatříděného do Katalogu odpadů pod kódem 170 904</t>
  </si>
  <si>
    <t>1805677248</t>
  </si>
  <si>
    <t>998</t>
  </si>
  <si>
    <t>Přesun hmot</t>
  </si>
  <si>
    <t>28</t>
  </si>
  <si>
    <t>998011001</t>
  </si>
  <si>
    <t>Přesun hmot pro budovy občanské výstavby, bydlení, výrobu a služby s nosnou svislou konstrukcí zděnou z cihel, tvárnic nebo kamene vodorovná dopravní vzdálenost do 100 m pro budovy výšky do 6 m</t>
  </si>
  <si>
    <t>1864039569</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</si>
  <si>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</si>
  <si>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</si>
  <si>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</si>
  <si>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751</t>
  </si>
  <si>
    <t>Vzduchotechnika</t>
  </si>
  <si>
    <t>29</t>
  </si>
  <si>
    <t>751311092</t>
  </si>
  <si>
    <t>Montáž vyústí čtyřhranné do čtyřhranného potrubí, průřezu přes 0,040 do 0,080 m2</t>
  </si>
  <si>
    <t>1138771425</t>
  </si>
  <si>
    <t>30</t>
  </si>
  <si>
    <t>Mat/751-001</t>
  </si>
  <si>
    <t>vyústka průmyslová VPE-V-1.0 rozměr 400/150mm RAL 9010</t>
  </si>
  <si>
    <t>32</t>
  </si>
  <si>
    <t>-2048896785</t>
  </si>
  <si>
    <t>31</t>
  </si>
  <si>
    <t>998751201</t>
  </si>
  <si>
    <t>Přesun hmot pro vzduchotechniku stanovený procentní sazbou (%) z ceny vodorovná dopravní vzdálenost do 50 m v objektech výšky do 12 m</t>
  </si>
  <si>
    <t>%</t>
  </si>
  <si>
    <t>-125291292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</si>
  <si>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</si>
  <si>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763</t>
  </si>
  <si>
    <t>Konstrukce suché výstavby</t>
  </si>
  <si>
    <t>763111333</t>
  </si>
  <si>
    <t>Příčka ze sádrokartonových desek s nosnou konstrukcí z jednoduchých ocelových profilů UW, CW jednoduše opláštěná deskou impregnovanou H2 tl. 12,5 mm, příčka tl. 100 mm, profil 75 TI tl. 60 mm, EI 30, Rw 45 dB</t>
  </si>
  <si>
    <t>131990057</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</si>
  <si>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</si>
  <si>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"příčka dělící stěny" 4,9*0,8</t>
  </si>
  <si>
    <t>33</t>
  </si>
  <si>
    <t>763121621</t>
  </si>
  <si>
    <t>Stěna předsazená ze sádrokartonových desek montáž desek na nosnou konstrukci, tl. 12,5 mm</t>
  </si>
  <si>
    <t>-173259182</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</si>
  <si>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 a lepené na pásky jsou určeny pro podklad o nerovnosti přes 20 mm._x000d_
4. Ceny -1611 a -1612 Montáž nosné konstrukce je stanoveny pro m2 plochy předsazené stěny._x000d_
5. V ceně -1611 a -1612 nejsou započteny náklady na profily; tyto se oceňují ve specifikaci. Doporučené množství na 1 m2 stěny je:_x000d_
a) 1,9 m profilu CW a 0,8 m profilu UW u ceny. -1611,_x000d_
b) 1,9 m profilu CD a 0,5 m profilu UD u ceny -1612._x000d_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</si>
  <si>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"nové opláštění boční části VZT rozvodu" (20,35+1,25)*0,29+1,25*0,17+(1,28+1,25)*0,46</t>
  </si>
  <si>
    <t>34</t>
  </si>
  <si>
    <t>59030021</t>
  </si>
  <si>
    <t>deska sádrokartonová A tl 12,5mm</t>
  </si>
  <si>
    <t>-1056850442</t>
  </si>
  <si>
    <t>7,64*1,1 'Přepočtené koeficientem množství</t>
  </si>
  <si>
    <t>35</t>
  </si>
  <si>
    <t>763121714</t>
  </si>
  <si>
    <t>Stěna předsazená ze sádrokartonových desek ostatní konstrukce a práce na předsazených stěnách ze sádrokartonových desek základní penetrační nátěr</t>
  </si>
  <si>
    <t>-2034163457</t>
  </si>
  <si>
    <t>36</t>
  </si>
  <si>
    <t>763131491</t>
  </si>
  <si>
    <t>Podhled ze sádrokartonových desek dvouvrstvá zavěšená spodní konstrukce z ocelových profilů CD, UD jednoduše opláštěná deskou akustickou, tl. 12,5 mm, TI tl. 40 mm</t>
  </si>
  <si>
    <t>-1720851116</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</si>
  <si>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</si>
  <si>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"stropní akustický podhled v m.č.1.01-1.04" 134,86+23,47+40,13+91,98</t>
  </si>
  <si>
    <t>37</t>
  </si>
  <si>
    <t>763131621</t>
  </si>
  <si>
    <t>Podhled ze sádrokartonových desek montáž desek, tl. 12,5 mm</t>
  </si>
  <si>
    <t>1649951035</t>
  </si>
  <si>
    <t>"nové opláštění podhledové části VZT rozvodu" 20,35*1,25</t>
  </si>
  <si>
    <t>38</t>
  </si>
  <si>
    <t>1143504597</t>
  </si>
  <si>
    <t>25,438*1,1 'Přepočtené koeficientem množství</t>
  </si>
  <si>
    <t>39</t>
  </si>
  <si>
    <t>763131714</t>
  </si>
  <si>
    <t>Podhled ze sádrokartonových desek ostatní práce a konstrukce na podhledech ze sádrokartonových desek základní penetrační nátěr</t>
  </si>
  <si>
    <t>-1069399122</t>
  </si>
  <si>
    <t>40</t>
  </si>
  <si>
    <t>763131752</t>
  </si>
  <si>
    <t>Podhled ze sádrokartonových desek ostatní práce a konstrukce na podhledech ze sádrokartonových desek montáž jedné vrstvy tepelné izolace</t>
  </si>
  <si>
    <t>1534905334</t>
  </si>
  <si>
    <t>41</t>
  </si>
  <si>
    <t>63150849</t>
  </si>
  <si>
    <t xml:space="preserve">pás tepelně izolační pro všechny druhy nezatížených izolací  λ=0,038-0,039 tl 100mm</t>
  </si>
  <si>
    <t>999061783</t>
  </si>
  <si>
    <t>290,44*1,05 'Přepočtené koeficientem množství</t>
  </si>
  <si>
    <t>42</t>
  </si>
  <si>
    <t>998763200</t>
  </si>
  <si>
    <t>Přesun hmot pro dřevostavby stanovený procentní sazbou (%) z ceny vodorovná dopravní vzdálenost do 50 m v objektech výšky do 6 m</t>
  </si>
  <si>
    <t>-682502672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</si>
  <si>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</si>
  <si>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766</t>
  </si>
  <si>
    <t>Konstrukce truhlářské</t>
  </si>
  <si>
    <t>43</t>
  </si>
  <si>
    <t>766434342</t>
  </si>
  <si>
    <t>Montáž obložení sloupů nebo pilířů plochy do 5 m2 panely obkladovými z aglomerovaných desek, plochy přes 0,60 do 1,50 m2</t>
  </si>
  <si>
    <t>-1328978602</t>
  </si>
  <si>
    <t xml:space="preserve">Poznámka k souboru cen:_x000d_
1. V cenách -1312 až -6343 je započteno i našroubování soklu._x000d_
2. V cenách -1312 až -6343 nejsou započteny náklady na montáž podkladového roštu, tato montáž se oceňuje cenou -7311._x000d_
3. V ceně -7311 nejsou započteny náklady na montáž a dodávku nosných prvků (např. konzol, trnů) pro zavěšený rošt; tato montáž a dodávka se oceňuje individuálně._x000d_
4. Cenami -1312 až -6343 nelze oceňovat obložení sloupů zakřiveného průřezu; toto obložení se oceňuje individuálně._x000d_
</t>
  </si>
  <si>
    <t>"montáž nového obkladu sloupů v.1040mm" (0,42*4*4+0,42*4+0,15*2*3+0,385*2+0,65+0,25*2)*1,04</t>
  </si>
  <si>
    <t>44</t>
  </si>
  <si>
    <t>62432055</t>
  </si>
  <si>
    <t>deska kompaktní laminátová tl.10mm odstín ořech Pacific</t>
  </si>
  <si>
    <t>-822769883</t>
  </si>
  <si>
    <t>11,669*1,15 'Přepočtené koeficientem množství</t>
  </si>
  <si>
    <t>45</t>
  </si>
  <si>
    <t>766437311</t>
  </si>
  <si>
    <t>Montáž obložení sloupů nebo pilířů rošt podkladový</t>
  </si>
  <si>
    <t>1647704924</t>
  </si>
  <si>
    <t>"nosný rošt 2,25bm/m2 plochy obkladu" 11,669*2,25</t>
  </si>
  <si>
    <t>46</t>
  </si>
  <si>
    <t>60514106</t>
  </si>
  <si>
    <t>řezivo jehličnaté lať pevnostní třída S10-13 průžez 40x60mm</t>
  </si>
  <si>
    <t>m3</t>
  </si>
  <si>
    <t>-1961223069</t>
  </si>
  <si>
    <t>"nosný rošt 2,25bm/m2 plochy obkladu" 11,669*2,25*0,04*0,06</t>
  </si>
  <si>
    <t>47</t>
  </si>
  <si>
    <t>766660001</t>
  </si>
  <si>
    <t>Montáž dveřních křídel dřevěných nebo plastových otevíravých do ocelové zárubně povrchově upravených jednokřídlových, šířky do 800 mm</t>
  </si>
  <si>
    <t>-1010602807</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</si>
  <si>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</si>
  <si>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48</t>
  </si>
  <si>
    <t>61161721</t>
  </si>
  <si>
    <t>dveře vnitřní hladké dýhované plné 1-křídlé otočné s polodrážkou rozměr 800/1970mm vč.kování klika-klika BB</t>
  </si>
  <si>
    <t>-247967871</t>
  </si>
  <si>
    <t>Poznámka k položce:_x000d_
Technické parametry prvku viz Specifikace výplní otvorů - dveře (výkres č.SO 101.1.12).</t>
  </si>
  <si>
    <t>"celkový počet dle Specifikace výplní otvorů - dveře 101/T" 1</t>
  </si>
  <si>
    <t>49</t>
  </si>
  <si>
    <t>998766201</t>
  </si>
  <si>
    <t>Přesun hmot pro konstrukce truhlářské stanovený procentní sazbou (%) z ceny vodorovná dopravní vzdálenost do 50 m v objektech výšky do 6 m</t>
  </si>
  <si>
    <t>2115124905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</si>
  <si>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</si>
  <si>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</si>
  <si>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</si>
  <si>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50</t>
  </si>
  <si>
    <t>767113130</t>
  </si>
  <si>
    <t>Montáž stěn a příček pro zasklení z hliníkových profilů, plochy jednotlivých stěn přes 9 do 12 m2</t>
  </si>
  <si>
    <t>-154871745</t>
  </si>
  <si>
    <t xml:space="preserve">Poznámka k souboru cen:_x000d_
1. V cenách nejsou započteny náklady na:_x000d_
a) montáž lištování hliníkovými profily, potního žlábku a okopových plechů; tyto práce se oceňují cenami 767 89-6110 až –6120 Montáž lišt a okopových plechů,_x000d_
b) montáž těsnění stěn; tyto práce se oceňují cenami 767 62-6101 až -6103 Montáž těsnění oken,_x000d_
c) montáž výplně stěn tvarovaným plechem; tyto práce se oceňují cenami 767 13-7511 až -7513 Montáž obložení plechem tvarovaným._x000d_
d) zhotovení otvoru ve výplni stěn a příček plechem; tyto práce se oceňují cenami 767 13-7601 až -7613 Zhotovení otvoru v plechu ocelovém,_x000d_
e) montáž ocelových krycích lišt jednostranně; tyto práce se oceňují cenami 767 62-71 Montáž krycích ocelových lišt, množství se určuje v m jako 1/2 (spoje dvou kovových prvků) nebo 1/4 (krajový prvek) délky olištovávaného prvku._x000d_
2. V cenách 767 11-1110 až -1180 není započtena montáž spojení stěn z dílů před osazením; tyto práce se oceňují cenou 767 64-8351 Spojení dveří a stěn._x000d_
</t>
  </si>
  <si>
    <t>"montáž dveří 102/T" 2,92*3,0</t>
  </si>
  <si>
    <t>51</t>
  </si>
  <si>
    <t>Mat/767-001</t>
  </si>
  <si>
    <t>celoprosklená stěna z Al profilů rozměr 2920/3000mm s integrovanými 2-křídlými dveřmi 900/2000mm (2ks), zasklení bezpečnostním sklem</t>
  </si>
  <si>
    <t>920125424</t>
  </si>
  <si>
    <t>"celkový počet dle Specifikace výplní otvorů - dveře 102/T" 1</t>
  </si>
  <si>
    <t>52</t>
  </si>
  <si>
    <t>998767201</t>
  </si>
  <si>
    <t>Přesun hmot pro zámečnické konstrukce stanovený procentní sazbou (%) z ceny vodorovná dopravní vzdálenost do 50 m v objektech výšky do 6 m</t>
  </si>
  <si>
    <t>-484420313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</si>
  <si>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</si>
  <si>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776</t>
  </si>
  <si>
    <t>Podlahy povlakové</t>
  </si>
  <si>
    <t>53</t>
  </si>
  <si>
    <t>776111115</t>
  </si>
  <si>
    <t>Příprava podkladu broušení podlah stávajícího podkladu před litím stěrky</t>
  </si>
  <si>
    <t>770825891</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</si>
  <si>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</si>
  <si>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"příprava podkladu pro povlakové krytiny v m.č.1.01-1.04" 134,86+23,47+40,13+91,98</t>
  </si>
  <si>
    <t>54</t>
  </si>
  <si>
    <t>776111311</t>
  </si>
  <si>
    <t>Příprava podkladu vysátí podlah</t>
  </si>
  <si>
    <t>-338197854</t>
  </si>
  <si>
    <t>55</t>
  </si>
  <si>
    <t>776121321</t>
  </si>
  <si>
    <t>Příprava podkladu penetrace neředěná podlah</t>
  </si>
  <si>
    <t>-582790149</t>
  </si>
  <si>
    <t>56</t>
  </si>
  <si>
    <t>776141112</t>
  </si>
  <si>
    <t>Příprava podkladu vyrovnání samonivelační stěrkou podlah min.pevnosti 20 MPa, tloušťky přes 3 do 5 mm</t>
  </si>
  <si>
    <t>1869811862</t>
  </si>
  <si>
    <t>57</t>
  </si>
  <si>
    <t>776211111</t>
  </si>
  <si>
    <t>Montáž textilních podlahovin lepením pásů standardních</t>
  </si>
  <si>
    <t>-1560699121</t>
  </si>
  <si>
    <t xml:space="preserve">Poznámka k souboru cen:_x000d_
1. V cenách 776 21-2111 a 776 21-2121 montáž volným položením jsou započteny i náklady na dodávku pásky._x000d_
</t>
  </si>
  <si>
    <t>"podlaha v m.č.1.02" 23,47</t>
  </si>
  <si>
    <t>58</t>
  </si>
  <si>
    <t>69751050</t>
  </si>
  <si>
    <t>koberec v rolích š 4m, všívaná smyčka, vlákno PA, hm 550g/m2, PA, zátěž 33, hořlavost Bfl S1</t>
  </si>
  <si>
    <t>364615956</t>
  </si>
  <si>
    <t>23,47*1,1 'Přepočtené koeficientem množství</t>
  </si>
  <si>
    <t>59</t>
  </si>
  <si>
    <t>776222111</t>
  </si>
  <si>
    <t>Montáž podlahovin z PVC lepením 2-složkovým lepidlem (do vlhkých prostor) z pásů</t>
  </si>
  <si>
    <t>29289917</t>
  </si>
  <si>
    <t>"podlaha v m.č.1.01, 1.03 a 1.04" 134,86+40,13+91,98</t>
  </si>
  <si>
    <t>60</t>
  </si>
  <si>
    <t>28412245</t>
  </si>
  <si>
    <t>krytina podlahová heterogenní š.1,5m tl.2mm, tl.nášlapné vrstvy 0,4mm, zátěžová třída 32</t>
  </si>
  <si>
    <t>-288329082</t>
  </si>
  <si>
    <t>266,97*1,1 'Přepočtené koeficientem množství</t>
  </si>
  <si>
    <t>61</t>
  </si>
  <si>
    <t>776421111</t>
  </si>
  <si>
    <t>Montáž lišt obvodových lepených</t>
  </si>
  <si>
    <t>1726525073</t>
  </si>
  <si>
    <t>"lišta pro soklík PVC krytiny" 30,15+10,125+25,75+1,55</t>
  </si>
  <si>
    <t>"lišta pro soklík textilní krytiny" 4,285+4,9</t>
  </si>
  <si>
    <t>62</t>
  </si>
  <si>
    <t>69751200</t>
  </si>
  <si>
    <t>lišta soklová PVC 50x7mm se samolepícím proužkem</t>
  </si>
  <si>
    <t>964727453</t>
  </si>
  <si>
    <t>76,76*1,05 'Přepočtené koeficientem množství</t>
  </si>
  <si>
    <t>63</t>
  </si>
  <si>
    <t>776421312</t>
  </si>
  <si>
    <t>Montáž lišt přechodových šroubovaných</t>
  </si>
  <si>
    <t>-1807935597</t>
  </si>
  <si>
    <t>"přechodová lišta mezi m.č.1.01 a 1.02 (PVC/koberec)" 4,285</t>
  </si>
  <si>
    <t>64</t>
  </si>
  <si>
    <t>55343118</t>
  </si>
  <si>
    <t>profil přechodový Al narážecí 40mm bronz</t>
  </si>
  <si>
    <t>-848554018</t>
  </si>
  <si>
    <t>4,285*1,15 'Přepočtené koeficientem množství</t>
  </si>
  <si>
    <t>65</t>
  </si>
  <si>
    <t>776421711</t>
  </si>
  <si>
    <t>Montáž lišt vložení pásků z podlahoviny do lišt včetně nařezání</t>
  </si>
  <si>
    <t>-1611208575</t>
  </si>
  <si>
    <t>"celková délka (materiál ve ztratném u příslušeného druhu krytiny)" 76,76</t>
  </si>
  <si>
    <t>66</t>
  </si>
  <si>
    <t>998776201</t>
  </si>
  <si>
    <t>Přesun hmot pro podlahy povlakové stanovený procentní sazbou (%) z ceny vodorovná dopravní vzdálenost do 50 m v objektech výšky do 6 m</t>
  </si>
  <si>
    <t>625299837</t>
  </si>
  <si>
    <t>783</t>
  </si>
  <si>
    <t>Dokončovací práce - nátěry</t>
  </si>
  <si>
    <t>67</t>
  </si>
  <si>
    <t>783826615</t>
  </si>
  <si>
    <t>Hydrofobizační nátěr omítek silikonový, transparentní, povrchů hladkých omítek hladkých, zrnitých tenkovrstvých nebo štukových stupně členitosti 1 a 2</t>
  </si>
  <si>
    <t>-250149099</t>
  </si>
  <si>
    <t>"finální úprava stěny u výdeje jídel (transparentní nátěr na grafitti)" 75,29</t>
  </si>
  <si>
    <t>784</t>
  </si>
  <si>
    <t>Dokončovací práce - malby a tapety</t>
  </si>
  <si>
    <t>68</t>
  </si>
  <si>
    <t>784121001</t>
  </si>
  <si>
    <t>Oškrabání malby v místnostech výšky do 3,80 m</t>
  </si>
  <si>
    <t>-1637128018</t>
  </si>
  <si>
    <t xml:space="preserve">Poznámka k souboru cen:_x000d_
1. Cenami souboru cen se oceňuje jakýkoli počet současně škrabaných vrstev barvy._x000d_
</t>
  </si>
  <si>
    <t>"odstranění stávajících maleb na stěnách" (30,15+10,055*2)*3,0-(1,25*11+3,03)</t>
  </si>
  <si>
    <t>"dtto na sloupech" (0,42*17+0,385*2+0,65+0,25*2)*(3,0-1,4)</t>
  </si>
  <si>
    <t>69</t>
  </si>
  <si>
    <t>784161301</t>
  </si>
  <si>
    <t>Lokální vyrovnání podkladu disperzní stěrkou, tloušťky do 3 mm, plochy do 0,1 m2 v místnostech výšky do 3,80 m</t>
  </si>
  <si>
    <t>-1523094386</t>
  </si>
  <si>
    <t>"předpoklad" 25</t>
  </si>
  <si>
    <t>70</t>
  </si>
  <si>
    <t>784161311</t>
  </si>
  <si>
    <t>Lokální vyrovnání podkladu disperzní stěrkou, tloušťky do 3 mm, plochy přes 0,1 do 0,25 m2 v místnostech výšky do 3,80 m</t>
  </si>
  <si>
    <t>1934688133</t>
  </si>
  <si>
    <t>"předpoklad" 15</t>
  </si>
  <si>
    <t>71</t>
  </si>
  <si>
    <t>784161511</t>
  </si>
  <si>
    <t>Celoplošné vyrovnání podkladu disperzní stěrkou, tloušťky do 3 mm vyrovnáním v místnostech výšky do 3,80 m</t>
  </si>
  <si>
    <t>1848841812</t>
  </si>
  <si>
    <t>72</t>
  </si>
  <si>
    <t>784181101</t>
  </si>
  <si>
    <t>Penetrace podkladu jednonásobná základní akrylátová v místnostech výšky do 3,80 m</t>
  </si>
  <si>
    <t>-2058132446</t>
  </si>
  <si>
    <t>"malba na původní stěny" 134,0</t>
  </si>
  <si>
    <t>"malba na původní sloupy" 17,758</t>
  </si>
  <si>
    <t>"přípočet akustického podhledu" 290,44</t>
  </si>
  <si>
    <t>"přípočet opláštění rozvodu VZT" 7,64+25,438</t>
  </si>
  <si>
    <t>73</t>
  </si>
  <si>
    <t>784211101</t>
  </si>
  <si>
    <t>Malby z malířských směsí otěruvzdorných za mokra dvojnásobné, bílé za mokra otěruvzdorné výborně v místnostech výšky do 3,80 m</t>
  </si>
  <si>
    <t>1497792147</t>
  </si>
  <si>
    <t>786</t>
  </si>
  <si>
    <t>Dokončovací práce - čalounické úpravy</t>
  </si>
  <si>
    <t>74</t>
  </si>
  <si>
    <t>786626111</t>
  </si>
  <si>
    <t>Montáž zastiňujících žaluzií lamelových vnitřních nebo do oken dvojitých dřevěných nebo plastových</t>
  </si>
  <si>
    <t>-344040949</t>
  </si>
  <si>
    <t xml:space="preserve">Poznámka k souboru cen:_x000d_
1. Cenu-3111 lze použít pro jakýkoli rozměr žaluzie._x000d_
</t>
  </si>
  <si>
    <t>"celková plocha" 1,0*0,6*22+1,0*1,4*22</t>
  </si>
  <si>
    <t>75</t>
  </si>
  <si>
    <t>Mat/786-001</t>
  </si>
  <si>
    <t>okenní vnitřní žaluzie horizontální plastové lamelové š.25mm tl.0,21mm rozměr 1000/600mm s manuálním ovládáním, odstín okrový</t>
  </si>
  <si>
    <t>-1225741181</t>
  </si>
  <si>
    <t>"celkový počet" 22</t>
  </si>
  <si>
    <t>76</t>
  </si>
  <si>
    <t>Mat/786-002</t>
  </si>
  <si>
    <t>okenní vnitřní žaluzie horizontální plastové lamelové š.25mm tl.0,21mm rozměr 1000/1400mm s manuálním ovládáním, odstín okrový</t>
  </si>
  <si>
    <t>-1343874266</t>
  </si>
  <si>
    <t>77</t>
  </si>
  <si>
    <t>998786201</t>
  </si>
  <si>
    <t>Přesun hmot pro čalounické úpravy stanovený procentní sazbou (%) z ceny vodorovná dopravní vzdálenost do 50 m v objektech výšky do 6 m</t>
  </si>
  <si>
    <t>-1192716436</t>
  </si>
  <si>
    <t>HZS</t>
  </si>
  <si>
    <t>Hodinové zúčtovací sazby</t>
  </si>
  <si>
    <t>78</t>
  </si>
  <si>
    <t>HZS1291</t>
  </si>
  <si>
    <t>Hodinové zúčtovací sazby profesí HSV zemní a pomocné práce pomocný stavební dělník</t>
  </si>
  <si>
    <t>hod</t>
  </si>
  <si>
    <t>512</t>
  </si>
  <si>
    <t>-1927922713</t>
  </si>
  <si>
    <t>"demontáž a stěhování stávajícího vybavení interieru (předpoklad 4 pracovníci/2dny)" 8,5*4*2</t>
  </si>
  <si>
    <t>79</t>
  </si>
  <si>
    <t>HZS2121</t>
  </si>
  <si>
    <t>Hodinové zúčtovací sazby profesí PSV provádění stavebních konstrukcí truhlář</t>
  </si>
  <si>
    <t>1268981045</t>
  </si>
  <si>
    <t>"demontáž a zpětná montáž okenních parapetů" 11*0,5</t>
  </si>
  <si>
    <t>80</t>
  </si>
  <si>
    <t>HZS2131</t>
  </si>
  <si>
    <t>Hodinové zúčtovací sazby profesí PSV provádění stavebních konstrukcí zámečník</t>
  </si>
  <si>
    <t>424339230</t>
  </si>
  <si>
    <t>"demontáž a zpětná montáž kovových parpetů u výdeje jídel" 5,0</t>
  </si>
  <si>
    <t>81</t>
  </si>
  <si>
    <t>HZS2312</t>
  </si>
  <si>
    <t>Hodinové zúčtovací sazby profesí PSV úpravy povrchů a podlahy malíř, natěrač, lakýrník specialista</t>
  </si>
  <si>
    <t>-335536141</t>
  </si>
  <si>
    <t>"vytvoření grafitti s perspektivním zobrazením jídla (ovoce, zelenina)" 8,5*4</t>
  </si>
  <si>
    <t>Ostatní</t>
  </si>
  <si>
    <t>INT</t>
  </si>
  <si>
    <t>Vybavení interieru</t>
  </si>
  <si>
    <t>82</t>
  </si>
  <si>
    <t>Kalkulace INT-001</t>
  </si>
  <si>
    <t>Dodávka a montáž interiérového prvku 01/T - police pod dělící příčkou rozměr 3275/500/300mm</t>
  </si>
  <si>
    <t>-45598037</t>
  </si>
  <si>
    <t>Poznámka k položce:_x000d_
Technické parametry prvku viz Specifikace truhlářských výrobků (výkresy č.SO 101.1.08-11).</t>
  </si>
  <si>
    <t>"celkový počet dle Specifikace truhářských výrobků" 1</t>
  </si>
  <si>
    <t>83</t>
  </si>
  <si>
    <t>Kalkulace INT-002</t>
  </si>
  <si>
    <t>Dodávka a montáž interiérového prvku 02/T - police pod dělící příčkou rozměr 1625/500/500mm</t>
  </si>
  <si>
    <t>1366113633</t>
  </si>
  <si>
    <t>84</t>
  </si>
  <si>
    <t>Kalkulace INT-00X</t>
  </si>
  <si>
    <t>Dodávka a montáž interiérového prvku - dřevěný předěl nad SDK příčku rozměr 4900/800/100mm</t>
  </si>
  <si>
    <t>552240961</t>
  </si>
  <si>
    <t>85</t>
  </si>
  <si>
    <t>Kalkulace INT-003</t>
  </si>
  <si>
    <t>Dodávka a montáž interiérového prvku 03/T - odkládácí police na školní batohy rozměr 4080/420/680mm</t>
  </si>
  <si>
    <t>-1119727298</t>
  </si>
  <si>
    <t>86</t>
  </si>
  <si>
    <t>Kalkulace INT-004</t>
  </si>
  <si>
    <t>Dodávka a montáž interiérového prvku 04/T - odkládácí police na školní batohy rozměr 1600/420/1040mm</t>
  </si>
  <si>
    <t>1565893062</t>
  </si>
  <si>
    <t>87</t>
  </si>
  <si>
    <t>Kalkulace INT-005</t>
  </si>
  <si>
    <t>Dodávka a montáž interiérového prvku 05/T - odkládácí police na školní batohy rozměr 1600/420/1040mm</t>
  </si>
  <si>
    <t>1307244876</t>
  </si>
  <si>
    <t>88</t>
  </si>
  <si>
    <t>Kalkulace INT-006</t>
  </si>
  <si>
    <t>Dodávka a montáž interiérového prvku 06/T - jídelní stůl rozměr 1200/800/750mm</t>
  </si>
  <si>
    <t>-1078355066</t>
  </si>
  <si>
    <t>"celkový počet dle Specifikace truhářských výrobků" 33</t>
  </si>
  <si>
    <t>89</t>
  </si>
  <si>
    <t>Kalkulace INT-007</t>
  </si>
  <si>
    <t>Dodávka a montáž interiérového prvku 07/T - pracovní stůl rozměr 1200/600/750mm</t>
  </si>
  <si>
    <t>-1790944804</t>
  </si>
  <si>
    <t>"celkový počet dle Specifikace truhářských výrobků" 2</t>
  </si>
  <si>
    <t>90</t>
  </si>
  <si>
    <t>Kalkulace INT-008</t>
  </si>
  <si>
    <t>Dodávka a montáž interiérového prvku 08/T - celoplastová židle na vysokopevnostním kovovém rámu rozměr 565/510/460mm</t>
  </si>
  <si>
    <t>-184853991</t>
  </si>
  <si>
    <t>"celkový počet dle Specifikace truhářských výrobků" 136</t>
  </si>
  <si>
    <t>91</t>
  </si>
  <si>
    <t>Kalkulace INT-009</t>
  </si>
  <si>
    <t>Dodávka a montáž interiérového prvku 09/T - čalouněný taburet rozměr 500/500/500mm</t>
  </si>
  <si>
    <t>-948776941</t>
  </si>
  <si>
    <t>"celkový počet dle Specifikace truhářských výrobků" 3</t>
  </si>
  <si>
    <t>92</t>
  </si>
  <si>
    <t>Kalkulace INT-010</t>
  </si>
  <si>
    <t>Dodávka a montáž interiérového prvku 10/T - sedací vak kruhový rozměr 500/350mm</t>
  </si>
  <si>
    <t>-1105637962</t>
  </si>
  <si>
    <t>93</t>
  </si>
  <si>
    <t>Kalkulace INT-011</t>
  </si>
  <si>
    <t>Dodávka a montáž posuvné dělící stěny rozměr 6450/3000/100mm vč.kotevního a systémového příslušenství</t>
  </si>
  <si>
    <t>-1372583055</t>
  </si>
  <si>
    <t>"celkový počet" 1</t>
  </si>
  <si>
    <t>SO102 - Elektroinstalace</t>
  </si>
  <si>
    <t xml:space="preserve">    741 - Elektroinstalace - silnoproud</t>
  </si>
  <si>
    <t>741</t>
  </si>
  <si>
    <t>Elektroinstalace - silnoproud</t>
  </si>
  <si>
    <t>741112001</t>
  </si>
  <si>
    <t>Montáž krabic elektroinstalačních bez napojení na trubky a lišty, demontáže a montáže víčka a přístroje protahovacích nebo odbočných zapuštěných plastových kruhových</t>
  </si>
  <si>
    <t>-127927176</t>
  </si>
  <si>
    <t>34571523</t>
  </si>
  <si>
    <t>krabice přístrojová odbočná s víčkem z PH, D 103 mm x 50 mm</t>
  </si>
  <si>
    <t>-1027657590</t>
  </si>
  <si>
    <t>"dle výkazu výměr části elektro" 13</t>
  </si>
  <si>
    <t>34571521</t>
  </si>
  <si>
    <t>krabice univerzální rozvodná z PH s víčkem a svorkovnicí krabicovou šroubovací s vodiči 12x4mm2 D 73,5mm x 43mm</t>
  </si>
  <si>
    <t>1214528162</t>
  </si>
  <si>
    <t>"dle výkazu výměr části elektro" 15</t>
  </si>
  <si>
    <t>741122201</t>
  </si>
  <si>
    <t>Montáž kabelů měděných bez ukončení uložených volně nebo v liště plných kulatých (CYKY) počtu a průřezu žil 2x1,5 až 6 mm2</t>
  </si>
  <si>
    <t>-1273913213</t>
  </si>
  <si>
    <t>34111005</t>
  </si>
  <si>
    <t>kabel silový s Cu jádrem 1 kV 2x1,5mm2</t>
  </si>
  <si>
    <t>188137854</t>
  </si>
  <si>
    <t>"dle výkazu výměr části elektro" 20,0</t>
  </si>
  <si>
    <t>20*1,05 'Přepočtené koeficientem množství</t>
  </si>
  <si>
    <t>741122211</t>
  </si>
  <si>
    <t>Montáž kabelů měděných bez ukončení uložených volně nebo v liště plných kulatých (CYKY) počtu a průřezu žil 3x1,5 až 6 mm2</t>
  </si>
  <si>
    <t>-323071675</t>
  </si>
  <si>
    <t>34111030</t>
  </si>
  <si>
    <t>kabel silový s Cu jádrem 1 kV 3x1,5mm2</t>
  </si>
  <si>
    <t>-37582598</t>
  </si>
  <si>
    <t>"dle výkazu výměr části elektro" 150,0</t>
  </si>
  <si>
    <t>150*1,05 'Přepočtené koeficientem množství</t>
  </si>
  <si>
    <t>34111036</t>
  </si>
  <si>
    <t>kabel silový s Cu jádrem 1 kV 3x2,5mm2</t>
  </si>
  <si>
    <t>1161336202</t>
  </si>
  <si>
    <t>"dle výkazu výměr části elektro" 80,0</t>
  </si>
  <si>
    <t>80*1,05 'Přepočtené koeficientem množství</t>
  </si>
  <si>
    <t>741210001</t>
  </si>
  <si>
    <t>Montáž rozvodnic oceloplechových nebo plastových bez zapojení vodičů běžných, hmotnosti do 20 kg</t>
  </si>
  <si>
    <t>402946890</t>
  </si>
  <si>
    <t>Mat/741-001</t>
  </si>
  <si>
    <t>rozvodnicová oceloplechová skříň DZ43-2403-EI30 pro zapuštěnou montáž, jednokřídlé neprůhledné dveře, vnitřní V x Š 550 x 510, počet řad 3, rozteč 150 mm, počet modulů v řadě 24, krytí IP43</t>
  </si>
  <si>
    <t>-626669534</t>
  </si>
  <si>
    <t>"dle výkazu výměr části elektro" 1</t>
  </si>
  <si>
    <t>OEZ39454</t>
  </si>
  <si>
    <t>kryt PD-D-KMV01524</t>
  </si>
  <si>
    <t>767080861</t>
  </si>
  <si>
    <t>"dle výkazu výměr části elektro" 2</t>
  </si>
  <si>
    <t>OEZ39458</t>
  </si>
  <si>
    <t>kryt PD-D-KM01024</t>
  </si>
  <si>
    <t>768048178</t>
  </si>
  <si>
    <t>OEZ39462</t>
  </si>
  <si>
    <t>kryt PD-D-KM01524</t>
  </si>
  <si>
    <t>-600327549</t>
  </si>
  <si>
    <t>OEZ39500</t>
  </si>
  <si>
    <t>lišta "U" PD-D-L35-VU24</t>
  </si>
  <si>
    <t>177835627</t>
  </si>
  <si>
    <t>741310101</t>
  </si>
  <si>
    <t>Montáž spínačů jedno nebo dvoupólových polozapuštěných nebo zapuštěných se zapojením vodičů bezšroubové připojení vypínačů, řazení 1-jednopólových</t>
  </si>
  <si>
    <t>1840369607</t>
  </si>
  <si>
    <t>34535512</t>
  </si>
  <si>
    <t>spínač jednopólový 10A bílý s rámečkem</t>
  </si>
  <si>
    <t>-2042762915</t>
  </si>
  <si>
    <t>"dle výkazu výměr části elektro" 6</t>
  </si>
  <si>
    <t>741310533</t>
  </si>
  <si>
    <t>Montáž spínačů tří nebo čtyřpólových v krytu se zapojením vodičů vačkových s pojistkami 100 A, počet svorek 1 až 6</t>
  </si>
  <si>
    <t>1869350291</t>
  </si>
  <si>
    <t>1249841</t>
  </si>
  <si>
    <t>vypínač MSO-100-3 /OEZ:42347/</t>
  </si>
  <si>
    <t>-134372536</t>
  </si>
  <si>
    <t>741313001</t>
  </si>
  <si>
    <t>Montáž zásuvek domovních se zapojením vodičů bezšroubové připojení polozapuštěných nebo zapuštěných 10/16 A, provedení 2P + PE</t>
  </si>
  <si>
    <t>-811850107</t>
  </si>
  <si>
    <t>34555103</t>
  </si>
  <si>
    <t>zásuvka 1násobná 16A bílý, slonová kost</t>
  </si>
  <si>
    <t>-1721022115</t>
  </si>
  <si>
    <t>"dle výkazu výměr části elektro" 7</t>
  </si>
  <si>
    <t>741320105</t>
  </si>
  <si>
    <t>Montáž jističů se zapojením vodičů jednopólových nn do 25 A ve skříni</t>
  </si>
  <si>
    <t>1370709926</t>
  </si>
  <si>
    <t>OEZ41878</t>
  </si>
  <si>
    <t>jistič LTE-10B-1</t>
  </si>
  <si>
    <t>-1657754441</t>
  </si>
  <si>
    <t>OEZ41891</t>
  </si>
  <si>
    <t>jistič LTE-10C-1</t>
  </si>
  <si>
    <t>1023596617</t>
  </si>
  <si>
    <t>"dle výkazu výměr části elektro" 5</t>
  </si>
  <si>
    <t>OEZ41880</t>
  </si>
  <si>
    <t>jistič LTE-16B-1</t>
  </si>
  <si>
    <t>1240892837</t>
  </si>
  <si>
    <t>741320165</t>
  </si>
  <si>
    <t>Montáž jističů se zapojením vodičů třípólových nn do 25 A ve skříni</t>
  </si>
  <si>
    <t>-1965198814</t>
  </si>
  <si>
    <t>OEZ41930</t>
  </si>
  <si>
    <t>jistič LTE-10B-3</t>
  </si>
  <si>
    <t>1528992825</t>
  </si>
  <si>
    <t>741321003</t>
  </si>
  <si>
    <t>Montáž proudových chráničů se zapojením vodičů dvoupólových nn do 25 A ve skříni</t>
  </si>
  <si>
    <t>-1821979291</t>
  </si>
  <si>
    <t>OEZ38315</t>
  </si>
  <si>
    <t>proudový chránič s nadproudovou ochranou OLE-16B-1N-030AC</t>
  </si>
  <si>
    <t>-675214752</t>
  </si>
  <si>
    <t>741372012</t>
  </si>
  <si>
    <t>Montáž svítidel LED se zapojením vodičů bytových nebo společenských místností přisazených nástěnných reflektorových bez pohybového čidla</t>
  </si>
  <si>
    <t>1170089124</t>
  </si>
  <si>
    <t>1256384</t>
  </si>
  <si>
    <t>nouzové LED svítidlo stěnové 1W/NM1h, IP65</t>
  </si>
  <si>
    <t>442476872</t>
  </si>
  <si>
    <t>741372112</t>
  </si>
  <si>
    <t>Montáž svítidel LED se zapojením vodičů bytových nebo společenských místností vestavných podhledových čtvercových nebo obdélníkových, obsahu přes 0,09 do 0,36 m2</t>
  </si>
  <si>
    <t>1433288869</t>
  </si>
  <si>
    <t>1508901</t>
  </si>
  <si>
    <t>svídidlo LED podhledové vestavné 1x37W, 4450lm, Ra80, 4000K</t>
  </si>
  <si>
    <t>-957375305</t>
  </si>
  <si>
    <t>"dle výkazu výměr části elektro" 30</t>
  </si>
  <si>
    <t>741810001</t>
  </si>
  <si>
    <t>Zkoušky a prohlídky elektrických rozvodů a zařízení celková prohlídka a vyhotovení revizní zprávy pro objem montážních prací do 100 tis. Kč</t>
  </si>
  <si>
    <t>962603505</t>
  </si>
  <si>
    <t xml:space="preserve">Poznámka k souboru cen:_x000d_
1. Ceny -0001 až -0011 jsou určeny pro objem montážních prací včetně všech nákladů._x000d_
</t>
  </si>
  <si>
    <t>741910601</t>
  </si>
  <si>
    <t>Montáž ostatních nosných prvků příchytek plastových, počtu otvorů do 4</t>
  </si>
  <si>
    <t>544547603</t>
  </si>
  <si>
    <t>EL1000695</t>
  </si>
  <si>
    <t>sběrný kabelový držák KSH 30, 30x kabel 3x1,5mm2 /1310708</t>
  </si>
  <si>
    <t>922115197</t>
  </si>
  <si>
    <t>"dle výkazu výměr části elektro" 50</t>
  </si>
  <si>
    <t>Stav.příp.741</t>
  </si>
  <si>
    <t>Stavební přípomoce pro silnoproudou elektroinstalaci</t>
  </si>
  <si>
    <t>-134951141</t>
  </si>
  <si>
    <t>Poznámka k položce:_x000d_
Položka obsahuje náklady na vybourání stávajících konstrukcí v rozsahu nezbytném pro řádné provedení rozvodu elektroinstalace (prostupy, niky, drážky, rýhy apod.) včetně uvedení dotčených konstrukcí do původního stavu a likvidace vybouraných hmot.</t>
  </si>
  <si>
    <t>998741201</t>
  </si>
  <si>
    <t>Přesun hmot pro silnoproud stanovený procentní sazbou (%) z ceny vodorovná dopravní vzdálenost do 50 m v objektech výšky do 6 m</t>
  </si>
  <si>
    <t>-1473594841</t>
  </si>
  <si>
    <t>HZS2221</t>
  </si>
  <si>
    <t>Hodinové zúčtovací sazby profesí PSV provádění stavebních instalací elektrikář</t>
  </si>
  <si>
    <t>1005950383</t>
  </si>
  <si>
    <t>"demontáž stávajícího zařízení" 48,0</t>
  </si>
  <si>
    <t>SO103 - Vytápění</t>
  </si>
  <si>
    <t xml:space="preserve">HSV -  Práce a dodávky HSV</t>
  </si>
  <si>
    <t xml:space="preserve">    6 -  Úpravy povrchů, podlahy a osazování výplní</t>
  </si>
  <si>
    <t xml:space="preserve">    9 -  Ostatní konstrukce a práce, bourání</t>
  </si>
  <si>
    <t xml:space="preserve">PSV -  Práce a dodávky PSV</t>
  </si>
  <si>
    <t xml:space="preserve">    733 -  Ústřední vytápění - rozvodné potrubí</t>
  </si>
  <si>
    <t xml:space="preserve">    734 -  Ústřední vytápění - armatury</t>
  </si>
  <si>
    <t xml:space="preserve">    735 -  Ústřední vytápění - otopná tělesa</t>
  </si>
  <si>
    <t xml:space="preserve">    786 -  Dokončovací práce</t>
  </si>
  <si>
    <t xml:space="preserve"> Práce a dodávky HSV</t>
  </si>
  <si>
    <t xml:space="preserve"> Úpravy povrchů, podlahy a osazování výplní</t>
  </si>
  <si>
    <t>612325401</t>
  </si>
  <si>
    <t>Oprava vápenocementové omítky vnitřních ploch hrubé, tloušťky do 20 mm stěn, v rozsahu opravované plochy do 10%</t>
  </si>
  <si>
    <t>-1596338733</t>
  </si>
  <si>
    <t xml:space="preserve">Poznámka k souboru cen:_x000d_
1. Pro ocenění opravy omítek plochy do 1 m2 se použijí ceny souboru cen 61. 32-52.. Vápenocementová omítka jednotlivých malých ploch._x000d_
</t>
  </si>
  <si>
    <t xml:space="preserve"> Ostatní konstrukce a práce, bourání</t>
  </si>
  <si>
    <t>979011111</t>
  </si>
  <si>
    <t>Svislá doprava suti a vybouraných hmot za prvé podlaží</t>
  </si>
  <si>
    <t>-1464112228</t>
  </si>
  <si>
    <t>999281111</t>
  </si>
  <si>
    <t>Přesun hmot pro opravy a údržbu v budovy do 25 m</t>
  </si>
  <si>
    <t>1547817065</t>
  </si>
  <si>
    <t xml:space="preserve"> Práce a dodávky PSV</t>
  </si>
  <si>
    <t>733</t>
  </si>
  <si>
    <t xml:space="preserve"> Ústřední vytápění - rozvodné potrubí</t>
  </si>
  <si>
    <t>733110803</t>
  </si>
  <si>
    <t>Demontáž potrubí z trubek ocelových závitových DN do 15</t>
  </si>
  <si>
    <t>1067763229</t>
  </si>
  <si>
    <t>998733101</t>
  </si>
  <si>
    <t>Přesun hmot pro rozvody potrubí stanovený z hmotnosti přesunovaného materiálu vodorovná dopravní vzdálenost do 50 m v objektech výšky do 6 m</t>
  </si>
  <si>
    <t>-568410988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</si>
  <si>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</si>
  <si>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úpravy přípojek</t>
  </si>
  <si>
    <t>Nejnutnější úpravy přípojek potrubí k radiátorům s měněnými armaturami (materiál (trubka ocelová závitová ) zkrácení, navaření, řezání závitů, atd...)</t>
  </si>
  <si>
    <t>ks</t>
  </si>
  <si>
    <t>1689715401</t>
  </si>
  <si>
    <t>734</t>
  </si>
  <si>
    <t xml:space="preserve"> Ústřední vytápění - armatury</t>
  </si>
  <si>
    <t>734200821</t>
  </si>
  <si>
    <t>Demontáž armatur závitových se dvěma závity do G 1/2</t>
  </si>
  <si>
    <t>-1951534332</t>
  </si>
  <si>
    <t>734209113</t>
  </si>
  <si>
    <t>Montáž závitových armatur se 2 závity G 1/2 (DN 15)</t>
  </si>
  <si>
    <t>1515663268</t>
  </si>
  <si>
    <t>605005551963522</t>
  </si>
  <si>
    <t xml:space="preserve">RLV  regulační šroubení DANFOSS DN15</t>
  </si>
  <si>
    <t>-1142828153</t>
  </si>
  <si>
    <t>734499215</t>
  </si>
  <si>
    <t xml:space="preserve">Přednastavení nových regulačních armatur -šroubení RLV. Přednastavení na původních ventilech zůstane stávající / původní </t>
  </si>
  <si>
    <t>295892907</t>
  </si>
  <si>
    <t>998734101</t>
  </si>
  <si>
    <t>Přesun hmot pro armatury stanovený z hmotnosti přesunovaného materiálu vodorovná dopravní vzdálenost do 50 m v objektech výšky do 6 m</t>
  </si>
  <si>
    <t>1407869623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</si>
  <si>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</si>
  <si>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735</t>
  </si>
  <si>
    <t xml:space="preserve"> Ústřední vytápění - otopná tělesa</t>
  </si>
  <si>
    <t>735111810</t>
  </si>
  <si>
    <t>Demontáž otopných těles litinových článkových</t>
  </si>
  <si>
    <t>463701923</t>
  </si>
  <si>
    <t>735151560R</t>
  </si>
  <si>
    <t>Otopné těleso panelové dvoudeskové 2 přídavné přestupní plochy výška/délka 554/1400 mm výkon 2033 W (typ R pro náhradu za článkové radiátory) . Včetně montážní výbavy a úchytů do zdiva.</t>
  </si>
  <si>
    <t>-384639414</t>
  </si>
  <si>
    <t>735151596</t>
  </si>
  <si>
    <t>Otopná tělesa panelová dvoudesková PN 1,0 MPa, T do 110°C se dvěma přídavnými přestupními plochami výšky tělesa 900 mm stavební délky / výkonu 900 mm / 2082 W</t>
  </si>
  <si>
    <t>-1731626751</t>
  </si>
  <si>
    <t xml:space="preserve">Poznámka k souboru cen:_x000d_
1. Ceny lze použít pro jakýkoli způsob připojení._x000d_
</t>
  </si>
  <si>
    <t>735890801</t>
  </si>
  <si>
    <t>Vnitrostaveništní přemístění vybouraných (demontovaných) hmot otopných těles vodorovně do 100 m v objektech výšky do 6 m</t>
  </si>
  <si>
    <t>776009577</t>
  </si>
  <si>
    <t>735890802</t>
  </si>
  <si>
    <t>Vnitrostaveništní přemístění vybouraných (demontovaných) hmot otopných těles vodorovně do 100 m v objektech výšky přes 6 do 12 m</t>
  </si>
  <si>
    <t>-501460899</t>
  </si>
  <si>
    <t>998735101</t>
  </si>
  <si>
    <t>Přesun hmot pro otopná tělesa stanovený z hmotnosti přesunovaného materiálu vodorovná dopravní vzdálenost do 50 m v objektech výšky do 6 m</t>
  </si>
  <si>
    <t>1627794311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</si>
  <si>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</si>
  <si>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 xml:space="preserve"> Dokončovací práce</t>
  </si>
  <si>
    <t>Nátěry</t>
  </si>
  <si>
    <t xml:space="preserve">Nátěry potrubí do DN50 (2v1) +ocelových nosných konstrukcí a prvků potrubí a otopné soustavy. </t>
  </si>
  <si>
    <t>-1068822509</t>
  </si>
  <si>
    <t>Soustava_voda</t>
  </si>
  <si>
    <t>Napouštění a vypouštění otopné soustavy topnou vodou.</t>
  </si>
  <si>
    <t>1188645982</t>
  </si>
  <si>
    <t>Topnázkouška</t>
  </si>
  <si>
    <t>Topná zkouška v rozsahu dle platné legislativy</t>
  </si>
  <si>
    <t>716912180</t>
  </si>
  <si>
    <t>VON - Vedlejší a ostatní náklady</t>
  </si>
  <si>
    <t>VRN - Vedlejší rozpočtové náklady</t>
  </si>
  <si>
    <t xml:space="preserve">    VRN1 - Průzkumné, geodetické a projektové práce</t>
  </si>
  <si>
    <t xml:space="preserve">    VRN3 - Zařízení staveniště</t>
  </si>
  <si>
    <t>VRN</t>
  </si>
  <si>
    <t>Vedlejší rozpočtové náklady</t>
  </si>
  <si>
    <t>VRN1</t>
  </si>
  <si>
    <t>Průzkumné, geodetické a projektové práce</t>
  </si>
  <si>
    <t>013294000</t>
  </si>
  <si>
    <t>Ostatní dokumentace</t>
  </si>
  <si>
    <t>Kč</t>
  </si>
  <si>
    <t>1024</t>
  </si>
  <si>
    <t>1971899415</t>
  </si>
  <si>
    <t>Poznámka k položce:_x000d_
Položka obsahuje náklady na vypracování návrhu grafitti malby na stěně u výdeje jídel.</t>
  </si>
  <si>
    <t>VRN3</t>
  </si>
  <si>
    <t>Zařízení staveniště</t>
  </si>
  <si>
    <t>030001000</t>
  </si>
  <si>
    <t>-641033564</t>
  </si>
  <si>
    <t xml:space="preserve">Poznámka k položce:_x000d_
Položka bude obsahovat zejména náklady na :_x000d_
- administrativní,  sociální a skladovací zařízení (kanceláře, šatny, umývárny, jídelny, mobilní WC s příp. čištěním odpadních vod, mobilní sklady a přístřešky pro skladování materiálu)_x000d_
- provizorní komunikace (silnice, chodníky, lávky, můstky, rampy v jakémkoli materiálovém provedení)_x000d_
- připojení zařízení staveniště na inženýrské sítě vč.nákladů na energie_x000d_
- oplocení, osvětlení, ostraha zařízení staveniště v nezbytném rozsahu_x000d_
- opatření na nezbytnou ochranu sousedních pozemků a staveb_x000d_
- pronájem ploch a poplatky za užívání veřejného prostranství příp.nemovitostí třetích subjektů_x000d_
- projekční, inženýrské a administrativní činnosti v souvislosti s aplikací výše uvedených opatření (projednání s dotčenými správními orgány apod.)._x000d_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</si>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</sst>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3" fillId="0" borderId="0" applyNumberFormat="0" applyFill="0" applyBorder="0" applyAlignment="0" applyProtection="0"/>
  </cellStyleXfs>
  <cellXfs count="35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4" fontId="16"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4"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7" fillId="0" borderId="15"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6" xfId="0" applyNumberFormat="1" applyFont="1" applyBorder="1" applyAlignment="1" applyProtection="1">
      <alignment vertical="center"/>
    </xf>
    <xf numFmtId="0" fontId="5" fillId="0" borderId="0" xfId="0" applyFont="1" applyAlignment="1">
      <alignment horizontal="left" vertical="center"/>
    </xf>
    <xf numFmtId="4"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6" fontId="27" fillId="0" borderId="21" xfId="0" applyNumberFormat="1" applyFont="1" applyBorder="1" applyAlignment="1" applyProtection="1">
      <alignment vertical="center"/>
    </xf>
    <xf numFmtId="4" fontId="27"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2"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2" fillId="0" borderId="0" xfId="0" applyNumberFormat="1" applyFont="1" applyAlignment="1" applyProtection="1"/>
    <xf numFmtId="0" fontId="0" fillId="0" borderId="13" xfId="0" applyBorder="1" applyAlignment="1" applyProtection="1">
      <alignment vertical="center"/>
    </xf>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2"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3"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2"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xf>
    <xf numFmtId="0" fontId="35" fillId="0" borderId="4" xfId="0" applyFont="1" applyBorder="1" applyAlignment="1">
      <alignment vertical="center"/>
    </xf>
    <xf numFmtId="0" fontId="34" fillId="2" borderId="15"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167" fontId="20" fillId="2" borderId="23" xfId="0" applyNumberFormat="1" applyFont="1" applyFill="1" applyBorder="1" applyAlignment="1" applyProtection="1">
      <alignment vertical="center"/>
      <protection locked="0"/>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21" fillId="2" borderId="20" xfId="0" applyFont="1" applyFill="1" applyBorder="1" applyAlignment="1" applyProtection="1">
      <alignment horizontal="left" vertical="center"/>
      <protection locked="0"/>
    </xf>
    <xf numFmtId="0" fontId="2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1" fillId="0" borderId="21" xfId="0" applyNumberFormat="1" applyFont="1" applyBorder="1" applyAlignment="1" applyProtection="1">
      <alignment vertical="center"/>
    </xf>
    <xf numFmtId="166" fontId="21"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8" fillId="0" borderId="29" xfId="0" applyFont="1" applyBorder="1" applyAlignment="1">
      <alignment horizontal="left"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horizontal="left" vertical="center" wrapText="1"/>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0"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7" fillId="0" borderId="1" xfId="0" applyFont="1" applyBorder="1" applyAlignment="1">
      <alignment horizontal="center"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1"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39" fillId="0" borderId="1" xfId="0" applyFont="1" applyBorder="1" applyAlignment="1">
      <alignment horizontal="center" vertical="center"/>
    </xf>
    <xf numFmtId="0" fontId="39"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0"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6" fillId="0" borderId="1" xfId="0" applyFont="1" applyBorder="1" applyAlignment="1">
      <alignment horizontal="left" vertical="center" wrapText="1"/>
    </xf>
    <xf numFmtId="0" fontId="39"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41" fillId="0" borderId="0" xfId="0" applyFont="1" applyAlignment="1">
      <alignment vertical="center"/>
    </xf>
    <xf numFmtId="0" fontId="38" fillId="0" borderId="1" xfId="0" applyFont="1" applyBorder="1" applyAlignment="1">
      <alignment vertical="center"/>
    </xf>
    <xf numFmtId="0" fontId="41" fillId="0" borderId="29" xfId="0" applyFont="1" applyBorder="1" applyAlignment="1">
      <alignment vertical="center"/>
    </xf>
    <xf numFmtId="0" fontId="38" fillId="0" borderId="29" xfId="0" applyFont="1" applyBorder="1" applyAlignment="1">
      <alignment vertical="center"/>
    </xf>
    <xf numFmtId="0" fontId="0" fillId="0" borderId="1" xfId="0"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1"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1" xfId="0" applyFont="1" applyBorder="1" applyAlignment="1">
      <alignment horizontal="center" vertical="center"/>
    </xf>
    <xf numFmtId="0" fontId="36" fillId="0" borderId="1" xfId="0" applyFont="1" applyBorder="1" applyAlignment="1">
      <alignment horizontal="lef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21</v>
      </c>
      <c r="AO7" s="21"/>
      <c r="AP7" s="21"/>
      <c r="AQ7" s="21"/>
      <c r="AR7" s="19"/>
      <c r="BE7" s="30"/>
      <c r="BS7" s="16" t="s">
        <v>6</v>
      </c>
    </row>
    <row r="8" s="1" customFormat="1" ht="12" customHeight="1">
      <c r="B8" s="20"/>
      <c r="C8" s="21"/>
      <c r="D8" s="31" t="s">
        <v>22</v>
      </c>
      <c r="E8" s="21"/>
      <c r="F8" s="21"/>
      <c r="G8" s="21"/>
      <c r="H8" s="21"/>
      <c r="I8" s="21"/>
      <c r="J8" s="21"/>
      <c r="K8" s="26" t="s">
        <v>23</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24</v>
      </c>
      <c r="AL8" s="21"/>
      <c r="AM8" s="21"/>
      <c r="AN8" s="32" t="s">
        <v>25</v>
      </c>
      <c r="AO8" s="21"/>
      <c r="AP8" s="21"/>
      <c r="AQ8" s="21"/>
      <c r="AR8" s="19"/>
      <c r="BE8" s="30"/>
      <c r="BS8" s="16" t="s">
        <v>6</v>
      </c>
    </row>
    <row r="9" s="1" customFormat="1" ht="29.28" customHeight="1">
      <c r="B9" s="20"/>
      <c r="C9" s="21"/>
      <c r="D9" s="25" t="s">
        <v>26</v>
      </c>
      <c r="E9" s="21"/>
      <c r="F9" s="21"/>
      <c r="G9" s="21"/>
      <c r="H9" s="21"/>
      <c r="I9" s="21"/>
      <c r="J9" s="21"/>
      <c r="K9" s="33" t="s">
        <v>27</v>
      </c>
      <c r="L9" s="21"/>
      <c r="M9" s="21"/>
      <c r="N9" s="21"/>
      <c r="O9" s="21"/>
      <c r="P9" s="21"/>
      <c r="Q9" s="21"/>
      <c r="R9" s="21"/>
      <c r="S9" s="21"/>
      <c r="T9" s="21"/>
      <c r="U9" s="21"/>
      <c r="V9" s="21"/>
      <c r="W9" s="21"/>
      <c r="X9" s="21"/>
      <c r="Y9" s="21"/>
      <c r="Z9" s="21"/>
      <c r="AA9" s="21"/>
      <c r="AB9" s="21"/>
      <c r="AC9" s="21"/>
      <c r="AD9" s="21"/>
      <c r="AE9" s="21"/>
      <c r="AF9" s="21"/>
      <c r="AG9" s="21"/>
      <c r="AH9" s="21"/>
      <c r="AI9" s="21"/>
      <c r="AJ9" s="21"/>
      <c r="AK9" s="25" t="s">
        <v>28</v>
      </c>
      <c r="AL9" s="21"/>
      <c r="AM9" s="21"/>
      <c r="AN9" s="33" t="s">
        <v>29</v>
      </c>
      <c r="AO9" s="21"/>
      <c r="AP9" s="21"/>
      <c r="AQ9" s="21"/>
      <c r="AR9" s="19"/>
      <c r="BE9" s="30"/>
      <c r="BS9" s="16" t="s">
        <v>6</v>
      </c>
    </row>
    <row r="10" s="1" customFormat="1" ht="12" customHeight="1">
      <c r="B10" s="20"/>
      <c r="C10" s="21"/>
      <c r="D10" s="31" t="s">
        <v>30</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31</v>
      </c>
      <c r="AL10" s="21"/>
      <c r="AM10" s="21"/>
      <c r="AN10" s="26" t="s">
        <v>32</v>
      </c>
      <c r="AO10" s="21"/>
      <c r="AP10" s="21"/>
      <c r="AQ10" s="21"/>
      <c r="AR10" s="19"/>
      <c r="BE10" s="30"/>
      <c r="BS10" s="16" t="s">
        <v>6</v>
      </c>
    </row>
    <row r="11" s="1" customFormat="1" ht="18.48" customHeight="1">
      <c r="B11" s="20"/>
      <c r="C11" s="21"/>
      <c r="D11" s="21"/>
      <c r="E11" s="26" t="s">
        <v>33</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34</v>
      </c>
      <c r="AL11" s="21"/>
      <c r="AM11" s="21"/>
      <c r="AN11" s="26" t="s">
        <v>35</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36</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31</v>
      </c>
      <c r="AL13" s="21"/>
      <c r="AM13" s="21"/>
      <c r="AN13" s="34" t="s">
        <v>37</v>
      </c>
      <c r="AO13" s="21"/>
      <c r="AP13" s="21"/>
      <c r="AQ13" s="21"/>
      <c r="AR13" s="19"/>
      <c r="BE13" s="30"/>
      <c r="BS13" s="16" t="s">
        <v>6</v>
      </c>
    </row>
    <row r="14">
      <c r="B14" s="20"/>
      <c r="C14" s="21"/>
      <c r="D14" s="21"/>
      <c r="E14" s="34" t="s">
        <v>37</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1" t="s">
        <v>34</v>
      </c>
      <c r="AL14" s="21"/>
      <c r="AM14" s="21"/>
      <c r="AN14" s="34" t="s">
        <v>37</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38</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31</v>
      </c>
      <c r="AL16" s="21"/>
      <c r="AM16" s="21"/>
      <c r="AN16" s="26" t="s">
        <v>39</v>
      </c>
      <c r="AO16" s="21"/>
      <c r="AP16" s="21"/>
      <c r="AQ16" s="21"/>
      <c r="AR16" s="19"/>
      <c r="BE16" s="30"/>
      <c r="BS16" s="16" t="s">
        <v>4</v>
      </c>
    </row>
    <row r="17" s="1" customFormat="1" ht="18.48" customHeight="1">
      <c r="B17" s="20"/>
      <c r="C17" s="21"/>
      <c r="D17" s="21"/>
      <c r="E17" s="26" t="s">
        <v>40</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34</v>
      </c>
      <c r="AL17" s="21"/>
      <c r="AM17" s="21"/>
      <c r="AN17" s="26" t="s">
        <v>35</v>
      </c>
      <c r="AO17" s="21"/>
      <c r="AP17" s="21"/>
      <c r="AQ17" s="21"/>
      <c r="AR17" s="19"/>
      <c r="BE17" s="30"/>
      <c r="BS17" s="16" t="s">
        <v>41</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42</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31</v>
      </c>
      <c r="AL19" s="21"/>
      <c r="AM19" s="21"/>
      <c r="AN19" s="26" t="s">
        <v>43</v>
      </c>
      <c r="AO19" s="21"/>
      <c r="AP19" s="21"/>
      <c r="AQ19" s="21"/>
      <c r="AR19" s="19"/>
      <c r="BE19" s="30"/>
      <c r="BS19" s="16" t="s">
        <v>6</v>
      </c>
    </row>
    <row r="20" s="1" customFormat="1" ht="18.48" customHeight="1">
      <c r="B20" s="20"/>
      <c r="C20" s="21"/>
      <c r="D20" s="21"/>
      <c r="E20" s="26" t="s">
        <v>44</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34</v>
      </c>
      <c r="AL20" s="21"/>
      <c r="AM20" s="21"/>
      <c r="AN20" s="26" t="s">
        <v>35</v>
      </c>
      <c r="AO20" s="21"/>
      <c r="AP20" s="21"/>
      <c r="AQ20" s="21"/>
      <c r="AR20" s="19"/>
      <c r="BE20" s="30"/>
      <c r="BS20" s="16" t="s">
        <v>4</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45</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51" customHeight="1">
      <c r="B23" s="20"/>
      <c r="C23" s="21"/>
      <c r="D23" s="21"/>
      <c r="E23" s="36" t="s">
        <v>46</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1"/>
      <c r="AQ25" s="21"/>
      <c r="AR25" s="19"/>
      <c r="BE25" s="30"/>
    </row>
    <row r="26" s="2" customFormat="1" ht="25.92" customHeight="1">
      <c r="A26" s="38"/>
      <c r="B26" s="39"/>
      <c r="C26" s="40"/>
      <c r="D26" s="41" t="s">
        <v>47</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0"/>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0"/>
    </row>
    <row r="28" s="2" customFormat="1">
      <c r="A28" s="38"/>
      <c r="B28" s="39"/>
      <c r="C28" s="40"/>
      <c r="D28" s="40"/>
      <c r="E28" s="40"/>
      <c r="F28" s="40"/>
      <c r="G28" s="40"/>
      <c r="H28" s="40"/>
      <c r="I28" s="40"/>
      <c r="J28" s="40"/>
      <c r="K28" s="40"/>
      <c r="L28" s="45" t="s">
        <v>48</v>
      </c>
      <c r="M28" s="45"/>
      <c r="N28" s="45"/>
      <c r="O28" s="45"/>
      <c r="P28" s="45"/>
      <c r="Q28" s="40"/>
      <c r="R28" s="40"/>
      <c r="S28" s="40"/>
      <c r="T28" s="40"/>
      <c r="U28" s="40"/>
      <c r="V28" s="40"/>
      <c r="W28" s="45" t="s">
        <v>49</v>
      </c>
      <c r="X28" s="45"/>
      <c r="Y28" s="45"/>
      <c r="Z28" s="45"/>
      <c r="AA28" s="45"/>
      <c r="AB28" s="45"/>
      <c r="AC28" s="45"/>
      <c r="AD28" s="45"/>
      <c r="AE28" s="45"/>
      <c r="AF28" s="40"/>
      <c r="AG28" s="40"/>
      <c r="AH28" s="40"/>
      <c r="AI28" s="40"/>
      <c r="AJ28" s="40"/>
      <c r="AK28" s="45" t="s">
        <v>50</v>
      </c>
      <c r="AL28" s="45"/>
      <c r="AM28" s="45"/>
      <c r="AN28" s="45"/>
      <c r="AO28" s="45"/>
      <c r="AP28" s="40"/>
      <c r="AQ28" s="40"/>
      <c r="AR28" s="44"/>
      <c r="BE28" s="30"/>
    </row>
    <row r="29" s="3" customFormat="1" ht="14.4" customHeight="1">
      <c r="A29" s="3"/>
      <c r="B29" s="46"/>
      <c r="C29" s="47"/>
      <c r="D29" s="31" t="s">
        <v>51</v>
      </c>
      <c r="E29" s="47"/>
      <c r="F29" s="31" t="s">
        <v>52</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3" customFormat="1" ht="14.4" customHeight="1">
      <c r="A30" s="3"/>
      <c r="B30" s="46"/>
      <c r="C30" s="47"/>
      <c r="D30" s="47"/>
      <c r="E30" s="47"/>
      <c r="F30" s="31" t="s">
        <v>53</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3" customFormat="1" ht="14.4" customHeight="1">
      <c r="A31" s="3"/>
      <c r="B31" s="46"/>
      <c r="C31" s="47"/>
      <c r="D31" s="47"/>
      <c r="E31" s="47"/>
      <c r="F31" s="31" t="s">
        <v>54</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1" t="s">
        <v>55</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1" t="s">
        <v>56</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2"/>
      <c r="D35" s="53" t="s">
        <v>57</v>
      </c>
      <c r="E35" s="54"/>
      <c r="F35" s="54"/>
      <c r="G35" s="54"/>
      <c r="H35" s="54"/>
      <c r="I35" s="54"/>
      <c r="J35" s="54"/>
      <c r="K35" s="54"/>
      <c r="L35" s="54"/>
      <c r="M35" s="54"/>
      <c r="N35" s="54"/>
      <c r="O35" s="54"/>
      <c r="P35" s="54"/>
      <c r="Q35" s="54"/>
      <c r="R35" s="54"/>
      <c r="S35" s="54"/>
      <c r="T35" s="55" t="s">
        <v>58</v>
      </c>
      <c r="U35" s="54"/>
      <c r="V35" s="54"/>
      <c r="W35" s="54"/>
      <c r="X35" s="56" t="s">
        <v>59</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c r="BE37" s="38"/>
    </row>
    <row r="41" s="2" customFormat="1" ht="6.96" customHeight="1">
      <c r="A41" s="38"/>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c r="BE41" s="38"/>
    </row>
    <row r="42" s="2" customFormat="1" ht="24.96" customHeight="1">
      <c r="A42" s="38"/>
      <c r="B42" s="39"/>
      <c r="C42" s="22" t="s">
        <v>60</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3"/>
      <c r="C44" s="31" t="s">
        <v>13</v>
      </c>
      <c r="D44" s="64"/>
      <c r="E44" s="64"/>
      <c r="F44" s="64"/>
      <c r="G44" s="64"/>
      <c r="H44" s="64"/>
      <c r="I44" s="64"/>
      <c r="J44" s="64"/>
      <c r="K44" s="64"/>
      <c r="L44" s="64" t="str">
        <f>K5</f>
        <v>EK-078/2019</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c r="BE44" s="4"/>
    </row>
    <row r="45" s="5" customFormat="1" ht="36.96" customHeight="1">
      <c r="A45" s="5"/>
      <c r="B45" s="66"/>
      <c r="C45" s="67" t="s">
        <v>16</v>
      </c>
      <c r="D45" s="68"/>
      <c r="E45" s="68"/>
      <c r="F45" s="68"/>
      <c r="G45" s="68"/>
      <c r="H45" s="68"/>
      <c r="I45" s="68"/>
      <c r="J45" s="68"/>
      <c r="K45" s="68"/>
      <c r="L45" s="69" t="str">
        <f>K6</f>
        <v>Rekonstrukce školní jídelny ZŠ Za Chlumem, Sídliště Za Chlumem 824, Bílina</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1" t="s">
        <v>22</v>
      </c>
      <c r="D47" s="40"/>
      <c r="E47" s="40"/>
      <c r="F47" s="40"/>
      <c r="G47" s="40"/>
      <c r="H47" s="40"/>
      <c r="I47" s="40"/>
      <c r="J47" s="40"/>
      <c r="K47" s="40"/>
      <c r="L47" s="71" t="str">
        <f>IF(K8="","",K8)</f>
        <v>Bílina</v>
      </c>
      <c r="M47" s="40"/>
      <c r="N47" s="40"/>
      <c r="O47" s="40"/>
      <c r="P47" s="40"/>
      <c r="Q47" s="40"/>
      <c r="R47" s="40"/>
      <c r="S47" s="40"/>
      <c r="T47" s="40"/>
      <c r="U47" s="40"/>
      <c r="V47" s="40"/>
      <c r="W47" s="40"/>
      <c r="X47" s="40"/>
      <c r="Y47" s="40"/>
      <c r="Z47" s="40"/>
      <c r="AA47" s="40"/>
      <c r="AB47" s="40"/>
      <c r="AC47" s="40"/>
      <c r="AD47" s="40"/>
      <c r="AE47" s="40"/>
      <c r="AF47" s="40"/>
      <c r="AG47" s="40"/>
      <c r="AH47" s="40"/>
      <c r="AI47" s="31" t="s">
        <v>24</v>
      </c>
      <c r="AJ47" s="40"/>
      <c r="AK47" s="40"/>
      <c r="AL47" s="40"/>
      <c r="AM47" s="72" t="str">
        <f>IF(AN8= "","",AN8)</f>
        <v>19. 9. 2019</v>
      </c>
      <c r="AN47" s="72"/>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27.9" customHeight="1">
      <c r="A49" s="38"/>
      <c r="B49" s="39"/>
      <c r="C49" s="31" t="s">
        <v>30</v>
      </c>
      <c r="D49" s="40"/>
      <c r="E49" s="40"/>
      <c r="F49" s="40"/>
      <c r="G49" s="40"/>
      <c r="H49" s="40"/>
      <c r="I49" s="40"/>
      <c r="J49" s="40"/>
      <c r="K49" s="40"/>
      <c r="L49" s="64" t="str">
        <f>IF(E11= "","",E11)</f>
        <v>Město Bílina, Břežánská 50/4, Bílina</v>
      </c>
      <c r="M49" s="40"/>
      <c r="N49" s="40"/>
      <c r="O49" s="40"/>
      <c r="P49" s="40"/>
      <c r="Q49" s="40"/>
      <c r="R49" s="40"/>
      <c r="S49" s="40"/>
      <c r="T49" s="40"/>
      <c r="U49" s="40"/>
      <c r="V49" s="40"/>
      <c r="W49" s="40"/>
      <c r="X49" s="40"/>
      <c r="Y49" s="40"/>
      <c r="Z49" s="40"/>
      <c r="AA49" s="40"/>
      <c r="AB49" s="40"/>
      <c r="AC49" s="40"/>
      <c r="AD49" s="40"/>
      <c r="AE49" s="40"/>
      <c r="AF49" s="40"/>
      <c r="AG49" s="40"/>
      <c r="AH49" s="40"/>
      <c r="AI49" s="31" t="s">
        <v>38</v>
      </c>
      <c r="AJ49" s="40"/>
      <c r="AK49" s="40"/>
      <c r="AL49" s="40"/>
      <c r="AM49" s="73" t="str">
        <f>IF(E17="","",E17)</f>
        <v>PS projekty s.r.o., 14.října 291/4, Teplice</v>
      </c>
      <c r="AN49" s="64"/>
      <c r="AO49" s="64"/>
      <c r="AP49" s="64"/>
      <c r="AQ49" s="40"/>
      <c r="AR49" s="44"/>
      <c r="AS49" s="74" t="s">
        <v>61</v>
      </c>
      <c r="AT49" s="75"/>
      <c r="AU49" s="76"/>
      <c r="AV49" s="76"/>
      <c r="AW49" s="76"/>
      <c r="AX49" s="76"/>
      <c r="AY49" s="76"/>
      <c r="AZ49" s="76"/>
      <c r="BA49" s="76"/>
      <c r="BB49" s="76"/>
      <c r="BC49" s="76"/>
      <c r="BD49" s="77"/>
      <c r="BE49" s="38"/>
    </row>
    <row r="50" s="2" customFormat="1" ht="43.05" customHeight="1">
      <c r="A50" s="38"/>
      <c r="B50" s="39"/>
      <c r="C50" s="31" t="s">
        <v>36</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1" t="s">
        <v>42</v>
      </c>
      <c r="AJ50" s="40"/>
      <c r="AK50" s="40"/>
      <c r="AL50" s="40"/>
      <c r="AM50" s="73" t="str">
        <f>IF(E20="","",E20)</f>
        <v>Zbyněk Jarolím-STAVINVEST, J.Hory 1639/17, Teplice</v>
      </c>
      <c r="AN50" s="64"/>
      <c r="AO50" s="64"/>
      <c r="AP50" s="64"/>
      <c r="AQ50" s="40"/>
      <c r="AR50" s="44"/>
      <c r="AS50" s="78"/>
      <c r="AT50" s="79"/>
      <c r="AU50" s="80"/>
      <c r="AV50" s="80"/>
      <c r="AW50" s="80"/>
      <c r="AX50" s="80"/>
      <c r="AY50" s="80"/>
      <c r="AZ50" s="80"/>
      <c r="BA50" s="80"/>
      <c r="BB50" s="80"/>
      <c r="BC50" s="80"/>
      <c r="BD50" s="81"/>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c r="BE51" s="38"/>
    </row>
    <row r="52" s="2" customFormat="1" ht="29.28" customHeight="1">
      <c r="A52" s="38"/>
      <c r="B52" s="39"/>
      <c r="C52" s="86" t="s">
        <v>62</v>
      </c>
      <c r="D52" s="87"/>
      <c r="E52" s="87"/>
      <c r="F52" s="87"/>
      <c r="G52" s="87"/>
      <c r="H52" s="88"/>
      <c r="I52" s="89" t="s">
        <v>63</v>
      </c>
      <c r="J52" s="87"/>
      <c r="K52" s="87"/>
      <c r="L52" s="87"/>
      <c r="M52" s="87"/>
      <c r="N52" s="87"/>
      <c r="O52" s="87"/>
      <c r="P52" s="87"/>
      <c r="Q52" s="87"/>
      <c r="R52" s="87"/>
      <c r="S52" s="87"/>
      <c r="T52" s="87"/>
      <c r="U52" s="87"/>
      <c r="V52" s="87"/>
      <c r="W52" s="87"/>
      <c r="X52" s="87"/>
      <c r="Y52" s="87"/>
      <c r="Z52" s="87"/>
      <c r="AA52" s="87"/>
      <c r="AB52" s="87"/>
      <c r="AC52" s="87"/>
      <c r="AD52" s="87"/>
      <c r="AE52" s="87"/>
      <c r="AF52" s="87"/>
      <c r="AG52" s="90" t="s">
        <v>64</v>
      </c>
      <c r="AH52" s="87"/>
      <c r="AI52" s="87"/>
      <c r="AJ52" s="87"/>
      <c r="AK52" s="87"/>
      <c r="AL52" s="87"/>
      <c r="AM52" s="87"/>
      <c r="AN52" s="89" t="s">
        <v>65</v>
      </c>
      <c r="AO52" s="87"/>
      <c r="AP52" s="87"/>
      <c r="AQ52" s="91" t="s">
        <v>66</v>
      </c>
      <c r="AR52" s="44"/>
      <c r="AS52" s="92" t="s">
        <v>67</v>
      </c>
      <c r="AT52" s="93" t="s">
        <v>68</v>
      </c>
      <c r="AU52" s="93" t="s">
        <v>69</v>
      </c>
      <c r="AV52" s="93" t="s">
        <v>70</v>
      </c>
      <c r="AW52" s="93" t="s">
        <v>71</v>
      </c>
      <c r="AX52" s="93" t="s">
        <v>72</v>
      </c>
      <c r="AY52" s="93" t="s">
        <v>73</v>
      </c>
      <c r="AZ52" s="93" t="s">
        <v>74</v>
      </c>
      <c r="BA52" s="93" t="s">
        <v>75</v>
      </c>
      <c r="BB52" s="93" t="s">
        <v>76</v>
      </c>
      <c r="BC52" s="93" t="s">
        <v>77</v>
      </c>
      <c r="BD52" s="94" t="s">
        <v>78</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c r="BE53" s="38"/>
    </row>
    <row r="54" s="6" customFormat="1" ht="32.4" customHeight="1">
      <c r="A54" s="6"/>
      <c r="B54" s="98"/>
      <c r="C54" s="99" t="s">
        <v>79</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ROUND(SUM(AG55:AG58),2)</f>
        <v>0</v>
      </c>
      <c r="AH54" s="101"/>
      <c r="AI54" s="101"/>
      <c r="AJ54" s="101"/>
      <c r="AK54" s="101"/>
      <c r="AL54" s="101"/>
      <c r="AM54" s="101"/>
      <c r="AN54" s="102">
        <f>SUM(AG54,AT54)</f>
        <v>0</v>
      </c>
      <c r="AO54" s="102"/>
      <c r="AP54" s="102"/>
      <c r="AQ54" s="103" t="s">
        <v>35</v>
      </c>
      <c r="AR54" s="104"/>
      <c r="AS54" s="105">
        <f>ROUND(SUM(AS55:AS58),2)</f>
        <v>0</v>
      </c>
      <c r="AT54" s="106">
        <f>ROUND(SUM(AV54:AW54),2)</f>
        <v>0</v>
      </c>
      <c r="AU54" s="107">
        <f>ROUND(SUM(AU55:AU58),5)</f>
        <v>0</v>
      </c>
      <c r="AV54" s="106">
        <f>ROUND(AZ54*L29,2)</f>
        <v>0</v>
      </c>
      <c r="AW54" s="106">
        <f>ROUND(BA54*L30,2)</f>
        <v>0</v>
      </c>
      <c r="AX54" s="106">
        <f>ROUND(BB54*L29,2)</f>
        <v>0</v>
      </c>
      <c r="AY54" s="106">
        <f>ROUND(BC54*L30,2)</f>
        <v>0</v>
      </c>
      <c r="AZ54" s="106">
        <f>ROUND(SUM(AZ55:AZ58),2)</f>
        <v>0</v>
      </c>
      <c r="BA54" s="106">
        <f>ROUND(SUM(BA55:BA58),2)</f>
        <v>0</v>
      </c>
      <c r="BB54" s="106">
        <f>ROUND(SUM(BB55:BB58),2)</f>
        <v>0</v>
      </c>
      <c r="BC54" s="106">
        <f>ROUND(SUM(BC55:BC58),2)</f>
        <v>0</v>
      </c>
      <c r="BD54" s="108">
        <f>ROUND(SUM(BD55:BD58),2)</f>
        <v>0</v>
      </c>
      <c r="BE54" s="6"/>
      <c r="BS54" s="109" t="s">
        <v>80</v>
      </c>
      <c r="BT54" s="109" t="s">
        <v>81</v>
      </c>
      <c r="BU54" s="110" t="s">
        <v>82</v>
      </c>
      <c r="BV54" s="109" t="s">
        <v>83</v>
      </c>
      <c r="BW54" s="109" t="s">
        <v>5</v>
      </c>
      <c r="BX54" s="109" t="s">
        <v>84</v>
      </c>
      <c r="CL54" s="109" t="s">
        <v>19</v>
      </c>
    </row>
    <row r="55" s="7" customFormat="1" ht="16.5" customHeight="1">
      <c r="A55" s="111" t="s">
        <v>85</v>
      </c>
      <c r="B55" s="112"/>
      <c r="C55" s="113"/>
      <c r="D55" s="114" t="s">
        <v>86</v>
      </c>
      <c r="E55" s="114"/>
      <c r="F55" s="114"/>
      <c r="G55" s="114"/>
      <c r="H55" s="114"/>
      <c r="I55" s="115"/>
      <c r="J55" s="114" t="s">
        <v>87</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'SO101 - Stavební část, vy...'!J30</f>
        <v>0</v>
      </c>
      <c r="AH55" s="115"/>
      <c r="AI55" s="115"/>
      <c r="AJ55" s="115"/>
      <c r="AK55" s="115"/>
      <c r="AL55" s="115"/>
      <c r="AM55" s="115"/>
      <c r="AN55" s="116">
        <f>SUM(AG55,AT55)</f>
        <v>0</v>
      </c>
      <c r="AO55" s="115"/>
      <c r="AP55" s="115"/>
      <c r="AQ55" s="117" t="s">
        <v>88</v>
      </c>
      <c r="AR55" s="118"/>
      <c r="AS55" s="119">
        <v>0</v>
      </c>
      <c r="AT55" s="120">
        <f>ROUND(SUM(AV55:AW55),2)</f>
        <v>0</v>
      </c>
      <c r="AU55" s="121">
        <f>'SO101 - Stavební část, vy...'!P98</f>
        <v>0</v>
      </c>
      <c r="AV55" s="120">
        <f>'SO101 - Stavební část, vy...'!J33</f>
        <v>0</v>
      </c>
      <c r="AW55" s="120">
        <f>'SO101 - Stavební část, vy...'!J34</f>
        <v>0</v>
      </c>
      <c r="AX55" s="120">
        <f>'SO101 - Stavební část, vy...'!J35</f>
        <v>0</v>
      </c>
      <c r="AY55" s="120">
        <f>'SO101 - Stavební část, vy...'!J36</f>
        <v>0</v>
      </c>
      <c r="AZ55" s="120">
        <f>'SO101 - Stavební část, vy...'!F33</f>
        <v>0</v>
      </c>
      <c r="BA55" s="120">
        <f>'SO101 - Stavební část, vy...'!F34</f>
        <v>0</v>
      </c>
      <c r="BB55" s="120">
        <f>'SO101 - Stavební část, vy...'!F35</f>
        <v>0</v>
      </c>
      <c r="BC55" s="120">
        <f>'SO101 - Stavební část, vy...'!F36</f>
        <v>0</v>
      </c>
      <c r="BD55" s="122">
        <f>'SO101 - Stavební část, vy...'!F37</f>
        <v>0</v>
      </c>
      <c r="BE55" s="7"/>
      <c r="BT55" s="123" t="s">
        <v>89</v>
      </c>
      <c r="BV55" s="123" t="s">
        <v>83</v>
      </c>
      <c r="BW55" s="123" t="s">
        <v>90</v>
      </c>
      <c r="BX55" s="123" t="s">
        <v>5</v>
      </c>
      <c r="CL55" s="123" t="s">
        <v>35</v>
      </c>
      <c r="CM55" s="123" t="s">
        <v>91</v>
      </c>
    </row>
    <row r="56" s="7" customFormat="1" ht="16.5" customHeight="1">
      <c r="A56" s="111" t="s">
        <v>85</v>
      </c>
      <c r="B56" s="112"/>
      <c r="C56" s="113"/>
      <c r="D56" s="114" t="s">
        <v>92</v>
      </c>
      <c r="E56" s="114"/>
      <c r="F56" s="114"/>
      <c r="G56" s="114"/>
      <c r="H56" s="114"/>
      <c r="I56" s="115"/>
      <c r="J56" s="114" t="s">
        <v>93</v>
      </c>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6">
        <f>'SO102 - Elektroinstalace'!J30</f>
        <v>0</v>
      </c>
      <c r="AH56" s="115"/>
      <c r="AI56" s="115"/>
      <c r="AJ56" s="115"/>
      <c r="AK56" s="115"/>
      <c r="AL56" s="115"/>
      <c r="AM56" s="115"/>
      <c r="AN56" s="116">
        <f>SUM(AG56,AT56)</f>
        <v>0</v>
      </c>
      <c r="AO56" s="115"/>
      <c r="AP56" s="115"/>
      <c r="AQ56" s="117" t="s">
        <v>88</v>
      </c>
      <c r="AR56" s="118"/>
      <c r="AS56" s="119">
        <v>0</v>
      </c>
      <c r="AT56" s="120">
        <f>ROUND(SUM(AV56:AW56),2)</f>
        <v>0</v>
      </c>
      <c r="AU56" s="121">
        <f>'SO102 - Elektroinstalace'!P82</f>
        <v>0</v>
      </c>
      <c r="AV56" s="120">
        <f>'SO102 - Elektroinstalace'!J33</f>
        <v>0</v>
      </c>
      <c r="AW56" s="120">
        <f>'SO102 - Elektroinstalace'!J34</f>
        <v>0</v>
      </c>
      <c r="AX56" s="120">
        <f>'SO102 - Elektroinstalace'!J35</f>
        <v>0</v>
      </c>
      <c r="AY56" s="120">
        <f>'SO102 - Elektroinstalace'!J36</f>
        <v>0</v>
      </c>
      <c r="AZ56" s="120">
        <f>'SO102 - Elektroinstalace'!F33</f>
        <v>0</v>
      </c>
      <c r="BA56" s="120">
        <f>'SO102 - Elektroinstalace'!F34</f>
        <v>0</v>
      </c>
      <c r="BB56" s="120">
        <f>'SO102 - Elektroinstalace'!F35</f>
        <v>0</v>
      </c>
      <c r="BC56" s="120">
        <f>'SO102 - Elektroinstalace'!F36</f>
        <v>0</v>
      </c>
      <c r="BD56" s="122">
        <f>'SO102 - Elektroinstalace'!F37</f>
        <v>0</v>
      </c>
      <c r="BE56" s="7"/>
      <c r="BT56" s="123" t="s">
        <v>89</v>
      </c>
      <c r="BV56" s="123" t="s">
        <v>83</v>
      </c>
      <c r="BW56" s="123" t="s">
        <v>94</v>
      </c>
      <c r="BX56" s="123" t="s">
        <v>5</v>
      </c>
      <c r="CL56" s="123" t="s">
        <v>35</v>
      </c>
      <c r="CM56" s="123" t="s">
        <v>91</v>
      </c>
    </row>
    <row r="57" s="7" customFormat="1" ht="16.5" customHeight="1">
      <c r="A57" s="111" t="s">
        <v>85</v>
      </c>
      <c r="B57" s="112"/>
      <c r="C57" s="113"/>
      <c r="D57" s="114" t="s">
        <v>95</v>
      </c>
      <c r="E57" s="114"/>
      <c r="F57" s="114"/>
      <c r="G57" s="114"/>
      <c r="H57" s="114"/>
      <c r="I57" s="115"/>
      <c r="J57" s="114" t="s">
        <v>96</v>
      </c>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6">
        <f>'SO103 - Vytápění'!J30</f>
        <v>0</v>
      </c>
      <c r="AH57" s="115"/>
      <c r="AI57" s="115"/>
      <c r="AJ57" s="115"/>
      <c r="AK57" s="115"/>
      <c r="AL57" s="115"/>
      <c r="AM57" s="115"/>
      <c r="AN57" s="116">
        <f>SUM(AG57,AT57)</f>
        <v>0</v>
      </c>
      <c r="AO57" s="115"/>
      <c r="AP57" s="115"/>
      <c r="AQ57" s="117" t="s">
        <v>88</v>
      </c>
      <c r="AR57" s="118"/>
      <c r="AS57" s="119">
        <v>0</v>
      </c>
      <c r="AT57" s="120">
        <f>ROUND(SUM(AV57:AW57),2)</f>
        <v>0</v>
      </c>
      <c r="AU57" s="121">
        <f>'SO103 - Vytápění'!P87</f>
        <v>0</v>
      </c>
      <c r="AV57" s="120">
        <f>'SO103 - Vytápění'!J33</f>
        <v>0</v>
      </c>
      <c r="AW57" s="120">
        <f>'SO103 - Vytápění'!J34</f>
        <v>0</v>
      </c>
      <c r="AX57" s="120">
        <f>'SO103 - Vytápění'!J35</f>
        <v>0</v>
      </c>
      <c r="AY57" s="120">
        <f>'SO103 - Vytápění'!J36</f>
        <v>0</v>
      </c>
      <c r="AZ57" s="120">
        <f>'SO103 - Vytápění'!F33</f>
        <v>0</v>
      </c>
      <c r="BA57" s="120">
        <f>'SO103 - Vytápění'!F34</f>
        <v>0</v>
      </c>
      <c r="BB57" s="120">
        <f>'SO103 - Vytápění'!F35</f>
        <v>0</v>
      </c>
      <c r="BC57" s="120">
        <f>'SO103 - Vytápění'!F36</f>
        <v>0</v>
      </c>
      <c r="BD57" s="122">
        <f>'SO103 - Vytápění'!F37</f>
        <v>0</v>
      </c>
      <c r="BE57" s="7"/>
      <c r="BT57" s="123" t="s">
        <v>89</v>
      </c>
      <c r="BV57" s="123" t="s">
        <v>83</v>
      </c>
      <c r="BW57" s="123" t="s">
        <v>97</v>
      </c>
      <c r="BX57" s="123" t="s">
        <v>5</v>
      </c>
      <c r="CL57" s="123" t="s">
        <v>35</v>
      </c>
      <c r="CM57" s="123" t="s">
        <v>91</v>
      </c>
    </row>
    <row r="58" s="7" customFormat="1" ht="16.5" customHeight="1">
      <c r="A58" s="111" t="s">
        <v>85</v>
      </c>
      <c r="B58" s="112"/>
      <c r="C58" s="113"/>
      <c r="D58" s="114" t="s">
        <v>98</v>
      </c>
      <c r="E58" s="114"/>
      <c r="F58" s="114"/>
      <c r="G58" s="114"/>
      <c r="H58" s="114"/>
      <c r="I58" s="115"/>
      <c r="J58" s="114" t="s">
        <v>99</v>
      </c>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6">
        <f>'VON - Vedlejší a ostatní ...'!J30</f>
        <v>0</v>
      </c>
      <c r="AH58" s="115"/>
      <c r="AI58" s="115"/>
      <c r="AJ58" s="115"/>
      <c r="AK58" s="115"/>
      <c r="AL58" s="115"/>
      <c r="AM58" s="115"/>
      <c r="AN58" s="116">
        <f>SUM(AG58,AT58)</f>
        <v>0</v>
      </c>
      <c r="AO58" s="115"/>
      <c r="AP58" s="115"/>
      <c r="AQ58" s="117" t="s">
        <v>98</v>
      </c>
      <c r="AR58" s="118"/>
      <c r="AS58" s="124">
        <v>0</v>
      </c>
      <c r="AT58" s="125">
        <f>ROUND(SUM(AV58:AW58),2)</f>
        <v>0</v>
      </c>
      <c r="AU58" s="126">
        <f>'VON - Vedlejší a ostatní ...'!P82</f>
        <v>0</v>
      </c>
      <c r="AV58" s="125">
        <f>'VON - Vedlejší a ostatní ...'!J33</f>
        <v>0</v>
      </c>
      <c r="AW58" s="125">
        <f>'VON - Vedlejší a ostatní ...'!J34</f>
        <v>0</v>
      </c>
      <c r="AX58" s="125">
        <f>'VON - Vedlejší a ostatní ...'!J35</f>
        <v>0</v>
      </c>
      <c r="AY58" s="125">
        <f>'VON - Vedlejší a ostatní ...'!J36</f>
        <v>0</v>
      </c>
      <c r="AZ58" s="125">
        <f>'VON - Vedlejší a ostatní ...'!F33</f>
        <v>0</v>
      </c>
      <c r="BA58" s="125">
        <f>'VON - Vedlejší a ostatní ...'!F34</f>
        <v>0</v>
      </c>
      <c r="BB58" s="125">
        <f>'VON - Vedlejší a ostatní ...'!F35</f>
        <v>0</v>
      </c>
      <c r="BC58" s="125">
        <f>'VON - Vedlejší a ostatní ...'!F36</f>
        <v>0</v>
      </c>
      <c r="BD58" s="127">
        <f>'VON - Vedlejší a ostatní ...'!F37</f>
        <v>0</v>
      </c>
      <c r="BE58" s="7"/>
      <c r="BT58" s="123" t="s">
        <v>89</v>
      </c>
      <c r="BV58" s="123" t="s">
        <v>83</v>
      </c>
      <c r="BW58" s="123" t="s">
        <v>100</v>
      </c>
      <c r="BX58" s="123" t="s">
        <v>5</v>
      </c>
      <c r="CL58" s="123" t="s">
        <v>35</v>
      </c>
      <c r="CM58" s="123" t="s">
        <v>91</v>
      </c>
    </row>
    <row r="59" s="2" customFormat="1" ht="30" customHeight="1">
      <c r="A59" s="38"/>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4"/>
      <c r="AS59" s="38"/>
      <c r="AT59" s="38"/>
      <c r="AU59" s="38"/>
      <c r="AV59" s="38"/>
      <c r="AW59" s="38"/>
      <c r="AX59" s="38"/>
      <c r="AY59" s="38"/>
      <c r="AZ59" s="38"/>
      <c r="BA59" s="38"/>
      <c r="BB59" s="38"/>
      <c r="BC59" s="38"/>
      <c r="BD59" s="38"/>
      <c r="BE59" s="38"/>
    </row>
    <row r="60" s="2" customFormat="1" ht="6.96" customHeight="1">
      <c r="A60" s="38"/>
      <c r="B60" s="59"/>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44"/>
      <c r="AS60" s="38"/>
      <c r="AT60" s="38"/>
      <c r="AU60" s="38"/>
      <c r="AV60" s="38"/>
      <c r="AW60" s="38"/>
      <c r="AX60" s="38"/>
      <c r="AY60" s="38"/>
      <c r="AZ60" s="38"/>
      <c r="BA60" s="38"/>
      <c r="BB60" s="38"/>
      <c r="BC60" s="38"/>
      <c r="BD60" s="38"/>
      <c r="BE60" s="38"/>
    </row>
  </sheetData>
  <sheetProtection sheet="1" formatColumns="0" formatRows="0" objects="1" scenarios="1" spinCount="100000" saltValue="vqDQ3+otj9FRkUxS+DIyYqwXaKrBcLKarg2IkD6dOhPi8i65dDQRzVa6djnP4CyX72wQJ1QxFziJCy7U9Qt5xA==" hashValue="je8iqs8g90PVMbYkuy0ZfGqNs9XuXAY3rLeqioJzAYdlcQQ1qNozfyPpFc0XcQUGt9+gfJStNE+meLbcB3auWg==" algorithmName="SHA-512" password="CC35"/>
  <mergeCells count="54">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52:AP52"/>
    <mergeCell ref="AG52:AM52"/>
    <mergeCell ref="AN55:AP55"/>
    <mergeCell ref="AG55:AM55"/>
    <mergeCell ref="AN56:AP56"/>
    <mergeCell ref="AG56:AM56"/>
    <mergeCell ref="AN57:AP57"/>
    <mergeCell ref="AG57:AM57"/>
    <mergeCell ref="AN58:AP58"/>
    <mergeCell ref="AG58:AM58"/>
    <mergeCell ref="AG54:AM54"/>
    <mergeCell ref="AN54:AP54"/>
    <mergeCell ref="C52:G52"/>
    <mergeCell ref="I52:AF52"/>
    <mergeCell ref="D55:H55"/>
    <mergeCell ref="J55:AF55"/>
    <mergeCell ref="D56:H56"/>
    <mergeCell ref="J56:AF56"/>
    <mergeCell ref="D57:H57"/>
    <mergeCell ref="J57:AF57"/>
    <mergeCell ref="D58:H58"/>
    <mergeCell ref="J58:AF58"/>
  </mergeCells>
  <hyperlinks>
    <hyperlink ref="A55" location="'SO101 - Stavební část, vy...'!C2" display="/"/>
    <hyperlink ref="A56" location="'SO102 - Elektroinstalace'!C2" display="/"/>
    <hyperlink ref="A57" location="'SO103 - Vytápění'!C2" display="/"/>
    <hyperlink ref="A58"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8"/>
      <c r="L2" s="1"/>
      <c r="M2" s="1"/>
      <c r="N2" s="1"/>
      <c r="O2" s="1"/>
      <c r="P2" s="1"/>
      <c r="Q2" s="1"/>
      <c r="R2" s="1"/>
      <c r="S2" s="1"/>
      <c r="T2" s="1"/>
      <c r="U2" s="1"/>
      <c r="V2" s="1"/>
      <c r="AT2" s="16" t="s">
        <v>90</v>
      </c>
    </row>
    <row r="3" s="1" customFormat="1" ht="6.96" customHeight="1">
      <c r="B3" s="129"/>
      <c r="C3" s="130"/>
      <c r="D3" s="130"/>
      <c r="E3" s="130"/>
      <c r="F3" s="130"/>
      <c r="G3" s="130"/>
      <c r="H3" s="130"/>
      <c r="I3" s="131"/>
      <c r="J3" s="130"/>
      <c r="K3" s="130"/>
      <c r="L3" s="19"/>
      <c r="AT3" s="16" t="s">
        <v>91</v>
      </c>
    </row>
    <row r="4" s="1" customFormat="1" ht="24.96" customHeight="1">
      <c r="B4" s="19"/>
      <c r="D4" s="132" t="s">
        <v>101</v>
      </c>
      <c r="I4" s="128"/>
      <c r="L4" s="19"/>
      <c r="M4" s="133" t="s">
        <v>10</v>
      </c>
      <c r="AT4" s="16" t="s">
        <v>4</v>
      </c>
    </row>
    <row r="5" s="1" customFormat="1" ht="6.96" customHeight="1">
      <c r="B5" s="19"/>
      <c r="I5" s="128"/>
      <c r="L5" s="19"/>
    </row>
    <row r="6" s="1" customFormat="1" ht="12" customHeight="1">
      <c r="B6" s="19"/>
      <c r="D6" s="134" t="s">
        <v>16</v>
      </c>
      <c r="I6" s="128"/>
      <c r="L6" s="19"/>
    </row>
    <row r="7" s="1" customFormat="1" ht="25.5" customHeight="1">
      <c r="B7" s="19"/>
      <c r="E7" s="135" t="str">
        <f>'Rekapitulace stavby'!K6</f>
        <v>Rekonstrukce školní jídelny ZŠ Za Chlumem, Sídliště Za Chlumem 824, Bílina</v>
      </c>
      <c r="F7" s="134"/>
      <c r="G7" s="134"/>
      <c r="H7" s="134"/>
      <c r="I7" s="128"/>
      <c r="L7" s="19"/>
    </row>
    <row r="8" s="2" customFormat="1" ht="12" customHeight="1">
      <c r="A8" s="38"/>
      <c r="B8" s="44"/>
      <c r="C8" s="38"/>
      <c r="D8" s="134" t="s">
        <v>102</v>
      </c>
      <c r="E8" s="38"/>
      <c r="F8" s="38"/>
      <c r="G8" s="38"/>
      <c r="H8" s="38"/>
      <c r="I8" s="136"/>
      <c r="J8" s="38"/>
      <c r="K8" s="38"/>
      <c r="L8" s="137"/>
      <c r="S8" s="38"/>
      <c r="T8" s="38"/>
      <c r="U8" s="38"/>
      <c r="V8" s="38"/>
      <c r="W8" s="38"/>
      <c r="X8" s="38"/>
      <c r="Y8" s="38"/>
      <c r="Z8" s="38"/>
      <c r="AA8" s="38"/>
      <c r="AB8" s="38"/>
      <c r="AC8" s="38"/>
      <c r="AD8" s="38"/>
      <c r="AE8" s="38"/>
    </row>
    <row r="9" s="2" customFormat="1" ht="16.5" customHeight="1">
      <c r="A9" s="38"/>
      <c r="B9" s="44"/>
      <c r="C9" s="38"/>
      <c r="D9" s="38"/>
      <c r="E9" s="138" t="s">
        <v>103</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35</v>
      </c>
      <c r="G11" s="38"/>
      <c r="H11" s="38"/>
      <c r="I11" s="140" t="s">
        <v>20</v>
      </c>
      <c r="J11" s="139" t="s">
        <v>35</v>
      </c>
      <c r="K11" s="38"/>
      <c r="L11" s="137"/>
      <c r="S11" s="38"/>
      <c r="T11" s="38"/>
      <c r="U11" s="38"/>
      <c r="V11" s="38"/>
      <c r="W11" s="38"/>
      <c r="X11" s="38"/>
      <c r="Y11" s="38"/>
      <c r="Z11" s="38"/>
      <c r="AA11" s="38"/>
      <c r="AB11" s="38"/>
      <c r="AC11" s="38"/>
      <c r="AD11" s="38"/>
      <c r="AE11" s="38"/>
    </row>
    <row r="12" s="2" customFormat="1" ht="12" customHeight="1">
      <c r="A12" s="38"/>
      <c r="B12" s="44"/>
      <c r="C12" s="38"/>
      <c r="D12" s="134" t="s">
        <v>22</v>
      </c>
      <c r="E12" s="38"/>
      <c r="F12" s="139" t="s">
        <v>23</v>
      </c>
      <c r="G12" s="38"/>
      <c r="H12" s="38"/>
      <c r="I12" s="140" t="s">
        <v>24</v>
      </c>
      <c r="J12" s="141" t="str">
        <f>'Rekapitulace stavby'!AN8</f>
        <v>19. 9. 2019</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30</v>
      </c>
      <c r="E14" s="38"/>
      <c r="F14" s="38"/>
      <c r="G14" s="38"/>
      <c r="H14" s="38"/>
      <c r="I14" s="140" t="s">
        <v>31</v>
      </c>
      <c r="J14" s="139" t="str">
        <f>IF('Rekapitulace stavby'!AN10="","",'Rekapitulace stavby'!AN10)</f>
        <v>00266230</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tr">
        <f>IF('Rekapitulace stavby'!E11="","",'Rekapitulace stavby'!E11)</f>
        <v>Město Bílina, Břežánská 50/4, Bílina</v>
      </c>
      <c r="F15" s="38"/>
      <c r="G15" s="38"/>
      <c r="H15" s="38"/>
      <c r="I15" s="140" t="s">
        <v>34</v>
      </c>
      <c r="J15" s="139" t="str">
        <f>IF('Rekapitulace stavby'!AN11="","",'Rekapitulace stavby'!AN11)</f>
        <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36</v>
      </c>
      <c r="E17" s="38"/>
      <c r="F17" s="38"/>
      <c r="G17" s="38"/>
      <c r="H17" s="38"/>
      <c r="I17" s="140" t="s">
        <v>31</v>
      </c>
      <c r="J17" s="32"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2" t="str">
        <f>'Rekapitulace stavby'!E14</f>
        <v>Vyplň údaj</v>
      </c>
      <c r="F18" s="139"/>
      <c r="G18" s="139"/>
      <c r="H18" s="139"/>
      <c r="I18" s="140" t="s">
        <v>34</v>
      </c>
      <c r="J18" s="32"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38</v>
      </c>
      <c r="E20" s="38"/>
      <c r="F20" s="38"/>
      <c r="G20" s="38"/>
      <c r="H20" s="38"/>
      <c r="I20" s="140" t="s">
        <v>31</v>
      </c>
      <c r="J20" s="139" t="str">
        <f>IF('Rekapitulace stavby'!AN16="","",'Rekapitulace stavby'!AN16)</f>
        <v>25423126</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tr">
        <f>IF('Rekapitulace stavby'!E17="","",'Rekapitulace stavby'!E17)</f>
        <v>PS projekty s.r.o., 14.října 291/4, Teplice</v>
      </c>
      <c r="F21" s="38"/>
      <c r="G21" s="38"/>
      <c r="H21" s="38"/>
      <c r="I21" s="140" t="s">
        <v>34</v>
      </c>
      <c r="J21" s="139" t="str">
        <f>IF('Rekapitulace stavby'!AN17="","",'Rekapitulace stavby'!AN17)</f>
        <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42</v>
      </c>
      <c r="E23" s="38"/>
      <c r="F23" s="38"/>
      <c r="G23" s="38"/>
      <c r="H23" s="38"/>
      <c r="I23" s="140" t="s">
        <v>31</v>
      </c>
      <c r="J23" s="139" t="str">
        <f>IF('Rekapitulace stavby'!AN19="","",'Rekapitulace stavby'!AN19)</f>
        <v>65639081</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tr">
        <f>IF('Rekapitulace stavby'!E20="","",'Rekapitulace stavby'!E20)</f>
        <v>Zbyněk Jarolím-STAVINVEST, J.Hory 1639/17, Teplice</v>
      </c>
      <c r="F24" s="38"/>
      <c r="G24" s="38"/>
      <c r="H24" s="38"/>
      <c r="I24" s="140" t="s">
        <v>34</v>
      </c>
      <c r="J24" s="139" t="str">
        <f>IF('Rekapitulace stavby'!AN20="","",'Rekapitulace stavby'!AN20)</f>
        <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45</v>
      </c>
      <c r="E26" s="38"/>
      <c r="F26" s="38"/>
      <c r="G26" s="38"/>
      <c r="H26" s="38"/>
      <c r="I26" s="136"/>
      <c r="J26" s="38"/>
      <c r="K26" s="38"/>
      <c r="L26" s="137"/>
      <c r="S26" s="38"/>
      <c r="T26" s="38"/>
      <c r="U26" s="38"/>
      <c r="V26" s="38"/>
      <c r="W26" s="38"/>
      <c r="X26" s="38"/>
      <c r="Y26" s="38"/>
      <c r="Z26" s="38"/>
      <c r="AA26" s="38"/>
      <c r="AB26" s="38"/>
      <c r="AC26" s="38"/>
      <c r="AD26" s="38"/>
      <c r="AE26" s="38"/>
    </row>
    <row r="27" s="8" customFormat="1" ht="16.5" customHeight="1">
      <c r="A27" s="142"/>
      <c r="B27" s="143"/>
      <c r="C27" s="142"/>
      <c r="D27" s="142"/>
      <c r="E27" s="144" t="s">
        <v>35</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47</v>
      </c>
      <c r="E30" s="38"/>
      <c r="F30" s="38"/>
      <c r="G30" s="38"/>
      <c r="H30" s="38"/>
      <c r="I30" s="136"/>
      <c r="J30" s="150">
        <f>ROUND(J98,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49</v>
      </c>
      <c r="G32" s="38"/>
      <c r="H32" s="38"/>
      <c r="I32" s="152" t="s">
        <v>48</v>
      </c>
      <c r="J32" s="151" t="s">
        <v>50</v>
      </c>
      <c r="K32" s="38"/>
      <c r="L32" s="137"/>
      <c r="S32" s="38"/>
      <c r="T32" s="38"/>
      <c r="U32" s="38"/>
      <c r="V32" s="38"/>
      <c r="W32" s="38"/>
      <c r="X32" s="38"/>
      <c r="Y32" s="38"/>
      <c r="Z32" s="38"/>
      <c r="AA32" s="38"/>
      <c r="AB32" s="38"/>
      <c r="AC32" s="38"/>
      <c r="AD32" s="38"/>
      <c r="AE32" s="38"/>
    </row>
    <row r="33" s="2" customFormat="1" ht="14.4" customHeight="1">
      <c r="A33" s="38"/>
      <c r="B33" s="44"/>
      <c r="C33" s="38"/>
      <c r="D33" s="153" t="s">
        <v>51</v>
      </c>
      <c r="E33" s="134" t="s">
        <v>52</v>
      </c>
      <c r="F33" s="154">
        <f>ROUND((SUM(BE98:BE350)),  2)</f>
        <v>0</v>
      </c>
      <c r="G33" s="38"/>
      <c r="H33" s="38"/>
      <c r="I33" s="155">
        <v>0.20999999999999999</v>
      </c>
      <c r="J33" s="154">
        <f>ROUND(((SUM(BE98:BE350))*I33),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53</v>
      </c>
      <c r="F34" s="154">
        <f>ROUND((SUM(BF98:BF350)),  2)</f>
        <v>0</v>
      </c>
      <c r="G34" s="38"/>
      <c r="H34" s="38"/>
      <c r="I34" s="155">
        <v>0.14999999999999999</v>
      </c>
      <c r="J34" s="154">
        <f>ROUND(((SUM(BF98:BF350))*I34),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54</v>
      </c>
      <c r="F35" s="154">
        <f>ROUND((SUM(BG98:BG350)),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55</v>
      </c>
      <c r="F36" s="154">
        <f>ROUND((SUM(BH98:BH350)),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56</v>
      </c>
      <c r="F37" s="154">
        <f>ROUND((SUM(BI98:BI350)),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57</v>
      </c>
      <c r="E39" s="158"/>
      <c r="F39" s="158"/>
      <c r="G39" s="159" t="s">
        <v>58</v>
      </c>
      <c r="H39" s="160" t="s">
        <v>59</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2" t="s">
        <v>104</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1"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25.5" customHeight="1">
      <c r="A48" s="38"/>
      <c r="B48" s="39"/>
      <c r="C48" s="40"/>
      <c r="D48" s="40"/>
      <c r="E48" s="170" t="str">
        <f>E7</f>
        <v>Rekonstrukce školní jídelny ZŠ Za Chlumem, Sídliště Za Chlumem 824, Bílina</v>
      </c>
      <c r="F48" s="31"/>
      <c r="G48" s="31"/>
      <c r="H48" s="31"/>
      <c r="I48" s="136"/>
      <c r="J48" s="40"/>
      <c r="K48" s="40"/>
      <c r="L48" s="137"/>
      <c r="S48" s="38"/>
      <c r="T48" s="38"/>
      <c r="U48" s="38"/>
      <c r="V48" s="38"/>
      <c r="W48" s="38"/>
      <c r="X48" s="38"/>
      <c r="Y48" s="38"/>
      <c r="Z48" s="38"/>
      <c r="AA48" s="38"/>
      <c r="AB48" s="38"/>
      <c r="AC48" s="38"/>
      <c r="AD48" s="38"/>
      <c r="AE48" s="38"/>
    </row>
    <row r="49" s="2" customFormat="1" ht="12" customHeight="1">
      <c r="A49" s="38"/>
      <c r="B49" s="39"/>
      <c r="C49" s="31" t="s">
        <v>102</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6.5" customHeight="1">
      <c r="A50" s="38"/>
      <c r="B50" s="39"/>
      <c r="C50" s="40"/>
      <c r="D50" s="40"/>
      <c r="E50" s="69" t="str">
        <f>E9</f>
        <v>SO101 - Stavební část, vybavení interieru</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1" t="s">
        <v>22</v>
      </c>
      <c r="D52" s="40"/>
      <c r="E52" s="40"/>
      <c r="F52" s="26" t="str">
        <f>F12</f>
        <v>Bílina</v>
      </c>
      <c r="G52" s="40"/>
      <c r="H52" s="40"/>
      <c r="I52" s="140" t="s">
        <v>24</v>
      </c>
      <c r="J52" s="72" t="str">
        <f>IF(J12="","",J12)</f>
        <v>19. 9. 2019</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43.05" customHeight="1">
      <c r="A54" s="38"/>
      <c r="B54" s="39"/>
      <c r="C54" s="31" t="s">
        <v>30</v>
      </c>
      <c r="D54" s="40"/>
      <c r="E54" s="40"/>
      <c r="F54" s="26" t="str">
        <f>E15</f>
        <v>Město Bílina, Břežánská 50/4, Bílina</v>
      </c>
      <c r="G54" s="40"/>
      <c r="H54" s="40"/>
      <c r="I54" s="140" t="s">
        <v>38</v>
      </c>
      <c r="J54" s="36" t="str">
        <f>E21</f>
        <v>PS projekty s.r.o., 14.října 291/4, Teplice</v>
      </c>
      <c r="K54" s="40"/>
      <c r="L54" s="137"/>
      <c r="S54" s="38"/>
      <c r="T54" s="38"/>
      <c r="U54" s="38"/>
      <c r="V54" s="38"/>
      <c r="W54" s="38"/>
      <c r="X54" s="38"/>
      <c r="Y54" s="38"/>
      <c r="Z54" s="38"/>
      <c r="AA54" s="38"/>
      <c r="AB54" s="38"/>
      <c r="AC54" s="38"/>
      <c r="AD54" s="38"/>
      <c r="AE54" s="38"/>
    </row>
    <row r="55" s="2" customFormat="1" ht="58.2" customHeight="1">
      <c r="A55" s="38"/>
      <c r="B55" s="39"/>
      <c r="C55" s="31" t="s">
        <v>36</v>
      </c>
      <c r="D55" s="40"/>
      <c r="E55" s="40"/>
      <c r="F55" s="26" t="str">
        <f>IF(E18="","",E18)</f>
        <v>Vyplň údaj</v>
      </c>
      <c r="G55" s="40"/>
      <c r="H55" s="40"/>
      <c r="I55" s="140" t="s">
        <v>42</v>
      </c>
      <c r="J55" s="36" t="str">
        <f>E24</f>
        <v>Zbyněk Jarolím-STAVINVEST, J.Hory 1639/17, Teplice</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105</v>
      </c>
      <c r="D57" s="172"/>
      <c r="E57" s="172"/>
      <c r="F57" s="172"/>
      <c r="G57" s="172"/>
      <c r="H57" s="172"/>
      <c r="I57" s="173"/>
      <c r="J57" s="174" t="s">
        <v>106</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79</v>
      </c>
      <c r="D59" s="40"/>
      <c r="E59" s="40"/>
      <c r="F59" s="40"/>
      <c r="G59" s="40"/>
      <c r="H59" s="40"/>
      <c r="I59" s="136"/>
      <c r="J59" s="102">
        <f>J98</f>
        <v>0</v>
      </c>
      <c r="K59" s="40"/>
      <c r="L59" s="137"/>
      <c r="S59" s="38"/>
      <c r="T59" s="38"/>
      <c r="U59" s="38"/>
      <c r="V59" s="38"/>
      <c r="W59" s="38"/>
      <c r="X59" s="38"/>
      <c r="Y59" s="38"/>
      <c r="Z59" s="38"/>
      <c r="AA59" s="38"/>
      <c r="AB59" s="38"/>
      <c r="AC59" s="38"/>
      <c r="AD59" s="38"/>
      <c r="AE59" s="38"/>
      <c r="AU59" s="16" t="s">
        <v>107</v>
      </c>
    </row>
    <row r="60" s="9" customFormat="1" ht="24.96" customHeight="1">
      <c r="A60" s="9"/>
      <c r="B60" s="176"/>
      <c r="C60" s="177"/>
      <c r="D60" s="178" t="s">
        <v>108</v>
      </c>
      <c r="E60" s="179"/>
      <c r="F60" s="179"/>
      <c r="G60" s="179"/>
      <c r="H60" s="179"/>
      <c r="I60" s="180"/>
      <c r="J60" s="181">
        <f>J99</f>
        <v>0</v>
      </c>
      <c r="K60" s="177"/>
      <c r="L60" s="182"/>
      <c r="S60" s="9"/>
      <c r="T60" s="9"/>
      <c r="U60" s="9"/>
      <c r="V60" s="9"/>
      <c r="W60" s="9"/>
      <c r="X60" s="9"/>
      <c r="Y60" s="9"/>
      <c r="Z60" s="9"/>
      <c r="AA60" s="9"/>
      <c r="AB60" s="9"/>
      <c r="AC60" s="9"/>
      <c r="AD60" s="9"/>
      <c r="AE60" s="9"/>
    </row>
    <row r="61" s="10" customFormat="1" ht="19.92" customHeight="1">
      <c r="A61" s="10"/>
      <c r="B61" s="183"/>
      <c r="C61" s="184"/>
      <c r="D61" s="185" t="s">
        <v>109</v>
      </c>
      <c r="E61" s="186"/>
      <c r="F61" s="186"/>
      <c r="G61" s="186"/>
      <c r="H61" s="186"/>
      <c r="I61" s="187"/>
      <c r="J61" s="188">
        <f>J100</f>
        <v>0</v>
      </c>
      <c r="K61" s="184"/>
      <c r="L61" s="189"/>
      <c r="S61" s="10"/>
      <c r="T61" s="10"/>
      <c r="U61" s="10"/>
      <c r="V61" s="10"/>
      <c r="W61" s="10"/>
      <c r="X61" s="10"/>
      <c r="Y61" s="10"/>
      <c r="Z61" s="10"/>
      <c r="AA61" s="10"/>
      <c r="AB61" s="10"/>
      <c r="AC61" s="10"/>
      <c r="AD61" s="10"/>
      <c r="AE61" s="10"/>
    </row>
    <row r="62" s="10" customFormat="1" ht="19.92" customHeight="1">
      <c r="A62" s="10"/>
      <c r="B62" s="183"/>
      <c r="C62" s="184"/>
      <c r="D62" s="185" t="s">
        <v>110</v>
      </c>
      <c r="E62" s="186"/>
      <c r="F62" s="186"/>
      <c r="G62" s="186"/>
      <c r="H62" s="186"/>
      <c r="I62" s="187"/>
      <c r="J62" s="188">
        <f>J103</f>
        <v>0</v>
      </c>
      <c r="K62" s="184"/>
      <c r="L62" s="189"/>
      <c r="S62" s="10"/>
      <c r="T62" s="10"/>
      <c r="U62" s="10"/>
      <c r="V62" s="10"/>
      <c r="W62" s="10"/>
      <c r="X62" s="10"/>
      <c r="Y62" s="10"/>
      <c r="Z62" s="10"/>
      <c r="AA62" s="10"/>
      <c r="AB62" s="10"/>
      <c r="AC62" s="10"/>
      <c r="AD62" s="10"/>
      <c r="AE62" s="10"/>
    </row>
    <row r="63" s="10" customFormat="1" ht="19.92" customHeight="1">
      <c r="A63" s="10"/>
      <c r="B63" s="183"/>
      <c r="C63" s="184"/>
      <c r="D63" s="185" t="s">
        <v>111</v>
      </c>
      <c r="E63" s="186"/>
      <c r="F63" s="186"/>
      <c r="G63" s="186"/>
      <c r="H63" s="186"/>
      <c r="I63" s="187"/>
      <c r="J63" s="188">
        <f>J115</f>
        <v>0</v>
      </c>
      <c r="K63" s="184"/>
      <c r="L63" s="189"/>
      <c r="S63" s="10"/>
      <c r="T63" s="10"/>
      <c r="U63" s="10"/>
      <c r="V63" s="10"/>
      <c r="W63" s="10"/>
      <c r="X63" s="10"/>
      <c r="Y63" s="10"/>
      <c r="Z63" s="10"/>
      <c r="AA63" s="10"/>
      <c r="AB63" s="10"/>
      <c r="AC63" s="10"/>
      <c r="AD63" s="10"/>
      <c r="AE63" s="10"/>
    </row>
    <row r="64" s="10" customFormat="1" ht="19.92" customHeight="1">
      <c r="A64" s="10"/>
      <c r="B64" s="183"/>
      <c r="C64" s="184"/>
      <c r="D64" s="185" t="s">
        <v>112</v>
      </c>
      <c r="E64" s="186"/>
      <c r="F64" s="186"/>
      <c r="G64" s="186"/>
      <c r="H64" s="186"/>
      <c r="I64" s="187"/>
      <c r="J64" s="188">
        <f>J128</f>
        <v>0</v>
      </c>
      <c r="K64" s="184"/>
      <c r="L64" s="189"/>
      <c r="S64" s="10"/>
      <c r="T64" s="10"/>
      <c r="U64" s="10"/>
      <c r="V64" s="10"/>
      <c r="W64" s="10"/>
      <c r="X64" s="10"/>
      <c r="Y64" s="10"/>
      <c r="Z64" s="10"/>
      <c r="AA64" s="10"/>
      <c r="AB64" s="10"/>
      <c r="AC64" s="10"/>
      <c r="AD64" s="10"/>
      <c r="AE64" s="10"/>
    </row>
    <row r="65" s="10" customFormat="1" ht="19.92" customHeight="1">
      <c r="A65" s="10"/>
      <c r="B65" s="183"/>
      <c r="C65" s="184"/>
      <c r="D65" s="185" t="s">
        <v>113</v>
      </c>
      <c r="E65" s="186"/>
      <c r="F65" s="186"/>
      <c r="G65" s="186"/>
      <c r="H65" s="186"/>
      <c r="I65" s="187"/>
      <c r="J65" s="188">
        <f>J150</f>
        <v>0</v>
      </c>
      <c r="K65" s="184"/>
      <c r="L65" s="189"/>
      <c r="S65" s="10"/>
      <c r="T65" s="10"/>
      <c r="U65" s="10"/>
      <c r="V65" s="10"/>
      <c r="W65" s="10"/>
      <c r="X65" s="10"/>
      <c r="Y65" s="10"/>
      <c r="Z65" s="10"/>
      <c r="AA65" s="10"/>
      <c r="AB65" s="10"/>
      <c r="AC65" s="10"/>
      <c r="AD65" s="10"/>
      <c r="AE65" s="10"/>
    </row>
    <row r="66" s="10" customFormat="1" ht="19.92" customHeight="1">
      <c r="A66" s="10"/>
      <c r="B66" s="183"/>
      <c r="C66" s="184"/>
      <c r="D66" s="185" t="s">
        <v>114</v>
      </c>
      <c r="E66" s="186"/>
      <c r="F66" s="186"/>
      <c r="G66" s="186"/>
      <c r="H66" s="186"/>
      <c r="I66" s="187"/>
      <c r="J66" s="188">
        <f>J171</f>
        <v>0</v>
      </c>
      <c r="K66" s="184"/>
      <c r="L66" s="189"/>
      <c r="S66" s="10"/>
      <c r="T66" s="10"/>
      <c r="U66" s="10"/>
      <c r="V66" s="10"/>
      <c r="W66" s="10"/>
      <c r="X66" s="10"/>
      <c r="Y66" s="10"/>
      <c r="Z66" s="10"/>
      <c r="AA66" s="10"/>
      <c r="AB66" s="10"/>
      <c r="AC66" s="10"/>
      <c r="AD66" s="10"/>
      <c r="AE66" s="10"/>
    </row>
    <row r="67" s="9" customFormat="1" ht="24.96" customHeight="1">
      <c r="A67" s="9"/>
      <c r="B67" s="176"/>
      <c r="C67" s="177"/>
      <c r="D67" s="178" t="s">
        <v>115</v>
      </c>
      <c r="E67" s="179"/>
      <c r="F67" s="179"/>
      <c r="G67" s="179"/>
      <c r="H67" s="179"/>
      <c r="I67" s="180"/>
      <c r="J67" s="181">
        <f>J174</f>
        <v>0</v>
      </c>
      <c r="K67" s="177"/>
      <c r="L67" s="182"/>
      <c r="S67" s="9"/>
      <c r="T67" s="9"/>
      <c r="U67" s="9"/>
      <c r="V67" s="9"/>
      <c r="W67" s="9"/>
      <c r="X67" s="9"/>
      <c r="Y67" s="9"/>
      <c r="Z67" s="9"/>
      <c r="AA67" s="9"/>
      <c r="AB67" s="9"/>
      <c r="AC67" s="9"/>
      <c r="AD67" s="9"/>
      <c r="AE67" s="9"/>
    </row>
    <row r="68" s="10" customFormat="1" ht="19.92" customHeight="1">
      <c r="A68" s="10"/>
      <c r="B68" s="183"/>
      <c r="C68" s="184"/>
      <c r="D68" s="185" t="s">
        <v>116</v>
      </c>
      <c r="E68" s="186"/>
      <c r="F68" s="186"/>
      <c r="G68" s="186"/>
      <c r="H68" s="186"/>
      <c r="I68" s="187"/>
      <c r="J68" s="188">
        <f>J175</f>
        <v>0</v>
      </c>
      <c r="K68" s="184"/>
      <c r="L68" s="189"/>
      <c r="S68" s="10"/>
      <c r="T68" s="10"/>
      <c r="U68" s="10"/>
      <c r="V68" s="10"/>
      <c r="W68" s="10"/>
      <c r="X68" s="10"/>
      <c r="Y68" s="10"/>
      <c r="Z68" s="10"/>
      <c r="AA68" s="10"/>
      <c r="AB68" s="10"/>
      <c r="AC68" s="10"/>
      <c r="AD68" s="10"/>
      <c r="AE68" s="10"/>
    </row>
    <row r="69" s="10" customFormat="1" ht="19.92" customHeight="1">
      <c r="A69" s="10"/>
      <c r="B69" s="183"/>
      <c r="C69" s="184"/>
      <c r="D69" s="185" t="s">
        <v>117</v>
      </c>
      <c r="E69" s="186"/>
      <c r="F69" s="186"/>
      <c r="G69" s="186"/>
      <c r="H69" s="186"/>
      <c r="I69" s="187"/>
      <c r="J69" s="188">
        <f>J181</f>
        <v>0</v>
      </c>
      <c r="K69" s="184"/>
      <c r="L69" s="189"/>
      <c r="S69" s="10"/>
      <c r="T69" s="10"/>
      <c r="U69" s="10"/>
      <c r="V69" s="10"/>
      <c r="W69" s="10"/>
      <c r="X69" s="10"/>
      <c r="Y69" s="10"/>
      <c r="Z69" s="10"/>
      <c r="AA69" s="10"/>
      <c r="AB69" s="10"/>
      <c r="AC69" s="10"/>
      <c r="AD69" s="10"/>
      <c r="AE69" s="10"/>
    </row>
    <row r="70" s="10" customFormat="1" ht="19.92" customHeight="1">
      <c r="A70" s="10"/>
      <c r="B70" s="183"/>
      <c r="C70" s="184"/>
      <c r="D70" s="185" t="s">
        <v>118</v>
      </c>
      <c r="E70" s="186"/>
      <c r="F70" s="186"/>
      <c r="G70" s="186"/>
      <c r="H70" s="186"/>
      <c r="I70" s="187"/>
      <c r="J70" s="188">
        <f>J209</f>
        <v>0</v>
      </c>
      <c r="K70" s="184"/>
      <c r="L70" s="189"/>
      <c r="S70" s="10"/>
      <c r="T70" s="10"/>
      <c r="U70" s="10"/>
      <c r="V70" s="10"/>
      <c r="W70" s="10"/>
      <c r="X70" s="10"/>
      <c r="Y70" s="10"/>
      <c r="Z70" s="10"/>
      <c r="AA70" s="10"/>
      <c r="AB70" s="10"/>
      <c r="AC70" s="10"/>
      <c r="AD70" s="10"/>
      <c r="AE70" s="10"/>
    </row>
    <row r="71" s="10" customFormat="1" ht="19.92" customHeight="1">
      <c r="A71" s="10"/>
      <c r="B71" s="183"/>
      <c r="C71" s="184"/>
      <c r="D71" s="185" t="s">
        <v>119</v>
      </c>
      <c r="E71" s="186"/>
      <c r="F71" s="186"/>
      <c r="G71" s="186"/>
      <c r="H71" s="186"/>
      <c r="I71" s="187"/>
      <c r="J71" s="188">
        <f>J227</f>
        <v>0</v>
      </c>
      <c r="K71" s="184"/>
      <c r="L71" s="189"/>
      <c r="S71" s="10"/>
      <c r="T71" s="10"/>
      <c r="U71" s="10"/>
      <c r="V71" s="10"/>
      <c r="W71" s="10"/>
      <c r="X71" s="10"/>
      <c r="Y71" s="10"/>
      <c r="Z71" s="10"/>
      <c r="AA71" s="10"/>
      <c r="AB71" s="10"/>
      <c r="AC71" s="10"/>
      <c r="AD71" s="10"/>
      <c r="AE71" s="10"/>
    </row>
    <row r="72" s="10" customFormat="1" ht="19.92" customHeight="1">
      <c r="A72" s="10"/>
      <c r="B72" s="183"/>
      <c r="C72" s="184"/>
      <c r="D72" s="185" t="s">
        <v>120</v>
      </c>
      <c r="E72" s="186"/>
      <c r="F72" s="186"/>
      <c r="G72" s="186"/>
      <c r="H72" s="186"/>
      <c r="I72" s="187"/>
      <c r="J72" s="188">
        <f>J236</f>
        <v>0</v>
      </c>
      <c r="K72" s="184"/>
      <c r="L72" s="189"/>
      <c r="S72" s="10"/>
      <c r="T72" s="10"/>
      <c r="U72" s="10"/>
      <c r="V72" s="10"/>
      <c r="W72" s="10"/>
      <c r="X72" s="10"/>
      <c r="Y72" s="10"/>
      <c r="Z72" s="10"/>
      <c r="AA72" s="10"/>
      <c r="AB72" s="10"/>
      <c r="AC72" s="10"/>
      <c r="AD72" s="10"/>
      <c r="AE72" s="10"/>
    </row>
    <row r="73" s="10" customFormat="1" ht="19.92" customHeight="1">
      <c r="A73" s="10"/>
      <c r="B73" s="183"/>
      <c r="C73" s="184"/>
      <c r="D73" s="185" t="s">
        <v>121</v>
      </c>
      <c r="E73" s="186"/>
      <c r="F73" s="186"/>
      <c r="G73" s="186"/>
      <c r="H73" s="186"/>
      <c r="I73" s="187"/>
      <c r="J73" s="188">
        <f>J271</f>
        <v>0</v>
      </c>
      <c r="K73" s="184"/>
      <c r="L73" s="189"/>
      <c r="S73" s="10"/>
      <c r="T73" s="10"/>
      <c r="U73" s="10"/>
      <c r="V73" s="10"/>
      <c r="W73" s="10"/>
      <c r="X73" s="10"/>
      <c r="Y73" s="10"/>
      <c r="Z73" s="10"/>
      <c r="AA73" s="10"/>
      <c r="AB73" s="10"/>
      <c r="AC73" s="10"/>
      <c r="AD73" s="10"/>
      <c r="AE73" s="10"/>
    </row>
    <row r="74" s="10" customFormat="1" ht="19.92" customHeight="1">
      <c r="A74" s="10"/>
      <c r="B74" s="183"/>
      <c r="C74" s="184"/>
      <c r="D74" s="185" t="s">
        <v>122</v>
      </c>
      <c r="E74" s="186"/>
      <c r="F74" s="186"/>
      <c r="G74" s="186"/>
      <c r="H74" s="186"/>
      <c r="I74" s="187"/>
      <c r="J74" s="188">
        <f>J274</f>
        <v>0</v>
      </c>
      <c r="K74" s="184"/>
      <c r="L74" s="189"/>
      <c r="S74" s="10"/>
      <c r="T74" s="10"/>
      <c r="U74" s="10"/>
      <c r="V74" s="10"/>
      <c r="W74" s="10"/>
      <c r="X74" s="10"/>
      <c r="Y74" s="10"/>
      <c r="Z74" s="10"/>
      <c r="AA74" s="10"/>
      <c r="AB74" s="10"/>
      <c r="AC74" s="10"/>
      <c r="AD74" s="10"/>
      <c r="AE74" s="10"/>
    </row>
    <row r="75" s="10" customFormat="1" ht="19.92" customHeight="1">
      <c r="A75" s="10"/>
      <c r="B75" s="183"/>
      <c r="C75" s="184"/>
      <c r="D75" s="185" t="s">
        <v>123</v>
      </c>
      <c r="E75" s="186"/>
      <c r="F75" s="186"/>
      <c r="G75" s="186"/>
      <c r="H75" s="186"/>
      <c r="I75" s="187"/>
      <c r="J75" s="188">
        <f>J295</f>
        <v>0</v>
      </c>
      <c r="K75" s="184"/>
      <c r="L75" s="189"/>
      <c r="S75" s="10"/>
      <c r="T75" s="10"/>
      <c r="U75" s="10"/>
      <c r="V75" s="10"/>
      <c r="W75" s="10"/>
      <c r="X75" s="10"/>
      <c r="Y75" s="10"/>
      <c r="Z75" s="10"/>
      <c r="AA75" s="10"/>
      <c r="AB75" s="10"/>
      <c r="AC75" s="10"/>
      <c r="AD75" s="10"/>
      <c r="AE75" s="10"/>
    </row>
    <row r="76" s="9" customFormat="1" ht="24.96" customHeight="1">
      <c r="A76" s="9"/>
      <c r="B76" s="176"/>
      <c r="C76" s="177"/>
      <c r="D76" s="178" t="s">
        <v>124</v>
      </c>
      <c r="E76" s="179"/>
      <c r="F76" s="179"/>
      <c r="G76" s="179"/>
      <c r="H76" s="179"/>
      <c r="I76" s="180"/>
      <c r="J76" s="181">
        <f>J305</f>
        <v>0</v>
      </c>
      <c r="K76" s="177"/>
      <c r="L76" s="182"/>
      <c r="S76" s="9"/>
      <c r="T76" s="9"/>
      <c r="U76" s="9"/>
      <c r="V76" s="9"/>
      <c r="W76" s="9"/>
      <c r="X76" s="9"/>
      <c r="Y76" s="9"/>
      <c r="Z76" s="9"/>
      <c r="AA76" s="9"/>
      <c r="AB76" s="9"/>
      <c r="AC76" s="9"/>
      <c r="AD76" s="9"/>
      <c r="AE76" s="9"/>
    </row>
    <row r="77" s="9" customFormat="1" ht="24.96" customHeight="1">
      <c r="A77" s="9"/>
      <c r="B77" s="176"/>
      <c r="C77" s="177"/>
      <c r="D77" s="178" t="s">
        <v>125</v>
      </c>
      <c r="E77" s="179"/>
      <c r="F77" s="179"/>
      <c r="G77" s="179"/>
      <c r="H77" s="179"/>
      <c r="I77" s="180"/>
      <c r="J77" s="181">
        <f>J314</f>
        <v>0</v>
      </c>
      <c r="K77" s="177"/>
      <c r="L77" s="182"/>
      <c r="S77" s="9"/>
      <c r="T77" s="9"/>
      <c r="U77" s="9"/>
      <c r="V77" s="9"/>
      <c r="W77" s="9"/>
      <c r="X77" s="9"/>
      <c r="Y77" s="9"/>
      <c r="Z77" s="9"/>
      <c r="AA77" s="9"/>
      <c r="AB77" s="9"/>
      <c r="AC77" s="9"/>
      <c r="AD77" s="9"/>
      <c r="AE77" s="9"/>
    </row>
    <row r="78" s="10" customFormat="1" ht="19.92" customHeight="1">
      <c r="A78" s="10"/>
      <c r="B78" s="183"/>
      <c r="C78" s="184"/>
      <c r="D78" s="185" t="s">
        <v>126</v>
      </c>
      <c r="E78" s="186"/>
      <c r="F78" s="186"/>
      <c r="G78" s="186"/>
      <c r="H78" s="186"/>
      <c r="I78" s="187"/>
      <c r="J78" s="188">
        <f>J315</f>
        <v>0</v>
      </c>
      <c r="K78" s="184"/>
      <c r="L78" s="189"/>
      <c r="S78" s="10"/>
      <c r="T78" s="10"/>
      <c r="U78" s="10"/>
      <c r="V78" s="10"/>
      <c r="W78" s="10"/>
      <c r="X78" s="10"/>
      <c r="Y78" s="10"/>
      <c r="Z78" s="10"/>
      <c r="AA78" s="10"/>
      <c r="AB78" s="10"/>
      <c r="AC78" s="10"/>
      <c r="AD78" s="10"/>
      <c r="AE78" s="10"/>
    </row>
    <row r="79" s="2" customFormat="1" ht="21.84" customHeight="1">
      <c r="A79" s="38"/>
      <c r="B79" s="39"/>
      <c r="C79" s="40"/>
      <c r="D79" s="40"/>
      <c r="E79" s="40"/>
      <c r="F79" s="40"/>
      <c r="G79" s="40"/>
      <c r="H79" s="40"/>
      <c r="I79" s="136"/>
      <c r="J79" s="40"/>
      <c r="K79" s="40"/>
      <c r="L79" s="137"/>
      <c r="S79" s="38"/>
      <c r="T79" s="38"/>
      <c r="U79" s="38"/>
      <c r="V79" s="38"/>
      <c r="W79" s="38"/>
      <c r="X79" s="38"/>
      <c r="Y79" s="38"/>
      <c r="Z79" s="38"/>
      <c r="AA79" s="38"/>
      <c r="AB79" s="38"/>
      <c r="AC79" s="38"/>
      <c r="AD79" s="38"/>
      <c r="AE79" s="38"/>
    </row>
    <row r="80" s="2" customFormat="1" ht="6.96" customHeight="1">
      <c r="A80" s="38"/>
      <c r="B80" s="59"/>
      <c r="C80" s="60"/>
      <c r="D80" s="60"/>
      <c r="E80" s="60"/>
      <c r="F80" s="60"/>
      <c r="G80" s="60"/>
      <c r="H80" s="60"/>
      <c r="I80" s="166"/>
      <c r="J80" s="60"/>
      <c r="K80" s="60"/>
      <c r="L80" s="137"/>
      <c r="S80" s="38"/>
      <c r="T80" s="38"/>
      <c r="U80" s="38"/>
      <c r="V80" s="38"/>
      <c r="W80" s="38"/>
      <c r="X80" s="38"/>
      <c r="Y80" s="38"/>
      <c r="Z80" s="38"/>
      <c r="AA80" s="38"/>
      <c r="AB80" s="38"/>
      <c r="AC80" s="38"/>
      <c r="AD80" s="38"/>
      <c r="AE80" s="38"/>
    </row>
    <row r="84" s="2" customFormat="1" ht="6.96" customHeight="1">
      <c r="A84" s="38"/>
      <c r="B84" s="61"/>
      <c r="C84" s="62"/>
      <c r="D84" s="62"/>
      <c r="E84" s="62"/>
      <c r="F84" s="62"/>
      <c r="G84" s="62"/>
      <c r="H84" s="62"/>
      <c r="I84" s="169"/>
      <c r="J84" s="62"/>
      <c r="K84" s="62"/>
      <c r="L84" s="137"/>
      <c r="S84" s="38"/>
      <c r="T84" s="38"/>
      <c r="U84" s="38"/>
      <c r="V84" s="38"/>
      <c r="W84" s="38"/>
      <c r="X84" s="38"/>
      <c r="Y84" s="38"/>
      <c r="Z84" s="38"/>
      <c r="AA84" s="38"/>
      <c r="AB84" s="38"/>
      <c r="AC84" s="38"/>
      <c r="AD84" s="38"/>
      <c r="AE84" s="38"/>
    </row>
    <row r="85" s="2" customFormat="1" ht="24.96" customHeight="1">
      <c r="A85" s="38"/>
      <c r="B85" s="39"/>
      <c r="C85" s="22" t="s">
        <v>127</v>
      </c>
      <c r="D85" s="40"/>
      <c r="E85" s="40"/>
      <c r="F85" s="40"/>
      <c r="G85" s="40"/>
      <c r="H85" s="40"/>
      <c r="I85" s="136"/>
      <c r="J85" s="40"/>
      <c r="K85" s="40"/>
      <c r="L85" s="137"/>
      <c r="S85" s="38"/>
      <c r="T85" s="38"/>
      <c r="U85" s="38"/>
      <c r="V85" s="38"/>
      <c r="W85" s="38"/>
      <c r="X85" s="38"/>
      <c r="Y85" s="38"/>
      <c r="Z85" s="38"/>
      <c r="AA85" s="38"/>
      <c r="AB85" s="38"/>
      <c r="AC85" s="38"/>
      <c r="AD85" s="38"/>
      <c r="AE85" s="38"/>
    </row>
    <row r="86" s="2" customFormat="1" ht="6.96" customHeight="1">
      <c r="A86" s="38"/>
      <c r="B86" s="39"/>
      <c r="C86" s="40"/>
      <c r="D86" s="40"/>
      <c r="E86" s="40"/>
      <c r="F86" s="40"/>
      <c r="G86" s="40"/>
      <c r="H86" s="40"/>
      <c r="I86" s="136"/>
      <c r="J86" s="40"/>
      <c r="K86" s="40"/>
      <c r="L86" s="137"/>
      <c r="S86" s="38"/>
      <c r="T86" s="38"/>
      <c r="U86" s="38"/>
      <c r="V86" s="38"/>
      <c r="W86" s="38"/>
      <c r="X86" s="38"/>
      <c r="Y86" s="38"/>
      <c r="Z86" s="38"/>
      <c r="AA86" s="38"/>
      <c r="AB86" s="38"/>
      <c r="AC86" s="38"/>
      <c r="AD86" s="38"/>
      <c r="AE86" s="38"/>
    </row>
    <row r="87" s="2" customFormat="1" ht="12" customHeight="1">
      <c r="A87" s="38"/>
      <c r="B87" s="39"/>
      <c r="C87" s="31" t="s">
        <v>16</v>
      </c>
      <c r="D87" s="40"/>
      <c r="E87" s="40"/>
      <c r="F87" s="40"/>
      <c r="G87" s="40"/>
      <c r="H87" s="40"/>
      <c r="I87" s="136"/>
      <c r="J87" s="40"/>
      <c r="K87" s="40"/>
      <c r="L87" s="137"/>
      <c r="S87" s="38"/>
      <c r="T87" s="38"/>
      <c r="U87" s="38"/>
      <c r="V87" s="38"/>
      <c r="W87" s="38"/>
      <c r="X87" s="38"/>
      <c r="Y87" s="38"/>
      <c r="Z87" s="38"/>
      <c r="AA87" s="38"/>
      <c r="AB87" s="38"/>
      <c r="AC87" s="38"/>
      <c r="AD87" s="38"/>
      <c r="AE87" s="38"/>
    </row>
    <row r="88" s="2" customFormat="1" ht="25.5" customHeight="1">
      <c r="A88" s="38"/>
      <c r="B88" s="39"/>
      <c r="C88" s="40"/>
      <c r="D88" s="40"/>
      <c r="E88" s="170" t="str">
        <f>E7</f>
        <v>Rekonstrukce školní jídelny ZŠ Za Chlumem, Sídliště Za Chlumem 824, Bílina</v>
      </c>
      <c r="F88" s="31"/>
      <c r="G88" s="31"/>
      <c r="H88" s="31"/>
      <c r="I88" s="136"/>
      <c r="J88" s="40"/>
      <c r="K88" s="40"/>
      <c r="L88" s="137"/>
      <c r="S88" s="38"/>
      <c r="T88" s="38"/>
      <c r="U88" s="38"/>
      <c r="V88" s="38"/>
      <c r="W88" s="38"/>
      <c r="X88" s="38"/>
      <c r="Y88" s="38"/>
      <c r="Z88" s="38"/>
      <c r="AA88" s="38"/>
      <c r="AB88" s="38"/>
      <c r="AC88" s="38"/>
      <c r="AD88" s="38"/>
      <c r="AE88" s="38"/>
    </row>
    <row r="89" s="2" customFormat="1" ht="12" customHeight="1">
      <c r="A89" s="38"/>
      <c r="B89" s="39"/>
      <c r="C89" s="31" t="s">
        <v>102</v>
      </c>
      <c r="D89" s="40"/>
      <c r="E89" s="40"/>
      <c r="F89" s="40"/>
      <c r="G89" s="40"/>
      <c r="H89" s="40"/>
      <c r="I89" s="136"/>
      <c r="J89" s="40"/>
      <c r="K89" s="40"/>
      <c r="L89" s="137"/>
      <c r="S89" s="38"/>
      <c r="T89" s="38"/>
      <c r="U89" s="38"/>
      <c r="V89" s="38"/>
      <c r="W89" s="38"/>
      <c r="X89" s="38"/>
      <c r="Y89" s="38"/>
      <c r="Z89" s="38"/>
      <c r="AA89" s="38"/>
      <c r="AB89" s="38"/>
      <c r="AC89" s="38"/>
      <c r="AD89" s="38"/>
      <c r="AE89" s="38"/>
    </row>
    <row r="90" s="2" customFormat="1" ht="16.5" customHeight="1">
      <c r="A90" s="38"/>
      <c r="B90" s="39"/>
      <c r="C90" s="40"/>
      <c r="D90" s="40"/>
      <c r="E90" s="69" t="str">
        <f>E9</f>
        <v>SO101 - Stavební část, vybavení interieru</v>
      </c>
      <c r="F90" s="40"/>
      <c r="G90" s="40"/>
      <c r="H90" s="40"/>
      <c r="I90" s="136"/>
      <c r="J90" s="40"/>
      <c r="K90" s="40"/>
      <c r="L90" s="137"/>
      <c r="S90" s="38"/>
      <c r="T90" s="38"/>
      <c r="U90" s="38"/>
      <c r="V90" s="38"/>
      <c r="W90" s="38"/>
      <c r="X90" s="38"/>
      <c r="Y90" s="38"/>
      <c r="Z90" s="38"/>
      <c r="AA90" s="38"/>
      <c r="AB90" s="38"/>
      <c r="AC90" s="38"/>
      <c r="AD90" s="38"/>
      <c r="AE90" s="38"/>
    </row>
    <row r="91" s="2" customFormat="1" ht="6.96" customHeight="1">
      <c r="A91" s="38"/>
      <c r="B91" s="39"/>
      <c r="C91" s="40"/>
      <c r="D91" s="40"/>
      <c r="E91" s="40"/>
      <c r="F91" s="40"/>
      <c r="G91" s="40"/>
      <c r="H91" s="40"/>
      <c r="I91" s="136"/>
      <c r="J91" s="40"/>
      <c r="K91" s="40"/>
      <c r="L91" s="137"/>
      <c r="S91" s="38"/>
      <c r="T91" s="38"/>
      <c r="U91" s="38"/>
      <c r="V91" s="38"/>
      <c r="W91" s="38"/>
      <c r="X91" s="38"/>
      <c r="Y91" s="38"/>
      <c r="Z91" s="38"/>
      <c r="AA91" s="38"/>
      <c r="AB91" s="38"/>
      <c r="AC91" s="38"/>
      <c r="AD91" s="38"/>
      <c r="AE91" s="38"/>
    </row>
    <row r="92" s="2" customFormat="1" ht="12" customHeight="1">
      <c r="A92" s="38"/>
      <c r="B92" s="39"/>
      <c r="C92" s="31" t="s">
        <v>22</v>
      </c>
      <c r="D92" s="40"/>
      <c r="E92" s="40"/>
      <c r="F92" s="26" t="str">
        <f>F12</f>
        <v>Bílina</v>
      </c>
      <c r="G92" s="40"/>
      <c r="H92" s="40"/>
      <c r="I92" s="140" t="s">
        <v>24</v>
      </c>
      <c r="J92" s="72" t="str">
        <f>IF(J12="","",J12)</f>
        <v>19. 9. 2019</v>
      </c>
      <c r="K92" s="40"/>
      <c r="L92" s="137"/>
      <c r="S92" s="38"/>
      <c r="T92" s="38"/>
      <c r="U92" s="38"/>
      <c r="V92" s="38"/>
      <c r="W92" s="38"/>
      <c r="X92" s="38"/>
      <c r="Y92" s="38"/>
      <c r="Z92" s="38"/>
      <c r="AA92" s="38"/>
      <c r="AB92" s="38"/>
      <c r="AC92" s="38"/>
      <c r="AD92" s="38"/>
      <c r="AE92" s="38"/>
    </row>
    <row r="93" s="2" customFormat="1" ht="6.96" customHeight="1">
      <c r="A93" s="38"/>
      <c r="B93" s="39"/>
      <c r="C93" s="40"/>
      <c r="D93" s="40"/>
      <c r="E93" s="40"/>
      <c r="F93" s="40"/>
      <c r="G93" s="40"/>
      <c r="H93" s="40"/>
      <c r="I93" s="136"/>
      <c r="J93" s="40"/>
      <c r="K93" s="40"/>
      <c r="L93" s="137"/>
      <c r="S93" s="38"/>
      <c r="T93" s="38"/>
      <c r="U93" s="38"/>
      <c r="V93" s="38"/>
      <c r="W93" s="38"/>
      <c r="X93" s="38"/>
      <c r="Y93" s="38"/>
      <c r="Z93" s="38"/>
      <c r="AA93" s="38"/>
      <c r="AB93" s="38"/>
      <c r="AC93" s="38"/>
      <c r="AD93" s="38"/>
      <c r="AE93" s="38"/>
    </row>
    <row r="94" s="2" customFormat="1" ht="43.05" customHeight="1">
      <c r="A94" s="38"/>
      <c r="B94" s="39"/>
      <c r="C94" s="31" t="s">
        <v>30</v>
      </c>
      <c r="D94" s="40"/>
      <c r="E94" s="40"/>
      <c r="F94" s="26" t="str">
        <f>E15</f>
        <v>Město Bílina, Břežánská 50/4, Bílina</v>
      </c>
      <c r="G94" s="40"/>
      <c r="H94" s="40"/>
      <c r="I94" s="140" t="s">
        <v>38</v>
      </c>
      <c r="J94" s="36" t="str">
        <f>E21</f>
        <v>PS projekty s.r.o., 14.října 291/4, Teplice</v>
      </c>
      <c r="K94" s="40"/>
      <c r="L94" s="137"/>
      <c r="S94" s="38"/>
      <c r="T94" s="38"/>
      <c r="U94" s="38"/>
      <c r="V94" s="38"/>
      <c r="W94" s="38"/>
      <c r="X94" s="38"/>
      <c r="Y94" s="38"/>
      <c r="Z94" s="38"/>
      <c r="AA94" s="38"/>
      <c r="AB94" s="38"/>
      <c r="AC94" s="38"/>
      <c r="AD94" s="38"/>
      <c r="AE94" s="38"/>
    </row>
    <row r="95" s="2" customFormat="1" ht="58.2" customHeight="1">
      <c r="A95" s="38"/>
      <c r="B95" s="39"/>
      <c r="C95" s="31" t="s">
        <v>36</v>
      </c>
      <c r="D95" s="40"/>
      <c r="E95" s="40"/>
      <c r="F95" s="26" t="str">
        <f>IF(E18="","",E18)</f>
        <v>Vyplň údaj</v>
      </c>
      <c r="G95" s="40"/>
      <c r="H95" s="40"/>
      <c r="I95" s="140" t="s">
        <v>42</v>
      </c>
      <c r="J95" s="36" t="str">
        <f>E24</f>
        <v>Zbyněk Jarolím-STAVINVEST, J.Hory 1639/17, Teplice</v>
      </c>
      <c r="K95" s="40"/>
      <c r="L95" s="137"/>
      <c r="S95" s="38"/>
      <c r="T95" s="38"/>
      <c r="U95" s="38"/>
      <c r="V95" s="38"/>
      <c r="W95" s="38"/>
      <c r="X95" s="38"/>
      <c r="Y95" s="38"/>
      <c r="Z95" s="38"/>
      <c r="AA95" s="38"/>
      <c r="AB95" s="38"/>
      <c r="AC95" s="38"/>
      <c r="AD95" s="38"/>
      <c r="AE95" s="38"/>
    </row>
    <row r="96" s="2" customFormat="1" ht="10.32" customHeight="1">
      <c r="A96" s="38"/>
      <c r="B96" s="39"/>
      <c r="C96" s="40"/>
      <c r="D96" s="40"/>
      <c r="E96" s="40"/>
      <c r="F96" s="40"/>
      <c r="G96" s="40"/>
      <c r="H96" s="40"/>
      <c r="I96" s="136"/>
      <c r="J96" s="40"/>
      <c r="K96" s="40"/>
      <c r="L96" s="137"/>
      <c r="S96" s="38"/>
      <c r="T96" s="38"/>
      <c r="U96" s="38"/>
      <c r="V96" s="38"/>
      <c r="W96" s="38"/>
      <c r="X96" s="38"/>
      <c r="Y96" s="38"/>
      <c r="Z96" s="38"/>
      <c r="AA96" s="38"/>
      <c r="AB96" s="38"/>
      <c r="AC96" s="38"/>
      <c r="AD96" s="38"/>
      <c r="AE96" s="38"/>
    </row>
    <row r="97" s="11" customFormat="1" ht="29.28" customHeight="1">
      <c r="A97" s="190"/>
      <c r="B97" s="191"/>
      <c r="C97" s="192" t="s">
        <v>128</v>
      </c>
      <c r="D97" s="193" t="s">
        <v>66</v>
      </c>
      <c r="E97" s="193" t="s">
        <v>62</v>
      </c>
      <c r="F97" s="193" t="s">
        <v>63</v>
      </c>
      <c r="G97" s="193" t="s">
        <v>129</v>
      </c>
      <c r="H97" s="193" t="s">
        <v>130</v>
      </c>
      <c r="I97" s="194" t="s">
        <v>131</v>
      </c>
      <c r="J97" s="193" t="s">
        <v>106</v>
      </c>
      <c r="K97" s="195" t="s">
        <v>132</v>
      </c>
      <c r="L97" s="196"/>
      <c r="M97" s="92" t="s">
        <v>35</v>
      </c>
      <c r="N97" s="93" t="s">
        <v>51</v>
      </c>
      <c r="O97" s="93" t="s">
        <v>133</v>
      </c>
      <c r="P97" s="93" t="s">
        <v>134</v>
      </c>
      <c r="Q97" s="93" t="s">
        <v>135</v>
      </c>
      <c r="R97" s="93" t="s">
        <v>136</v>
      </c>
      <c r="S97" s="93" t="s">
        <v>137</v>
      </c>
      <c r="T97" s="94" t="s">
        <v>138</v>
      </c>
      <c r="U97" s="190"/>
      <c r="V97" s="190"/>
      <c r="W97" s="190"/>
      <c r="X97" s="190"/>
      <c r="Y97" s="190"/>
      <c r="Z97" s="190"/>
      <c r="AA97" s="190"/>
      <c r="AB97" s="190"/>
      <c r="AC97" s="190"/>
      <c r="AD97" s="190"/>
      <c r="AE97" s="190"/>
    </row>
    <row r="98" s="2" customFormat="1" ht="22.8" customHeight="1">
      <c r="A98" s="38"/>
      <c r="B98" s="39"/>
      <c r="C98" s="99" t="s">
        <v>139</v>
      </c>
      <c r="D98" s="40"/>
      <c r="E98" s="40"/>
      <c r="F98" s="40"/>
      <c r="G98" s="40"/>
      <c r="H98" s="40"/>
      <c r="I98" s="136"/>
      <c r="J98" s="197">
        <f>BK98</f>
        <v>0</v>
      </c>
      <c r="K98" s="40"/>
      <c r="L98" s="44"/>
      <c r="M98" s="95"/>
      <c r="N98" s="198"/>
      <c r="O98" s="96"/>
      <c r="P98" s="199">
        <f>P99+P174+P305+P314</f>
        <v>0</v>
      </c>
      <c r="Q98" s="96"/>
      <c r="R98" s="199">
        <f>R99+R174+R305+R314</f>
        <v>36.823721249999998</v>
      </c>
      <c r="S98" s="96"/>
      <c r="T98" s="200">
        <f>T99+T174+T305+T314</f>
        <v>7.2470143000000018</v>
      </c>
      <c r="U98" s="38"/>
      <c r="V98" s="38"/>
      <c r="W98" s="38"/>
      <c r="X98" s="38"/>
      <c r="Y98" s="38"/>
      <c r="Z98" s="38"/>
      <c r="AA98" s="38"/>
      <c r="AB98" s="38"/>
      <c r="AC98" s="38"/>
      <c r="AD98" s="38"/>
      <c r="AE98" s="38"/>
      <c r="AT98" s="16" t="s">
        <v>80</v>
      </c>
      <c r="AU98" s="16" t="s">
        <v>107</v>
      </c>
      <c r="BK98" s="201">
        <f>BK99+BK174+BK305+BK314</f>
        <v>0</v>
      </c>
    </row>
    <row r="99" s="12" customFormat="1" ht="25.92" customHeight="1">
      <c r="A99" s="12"/>
      <c r="B99" s="202"/>
      <c r="C99" s="203"/>
      <c r="D99" s="204" t="s">
        <v>80</v>
      </c>
      <c r="E99" s="205" t="s">
        <v>140</v>
      </c>
      <c r="F99" s="205" t="s">
        <v>141</v>
      </c>
      <c r="G99" s="203"/>
      <c r="H99" s="203"/>
      <c r="I99" s="206"/>
      <c r="J99" s="207">
        <f>BK99</f>
        <v>0</v>
      </c>
      <c r="K99" s="203"/>
      <c r="L99" s="208"/>
      <c r="M99" s="209"/>
      <c r="N99" s="210"/>
      <c r="O99" s="210"/>
      <c r="P99" s="211">
        <f>P100+P103+P115+P128+P150+P171</f>
        <v>0</v>
      </c>
      <c r="Q99" s="210"/>
      <c r="R99" s="211">
        <f>R100+R103+R115+R128+R150+R171</f>
        <v>26.335353099999999</v>
      </c>
      <c r="S99" s="210"/>
      <c r="T99" s="212">
        <f>T100+T103+T115+T128+T150+T171</f>
        <v>7.2470143000000018</v>
      </c>
      <c r="U99" s="12"/>
      <c r="V99" s="12"/>
      <c r="W99" s="12"/>
      <c r="X99" s="12"/>
      <c r="Y99" s="12"/>
      <c r="Z99" s="12"/>
      <c r="AA99" s="12"/>
      <c r="AB99" s="12"/>
      <c r="AC99" s="12"/>
      <c r="AD99" s="12"/>
      <c r="AE99" s="12"/>
      <c r="AR99" s="213" t="s">
        <v>89</v>
      </c>
      <c r="AT99" s="214" t="s">
        <v>80</v>
      </c>
      <c r="AU99" s="214" t="s">
        <v>81</v>
      </c>
      <c r="AY99" s="213" t="s">
        <v>142</v>
      </c>
      <c r="BK99" s="215">
        <f>BK100+BK103+BK115+BK128+BK150+BK171</f>
        <v>0</v>
      </c>
    </row>
    <row r="100" s="12" customFormat="1" ht="22.8" customHeight="1">
      <c r="A100" s="12"/>
      <c r="B100" s="202"/>
      <c r="C100" s="203"/>
      <c r="D100" s="204" t="s">
        <v>80</v>
      </c>
      <c r="E100" s="216" t="s">
        <v>143</v>
      </c>
      <c r="F100" s="216" t="s">
        <v>144</v>
      </c>
      <c r="G100" s="203"/>
      <c r="H100" s="203"/>
      <c r="I100" s="206"/>
      <c r="J100" s="217">
        <f>BK100</f>
        <v>0</v>
      </c>
      <c r="K100" s="203"/>
      <c r="L100" s="208"/>
      <c r="M100" s="209"/>
      <c r="N100" s="210"/>
      <c r="O100" s="210"/>
      <c r="P100" s="211">
        <f>SUM(P101:P102)</f>
        <v>0</v>
      </c>
      <c r="Q100" s="210"/>
      <c r="R100" s="211">
        <f>SUM(R101:R102)</f>
        <v>2.1510353000000002</v>
      </c>
      <c r="S100" s="210"/>
      <c r="T100" s="212">
        <f>SUM(T101:T102)</f>
        <v>0</v>
      </c>
      <c r="U100" s="12"/>
      <c r="V100" s="12"/>
      <c r="W100" s="12"/>
      <c r="X100" s="12"/>
      <c r="Y100" s="12"/>
      <c r="Z100" s="12"/>
      <c r="AA100" s="12"/>
      <c r="AB100" s="12"/>
      <c r="AC100" s="12"/>
      <c r="AD100" s="12"/>
      <c r="AE100" s="12"/>
      <c r="AR100" s="213" t="s">
        <v>89</v>
      </c>
      <c r="AT100" s="214" t="s">
        <v>80</v>
      </c>
      <c r="AU100" s="214" t="s">
        <v>89</v>
      </c>
      <c r="AY100" s="213" t="s">
        <v>142</v>
      </c>
      <c r="BK100" s="215">
        <f>SUM(BK101:BK102)</f>
        <v>0</v>
      </c>
    </row>
    <row r="101" s="2" customFormat="1" ht="36" customHeight="1">
      <c r="A101" s="38"/>
      <c r="B101" s="39"/>
      <c r="C101" s="218" t="s">
        <v>89</v>
      </c>
      <c r="D101" s="218" t="s">
        <v>145</v>
      </c>
      <c r="E101" s="219" t="s">
        <v>146</v>
      </c>
      <c r="F101" s="220" t="s">
        <v>147</v>
      </c>
      <c r="G101" s="221" t="s">
        <v>148</v>
      </c>
      <c r="H101" s="222">
        <v>75.290000000000006</v>
      </c>
      <c r="I101" s="223"/>
      <c r="J101" s="224">
        <f>ROUND(I101*H101,2)</f>
        <v>0</v>
      </c>
      <c r="K101" s="220" t="s">
        <v>149</v>
      </c>
      <c r="L101" s="44"/>
      <c r="M101" s="225" t="s">
        <v>35</v>
      </c>
      <c r="N101" s="226" t="s">
        <v>52</v>
      </c>
      <c r="O101" s="84"/>
      <c r="P101" s="227">
        <f>O101*H101</f>
        <v>0</v>
      </c>
      <c r="Q101" s="227">
        <v>0.028570000000000002</v>
      </c>
      <c r="R101" s="227">
        <f>Q101*H101</f>
        <v>2.1510353000000002</v>
      </c>
      <c r="S101" s="227">
        <v>0</v>
      </c>
      <c r="T101" s="228">
        <f>S101*H101</f>
        <v>0</v>
      </c>
      <c r="U101" s="38"/>
      <c r="V101" s="38"/>
      <c r="W101" s="38"/>
      <c r="X101" s="38"/>
      <c r="Y101" s="38"/>
      <c r="Z101" s="38"/>
      <c r="AA101" s="38"/>
      <c r="AB101" s="38"/>
      <c r="AC101" s="38"/>
      <c r="AD101" s="38"/>
      <c r="AE101" s="38"/>
      <c r="AR101" s="229" t="s">
        <v>150</v>
      </c>
      <c r="AT101" s="229" t="s">
        <v>145</v>
      </c>
      <c r="AU101" s="229" t="s">
        <v>91</v>
      </c>
      <c r="AY101" s="16" t="s">
        <v>142</v>
      </c>
      <c r="BE101" s="230">
        <f>IF(N101="základní",J101,0)</f>
        <v>0</v>
      </c>
      <c r="BF101" s="230">
        <f>IF(N101="snížená",J101,0)</f>
        <v>0</v>
      </c>
      <c r="BG101" s="230">
        <f>IF(N101="zákl. přenesená",J101,0)</f>
        <v>0</v>
      </c>
      <c r="BH101" s="230">
        <f>IF(N101="sníž. přenesená",J101,0)</f>
        <v>0</v>
      </c>
      <c r="BI101" s="230">
        <f>IF(N101="nulová",J101,0)</f>
        <v>0</v>
      </c>
      <c r="BJ101" s="16" t="s">
        <v>89</v>
      </c>
      <c r="BK101" s="230">
        <f>ROUND(I101*H101,2)</f>
        <v>0</v>
      </c>
      <c r="BL101" s="16" t="s">
        <v>150</v>
      </c>
      <c r="BM101" s="229" t="s">
        <v>151</v>
      </c>
    </row>
    <row r="102" s="13" customFormat="1">
      <c r="A102" s="13"/>
      <c r="B102" s="231"/>
      <c r="C102" s="232"/>
      <c r="D102" s="233" t="s">
        <v>152</v>
      </c>
      <c r="E102" s="234" t="s">
        <v>35</v>
      </c>
      <c r="F102" s="235" t="s">
        <v>153</v>
      </c>
      <c r="G102" s="232"/>
      <c r="H102" s="236">
        <v>75.290000000000006</v>
      </c>
      <c r="I102" s="237"/>
      <c r="J102" s="232"/>
      <c r="K102" s="232"/>
      <c r="L102" s="238"/>
      <c r="M102" s="239"/>
      <c r="N102" s="240"/>
      <c r="O102" s="240"/>
      <c r="P102" s="240"/>
      <c r="Q102" s="240"/>
      <c r="R102" s="240"/>
      <c r="S102" s="240"/>
      <c r="T102" s="241"/>
      <c r="U102" s="13"/>
      <c r="V102" s="13"/>
      <c r="W102" s="13"/>
      <c r="X102" s="13"/>
      <c r="Y102" s="13"/>
      <c r="Z102" s="13"/>
      <c r="AA102" s="13"/>
      <c r="AB102" s="13"/>
      <c r="AC102" s="13"/>
      <c r="AD102" s="13"/>
      <c r="AE102" s="13"/>
      <c r="AT102" s="242" t="s">
        <v>152</v>
      </c>
      <c r="AU102" s="242" t="s">
        <v>91</v>
      </c>
      <c r="AV102" s="13" t="s">
        <v>91</v>
      </c>
      <c r="AW102" s="13" t="s">
        <v>41</v>
      </c>
      <c r="AX102" s="13" t="s">
        <v>81</v>
      </c>
      <c r="AY102" s="242" t="s">
        <v>142</v>
      </c>
    </row>
    <row r="103" s="12" customFormat="1" ht="22.8" customHeight="1">
      <c r="A103" s="12"/>
      <c r="B103" s="202"/>
      <c r="C103" s="203"/>
      <c r="D103" s="204" t="s">
        <v>80</v>
      </c>
      <c r="E103" s="216" t="s">
        <v>154</v>
      </c>
      <c r="F103" s="216" t="s">
        <v>155</v>
      </c>
      <c r="G103" s="203"/>
      <c r="H103" s="203"/>
      <c r="I103" s="206"/>
      <c r="J103" s="217">
        <f>BK103</f>
        <v>0</v>
      </c>
      <c r="K103" s="203"/>
      <c r="L103" s="208"/>
      <c r="M103" s="209"/>
      <c r="N103" s="210"/>
      <c r="O103" s="210"/>
      <c r="P103" s="211">
        <f>SUM(P104:P114)</f>
        <v>0</v>
      </c>
      <c r="Q103" s="210"/>
      <c r="R103" s="211">
        <f>SUM(R104:R114)</f>
        <v>24.067609899999997</v>
      </c>
      <c r="S103" s="210"/>
      <c r="T103" s="212">
        <f>SUM(T104:T114)</f>
        <v>0</v>
      </c>
      <c r="U103" s="12"/>
      <c r="V103" s="12"/>
      <c r="W103" s="12"/>
      <c r="X103" s="12"/>
      <c r="Y103" s="12"/>
      <c r="Z103" s="12"/>
      <c r="AA103" s="12"/>
      <c r="AB103" s="12"/>
      <c r="AC103" s="12"/>
      <c r="AD103" s="12"/>
      <c r="AE103" s="12"/>
      <c r="AR103" s="213" t="s">
        <v>89</v>
      </c>
      <c r="AT103" s="214" t="s">
        <v>80</v>
      </c>
      <c r="AU103" s="214" t="s">
        <v>89</v>
      </c>
      <c r="AY103" s="213" t="s">
        <v>142</v>
      </c>
      <c r="BK103" s="215">
        <f>SUM(BK104:BK114)</f>
        <v>0</v>
      </c>
    </row>
    <row r="104" s="2" customFormat="1" ht="36" customHeight="1">
      <c r="A104" s="38"/>
      <c r="B104" s="39"/>
      <c r="C104" s="218" t="s">
        <v>91</v>
      </c>
      <c r="D104" s="218" t="s">
        <v>145</v>
      </c>
      <c r="E104" s="219" t="s">
        <v>156</v>
      </c>
      <c r="F104" s="220" t="s">
        <v>157</v>
      </c>
      <c r="G104" s="221" t="s">
        <v>148</v>
      </c>
      <c r="H104" s="222">
        <v>75.290000000000006</v>
      </c>
      <c r="I104" s="223"/>
      <c r="J104" s="224">
        <f>ROUND(I104*H104,2)</f>
        <v>0</v>
      </c>
      <c r="K104" s="220" t="s">
        <v>149</v>
      </c>
      <c r="L104" s="44"/>
      <c r="M104" s="225" t="s">
        <v>35</v>
      </c>
      <c r="N104" s="226" t="s">
        <v>52</v>
      </c>
      <c r="O104" s="84"/>
      <c r="P104" s="227">
        <f>O104*H104</f>
        <v>0</v>
      </c>
      <c r="Q104" s="227">
        <v>0.0039100000000000003</v>
      </c>
      <c r="R104" s="227">
        <f>Q104*H104</f>
        <v>0.29438390000000003</v>
      </c>
      <c r="S104" s="227">
        <v>0</v>
      </c>
      <c r="T104" s="228">
        <f>S104*H104</f>
        <v>0</v>
      </c>
      <c r="U104" s="38"/>
      <c r="V104" s="38"/>
      <c r="W104" s="38"/>
      <c r="X104" s="38"/>
      <c r="Y104" s="38"/>
      <c r="Z104" s="38"/>
      <c r="AA104" s="38"/>
      <c r="AB104" s="38"/>
      <c r="AC104" s="38"/>
      <c r="AD104" s="38"/>
      <c r="AE104" s="38"/>
      <c r="AR104" s="229" t="s">
        <v>150</v>
      </c>
      <c r="AT104" s="229" t="s">
        <v>145</v>
      </c>
      <c r="AU104" s="229" t="s">
        <v>91</v>
      </c>
      <c r="AY104" s="16" t="s">
        <v>142</v>
      </c>
      <c r="BE104" s="230">
        <f>IF(N104="základní",J104,0)</f>
        <v>0</v>
      </c>
      <c r="BF104" s="230">
        <f>IF(N104="snížená",J104,0)</f>
        <v>0</v>
      </c>
      <c r="BG104" s="230">
        <f>IF(N104="zákl. přenesená",J104,0)</f>
        <v>0</v>
      </c>
      <c r="BH104" s="230">
        <f>IF(N104="sníž. přenesená",J104,0)</f>
        <v>0</v>
      </c>
      <c r="BI104" s="230">
        <f>IF(N104="nulová",J104,0)</f>
        <v>0</v>
      </c>
      <c r="BJ104" s="16" t="s">
        <v>89</v>
      </c>
      <c r="BK104" s="230">
        <f>ROUND(I104*H104,2)</f>
        <v>0</v>
      </c>
      <c r="BL104" s="16" t="s">
        <v>150</v>
      </c>
      <c r="BM104" s="229" t="s">
        <v>158</v>
      </c>
    </row>
    <row r="105" s="2" customFormat="1">
      <c r="A105" s="38"/>
      <c r="B105" s="39"/>
      <c r="C105" s="40"/>
      <c r="D105" s="233" t="s">
        <v>159</v>
      </c>
      <c r="E105" s="40"/>
      <c r="F105" s="243" t="s">
        <v>160</v>
      </c>
      <c r="G105" s="40"/>
      <c r="H105" s="40"/>
      <c r="I105" s="136"/>
      <c r="J105" s="40"/>
      <c r="K105" s="40"/>
      <c r="L105" s="44"/>
      <c r="M105" s="244"/>
      <c r="N105" s="245"/>
      <c r="O105" s="84"/>
      <c r="P105" s="84"/>
      <c r="Q105" s="84"/>
      <c r="R105" s="84"/>
      <c r="S105" s="84"/>
      <c r="T105" s="85"/>
      <c r="U105" s="38"/>
      <c r="V105" s="38"/>
      <c r="W105" s="38"/>
      <c r="X105" s="38"/>
      <c r="Y105" s="38"/>
      <c r="Z105" s="38"/>
      <c r="AA105" s="38"/>
      <c r="AB105" s="38"/>
      <c r="AC105" s="38"/>
      <c r="AD105" s="38"/>
      <c r="AE105" s="38"/>
      <c r="AT105" s="16" t="s">
        <v>159</v>
      </c>
      <c r="AU105" s="16" t="s">
        <v>91</v>
      </c>
    </row>
    <row r="106" s="13" customFormat="1">
      <c r="A106" s="13"/>
      <c r="B106" s="231"/>
      <c r="C106" s="232"/>
      <c r="D106" s="233" t="s">
        <v>152</v>
      </c>
      <c r="E106" s="234" t="s">
        <v>35</v>
      </c>
      <c r="F106" s="235" t="s">
        <v>161</v>
      </c>
      <c r="G106" s="232"/>
      <c r="H106" s="236">
        <v>75.290000000000006</v>
      </c>
      <c r="I106" s="237"/>
      <c r="J106" s="232"/>
      <c r="K106" s="232"/>
      <c r="L106" s="238"/>
      <c r="M106" s="239"/>
      <c r="N106" s="240"/>
      <c r="O106" s="240"/>
      <c r="P106" s="240"/>
      <c r="Q106" s="240"/>
      <c r="R106" s="240"/>
      <c r="S106" s="240"/>
      <c r="T106" s="241"/>
      <c r="U106" s="13"/>
      <c r="V106" s="13"/>
      <c r="W106" s="13"/>
      <c r="X106" s="13"/>
      <c r="Y106" s="13"/>
      <c r="Z106" s="13"/>
      <c r="AA106" s="13"/>
      <c r="AB106" s="13"/>
      <c r="AC106" s="13"/>
      <c r="AD106" s="13"/>
      <c r="AE106" s="13"/>
      <c r="AT106" s="242" t="s">
        <v>152</v>
      </c>
      <c r="AU106" s="242" t="s">
        <v>91</v>
      </c>
      <c r="AV106" s="13" t="s">
        <v>91</v>
      </c>
      <c r="AW106" s="13" t="s">
        <v>41</v>
      </c>
      <c r="AX106" s="13" t="s">
        <v>81</v>
      </c>
      <c r="AY106" s="242" t="s">
        <v>142</v>
      </c>
    </row>
    <row r="107" s="2" customFormat="1" ht="24" customHeight="1">
      <c r="A107" s="38"/>
      <c r="B107" s="39"/>
      <c r="C107" s="218" t="s">
        <v>143</v>
      </c>
      <c r="D107" s="218" t="s">
        <v>145</v>
      </c>
      <c r="E107" s="219" t="s">
        <v>162</v>
      </c>
      <c r="F107" s="220" t="s">
        <v>163</v>
      </c>
      <c r="G107" s="221" t="s">
        <v>148</v>
      </c>
      <c r="H107" s="222">
        <v>75.290000000000006</v>
      </c>
      <c r="I107" s="223"/>
      <c r="J107" s="224">
        <f>ROUND(I107*H107,2)</f>
        <v>0</v>
      </c>
      <c r="K107" s="220" t="s">
        <v>149</v>
      </c>
      <c r="L107" s="44"/>
      <c r="M107" s="225" t="s">
        <v>35</v>
      </c>
      <c r="N107" s="226" t="s">
        <v>52</v>
      </c>
      <c r="O107" s="84"/>
      <c r="P107" s="227">
        <f>O107*H107</f>
        <v>0</v>
      </c>
      <c r="Q107" s="227">
        <v>0.29999999999999999</v>
      </c>
      <c r="R107" s="227">
        <f>Q107*H107</f>
        <v>22.587</v>
      </c>
      <c r="S107" s="227">
        <v>0</v>
      </c>
      <c r="T107" s="228">
        <f>S107*H107</f>
        <v>0</v>
      </c>
      <c r="U107" s="38"/>
      <c r="V107" s="38"/>
      <c r="W107" s="38"/>
      <c r="X107" s="38"/>
      <c r="Y107" s="38"/>
      <c r="Z107" s="38"/>
      <c r="AA107" s="38"/>
      <c r="AB107" s="38"/>
      <c r="AC107" s="38"/>
      <c r="AD107" s="38"/>
      <c r="AE107" s="38"/>
      <c r="AR107" s="229" t="s">
        <v>150</v>
      </c>
      <c r="AT107" s="229" t="s">
        <v>145</v>
      </c>
      <c r="AU107" s="229" t="s">
        <v>91</v>
      </c>
      <c r="AY107" s="16" t="s">
        <v>142</v>
      </c>
      <c r="BE107" s="230">
        <f>IF(N107="základní",J107,0)</f>
        <v>0</v>
      </c>
      <c r="BF107" s="230">
        <f>IF(N107="snížená",J107,0)</f>
        <v>0</v>
      </c>
      <c r="BG107" s="230">
        <f>IF(N107="zákl. přenesená",J107,0)</f>
        <v>0</v>
      </c>
      <c r="BH107" s="230">
        <f>IF(N107="sníž. přenesená",J107,0)</f>
        <v>0</v>
      </c>
      <c r="BI107" s="230">
        <f>IF(N107="nulová",J107,0)</f>
        <v>0</v>
      </c>
      <c r="BJ107" s="16" t="s">
        <v>89</v>
      </c>
      <c r="BK107" s="230">
        <f>ROUND(I107*H107,2)</f>
        <v>0</v>
      </c>
      <c r="BL107" s="16" t="s">
        <v>150</v>
      </c>
      <c r="BM107" s="229" t="s">
        <v>164</v>
      </c>
    </row>
    <row r="108" s="13" customFormat="1">
      <c r="A108" s="13"/>
      <c r="B108" s="231"/>
      <c r="C108" s="232"/>
      <c r="D108" s="233" t="s">
        <v>152</v>
      </c>
      <c r="E108" s="234" t="s">
        <v>35</v>
      </c>
      <c r="F108" s="235" t="s">
        <v>161</v>
      </c>
      <c r="G108" s="232"/>
      <c r="H108" s="236">
        <v>75.290000000000006</v>
      </c>
      <c r="I108" s="237"/>
      <c r="J108" s="232"/>
      <c r="K108" s="232"/>
      <c r="L108" s="238"/>
      <c r="M108" s="239"/>
      <c r="N108" s="240"/>
      <c r="O108" s="240"/>
      <c r="P108" s="240"/>
      <c r="Q108" s="240"/>
      <c r="R108" s="240"/>
      <c r="S108" s="240"/>
      <c r="T108" s="241"/>
      <c r="U108" s="13"/>
      <c r="V108" s="13"/>
      <c r="W108" s="13"/>
      <c r="X108" s="13"/>
      <c r="Y108" s="13"/>
      <c r="Z108" s="13"/>
      <c r="AA108" s="13"/>
      <c r="AB108" s="13"/>
      <c r="AC108" s="13"/>
      <c r="AD108" s="13"/>
      <c r="AE108" s="13"/>
      <c r="AT108" s="242" t="s">
        <v>152</v>
      </c>
      <c r="AU108" s="242" t="s">
        <v>91</v>
      </c>
      <c r="AV108" s="13" t="s">
        <v>91</v>
      </c>
      <c r="AW108" s="13" t="s">
        <v>41</v>
      </c>
      <c r="AX108" s="13" t="s">
        <v>81</v>
      </c>
      <c r="AY108" s="242" t="s">
        <v>142</v>
      </c>
    </row>
    <row r="109" s="2" customFormat="1" ht="36" customHeight="1">
      <c r="A109" s="38"/>
      <c r="B109" s="39"/>
      <c r="C109" s="218" t="s">
        <v>150</v>
      </c>
      <c r="D109" s="218" t="s">
        <v>145</v>
      </c>
      <c r="E109" s="219" t="s">
        <v>165</v>
      </c>
      <c r="F109" s="220" t="s">
        <v>166</v>
      </c>
      <c r="G109" s="221" t="s">
        <v>148</v>
      </c>
      <c r="H109" s="222">
        <v>75.290000000000006</v>
      </c>
      <c r="I109" s="223"/>
      <c r="J109" s="224">
        <f>ROUND(I109*H109,2)</f>
        <v>0</v>
      </c>
      <c r="K109" s="220" t="s">
        <v>149</v>
      </c>
      <c r="L109" s="44"/>
      <c r="M109" s="225" t="s">
        <v>35</v>
      </c>
      <c r="N109" s="226" t="s">
        <v>52</v>
      </c>
      <c r="O109" s="84"/>
      <c r="P109" s="227">
        <f>O109*H109</f>
        <v>0</v>
      </c>
      <c r="Q109" s="227">
        <v>0.015400000000000001</v>
      </c>
      <c r="R109" s="227">
        <f>Q109*H109</f>
        <v>1.1594660000000001</v>
      </c>
      <c r="S109" s="227">
        <v>0</v>
      </c>
      <c r="T109" s="228">
        <f>S109*H109</f>
        <v>0</v>
      </c>
      <c r="U109" s="38"/>
      <c r="V109" s="38"/>
      <c r="W109" s="38"/>
      <c r="X109" s="38"/>
      <c r="Y109" s="38"/>
      <c r="Z109" s="38"/>
      <c r="AA109" s="38"/>
      <c r="AB109" s="38"/>
      <c r="AC109" s="38"/>
      <c r="AD109" s="38"/>
      <c r="AE109" s="38"/>
      <c r="AR109" s="229" t="s">
        <v>150</v>
      </c>
      <c r="AT109" s="229" t="s">
        <v>145</v>
      </c>
      <c r="AU109" s="229" t="s">
        <v>91</v>
      </c>
      <c r="AY109" s="16" t="s">
        <v>142</v>
      </c>
      <c r="BE109" s="230">
        <f>IF(N109="základní",J109,0)</f>
        <v>0</v>
      </c>
      <c r="BF109" s="230">
        <f>IF(N109="snížená",J109,0)</f>
        <v>0</v>
      </c>
      <c r="BG109" s="230">
        <f>IF(N109="zákl. přenesená",J109,0)</f>
        <v>0</v>
      </c>
      <c r="BH109" s="230">
        <f>IF(N109="sníž. přenesená",J109,0)</f>
        <v>0</v>
      </c>
      <c r="BI109" s="230">
        <f>IF(N109="nulová",J109,0)</f>
        <v>0</v>
      </c>
      <c r="BJ109" s="16" t="s">
        <v>89</v>
      </c>
      <c r="BK109" s="230">
        <f>ROUND(I109*H109,2)</f>
        <v>0</v>
      </c>
      <c r="BL109" s="16" t="s">
        <v>150</v>
      </c>
      <c r="BM109" s="229" t="s">
        <v>167</v>
      </c>
    </row>
    <row r="110" s="2" customFormat="1">
      <c r="A110" s="38"/>
      <c r="B110" s="39"/>
      <c r="C110" s="40"/>
      <c r="D110" s="233" t="s">
        <v>159</v>
      </c>
      <c r="E110" s="40"/>
      <c r="F110" s="243" t="s">
        <v>168</v>
      </c>
      <c r="G110" s="40"/>
      <c r="H110" s="40"/>
      <c r="I110" s="136"/>
      <c r="J110" s="40"/>
      <c r="K110" s="40"/>
      <c r="L110" s="44"/>
      <c r="M110" s="244"/>
      <c r="N110" s="245"/>
      <c r="O110" s="84"/>
      <c r="P110" s="84"/>
      <c r="Q110" s="84"/>
      <c r="R110" s="84"/>
      <c r="S110" s="84"/>
      <c r="T110" s="85"/>
      <c r="U110" s="38"/>
      <c r="V110" s="38"/>
      <c r="W110" s="38"/>
      <c r="X110" s="38"/>
      <c r="Y110" s="38"/>
      <c r="Z110" s="38"/>
      <c r="AA110" s="38"/>
      <c r="AB110" s="38"/>
      <c r="AC110" s="38"/>
      <c r="AD110" s="38"/>
      <c r="AE110" s="38"/>
      <c r="AT110" s="16" t="s">
        <v>159</v>
      </c>
      <c r="AU110" s="16" t="s">
        <v>91</v>
      </c>
    </row>
    <row r="111" s="13" customFormat="1">
      <c r="A111" s="13"/>
      <c r="B111" s="231"/>
      <c r="C111" s="232"/>
      <c r="D111" s="233" t="s">
        <v>152</v>
      </c>
      <c r="E111" s="234" t="s">
        <v>35</v>
      </c>
      <c r="F111" s="235" t="s">
        <v>161</v>
      </c>
      <c r="G111" s="232"/>
      <c r="H111" s="236">
        <v>75.290000000000006</v>
      </c>
      <c r="I111" s="237"/>
      <c r="J111" s="232"/>
      <c r="K111" s="232"/>
      <c r="L111" s="238"/>
      <c r="M111" s="239"/>
      <c r="N111" s="240"/>
      <c r="O111" s="240"/>
      <c r="P111" s="240"/>
      <c r="Q111" s="240"/>
      <c r="R111" s="240"/>
      <c r="S111" s="240"/>
      <c r="T111" s="241"/>
      <c r="U111" s="13"/>
      <c r="V111" s="13"/>
      <c r="W111" s="13"/>
      <c r="X111" s="13"/>
      <c r="Y111" s="13"/>
      <c r="Z111" s="13"/>
      <c r="AA111" s="13"/>
      <c r="AB111" s="13"/>
      <c r="AC111" s="13"/>
      <c r="AD111" s="13"/>
      <c r="AE111" s="13"/>
      <c r="AT111" s="242" t="s">
        <v>152</v>
      </c>
      <c r="AU111" s="242" t="s">
        <v>91</v>
      </c>
      <c r="AV111" s="13" t="s">
        <v>91</v>
      </c>
      <c r="AW111" s="13" t="s">
        <v>41</v>
      </c>
      <c r="AX111" s="13" t="s">
        <v>81</v>
      </c>
      <c r="AY111" s="242" t="s">
        <v>142</v>
      </c>
    </row>
    <row r="112" s="2" customFormat="1" ht="24" customHeight="1">
      <c r="A112" s="38"/>
      <c r="B112" s="39"/>
      <c r="C112" s="218" t="s">
        <v>169</v>
      </c>
      <c r="D112" s="218" t="s">
        <v>145</v>
      </c>
      <c r="E112" s="219" t="s">
        <v>170</v>
      </c>
      <c r="F112" s="220" t="s">
        <v>171</v>
      </c>
      <c r="G112" s="221" t="s">
        <v>172</v>
      </c>
      <c r="H112" s="222">
        <v>17.84</v>
      </c>
      <c r="I112" s="223"/>
      <c r="J112" s="224">
        <f>ROUND(I112*H112,2)</f>
        <v>0</v>
      </c>
      <c r="K112" s="220" t="s">
        <v>149</v>
      </c>
      <c r="L112" s="44"/>
      <c r="M112" s="225" t="s">
        <v>35</v>
      </c>
      <c r="N112" s="226" t="s">
        <v>52</v>
      </c>
      <c r="O112" s="84"/>
      <c r="P112" s="227">
        <f>O112*H112</f>
        <v>0</v>
      </c>
      <c r="Q112" s="227">
        <v>0.0015</v>
      </c>
      <c r="R112" s="227">
        <f>Q112*H112</f>
        <v>0.026759999999999999</v>
      </c>
      <c r="S112" s="227">
        <v>0</v>
      </c>
      <c r="T112" s="228">
        <f>S112*H112</f>
        <v>0</v>
      </c>
      <c r="U112" s="38"/>
      <c r="V112" s="38"/>
      <c r="W112" s="38"/>
      <c r="X112" s="38"/>
      <c r="Y112" s="38"/>
      <c r="Z112" s="38"/>
      <c r="AA112" s="38"/>
      <c r="AB112" s="38"/>
      <c r="AC112" s="38"/>
      <c r="AD112" s="38"/>
      <c r="AE112" s="38"/>
      <c r="AR112" s="229" t="s">
        <v>150</v>
      </c>
      <c r="AT112" s="229" t="s">
        <v>145</v>
      </c>
      <c r="AU112" s="229" t="s">
        <v>91</v>
      </c>
      <c r="AY112" s="16" t="s">
        <v>142</v>
      </c>
      <c r="BE112" s="230">
        <f>IF(N112="základní",J112,0)</f>
        <v>0</v>
      </c>
      <c r="BF112" s="230">
        <f>IF(N112="snížená",J112,0)</f>
        <v>0</v>
      </c>
      <c r="BG112" s="230">
        <f>IF(N112="zákl. přenesená",J112,0)</f>
        <v>0</v>
      </c>
      <c r="BH112" s="230">
        <f>IF(N112="sníž. přenesená",J112,0)</f>
        <v>0</v>
      </c>
      <c r="BI112" s="230">
        <f>IF(N112="nulová",J112,0)</f>
        <v>0</v>
      </c>
      <c r="BJ112" s="16" t="s">
        <v>89</v>
      </c>
      <c r="BK112" s="230">
        <f>ROUND(I112*H112,2)</f>
        <v>0</v>
      </c>
      <c r="BL112" s="16" t="s">
        <v>150</v>
      </c>
      <c r="BM112" s="229" t="s">
        <v>173</v>
      </c>
    </row>
    <row r="113" s="2" customFormat="1">
      <c r="A113" s="38"/>
      <c r="B113" s="39"/>
      <c r="C113" s="40"/>
      <c r="D113" s="233" t="s">
        <v>159</v>
      </c>
      <c r="E113" s="40"/>
      <c r="F113" s="243" t="s">
        <v>174</v>
      </c>
      <c r="G113" s="40"/>
      <c r="H113" s="40"/>
      <c r="I113" s="136"/>
      <c r="J113" s="40"/>
      <c r="K113" s="40"/>
      <c r="L113" s="44"/>
      <c r="M113" s="244"/>
      <c r="N113" s="245"/>
      <c r="O113" s="84"/>
      <c r="P113" s="84"/>
      <c r="Q113" s="84"/>
      <c r="R113" s="84"/>
      <c r="S113" s="84"/>
      <c r="T113" s="85"/>
      <c r="U113" s="38"/>
      <c r="V113" s="38"/>
      <c r="W113" s="38"/>
      <c r="X113" s="38"/>
      <c r="Y113" s="38"/>
      <c r="Z113" s="38"/>
      <c r="AA113" s="38"/>
      <c r="AB113" s="38"/>
      <c r="AC113" s="38"/>
      <c r="AD113" s="38"/>
      <c r="AE113" s="38"/>
      <c r="AT113" s="16" t="s">
        <v>159</v>
      </c>
      <c r="AU113" s="16" t="s">
        <v>91</v>
      </c>
    </row>
    <row r="114" s="13" customFormat="1">
      <c r="A114" s="13"/>
      <c r="B114" s="231"/>
      <c r="C114" s="232"/>
      <c r="D114" s="233" t="s">
        <v>152</v>
      </c>
      <c r="E114" s="234" t="s">
        <v>35</v>
      </c>
      <c r="F114" s="235" t="s">
        <v>175</v>
      </c>
      <c r="G114" s="232"/>
      <c r="H114" s="236">
        <v>17.84</v>
      </c>
      <c r="I114" s="237"/>
      <c r="J114" s="232"/>
      <c r="K114" s="232"/>
      <c r="L114" s="238"/>
      <c r="M114" s="239"/>
      <c r="N114" s="240"/>
      <c r="O114" s="240"/>
      <c r="P114" s="240"/>
      <c r="Q114" s="240"/>
      <c r="R114" s="240"/>
      <c r="S114" s="240"/>
      <c r="T114" s="241"/>
      <c r="U114" s="13"/>
      <c r="V114" s="13"/>
      <c r="W114" s="13"/>
      <c r="X114" s="13"/>
      <c r="Y114" s="13"/>
      <c r="Z114" s="13"/>
      <c r="AA114" s="13"/>
      <c r="AB114" s="13"/>
      <c r="AC114" s="13"/>
      <c r="AD114" s="13"/>
      <c r="AE114" s="13"/>
      <c r="AT114" s="242" t="s">
        <v>152</v>
      </c>
      <c r="AU114" s="242" t="s">
        <v>91</v>
      </c>
      <c r="AV114" s="13" t="s">
        <v>91</v>
      </c>
      <c r="AW114" s="13" t="s">
        <v>41</v>
      </c>
      <c r="AX114" s="13" t="s">
        <v>81</v>
      </c>
      <c r="AY114" s="242" t="s">
        <v>142</v>
      </c>
    </row>
    <row r="115" s="12" customFormat="1" ht="22.8" customHeight="1">
      <c r="A115" s="12"/>
      <c r="B115" s="202"/>
      <c r="C115" s="203"/>
      <c r="D115" s="204" t="s">
        <v>80</v>
      </c>
      <c r="E115" s="216" t="s">
        <v>176</v>
      </c>
      <c r="F115" s="216" t="s">
        <v>177</v>
      </c>
      <c r="G115" s="203"/>
      <c r="H115" s="203"/>
      <c r="I115" s="206"/>
      <c r="J115" s="217">
        <f>BK115</f>
        <v>0</v>
      </c>
      <c r="K115" s="203"/>
      <c r="L115" s="208"/>
      <c r="M115" s="209"/>
      <c r="N115" s="210"/>
      <c r="O115" s="210"/>
      <c r="P115" s="211">
        <f>SUM(P116:P127)</f>
        <v>0</v>
      </c>
      <c r="Q115" s="210"/>
      <c r="R115" s="211">
        <f>SUM(R116:R127)</f>
        <v>0.11670790000000002</v>
      </c>
      <c r="S115" s="210"/>
      <c r="T115" s="212">
        <f>SUM(T116:T127)</f>
        <v>0</v>
      </c>
      <c r="U115" s="12"/>
      <c r="V115" s="12"/>
      <c r="W115" s="12"/>
      <c r="X115" s="12"/>
      <c r="Y115" s="12"/>
      <c r="Z115" s="12"/>
      <c r="AA115" s="12"/>
      <c r="AB115" s="12"/>
      <c r="AC115" s="12"/>
      <c r="AD115" s="12"/>
      <c r="AE115" s="12"/>
      <c r="AR115" s="213" t="s">
        <v>89</v>
      </c>
      <c r="AT115" s="214" t="s">
        <v>80</v>
      </c>
      <c r="AU115" s="214" t="s">
        <v>89</v>
      </c>
      <c r="AY115" s="213" t="s">
        <v>142</v>
      </c>
      <c r="BK115" s="215">
        <f>SUM(BK116:BK127)</f>
        <v>0</v>
      </c>
    </row>
    <row r="116" s="2" customFormat="1" ht="36" customHeight="1">
      <c r="A116" s="38"/>
      <c r="B116" s="39"/>
      <c r="C116" s="218" t="s">
        <v>154</v>
      </c>
      <c r="D116" s="218" t="s">
        <v>145</v>
      </c>
      <c r="E116" s="219" t="s">
        <v>178</v>
      </c>
      <c r="F116" s="220" t="s">
        <v>179</v>
      </c>
      <c r="G116" s="221" t="s">
        <v>148</v>
      </c>
      <c r="H116" s="222">
        <v>326.43000000000001</v>
      </c>
      <c r="I116" s="223"/>
      <c r="J116" s="224">
        <f>ROUND(I116*H116,2)</f>
        <v>0</v>
      </c>
      <c r="K116" s="220" t="s">
        <v>149</v>
      </c>
      <c r="L116" s="44"/>
      <c r="M116" s="225" t="s">
        <v>35</v>
      </c>
      <c r="N116" s="226" t="s">
        <v>52</v>
      </c>
      <c r="O116" s="84"/>
      <c r="P116" s="227">
        <f>O116*H116</f>
        <v>0</v>
      </c>
      <c r="Q116" s="227">
        <v>0.00021000000000000001</v>
      </c>
      <c r="R116" s="227">
        <f>Q116*H116</f>
        <v>0.068550300000000008</v>
      </c>
      <c r="S116" s="227">
        <v>0</v>
      </c>
      <c r="T116" s="228">
        <f>S116*H116</f>
        <v>0</v>
      </c>
      <c r="U116" s="38"/>
      <c r="V116" s="38"/>
      <c r="W116" s="38"/>
      <c r="X116" s="38"/>
      <c r="Y116" s="38"/>
      <c r="Z116" s="38"/>
      <c r="AA116" s="38"/>
      <c r="AB116" s="38"/>
      <c r="AC116" s="38"/>
      <c r="AD116" s="38"/>
      <c r="AE116" s="38"/>
      <c r="AR116" s="229" t="s">
        <v>150</v>
      </c>
      <c r="AT116" s="229" t="s">
        <v>145</v>
      </c>
      <c r="AU116" s="229" t="s">
        <v>91</v>
      </c>
      <c r="AY116" s="16" t="s">
        <v>142</v>
      </c>
      <c r="BE116" s="230">
        <f>IF(N116="základní",J116,0)</f>
        <v>0</v>
      </c>
      <c r="BF116" s="230">
        <f>IF(N116="snížená",J116,0)</f>
        <v>0</v>
      </c>
      <c r="BG116" s="230">
        <f>IF(N116="zákl. přenesená",J116,0)</f>
        <v>0</v>
      </c>
      <c r="BH116" s="230">
        <f>IF(N116="sníž. přenesená",J116,0)</f>
        <v>0</v>
      </c>
      <c r="BI116" s="230">
        <f>IF(N116="nulová",J116,0)</f>
        <v>0</v>
      </c>
      <c r="BJ116" s="16" t="s">
        <v>89</v>
      </c>
      <c r="BK116" s="230">
        <f>ROUND(I116*H116,2)</f>
        <v>0</v>
      </c>
      <c r="BL116" s="16" t="s">
        <v>150</v>
      </c>
      <c r="BM116" s="229" t="s">
        <v>180</v>
      </c>
    </row>
    <row r="117" s="2" customFormat="1">
      <c r="A117" s="38"/>
      <c r="B117" s="39"/>
      <c r="C117" s="40"/>
      <c r="D117" s="233" t="s">
        <v>159</v>
      </c>
      <c r="E117" s="40"/>
      <c r="F117" s="243" t="s">
        <v>181</v>
      </c>
      <c r="G117" s="40"/>
      <c r="H117" s="40"/>
      <c r="I117" s="136"/>
      <c r="J117" s="40"/>
      <c r="K117" s="40"/>
      <c r="L117" s="44"/>
      <c r="M117" s="244"/>
      <c r="N117" s="245"/>
      <c r="O117" s="84"/>
      <c r="P117" s="84"/>
      <c r="Q117" s="84"/>
      <c r="R117" s="84"/>
      <c r="S117" s="84"/>
      <c r="T117" s="85"/>
      <c r="U117" s="38"/>
      <c r="V117" s="38"/>
      <c r="W117" s="38"/>
      <c r="X117" s="38"/>
      <c r="Y117" s="38"/>
      <c r="Z117" s="38"/>
      <c r="AA117" s="38"/>
      <c r="AB117" s="38"/>
      <c r="AC117" s="38"/>
      <c r="AD117" s="38"/>
      <c r="AE117" s="38"/>
      <c r="AT117" s="16" t="s">
        <v>159</v>
      </c>
      <c r="AU117" s="16" t="s">
        <v>91</v>
      </c>
    </row>
    <row r="118" s="13" customFormat="1">
      <c r="A118" s="13"/>
      <c r="B118" s="231"/>
      <c r="C118" s="232"/>
      <c r="D118" s="233" t="s">
        <v>152</v>
      </c>
      <c r="E118" s="234" t="s">
        <v>35</v>
      </c>
      <c r="F118" s="235" t="s">
        <v>182</v>
      </c>
      <c r="G118" s="232"/>
      <c r="H118" s="236">
        <v>290.44</v>
      </c>
      <c r="I118" s="237"/>
      <c r="J118" s="232"/>
      <c r="K118" s="232"/>
      <c r="L118" s="238"/>
      <c r="M118" s="239"/>
      <c r="N118" s="240"/>
      <c r="O118" s="240"/>
      <c r="P118" s="240"/>
      <c r="Q118" s="240"/>
      <c r="R118" s="240"/>
      <c r="S118" s="240"/>
      <c r="T118" s="241"/>
      <c r="U118" s="13"/>
      <c r="V118" s="13"/>
      <c r="W118" s="13"/>
      <c r="X118" s="13"/>
      <c r="Y118" s="13"/>
      <c r="Z118" s="13"/>
      <c r="AA118" s="13"/>
      <c r="AB118" s="13"/>
      <c r="AC118" s="13"/>
      <c r="AD118" s="13"/>
      <c r="AE118" s="13"/>
      <c r="AT118" s="242" t="s">
        <v>152</v>
      </c>
      <c r="AU118" s="242" t="s">
        <v>91</v>
      </c>
      <c r="AV118" s="13" t="s">
        <v>91</v>
      </c>
      <c r="AW118" s="13" t="s">
        <v>41</v>
      </c>
      <c r="AX118" s="13" t="s">
        <v>81</v>
      </c>
      <c r="AY118" s="242" t="s">
        <v>142</v>
      </c>
    </row>
    <row r="119" s="13" customFormat="1">
      <c r="A119" s="13"/>
      <c r="B119" s="231"/>
      <c r="C119" s="232"/>
      <c r="D119" s="233" t="s">
        <v>152</v>
      </c>
      <c r="E119" s="234" t="s">
        <v>35</v>
      </c>
      <c r="F119" s="235" t="s">
        <v>183</v>
      </c>
      <c r="G119" s="232"/>
      <c r="H119" s="236">
        <v>30.149999999999999</v>
      </c>
      <c r="I119" s="237"/>
      <c r="J119" s="232"/>
      <c r="K119" s="232"/>
      <c r="L119" s="238"/>
      <c r="M119" s="239"/>
      <c r="N119" s="240"/>
      <c r="O119" s="240"/>
      <c r="P119" s="240"/>
      <c r="Q119" s="240"/>
      <c r="R119" s="240"/>
      <c r="S119" s="240"/>
      <c r="T119" s="241"/>
      <c r="U119" s="13"/>
      <c r="V119" s="13"/>
      <c r="W119" s="13"/>
      <c r="X119" s="13"/>
      <c r="Y119" s="13"/>
      <c r="Z119" s="13"/>
      <c r="AA119" s="13"/>
      <c r="AB119" s="13"/>
      <c r="AC119" s="13"/>
      <c r="AD119" s="13"/>
      <c r="AE119" s="13"/>
      <c r="AT119" s="242" t="s">
        <v>152</v>
      </c>
      <c r="AU119" s="242" t="s">
        <v>91</v>
      </c>
      <c r="AV119" s="13" t="s">
        <v>91</v>
      </c>
      <c r="AW119" s="13" t="s">
        <v>41</v>
      </c>
      <c r="AX119" s="13" t="s">
        <v>81</v>
      </c>
      <c r="AY119" s="242" t="s">
        <v>142</v>
      </c>
    </row>
    <row r="120" s="13" customFormat="1">
      <c r="A120" s="13"/>
      <c r="B120" s="231"/>
      <c r="C120" s="232"/>
      <c r="D120" s="233" t="s">
        <v>152</v>
      </c>
      <c r="E120" s="234" t="s">
        <v>35</v>
      </c>
      <c r="F120" s="235" t="s">
        <v>184</v>
      </c>
      <c r="G120" s="232"/>
      <c r="H120" s="236">
        <v>5.8399999999999999</v>
      </c>
      <c r="I120" s="237"/>
      <c r="J120" s="232"/>
      <c r="K120" s="232"/>
      <c r="L120" s="238"/>
      <c r="M120" s="239"/>
      <c r="N120" s="240"/>
      <c r="O120" s="240"/>
      <c r="P120" s="240"/>
      <c r="Q120" s="240"/>
      <c r="R120" s="240"/>
      <c r="S120" s="240"/>
      <c r="T120" s="241"/>
      <c r="U120" s="13"/>
      <c r="V120" s="13"/>
      <c r="W120" s="13"/>
      <c r="X120" s="13"/>
      <c r="Y120" s="13"/>
      <c r="Z120" s="13"/>
      <c r="AA120" s="13"/>
      <c r="AB120" s="13"/>
      <c r="AC120" s="13"/>
      <c r="AD120" s="13"/>
      <c r="AE120" s="13"/>
      <c r="AT120" s="242" t="s">
        <v>152</v>
      </c>
      <c r="AU120" s="242" t="s">
        <v>91</v>
      </c>
      <c r="AV120" s="13" t="s">
        <v>91</v>
      </c>
      <c r="AW120" s="13" t="s">
        <v>41</v>
      </c>
      <c r="AX120" s="13" t="s">
        <v>81</v>
      </c>
      <c r="AY120" s="242" t="s">
        <v>142</v>
      </c>
    </row>
    <row r="121" s="2" customFormat="1" ht="36" customHeight="1">
      <c r="A121" s="38"/>
      <c r="B121" s="39"/>
      <c r="C121" s="218" t="s">
        <v>185</v>
      </c>
      <c r="D121" s="218" t="s">
        <v>145</v>
      </c>
      <c r="E121" s="219" t="s">
        <v>186</v>
      </c>
      <c r="F121" s="220" t="s">
        <v>187</v>
      </c>
      <c r="G121" s="221" t="s">
        <v>148</v>
      </c>
      <c r="H121" s="222">
        <v>290.44</v>
      </c>
      <c r="I121" s="223"/>
      <c r="J121" s="224">
        <f>ROUND(I121*H121,2)</f>
        <v>0</v>
      </c>
      <c r="K121" s="220" t="s">
        <v>149</v>
      </c>
      <c r="L121" s="44"/>
      <c r="M121" s="225" t="s">
        <v>35</v>
      </c>
      <c r="N121" s="226" t="s">
        <v>52</v>
      </c>
      <c r="O121" s="84"/>
      <c r="P121" s="227">
        <f>O121*H121</f>
        <v>0</v>
      </c>
      <c r="Q121" s="227">
        <v>4.0000000000000003E-05</v>
      </c>
      <c r="R121" s="227">
        <f>Q121*H121</f>
        <v>0.011617600000000001</v>
      </c>
      <c r="S121" s="227">
        <v>0</v>
      </c>
      <c r="T121" s="228">
        <f>S121*H121</f>
        <v>0</v>
      </c>
      <c r="U121" s="38"/>
      <c r="V121" s="38"/>
      <c r="W121" s="38"/>
      <c r="X121" s="38"/>
      <c r="Y121" s="38"/>
      <c r="Z121" s="38"/>
      <c r="AA121" s="38"/>
      <c r="AB121" s="38"/>
      <c r="AC121" s="38"/>
      <c r="AD121" s="38"/>
      <c r="AE121" s="38"/>
      <c r="AR121" s="229" t="s">
        <v>150</v>
      </c>
      <c r="AT121" s="229" t="s">
        <v>145</v>
      </c>
      <c r="AU121" s="229" t="s">
        <v>91</v>
      </c>
      <c r="AY121" s="16" t="s">
        <v>142</v>
      </c>
      <c r="BE121" s="230">
        <f>IF(N121="základní",J121,0)</f>
        <v>0</v>
      </c>
      <c r="BF121" s="230">
        <f>IF(N121="snížená",J121,0)</f>
        <v>0</v>
      </c>
      <c r="BG121" s="230">
        <f>IF(N121="zákl. přenesená",J121,0)</f>
        <v>0</v>
      </c>
      <c r="BH121" s="230">
        <f>IF(N121="sníž. přenesená",J121,0)</f>
        <v>0</v>
      </c>
      <c r="BI121" s="230">
        <f>IF(N121="nulová",J121,0)</f>
        <v>0</v>
      </c>
      <c r="BJ121" s="16" t="s">
        <v>89</v>
      </c>
      <c r="BK121" s="230">
        <f>ROUND(I121*H121,2)</f>
        <v>0</v>
      </c>
      <c r="BL121" s="16" t="s">
        <v>150</v>
      </c>
      <c r="BM121" s="229" t="s">
        <v>188</v>
      </c>
    </row>
    <row r="122" s="2" customFormat="1">
      <c r="A122" s="38"/>
      <c r="B122" s="39"/>
      <c r="C122" s="40"/>
      <c r="D122" s="233" t="s">
        <v>159</v>
      </c>
      <c r="E122" s="40"/>
      <c r="F122" s="243" t="s">
        <v>189</v>
      </c>
      <c r="G122" s="40"/>
      <c r="H122" s="40"/>
      <c r="I122" s="136"/>
      <c r="J122" s="40"/>
      <c r="K122" s="40"/>
      <c r="L122" s="44"/>
      <c r="M122" s="244"/>
      <c r="N122" s="245"/>
      <c r="O122" s="84"/>
      <c r="P122" s="84"/>
      <c r="Q122" s="84"/>
      <c r="R122" s="84"/>
      <c r="S122" s="84"/>
      <c r="T122" s="85"/>
      <c r="U122" s="38"/>
      <c r="V122" s="38"/>
      <c r="W122" s="38"/>
      <c r="X122" s="38"/>
      <c r="Y122" s="38"/>
      <c r="Z122" s="38"/>
      <c r="AA122" s="38"/>
      <c r="AB122" s="38"/>
      <c r="AC122" s="38"/>
      <c r="AD122" s="38"/>
      <c r="AE122" s="38"/>
      <c r="AT122" s="16" t="s">
        <v>159</v>
      </c>
      <c r="AU122" s="16" t="s">
        <v>91</v>
      </c>
    </row>
    <row r="123" s="13" customFormat="1">
      <c r="A123" s="13"/>
      <c r="B123" s="231"/>
      <c r="C123" s="232"/>
      <c r="D123" s="233" t="s">
        <v>152</v>
      </c>
      <c r="E123" s="234" t="s">
        <v>35</v>
      </c>
      <c r="F123" s="235" t="s">
        <v>190</v>
      </c>
      <c r="G123" s="232"/>
      <c r="H123" s="236">
        <v>290.44</v>
      </c>
      <c r="I123" s="237"/>
      <c r="J123" s="232"/>
      <c r="K123" s="232"/>
      <c r="L123" s="238"/>
      <c r="M123" s="239"/>
      <c r="N123" s="240"/>
      <c r="O123" s="240"/>
      <c r="P123" s="240"/>
      <c r="Q123" s="240"/>
      <c r="R123" s="240"/>
      <c r="S123" s="240"/>
      <c r="T123" s="241"/>
      <c r="U123" s="13"/>
      <c r="V123" s="13"/>
      <c r="W123" s="13"/>
      <c r="X123" s="13"/>
      <c r="Y123" s="13"/>
      <c r="Z123" s="13"/>
      <c r="AA123" s="13"/>
      <c r="AB123" s="13"/>
      <c r="AC123" s="13"/>
      <c r="AD123" s="13"/>
      <c r="AE123" s="13"/>
      <c r="AT123" s="242" t="s">
        <v>152</v>
      </c>
      <c r="AU123" s="242" t="s">
        <v>91</v>
      </c>
      <c r="AV123" s="13" t="s">
        <v>91</v>
      </c>
      <c r="AW123" s="13" t="s">
        <v>41</v>
      </c>
      <c r="AX123" s="13" t="s">
        <v>81</v>
      </c>
      <c r="AY123" s="242" t="s">
        <v>142</v>
      </c>
    </row>
    <row r="124" s="2" customFormat="1" ht="24" customHeight="1">
      <c r="A124" s="38"/>
      <c r="B124" s="39"/>
      <c r="C124" s="218" t="s">
        <v>191</v>
      </c>
      <c r="D124" s="218" t="s">
        <v>145</v>
      </c>
      <c r="E124" s="219" t="s">
        <v>192</v>
      </c>
      <c r="F124" s="220" t="s">
        <v>193</v>
      </c>
      <c r="G124" s="221" t="s">
        <v>194</v>
      </c>
      <c r="H124" s="222">
        <v>3</v>
      </c>
      <c r="I124" s="223"/>
      <c r="J124" s="224">
        <f>ROUND(I124*H124,2)</f>
        <v>0</v>
      </c>
      <c r="K124" s="220" t="s">
        <v>149</v>
      </c>
      <c r="L124" s="44"/>
      <c r="M124" s="225" t="s">
        <v>35</v>
      </c>
      <c r="N124" s="226" t="s">
        <v>52</v>
      </c>
      <c r="O124" s="84"/>
      <c r="P124" s="227">
        <f>O124*H124</f>
        <v>0</v>
      </c>
      <c r="Q124" s="227">
        <v>0.00018000000000000001</v>
      </c>
      <c r="R124" s="227">
        <f>Q124*H124</f>
        <v>0.00054000000000000001</v>
      </c>
      <c r="S124" s="227">
        <v>0</v>
      </c>
      <c r="T124" s="228">
        <f>S124*H124</f>
        <v>0</v>
      </c>
      <c r="U124" s="38"/>
      <c r="V124" s="38"/>
      <c r="W124" s="38"/>
      <c r="X124" s="38"/>
      <c r="Y124" s="38"/>
      <c r="Z124" s="38"/>
      <c r="AA124" s="38"/>
      <c r="AB124" s="38"/>
      <c r="AC124" s="38"/>
      <c r="AD124" s="38"/>
      <c r="AE124" s="38"/>
      <c r="AR124" s="229" t="s">
        <v>150</v>
      </c>
      <c r="AT124" s="229" t="s">
        <v>145</v>
      </c>
      <c r="AU124" s="229" t="s">
        <v>91</v>
      </c>
      <c r="AY124" s="16" t="s">
        <v>142</v>
      </c>
      <c r="BE124" s="230">
        <f>IF(N124="základní",J124,0)</f>
        <v>0</v>
      </c>
      <c r="BF124" s="230">
        <f>IF(N124="snížená",J124,0)</f>
        <v>0</v>
      </c>
      <c r="BG124" s="230">
        <f>IF(N124="zákl. přenesená",J124,0)</f>
        <v>0</v>
      </c>
      <c r="BH124" s="230">
        <f>IF(N124="sníž. přenesená",J124,0)</f>
        <v>0</v>
      </c>
      <c r="BI124" s="230">
        <f>IF(N124="nulová",J124,0)</f>
        <v>0</v>
      </c>
      <c r="BJ124" s="16" t="s">
        <v>89</v>
      </c>
      <c r="BK124" s="230">
        <f>ROUND(I124*H124,2)</f>
        <v>0</v>
      </c>
      <c r="BL124" s="16" t="s">
        <v>150</v>
      </c>
      <c r="BM124" s="229" t="s">
        <v>195</v>
      </c>
    </row>
    <row r="125" s="2" customFormat="1">
      <c r="A125" s="38"/>
      <c r="B125" s="39"/>
      <c r="C125" s="40"/>
      <c r="D125" s="233" t="s">
        <v>159</v>
      </c>
      <c r="E125" s="40"/>
      <c r="F125" s="243" t="s">
        <v>196</v>
      </c>
      <c r="G125" s="40"/>
      <c r="H125" s="40"/>
      <c r="I125" s="136"/>
      <c r="J125" s="40"/>
      <c r="K125" s="40"/>
      <c r="L125" s="44"/>
      <c r="M125" s="244"/>
      <c r="N125" s="245"/>
      <c r="O125" s="84"/>
      <c r="P125" s="84"/>
      <c r="Q125" s="84"/>
      <c r="R125" s="84"/>
      <c r="S125" s="84"/>
      <c r="T125" s="85"/>
      <c r="U125" s="38"/>
      <c r="V125" s="38"/>
      <c r="W125" s="38"/>
      <c r="X125" s="38"/>
      <c r="Y125" s="38"/>
      <c r="Z125" s="38"/>
      <c r="AA125" s="38"/>
      <c r="AB125" s="38"/>
      <c r="AC125" s="38"/>
      <c r="AD125" s="38"/>
      <c r="AE125" s="38"/>
      <c r="AT125" s="16" t="s">
        <v>159</v>
      </c>
      <c r="AU125" s="16" t="s">
        <v>91</v>
      </c>
    </row>
    <row r="126" s="2" customFormat="1" ht="16.5" customHeight="1">
      <c r="A126" s="38"/>
      <c r="B126" s="39"/>
      <c r="C126" s="246" t="s">
        <v>176</v>
      </c>
      <c r="D126" s="246" t="s">
        <v>197</v>
      </c>
      <c r="E126" s="247" t="s">
        <v>198</v>
      </c>
      <c r="F126" s="248" t="s">
        <v>199</v>
      </c>
      <c r="G126" s="249" t="s">
        <v>194</v>
      </c>
      <c r="H126" s="250">
        <v>3</v>
      </c>
      <c r="I126" s="251"/>
      <c r="J126" s="252">
        <f>ROUND(I126*H126,2)</f>
        <v>0</v>
      </c>
      <c r="K126" s="248" t="s">
        <v>149</v>
      </c>
      <c r="L126" s="253"/>
      <c r="M126" s="254" t="s">
        <v>35</v>
      </c>
      <c r="N126" s="255" t="s">
        <v>52</v>
      </c>
      <c r="O126" s="84"/>
      <c r="P126" s="227">
        <f>O126*H126</f>
        <v>0</v>
      </c>
      <c r="Q126" s="227">
        <v>0.012</v>
      </c>
      <c r="R126" s="227">
        <f>Q126*H126</f>
        <v>0.036000000000000004</v>
      </c>
      <c r="S126" s="227">
        <v>0</v>
      </c>
      <c r="T126" s="228">
        <f>S126*H126</f>
        <v>0</v>
      </c>
      <c r="U126" s="38"/>
      <c r="V126" s="38"/>
      <c r="W126" s="38"/>
      <c r="X126" s="38"/>
      <c r="Y126" s="38"/>
      <c r="Z126" s="38"/>
      <c r="AA126" s="38"/>
      <c r="AB126" s="38"/>
      <c r="AC126" s="38"/>
      <c r="AD126" s="38"/>
      <c r="AE126" s="38"/>
      <c r="AR126" s="229" t="s">
        <v>191</v>
      </c>
      <c r="AT126" s="229" t="s">
        <v>197</v>
      </c>
      <c r="AU126" s="229" t="s">
        <v>91</v>
      </c>
      <c r="AY126" s="16" t="s">
        <v>142</v>
      </c>
      <c r="BE126" s="230">
        <f>IF(N126="základní",J126,0)</f>
        <v>0</v>
      </c>
      <c r="BF126" s="230">
        <f>IF(N126="snížená",J126,0)</f>
        <v>0</v>
      </c>
      <c r="BG126" s="230">
        <f>IF(N126="zákl. přenesená",J126,0)</f>
        <v>0</v>
      </c>
      <c r="BH126" s="230">
        <f>IF(N126="sníž. přenesená",J126,0)</f>
        <v>0</v>
      </c>
      <c r="BI126" s="230">
        <f>IF(N126="nulová",J126,0)</f>
        <v>0</v>
      </c>
      <c r="BJ126" s="16" t="s">
        <v>89</v>
      </c>
      <c r="BK126" s="230">
        <f>ROUND(I126*H126,2)</f>
        <v>0</v>
      </c>
      <c r="BL126" s="16" t="s">
        <v>150</v>
      </c>
      <c r="BM126" s="229" t="s">
        <v>200</v>
      </c>
    </row>
    <row r="127" s="13" customFormat="1">
      <c r="A127" s="13"/>
      <c r="B127" s="231"/>
      <c r="C127" s="232"/>
      <c r="D127" s="233" t="s">
        <v>152</v>
      </c>
      <c r="E127" s="234" t="s">
        <v>35</v>
      </c>
      <c r="F127" s="235" t="s">
        <v>201</v>
      </c>
      <c r="G127" s="232"/>
      <c r="H127" s="236">
        <v>3</v>
      </c>
      <c r="I127" s="237"/>
      <c r="J127" s="232"/>
      <c r="K127" s="232"/>
      <c r="L127" s="238"/>
      <c r="M127" s="239"/>
      <c r="N127" s="240"/>
      <c r="O127" s="240"/>
      <c r="P127" s="240"/>
      <c r="Q127" s="240"/>
      <c r="R127" s="240"/>
      <c r="S127" s="240"/>
      <c r="T127" s="241"/>
      <c r="U127" s="13"/>
      <c r="V127" s="13"/>
      <c r="W127" s="13"/>
      <c r="X127" s="13"/>
      <c r="Y127" s="13"/>
      <c r="Z127" s="13"/>
      <c r="AA127" s="13"/>
      <c r="AB127" s="13"/>
      <c r="AC127" s="13"/>
      <c r="AD127" s="13"/>
      <c r="AE127" s="13"/>
      <c r="AT127" s="242" t="s">
        <v>152</v>
      </c>
      <c r="AU127" s="242" t="s">
        <v>91</v>
      </c>
      <c r="AV127" s="13" t="s">
        <v>91</v>
      </c>
      <c r="AW127" s="13" t="s">
        <v>41</v>
      </c>
      <c r="AX127" s="13" t="s">
        <v>81</v>
      </c>
      <c r="AY127" s="242" t="s">
        <v>142</v>
      </c>
    </row>
    <row r="128" s="12" customFormat="1" ht="22.8" customHeight="1">
      <c r="A128" s="12"/>
      <c r="B128" s="202"/>
      <c r="C128" s="203"/>
      <c r="D128" s="204" t="s">
        <v>80</v>
      </c>
      <c r="E128" s="216" t="s">
        <v>202</v>
      </c>
      <c r="F128" s="216" t="s">
        <v>203</v>
      </c>
      <c r="G128" s="203"/>
      <c r="H128" s="203"/>
      <c r="I128" s="206"/>
      <c r="J128" s="217">
        <f>BK128</f>
        <v>0</v>
      </c>
      <c r="K128" s="203"/>
      <c r="L128" s="208"/>
      <c r="M128" s="209"/>
      <c r="N128" s="210"/>
      <c r="O128" s="210"/>
      <c r="P128" s="211">
        <f>SUM(P129:P149)</f>
        <v>0</v>
      </c>
      <c r="Q128" s="210"/>
      <c r="R128" s="211">
        <f>SUM(R129:R149)</f>
        <v>0</v>
      </c>
      <c r="S128" s="210"/>
      <c r="T128" s="212">
        <f>SUM(T129:T149)</f>
        <v>7.2470143000000018</v>
      </c>
      <c r="U128" s="12"/>
      <c r="V128" s="12"/>
      <c r="W128" s="12"/>
      <c r="X128" s="12"/>
      <c r="Y128" s="12"/>
      <c r="Z128" s="12"/>
      <c r="AA128" s="12"/>
      <c r="AB128" s="12"/>
      <c r="AC128" s="12"/>
      <c r="AD128" s="12"/>
      <c r="AE128" s="12"/>
      <c r="AR128" s="213" t="s">
        <v>89</v>
      </c>
      <c r="AT128" s="214" t="s">
        <v>80</v>
      </c>
      <c r="AU128" s="214" t="s">
        <v>89</v>
      </c>
      <c r="AY128" s="213" t="s">
        <v>142</v>
      </c>
      <c r="BK128" s="215">
        <f>SUM(BK129:BK149)</f>
        <v>0</v>
      </c>
    </row>
    <row r="129" s="2" customFormat="1" ht="36" customHeight="1">
      <c r="A129" s="38"/>
      <c r="B129" s="39"/>
      <c r="C129" s="218" t="s">
        <v>204</v>
      </c>
      <c r="D129" s="218" t="s">
        <v>145</v>
      </c>
      <c r="E129" s="219" t="s">
        <v>205</v>
      </c>
      <c r="F129" s="220" t="s">
        <v>206</v>
      </c>
      <c r="G129" s="221" t="s">
        <v>148</v>
      </c>
      <c r="H129" s="222">
        <v>75.290000000000006</v>
      </c>
      <c r="I129" s="223"/>
      <c r="J129" s="224">
        <f>ROUND(I129*H129,2)</f>
        <v>0</v>
      </c>
      <c r="K129" s="220" t="s">
        <v>149</v>
      </c>
      <c r="L129" s="44"/>
      <c r="M129" s="225" t="s">
        <v>35</v>
      </c>
      <c r="N129" s="226" t="s">
        <v>52</v>
      </c>
      <c r="O129" s="84"/>
      <c r="P129" s="227">
        <f>O129*H129</f>
        <v>0</v>
      </c>
      <c r="Q129" s="227">
        <v>0</v>
      </c>
      <c r="R129" s="227">
        <f>Q129*H129</f>
        <v>0</v>
      </c>
      <c r="S129" s="227">
        <v>0.068000000000000005</v>
      </c>
      <c r="T129" s="228">
        <f>S129*H129</f>
        <v>5.1197200000000009</v>
      </c>
      <c r="U129" s="38"/>
      <c r="V129" s="38"/>
      <c r="W129" s="38"/>
      <c r="X129" s="38"/>
      <c r="Y129" s="38"/>
      <c r="Z129" s="38"/>
      <c r="AA129" s="38"/>
      <c r="AB129" s="38"/>
      <c r="AC129" s="38"/>
      <c r="AD129" s="38"/>
      <c r="AE129" s="38"/>
      <c r="AR129" s="229" t="s">
        <v>150</v>
      </c>
      <c r="AT129" s="229" t="s">
        <v>145</v>
      </c>
      <c r="AU129" s="229" t="s">
        <v>91</v>
      </c>
      <c r="AY129" s="16" t="s">
        <v>142</v>
      </c>
      <c r="BE129" s="230">
        <f>IF(N129="základní",J129,0)</f>
        <v>0</v>
      </c>
      <c r="BF129" s="230">
        <f>IF(N129="snížená",J129,0)</f>
        <v>0</v>
      </c>
      <c r="BG129" s="230">
        <f>IF(N129="zákl. přenesená",J129,0)</f>
        <v>0</v>
      </c>
      <c r="BH129" s="230">
        <f>IF(N129="sníž. přenesená",J129,0)</f>
        <v>0</v>
      </c>
      <c r="BI129" s="230">
        <f>IF(N129="nulová",J129,0)</f>
        <v>0</v>
      </c>
      <c r="BJ129" s="16" t="s">
        <v>89</v>
      </c>
      <c r="BK129" s="230">
        <f>ROUND(I129*H129,2)</f>
        <v>0</v>
      </c>
      <c r="BL129" s="16" t="s">
        <v>150</v>
      </c>
      <c r="BM129" s="229" t="s">
        <v>207</v>
      </c>
    </row>
    <row r="130" s="2" customFormat="1">
      <c r="A130" s="38"/>
      <c r="B130" s="39"/>
      <c r="C130" s="40"/>
      <c r="D130" s="233" t="s">
        <v>159</v>
      </c>
      <c r="E130" s="40"/>
      <c r="F130" s="243" t="s">
        <v>208</v>
      </c>
      <c r="G130" s="40"/>
      <c r="H130" s="40"/>
      <c r="I130" s="136"/>
      <c r="J130" s="40"/>
      <c r="K130" s="40"/>
      <c r="L130" s="44"/>
      <c r="M130" s="244"/>
      <c r="N130" s="245"/>
      <c r="O130" s="84"/>
      <c r="P130" s="84"/>
      <c r="Q130" s="84"/>
      <c r="R130" s="84"/>
      <c r="S130" s="84"/>
      <c r="T130" s="85"/>
      <c r="U130" s="38"/>
      <c r="V130" s="38"/>
      <c r="W130" s="38"/>
      <c r="X130" s="38"/>
      <c r="Y130" s="38"/>
      <c r="Z130" s="38"/>
      <c r="AA130" s="38"/>
      <c r="AB130" s="38"/>
      <c r="AC130" s="38"/>
      <c r="AD130" s="38"/>
      <c r="AE130" s="38"/>
      <c r="AT130" s="16" t="s">
        <v>159</v>
      </c>
      <c r="AU130" s="16" t="s">
        <v>91</v>
      </c>
    </row>
    <row r="131" s="13" customFormat="1">
      <c r="A131" s="13"/>
      <c r="B131" s="231"/>
      <c r="C131" s="232"/>
      <c r="D131" s="233" t="s">
        <v>152</v>
      </c>
      <c r="E131" s="234" t="s">
        <v>35</v>
      </c>
      <c r="F131" s="235" t="s">
        <v>209</v>
      </c>
      <c r="G131" s="232"/>
      <c r="H131" s="236">
        <v>75.290000000000006</v>
      </c>
      <c r="I131" s="237"/>
      <c r="J131" s="232"/>
      <c r="K131" s="232"/>
      <c r="L131" s="238"/>
      <c r="M131" s="239"/>
      <c r="N131" s="240"/>
      <c r="O131" s="240"/>
      <c r="P131" s="240"/>
      <c r="Q131" s="240"/>
      <c r="R131" s="240"/>
      <c r="S131" s="240"/>
      <c r="T131" s="241"/>
      <c r="U131" s="13"/>
      <c r="V131" s="13"/>
      <c r="W131" s="13"/>
      <c r="X131" s="13"/>
      <c r="Y131" s="13"/>
      <c r="Z131" s="13"/>
      <c r="AA131" s="13"/>
      <c r="AB131" s="13"/>
      <c r="AC131" s="13"/>
      <c r="AD131" s="13"/>
      <c r="AE131" s="13"/>
      <c r="AT131" s="242" t="s">
        <v>152</v>
      </c>
      <c r="AU131" s="242" t="s">
        <v>91</v>
      </c>
      <c r="AV131" s="13" t="s">
        <v>91</v>
      </c>
      <c r="AW131" s="13" t="s">
        <v>41</v>
      </c>
      <c r="AX131" s="13" t="s">
        <v>81</v>
      </c>
      <c r="AY131" s="242" t="s">
        <v>142</v>
      </c>
    </row>
    <row r="132" s="2" customFormat="1" ht="24" customHeight="1">
      <c r="A132" s="38"/>
      <c r="B132" s="39"/>
      <c r="C132" s="218" t="s">
        <v>210</v>
      </c>
      <c r="D132" s="218" t="s">
        <v>145</v>
      </c>
      <c r="E132" s="219" t="s">
        <v>211</v>
      </c>
      <c r="F132" s="220" t="s">
        <v>212</v>
      </c>
      <c r="G132" s="221" t="s">
        <v>194</v>
      </c>
      <c r="H132" s="222">
        <v>23</v>
      </c>
      <c r="I132" s="223"/>
      <c r="J132" s="224">
        <f>ROUND(I132*H132,2)</f>
        <v>0</v>
      </c>
      <c r="K132" s="220" t="s">
        <v>149</v>
      </c>
      <c r="L132" s="44"/>
      <c r="M132" s="225" t="s">
        <v>35</v>
      </c>
      <c r="N132" s="226" t="s">
        <v>52</v>
      </c>
      <c r="O132" s="84"/>
      <c r="P132" s="227">
        <f>O132*H132</f>
        <v>0</v>
      </c>
      <c r="Q132" s="227">
        <v>0</v>
      </c>
      <c r="R132" s="227">
        <f>Q132*H132</f>
        <v>0</v>
      </c>
      <c r="S132" s="227">
        <v>0.00050000000000000001</v>
      </c>
      <c r="T132" s="228">
        <f>S132*H132</f>
        <v>0.0115</v>
      </c>
      <c r="U132" s="38"/>
      <c r="V132" s="38"/>
      <c r="W132" s="38"/>
      <c r="X132" s="38"/>
      <c r="Y132" s="38"/>
      <c r="Z132" s="38"/>
      <c r="AA132" s="38"/>
      <c r="AB132" s="38"/>
      <c r="AC132" s="38"/>
      <c r="AD132" s="38"/>
      <c r="AE132" s="38"/>
      <c r="AR132" s="229" t="s">
        <v>213</v>
      </c>
      <c r="AT132" s="229" t="s">
        <v>145</v>
      </c>
      <c r="AU132" s="229" t="s">
        <v>91</v>
      </c>
      <c r="AY132" s="16" t="s">
        <v>142</v>
      </c>
      <c r="BE132" s="230">
        <f>IF(N132="základní",J132,0)</f>
        <v>0</v>
      </c>
      <c r="BF132" s="230">
        <f>IF(N132="snížená",J132,0)</f>
        <v>0</v>
      </c>
      <c r="BG132" s="230">
        <f>IF(N132="zákl. přenesená",J132,0)</f>
        <v>0</v>
      </c>
      <c r="BH132" s="230">
        <f>IF(N132="sníž. přenesená",J132,0)</f>
        <v>0</v>
      </c>
      <c r="BI132" s="230">
        <f>IF(N132="nulová",J132,0)</f>
        <v>0</v>
      </c>
      <c r="BJ132" s="16" t="s">
        <v>89</v>
      </c>
      <c r="BK132" s="230">
        <f>ROUND(I132*H132,2)</f>
        <v>0</v>
      </c>
      <c r="BL132" s="16" t="s">
        <v>213</v>
      </c>
      <c r="BM132" s="229" t="s">
        <v>214</v>
      </c>
    </row>
    <row r="133" s="13" customFormat="1">
      <c r="A133" s="13"/>
      <c r="B133" s="231"/>
      <c r="C133" s="232"/>
      <c r="D133" s="233" t="s">
        <v>152</v>
      </c>
      <c r="E133" s="234" t="s">
        <v>35</v>
      </c>
      <c r="F133" s="235" t="s">
        <v>215</v>
      </c>
      <c r="G133" s="232"/>
      <c r="H133" s="236">
        <v>23</v>
      </c>
      <c r="I133" s="237"/>
      <c r="J133" s="232"/>
      <c r="K133" s="232"/>
      <c r="L133" s="238"/>
      <c r="M133" s="239"/>
      <c r="N133" s="240"/>
      <c r="O133" s="240"/>
      <c r="P133" s="240"/>
      <c r="Q133" s="240"/>
      <c r="R133" s="240"/>
      <c r="S133" s="240"/>
      <c r="T133" s="241"/>
      <c r="U133" s="13"/>
      <c r="V133" s="13"/>
      <c r="W133" s="13"/>
      <c r="X133" s="13"/>
      <c r="Y133" s="13"/>
      <c r="Z133" s="13"/>
      <c r="AA133" s="13"/>
      <c r="AB133" s="13"/>
      <c r="AC133" s="13"/>
      <c r="AD133" s="13"/>
      <c r="AE133" s="13"/>
      <c r="AT133" s="242" t="s">
        <v>152</v>
      </c>
      <c r="AU133" s="242" t="s">
        <v>91</v>
      </c>
      <c r="AV133" s="13" t="s">
        <v>91</v>
      </c>
      <c r="AW133" s="13" t="s">
        <v>41</v>
      </c>
      <c r="AX133" s="13" t="s">
        <v>81</v>
      </c>
      <c r="AY133" s="242" t="s">
        <v>142</v>
      </c>
    </row>
    <row r="134" s="2" customFormat="1" ht="36" customHeight="1">
      <c r="A134" s="38"/>
      <c r="B134" s="39"/>
      <c r="C134" s="218" t="s">
        <v>216</v>
      </c>
      <c r="D134" s="218" t="s">
        <v>145</v>
      </c>
      <c r="E134" s="219" t="s">
        <v>217</v>
      </c>
      <c r="F134" s="220" t="s">
        <v>218</v>
      </c>
      <c r="G134" s="221" t="s">
        <v>148</v>
      </c>
      <c r="H134" s="222">
        <v>7.6399999999999997</v>
      </c>
      <c r="I134" s="223"/>
      <c r="J134" s="224">
        <f>ROUND(I134*H134,2)</f>
        <v>0</v>
      </c>
      <c r="K134" s="220" t="s">
        <v>149</v>
      </c>
      <c r="L134" s="44"/>
      <c r="M134" s="225" t="s">
        <v>35</v>
      </c>
      <c r="N134" s="226" t="s">
        <v>52</v>
      </c>
      <c r="O134" s="84"/>
      <c r="P134" s="227">
        <f>O134*H134</f>
        <v>0</v>
      </c>
      <c r="Q134" s="227">
        <v>0</v>
      </c>
      <c r="R134" s="227">
        <f>Q134*H134</f>
        <v>0</v>
      </c>
      <c r="S134" s="227">
        <v>0.0112</v>
      </c>
      <c r="T134" s="228">
        <f>S134*H134</f>
        <v>0.085567999999999991</v>
      </c>
      <c r="U134" s="38"/>
      <c r="V134" s="38"/>
      <c r="W134" s="38"/>
      <c r="X134" s="38"/>
      <c r="Y134" s="38"/>
      <c r="Z134" s="38"/>
      <c r="AA134" s="38"/>
      <c r="AB134" s="38"/>
      <c r="AC134" s="38"/>
      <c r="AD134" s="38"/>
      <c r="AE134" s="38"/>
      <c r="AR134" s="229" t="s">
        <v>213</v>
      </c>
      <c r="AT134" s="229" t="s">
        <v>145</v>
      </c>
      <c r="AU134" s="229" t="s">
        <v>91</v>
      </c>
      <c r="AY134" s="16" t="s">
        <v>142</v>
      </c>
      <c r="BE134" s="230">
        <f>IF(N134="základní",J134,0)</f>
        <v>0</v>
      </c>
      <c r="BF134" s="230">
        <f>IF(N134="snížená",J134,0)</f>
        <v>0</v>
      </c>
      <c r="BG134" s="230">
        <f>IF(N134="zákl. přenesená",J134,0)</f>
        <v>0</v>
      </c>
      <c r="BH134" s="230">
        <f>IF(N134="sníž. přenesená",J134,0)</f>
        <v>0</v>
      </c>
      <c r="BI134" s="230">
        <f>IF(N134="nulová",J134,0)</f>
        <v>0</v>
      </c>
      <c r="BJ134" s="16" t="s">
        <v>89</v>
      </c>
      <c r="BK134" s="230">
        <f>ROUND(I134*H134,2)</f>
        <v>0</v>
      </c>
      <c r="BL134" s="16" t="s">
        <v>213</v>
      </c>
      <c r="BM134" s="229" t="s">
        <v>219</v>
      </c>
    </row>
    <row r="135" s="2" customFormat="1">
      <c r="A135" s="38"/>
      <c r="B135" s="39"/>
      <c r="C135" s="40"/>
      <c r="D135" s="233" t="s">
        <v>159</v>
      </c>
      <c r="E135" s="40"/>
      <c r="F135" s="243" t="s">
        <v>220</v>
      </c>
      <c r="G135" s="40"/>
      <c r="H135" s="40"/>
      <c r="I135" s="136"/>
      <c r="J135" s="40"/>
      <c r="K135" s="40"/>
      <c r="L135" s="44"/>
      <c r="M135" s="244"/>
      <c r="N135" s="245"/>
      <c r="O135" s="84"/>
      <c r="P135" s="84"/>
      <c r="Q135" s="84"/>
      <c r="R135" s="84"/>
      <c r="S135" s="84"/>
      <c r="T135" s="85"/>
      <c r="U135" s="38"/>
      <c r="V135" s="38"/>
      <c r="W135" s="38"/>
      <c r="X135" s="38"/>
      <c r="Y135" s="38"/>
      <c r="Z135" s="38"/>
      <c r="AA135" s="38"/>
      <c r="AB135" s="38"/>
      <c r="AC135" s="38"/>
      <c r="AD135" s="38"/>
      <c r="AE135" s="38"/>
      <c r="AT135" s="16" t="s">
        <v>159</v>
      </c>
      <c r="AU135" s="16" t="s">
        <v>91</v>
      </c>
    </row>
    <row r="136" s="13" customFormat="1">
      <c r="A136" s="13"/>
      <c r="B136" s="231"/>
      <c r="C136" s="232"/>
      <c r="D136" s="233" t="s">
        <v>152</v>
      </c>
      <c r="E136" s="234" t="s">
        <v>35</v>
      </c>
      <c r="F136" s="235" t="s">
        <v>221</v>
      </c>
      <c r="G136" s="232"/>
      <c r="H136" s="236">
        <v>7.6399999999999997</v>
      </c>
      <c r="I136" s="237"/>
      <c r="J136" s="232"/>
      <c r="K136" s="232"/>
      <c r="L136" s="238"/>
      <c r="M136" s="239"/>
      <c r="N136" s="240"/>
      <c r="O136" s="240"/>
      <c r="P136" s="240"/>
      <c r="Q136" s="240"/>
      <c r="R136" s="240"/>
      <c r="S136" s="240"/>
      <c r="T136" s="241"/>
      <c r="U136" s="13"/>
      <c r="V136" s="13"/>
      <c r="W136" s="13"/>
      <c r="X136" s="13"/>
      <c r="Y136" s="13"/>
      <c r="Z136" s="13"/>
      <c r="AA136" s="13"/>
      <c r="AB136" s="13"/>
      <c r="AC136" s="13"/>
      <c r="AD136" s="13"/>
      <c r="AE136" s="13"/>
      <c r="AT136" s="242" t="s">
        <v>152</v>
      </c>
      <c r="AU136" s="242" t="s">
        <v>91</v>
      </c>
      <c r="AV136" s="13" t="s">
        <v>91</v>
      </c>
      <c r="AW136" s="13" t="s">
        <v>41</v>
      </c>
      <c r="AX136" s="13" t="s">
        <v>81</v>
      </c>
      <c r="AY136" s="242" t="s">
        <v>142</v>
      </c>
    </row>
    <row r="137" s="2" customFormat="1" ht="36" customHeight="1">
      <c r="A137" s="38"/>
      <c r="B137" s="39"/>
      <c r="C137" s="218" t="s">
        <v>222</v>
      </c>
      <c r="D137" s="218" t="s">
        <v>145</v>
      </c>
      <c r="E137" s="219" t="s">
        <v>223</v>
      </c>
      <c r="F137" s="220" t="s">
        <v>224</v>
      </c>
      <c r="G137" s="221" t="s">
        <v>148</v>
      </c>
      <c r="H137" s="222">
        <v>25.437999999999999</v>
      </c>
      <c r="I137" s="223"/>
      <c r="J137" s="224">
        <f>ROUND(I137*H137,2)</f>
        <v>0</v>
      </c>
      <c r="K137" s="220" t="s">
        <v>149</v>
      </c>
      <c r="L137" s="44"/>
      <c r="M137" s="225" t="s">
        <v>35</v>
      </c>
      <c r="N137" s="226" t="s">
        <v>52</v>
      </c>
      <c r="O137" s="84"/>
      <c r="P137" s="227">
        <f>O137*H137</f>
        <v>0</v>
      </c>
      <c r="Q137" s="227">
        <v>0</v>
      </c>
      <c r="R137" s="227">
        <f>Q137*H137</f>
        <v>0</v>
      </c>
      <c r="S137" s="227">
        <v>0.0112</v>
      </c>
      <c r="T137" s="228">
        <f>S137*H137</f>
        <v>0.28490559999999998</v>
      </c>
      <c r="U137" s="38"/>
      <c r="V137" s="38"/>
      <c r="W137" s="38"/>
      <c r="X137" s="38"/>
      <c r="Y137" s="38"/>
      <c r="Z137" s="38"/>
      <c r="AA137" s="38"/>
      <c r="AB137" s="38"/>
      <c r="AC137" s="38"/>
      <c r="AD137" s="38"/>
      <c r="AE137" s="38"/>
      <c r="AR137" s="229" t="s">
        <v>213</v>
      </c>
      <c r="AT137" s="229" t="s">
        <v>145</v>
      </c>
      <c r="AU137" s="229" t="s">
        <v>91</v>
      </c>
      <c r="AY137" s="16" t="s">
        <v>142</v>
      </c>
      <c r="BE137" s="230">
        <f>IF(N137="základní",J137,0)</f>
        <v>0</v>
      </c>
      <c r="BF137" s="230">
        <f>IF(N137="snížená",J137,0)</f>
        <v>0</v>
      </c>
      <c r="BG137" s="230">
        <f>IF(N137="zákl. přenesená",J137,0)</f>
        <v>0</v>
      </c>
      <c r="BH137" s="230">
        <f>IF(N137="sníž. přenesená",J137,0)</f>
        <v>0</v>
      </c>
      <c r="BI137" s="230">
        <f>IF(N137="nulová",J137,0)</f>
        <v>0</v>
      </c>
      <c r="BJ137" s="16" t="s">
        <v>89</v>
      </c>
      <c r="BK137" s="230">
        <f>ROUND(I137*H137,2)</f>
        <v>0</v>
      </c>
      <c r="BL137" s="16" t="s">
        <v>213</v>
      </c>
      <c r="BM137" s="229" t="s">
        <v>225</v>
      </c>
    </row>
    <row r="138" s="2" customFormat="1">
      <c r="A138" s="38"/>
      <c r="B138" s="39"/>
      <c r="C138" s="40"/>
      <c r="D138" s="233" t="s">
        <v>159</v>
      </c>
      <c r="E138" s="40"/>
      <c r="F138" s="243" t="s">
        <v>226</v>
      </c>
      <c r="G138" s="40"/>
      <c r="H138" s="40"/>
      <c r="I138" s="136"/>
      <c r="J138" s="40"/>
      <c r="K138" s="40"/>
      <c r="L138" s="44"/>
      <c r="M138" s="244"/>
      <c r="N138" s="245"/>
      <c r="O138" s="84"/>
      <c r="P138" s="84"/>
      <c r="Q138" s="84"/>
      <c r="R138" s="84"/>
      <c r="S138" s="84"/>
      <c r="T138" s="85"/>
      <c r="U138" s="38"/>
      <c r="V138" s="38"/>
      <c r="W138" s="38"/>
      <c r="X138" s="38"/>
      <c r="Y138" s="38"/>
      <c r="Z138" s="38"/>
      <c r="AA138" s="38"/>
      <c r="AB138" s="38"/>
      <c r="AC138" s="38"/>
      <c r="AD138" s="38"/>
      <c r="AE138" s="38"/>
      <c r="AT138" s="16" t="s">
        <v>159</v>
      </c>
      <c r="AU138" s="16" t="s">
        <v>91</v>
      </c>
    </row>
    <row r="139" s="13" customFormat="1">
      <c r="A139" s="13"/>
      <c r="B139" s="231"/>
      <c r="C139" s="232"/>
      <c r="D139" s="233" t="s">
        <v>152</v>
      </c>
      <c r="E139" s="234" t="s">
        <v>35</v>
      </c>
      <c r="F139" s="235" t="s">
        <v>227</v>
      </c>
      <c r="G139" s="232"/>
      <c r="H139" s="236">
        <v>25.437999999999999</v>
      </c>
      <c r="I139" s="237"/>
      <c r="J139" s="232"/>
      <c r="K139" s="232"/>
      <c r="L139" s="238"/>
      <c r="M139" s="239"/>
      <c r="N139" s="240"/>
      <c r="O139" s="240"/>
      <c r="P139" s="240"/>
      <c r="Q139" s="240"/>
      <c r="R139" s="240"/>
      <c r="S139" s="240"/>
      <c r="T139" s="241"/>
      <c r="U139" s="13"/>
      <c r="V139" s="13"/>
      <c r="W139" s="13"/>
      <c r="X139" s="13"/>
      <c r="Y139" s="13"/>
      <c r="Z139" s="13"/>
      <c r="AA139" s="13"/>
      <c r="AB139" s="13"/>
      <c r="AC139" s="13"/>
      <c r="AD139" s="13"/>
      <c r="AE139" s="13"/>
      <c r="AT139" s="242" t="s">
        <v>152</v>
      </c>
      <c r="AU139" s="242" t="s">
        <v>91</v>
      </c>
      <c r="AV139" s="13" t="s">
        <v>91</v>
      </c>
      <c r="AW139" s="13" t="s">
        <v>41</v>
      </c>
      <c r="AX139" s="13" t="s">
        <v>81</v>
      </c>
      <c r="AY139" s="242" t="s">
        <v>142</v>
      </c>
    </row>
    <row r="140" s="2" customFormat="1" ht="24" customHeight="1">
      <c r="A140" s="38"/>
      <c r="B140" s="39"/>
      <c r="C140" s="218" t="s">
        <v>228</v>
      </c>
      <c r="D140" s="218" t="s">
        <v>145</v>
      </c>
      <c r="E140" s="219" t="s">
        <v>229</v>
      </c>
      <c r="F140" s="220" t="s">
        <v>230</v>
      </c>
      <c r="G140" s="221" t="s">
        <v>148</v>
      </c>
      <c r="H140" s="222">
        <v>13.318</v>
      </c>
      <c r="I140" s="223"/>
      <c r="J140" s="224">
        <f>ROUND(I140*H140,2)</f>
        <v>0</v>
      </c>
      <c r="K140" s="220" t="s">
        <v>149</v>
      </c>
      <c r="L140" s="44"/>
      <c r="M140" s="225" t="s">
        <v>35</v>
      </c>
      <c r="N140" s="226" t="s">
        <v>52</v>
      </c>
      <c r="O140" s="84"/>
      <c r="P140" s="227">
        <f>O140*H140</f>
        <v>0</v>
      </c>
      <c r="Q140" s="227">
        <v>0</v>
      </c>
      <c r="R140" s="227">
        <f>Q140*H140</f>
        <v>0</v>
      </c>
      <c r="S140" s="227">
        <v>0.024649999999999998</v>
      </c>
      <c r="T140" s="228">
        <f>S140*H140</f>
        <v>0.32828869999999999</v>
      </c>
      <c r="U140" s="38"/>
      <c r="V140" s="38"/>
      <c r="W140" s="38"/>
      <c r="X140" s="38"/>
      <c r="Y140" s="38"/>
      <c r="Z140" s="38"/>
      <c r="AA140" s="38"/>
      <c r="AB140" s="38"/>
      <c r="AC140" s="38"/>
      <c r="AD140" s="38"/>
      <c r="AE140" s="38"/>
      <c r="AR140" s="229" t="s">
        <v>213</v>
      </c>
      <c r="AT140" s="229" t="s">
        <v>145</v>
      </c>
      <c r="AU140" s="229" t="s">
        <v>91</v>
      </c>
      <c r="AY140" s="16" t="s">
        <v>142</v>
      </c>
      <c r="BE140" s="230">
        <f>IF(N140="základní",J140,0)</f>
        <v>0</v>
      </c>
      <c r="BF140" s="230">
        <f>IF(N140="snížená",J140,0)</f>
        <v>0</v>
      </c>
      <c r="BG140" s="230">
        <f>IF(N140="zákl. přenesená",J140,0)</f>
        <v>0</v>
      </c>
      <c r="BH140" s="230">
        <f>IF(N140="sníž. přenesená",J140,0)</f>
        <v>0</v>
      </c>
      <c r="BI140" s="230">
        <f>IF(N140="nulová",J140,0)</f>
        <v>0</v>
      </c>
      <c r="BJ140" s="16" t="s">
        <v>89</v>
      </c>
      <c r="BK140" s="230">
        <f>ROUND(I140*H140,2)</f>
        <v>0</v>
      </c>
      <c r="BL140" s="16" t="s">
        <v>213</v>
      </c>
      <c r="BM140" s="229" t="s">
        <v>231</v>
      </c>
    </row>
    <row r="141" s="13" customFormat="1">
      <c r="A141" s="13"/>
      <c r="B141" s="231"/>
      <c r="C141" s="232"/>
      <c r="D141" s="233" t="s">
        <v>152</v>
      </c>
      <c r="E141" s="234" t="s">
        <v>35</v>
      </c>
      <c r="F141" s="235" t="s">
        <v>232</v>
      </c>
      <c r="G141" s="232"/>
      <c r="H141" s="236">
        <v>13.318</v>
      </c>
      <c r="I141" s="237"/>
      <c r="J141" s="232"/>
      <c r="K141" s="232"/>
      <c r="L141" s="238"/>
      <c r="M141" s="239"/>
      <c r="N141" s="240"/>
      <c r="O141" s="240"/>
      <c r="P141" s="240"/>
      <c r="Q141" s="240"/>
      <c r="R141" s="240"/>
      <c r="S141" s="240"/>
      <c r="T141" s="241"/>
      <c r="U141" s="13"/>
      <c r="V141" s="13"/>
      <c r="W141" s="13"/>
      <c r="X141" s="13"/>
      <c r="Y141" s="13"/>
      <c r="Z141" s="13"/>
      <c r="AA141" s="13"/>
      <c r="AB141" s="13"/>
      <c r="AC141" s="13"/>
      <c r="AD141" s="13"/>
      <c r="AE141" s="13"/>
      <c r="AT141" s="242" t="s">
        <v>152</v>
      </c>
      <c r="AU141" s="242" t="s">
        <v>91</v>
      </c>
      <c r="AV141" s="13" t="s">
        <v>91</v>
      </c>
      <c r="AW141" s="13" t="s">
        <v>41</v>
      </c>
      <c r="AX141" s="13" t="s">
        <v>81</v>
      </c>
      <c r="AY141" s="242" t="s">
        <v>142</v>
      </c>
    </row>
    <row r="142" s="2" customFormat="1" ht="24" customHeight="1">
      <c r="A142" s="38"/>
      <c r="B142" s="39"/>
      <c r="C142" s="218" t="s">
        <v>8</v>
      </c>
      <c r="D142" s="218" t="s">
        <v>145</v>
      </c>
      <c r="E142" s="219" t="s">
        <v>233</v>
      </c>
      <c r="F142" s="220" t="s">
        <v>234</v>
      </c>
      <c r="G142" s="221" t="s">
        <v>148</v>
      </c>
      <c r="H142" s="222">
        <v>13.318</v>
      </c>
      <c r="I142" s="223"/>
      <c r="J142" s="224">
        <f>ROUND(I142*H142,2)</f>
        <v>0</v>
      </c>
      <c r="K142" s="220" t="s">
        <v>149</v>
      </c>
      <c r="L142" s="44"/>
      <c r="M142" s="225" t="s">
        <v>35</v>
      </c>
      <c r="N142" s="226" t="s">
        <v>52</v>
      </c>
      <c r="O142" s="84"/>
      <c r="P142" s="227">
        <f>O142*H142</f>
        <v>0</v>
      </c>
      <c r="Q142" s="227">
        <v>0</v>
      </c>
      <c r="R142" s="227">
        <f>Q142*H142</f>
        <v>0</v>
      </c>
      <c r="S142" s="227">
        <v>0.0080000000000000002</v>
      </c>
      <c r="T142" s="228">
        <f>S142*H142</f>
        <v>0.106544</v>
      </c>
      <c r="U142" s="38"/>
      <c r="V142" s="38"/>
      <c r="W142" s="38"/>
      <c r="X142" s="38"/>
      <c r="Y142" s="38"/>
      <c r="Z142" s="38"/>
      <c r="AA142" s="38"/>
      <c r="AB142" s="38"/>
      <c r="AC142" s="38"/>
      <c r="AD142" s="38"/>
      <c r="AE142" s="38"/>
      <c r="AR142" s="229" t="s">
        <v>213</v>
      </c>
      <c r="AT142" s="229" t="s">
        <v>145</v>
      </c>
      <c r="AU142" s="229" t="s">
        <v>91</v>
      </c>
      <c r="AY142" s="16" t="s">
        <v>142</v>
      </c>
      <c r="BE142" s="230">
        <f>IF(N142="základní",J142,0)</f>
        <v>0</v>
      </c>
      <c r="BF142" s="230">
        <f>IF(N142="snížená",J142,0)</f>
        <v>0</v>
      </c>
      <c r="BG142" s="230">
        <f>IF(N142="zákl. přenesená",J142,0)</f>
        <v>0</v>
      </c>
      <c r="BH142" s="230">
        <f>IF(N142="sníž. přenesená",J142,0)</f>
        <v>0</v>
      </c>
      <c r="BI142" s="230">
        <f>IF(N142="nulová",J142,0)</f>
        <v>0</v>
      </c>
      <c r="BJ142" s="16" t="s">
        <v>89</v>
      </c>
      <c r="BK142" s="230">
        <f>ROUND(I142*H142,2)</f>
        <v>0</v>
      </c>
      <c r="BL142" s="16" t="s">
        <v>213</v>
      </c>
      <c r="BM142" s="229" t="s">
        <v>235</v>
      </c>
    </row>
    <row r="143" s="13" customFormat="1">
      <c r="A143" s="13"/>
      <c r="B143" s="231"/>
      <c r="C143" s="232"/>
      <c r="D143" s="233" t="s">
        <v>152</v>
      </c>
      <c r="E143" s="234" t="s">
        <v>35</v>
      </c>
      <c r="F143" s="235" t="s">
        <v>232</v>
      </c>
      <c r="G143" s="232"/>
      <c r="H143" s="236">
        <v>13.318</v>
      </c>
      <c r="I143" s="237"/>
      <c r="J143" s="232"/>
      <c r="K143" s="232"/>
      <c r="L143" s="238"/>
      <c r="M143" s="239"/>
      <c r="N143" s="240"/>
      <c r="O143" s="240"/>
      <c r="P143" s="240"/>
      <c r="Q143" s="240"/>
      <c r="R143" s="240"/>
      <c r="S143" s="240"/>
      <c r="T143" s="241"/>
      <c r="U143" s="13"/>
      <c r="V143" s="13"/>
      <c r="W143" s="13"/>
      <c r="X143" s="13"/>
      <c r="Y143" s="13"/>
      <c r="Z143" s="13"/>
      <c r="AA143" s="13"/>
      <c r="AB143" s="13"/>
      <c r="AC143" s="13"/>
      <c r="AD143" s="13"/>
      <c r="AE143" s="13"/>
      <c r="AT143" s="242" t="s">
        <v>152</v>
      </c>
      <c r="AU143" s="242" t="s">
        <v>91</v>
      </c>
      <c r="AV143" s="13" t="s">
        <v>91</v>
      </c>
      <c r="AW143" s="13" t="s">
        <v>41</v>
      </c>
      <c r="AX143" s="13" t="s">
        <v>81</v>
      </c>
      <c r="AY143" s="242" t="s">
        <v>142</v>
      </c>
    </row>
    <row r="144" s="2" customFormat="1" ht="16.5" customHeight="1">
      <c r="A144" s="38"/>
      <c r="B144" s="39"/>
      <c r="C144" s="218" t="s">
        <v>213</v>
      </c>
      <c r="D144" s="218" t="s">
        <v>145</v>
      </c>
      <c r="E144" s="219" t="s">
        <v>236</v>
      </c>
      <c r="F144" s="220" t="s">
        <v>237</v>
      </c>
      <c r="G144" s="221" t="s">
        <v>148</v>
      </c>
      <c r="H144" s="222">
        <v>9.3439999999999994</v>
      </c>
      <c r="I144" s="223"/>
      <c r="J144" s="224">
        <f>ROUND(I144*H144,2)</f>
        <v>0</v>
      </c>
      <c r="K144" s="220" t="s">
        <v>149</v>
      </c>
      <c r="L144" s="44"/>
      <c r="M144" s="225" t="s">
        <v>35</v>
      </c>
      <c r="N144" s="226" t="s">
        <v>52</v>
      </c>
      <c r="O144" s="84"/>
      <c r="P144" s="227">
        <f>O144*H144</f>
        <v>0</v>
      </c>
      <c r="Q144" s="227">
        <v>0</v>
      </c>
      <c r="R144" s="227">
        <f>Q144*H144</f>
        <v>0</v>
      </c>
      <c r="S144" s="227">
        <v>0.033000000000000002</v>
      </c>
      <c r="T144" s="228">
        <f>S144*H144</f>
        <v>0.30835200000000001</v>
      </c>
      <c r="U144" s="38"/>
      <c r="V144" s="38"/>
      <c r="W144" s="38"/>
      <c r="X144" s="38"/>
      <c r="Y144" s="38"/>
      <c r="Z144" s="38"/>
      <c r="AA144" s="38"/>
      <c r="AB144" s="38"/>
      <c r="AC144" s="38"/>
      <c r="AD144" s="38"/>
      <c r="AE144" s="38"/>
      <c r="AR144" s="229" t="s">
        <v>213</v>
      </c>
      <c r="AT144" s="229" t="s">
        <v>145</v>
      </c>
      <c r="AU144" s="229" t="s">
        <v>91</v>
      </c>
      <c r="AY144" s="16" t="s">
        <v>142</v>
      </c>
      <c r="BE144" s="230">
        <f>IF(N144="základní",J144,0)</f>
        <v>0</v>
      </c>
      <c r="BF144" s="230">
        <f>IF(N144="snížená",J144,0)</f>
        <v>0</v>
      </c>
      <c r="BG144" s="230">
        <f>IF(N144="zákl. přenesená",J144,0)</f>
        <v>0</v>
      </c>
      <c r="BH144" s="230">
        <f>IF(N144="sníž. přenesená",J144,0)</f>
        <v>0</v>
      </c>
      <c r="BI144" s="230">
        <f>IF(N144="nulová",J144,0)</f>
        <v>0</v>
      </c>
      <c r="BJ144" s="16" t="s">
        <v>89</v>
      </c>
      <c r="BK144" s="230">
        <f>ROUND(I144*H144,2)</f>
        <v>0</v>
      </c>
      <c r="BL144" s="16" t="s">
        <v>213</v>
      </c>
      <c r="BM144" s="229" t="s">
        <v>238</v>
      </c>
    </row>
    <row r="145" s="13" customFormat="1">
      <c r="A145" s="13"/>
      <c r="B145" s="231"/>
      <c r="C145" s="232"/>
      <c r="D145" s="233" t="s">
        <v>152</v>
      </c>
      <c r="E145" s="234" t="s">
        <v>35</v>
      </c>
      <c r="F145" s="235" t="s">
        <v>239</v>
      </c>
      <c r="G145" s="232"/>
      <c r="H145" s="236">
        <v>9.3439999999999994</v>
      </c>
      <c r="I145" s="237"/>
      <c r="J145" s="232"/>
      <c r="K145" s="232"/>
      <c r="L145" s="238"/>
      <c r="M145" s="239"/>
      <c r="N145" s="240"/>
      <c r="O145" s="240"/>
      <c r="P145" s="240"/>
      <c r="Q145" s="240"/>
      <c r="R145" s="240"/>
      <c r="S145" s="240"/>
      <c r="T145" s="241"/>
      <c r="U145" s="13"/>
      <c r="V145" s="13"/>
      <c r="W145" s="13"/>
      <c r="X145" s="13"/>
      <c r="Y145" s="13"/>
      <c r="Z145" s="13"/>
      <c r="AA145" s="13"/>
      <c r="AB145" s="13"/>
      <c r="AC145" s="13"/>
      <c r="AD145" s="13"/>
      <c r="AE145" s="13"/>
      <c r="AT145" s="242" t="s">
        <v>152</v>
      </c>
      <c r="AU145" s="242" t="s">
        <v>91</v>
      </c>
      <c r="AV145" s="13" t="s">
        <v>91</v>
      </c>
      <c r="AW145" s="13" t="s">
        <v>41</v>
      </c>
      <c r="AX145" s="13" t="s">
        <v>81</v>
      </c>
      <c r="AY145" s="242" t="s">
        <v>142</v>
      </c>
    </row>
    <row r="146" s="2" customFormat="1" ht="24" customHeight="1">
      <c r="A146" s="38"/>
      <c r="B146" s="39"/>
      <c r="C146" s="218" t="s">
        <v>240</v>
      </c>
      <c r="D146" s="218" t="s">
        <v>145</v>
      </c>
      <c r="E146" s="219" t="s">
        <v>241</v>
      </c>
      <c r="F146" s="220" t="s">
        <v>242</v>
      </c>
      <c r="G146" s="221" t="s">
        <v>148</v>
      </c>
      <c r="H146" s="222">
        <v>290.44</v>
      </c>
      <c r="I146" s="223"/>
      <c r="J146" s="224">
        <f>ROUND(I146*H146,2)</f>
        <v>0</v>
      </c>
      <c r="K146" s="220" t="s">
        <v>149</v>
      </c>
      <c r="L146" s="44"/>
      <c r="M146" s="225" t="s">
        <v>35</v>
      </c>
      <c r="N146" s="226" t="s">
        <v>52</v>
      </c>
      <c r="O146" s="84"/>
      <c r="P146" s="227">
        <f>O146*H146</f>
        <v>0</v>
      </c>
      <c r="Q146" s="227">
        <v>0</v>
      </c>
      <c r="R146" s="227">
        <f>Q146*H146</f>
        <v>0</v>
      </c>
      <c r="S146" s="227">
        <v>0.0030000000000000001</v>
      </c>
      <c r="T146" s="228">
        <f>S146*H146</f>
        <v>0.87131999999999998</v>
      </c>
      <c r="U146" s="38"/>
      <c r="V146" s="38"/>
      <c r="W146" s="38"/>
      <c r="X146" s="38"/>
      <c r="Y146" s="38"/>
      <c r="Z146" s="38"/>
      <c r="AA146" s="38"/>
      <c r="AB146" s="38"/>
      <c r="AC146" s="38"/>
      <c r="AD146" s="38"/>
      <c r="AE146" s="38"/>
      <c r="AR146" s="229" t="s">
        <v>213</v>
      </c>
      <c r="AT146" s="229" t="s">
        <v>145</v>
      </c>
      <c r="AU146" s="229" t="s">
        <v>91</v>
      </c>
      <c r="AY146" s="16" t="s">
        <v>142</v>
      </c>
      <c r="BE146" s="230">
        <f>IF(N146="základní",J146,0)</f>
        <v>0</v>
      </c>
      <c r="BF146" s="230">
        <f>IF(N146="snížená",J146,0)</f>
        <v>0</v>
      </c>
      <c r="BG146" s="230">
        <f>IF(N146="zákl. přenesená",J146,0)</f>
        <v>0</v>
      </c>
      <c r="BH146" s="230">
        <f>IF(N146="sníž. přenesená",J146,0)</f>
        <v>0</v>
      </c>
      <c r="BI146" s="230">
        <f>IF(N146="nulová",J146,0)</f>
        <v>0</v>
      </c>
      <c r="BJ146" s="16" t="s">
        <v>89</v>
      </c>
      <c r="BK146" s="230">
        <f>ROUND(I146*H146,2)</f>
        <v>0</v>
      </c>
      <c r="BL146" s="16" t="s">
        <v>213</v>
      </c>
      <c r="BM146" s="229" t="s">
        <v>243</v>
      </c>
    </row>
    <row r="147" s="13" customFormat="1">
      <c r="A147" s="13"/>
      <c r="B147" s="231"/>
      <c r="C147" s="232"/>
      <c r="D147" s="233" t="s">
        <v>152</v>
      </c>
      <c r="E147" s="234" t="s">
        <v>35</v>
      </c>
      <c r="F147" s="235" t="s">
        <v>244</v>
      </c>
      <c r="G147" s="232"/>
      <c r="H147" s="236">
        <v>290.44</v>
      </c>
      <c r="I147" s="237"/>
      <c r="J147" s="232"/>
      <c r="K147" s="232"/>
      <c r="L147" s="238"/>
      <c r="M147" s="239"/>
      <c r="N147" s="240"/>
      <c r="O147" s="240"/>
      <c r="P147" s="240"/>
      <c r="Q147" s="240"/>
      <c r="R147" s="240"/>
      <c r="S147" s="240"/>
      <c r="T147" s="241"/>
      <c r="U147" s="13"/>
      <c r="V147" s="13"/>
      <c r="W147" s="13"/>
      <c r="X147" s="13"/>
      <c r="Y147" s="13"/>
      <c r="Z147" s="13"/>
      <c r="AA147" s="13"/>
      <c r="AB147" s="13"/>
      <c r="AC147" s="13"/>
      <c r="AD147" s="13"/>
      <c r="AE147" s="13"/>
      <c r="AT147" s="242" t="s">
        <v>152</v>
      </c>
      <c r="AU147" s="242" t="s">
        <v>91</v>
      </c>
      <c r="AV147" s="13" t="s">
        <v>91</v>
      </c>
      <c r="AW147" s="13" t="s">
        <v>41</v>
      </c>
      <c r="AX147" s="13" t="s">
        <v>81</v>
      </c>
      <c r="AY147" s="242" t="s">
        <v>142</v>
      </c>
    </row>
    <row r="148" s="2" customFormat="1" ht="24" customHeight="1">
      <c r="A148" s="38"/>
      <c r="B148" s="39"/>
      <c r="C148" s="218" t="s">
        <v>245</v>
      </c>
      <c r="D148" s="218" t="s">
        <v>145</v>
      </c>
      <c r="E148" s="219" t="s">
        <v>246</v>
      </c>
      <c r="F148" s="220" t="s">
        <v>247</v>
      </c>
      <c r="G148" s="221" t="s">
        <v>148</v>
      </c>
      <c r="H148" s="222">
        <v>9.3439999999999994</v>
      </c>
      <c r="I148" s="223"/>
      <c r="J148" s="224">
        <f>ROUND(I148*H148,2)</f>
        <v>0</v>
      </c>
      <c r="K148" s="220" t="s">
        <v>149</v>
      </c>
      <c r="L148" s="44"/>
      <c r="M148" s="225" t="s">
        <v>35</v>
      </c>
      <c r="N148" s="226" t="s">
        <v>52</v>
      </c>
      <c r="O148" s="84"/>
      <c r="P148" s="227">
        <f>O148*H148</f>
        <v>0</v>
      </c>
      <c r="Q148" s="227">
        <v>0</v>
      </c>
      <c r="R148" s="227">
        <f>Q148*H148</f>
        <v>0</v>
      </c>
      <c r="S148" s="227">
        <v>0.014</v>
      </c>
      <c r="T148" s="228">
        <f>S148*H148</f>
        <v>0.13081599999999999</v>
      </c>
      <c r="U148" s="38"/>
      <c r="V148" s="38"/>
      <c r="W148" s="38"/>
      <c r="X148" s="38"/>
      <c r="Y148" s="38"/>
      <c r="Z148" s="38"/>
      <c r="AA148" s="38"/>
      <c r="AB148" s="38"/>
      <c r="AC148" s="38"/>
      <c r="AD148" s="38"/>
      <c r="AE148" s="38"/>
      <c r="AR148" s="229" t="s">
        <v>213</v>
      </c>
      <c r="AT148" s="229" t="s">
        <v>145</v>
      </c>
      <c r="AU148" s="229" t="s">
        <v>91</v>
      </c>
      <c r="AY148" s="16" t="s">
        <v>142</v>
      </c>
      <c r="BE148" s="230">
        <f>IF(N148="základní",J148,0)</f>
        <v>0</v>
      </c>
      <c r="BF148" s="230">
        <f>IF(N148="snížená",J148,0)</f>
        <v>0</v>
      </c>
      <c r="BG148" s="230">
        <f>IF(N148="zákl. přenesená",J148,0)</f>
        <v>0</v>
      </c>
      <c r="BH148" s="230">
        <f>IF(N148="sníž. přenesená",J148,0)</f>
        <v>0</v>
      </c>
      <c r="BI148" s="230">
        <f>IF(N148="nulová",J148,0)</f>
        <v>0</v>
      </c>
      <c r="BJ148" s="16" t="s">
        <v>89</v>
      </c>
      <c r="BK148" s="230">
        <f>ROUND(I148*H148,2)</f>
        <v>0</v>
      </c>
      <c r="BL148" s="16" t="s">
        <v>213</v>
      </c>
      <c r="BM148" s="229" t="s">
        <v>248</v>
      </c>
    </row>
    <row r="149" s="13" customFormat="1">
      <c r="A149" s="13"/>
      <c r="B149" s="231"/>
      <c r="C149" s="232"/>
      <c r="D149" s="233" t="s">
        <v>152</v>
      </c>
      <c r="E149" s="234" t="s">
        <v>35</v>
      </c>
      <c r="F149" s="235" t="s">
        <v>249</v>
      </c>
      <c r="G149" s="232"/>
      <c r="H149" s="236">
        <v>9.3439999999999994</v>
      </c>
      <c r="I149" s="237"/>
      <c r="J149" s="232"/>
      <c r="K149" s="232"/>
      <c r="L149" s="238"/>
      <c r="M149" s="239"/>
      <c r="N149" s="240"/>
      <c r="O149" s="240"/>
      <c r="P149" s="240"/>
      <c r="Q149" s="240"/>
      <c r="R149" s="240"/>
      <c r="S149" s="240"/>
      <c r="T149" s="241"/>
      <c r="U149" s="13"/>
      <c r="V149" s="13"/>
      <c r="W149" s="13"/>
      <c r="X149" s="13"/>
      <c r="Y149" s="13"/>
      <c r="Z149" s="13"/>
      <c r="AA149" s="13"/>
      <c r="AB149" s="13"/>
      <c r="AC149" s="13"/>
      <c r="AD149" s="13"/>
      <c r="AE149" s="13"/>
      <c r="AT149" s="242" t="s">
        <v>152</v>
      </c>
      <c r="AU149" s="242" t="s">
        <v>91</v>
      </c>
      <c r="AV149" s="13" t="s">
        <v>91</v>
      </c>
      <c r="AW149" s="13" t="s">
        <v>41</v>
      </c>
      <c r="AX149" s="13" t="s">
        <v>81</v>
      </c>
      <c r="AY149" s="242" t="s">
        <v>142</v>
      </c>
    </row>
    <row r="150" s="12" customFormat="1" ht="22.8" customHeight="1">
      <c r="A150" s="12"/>
      <c r="B150" s="202"/>
      <c r="C150" s="203"/>
      <c r="D150" s="204" t="s">
        <v>80</v>
      </c>
      <c r="E150" s="216" t="s">
        <v>250</v>
      </c>
      <c r="F150" s="216" t="s">
        <v>251</v>
      </c>
      <c r="G150" s="203"/>
      <c r="H150" s="203"/>
      <c r="I150" s="206"/>
      <c r="J150" s="217">
        <f>BK150</f>
        <v>0</v>
      </c>
      <c r="K150" s="203"/>
      <c r="L150" s="208"/>
      <c r="M150" s="209"/>
      <c r="N150" s="210"/>
      <c r="O150" s="210"/>
      <c r="P150" s="211">
        <f>SUM(P151:P170)</f>
        <v>0</v>
      </c>
      <c r="Q150" s="210"/>
      <c r="R150" s="211">
        <f>SUM(R151:R170)</f>
        <v>0</v>
      </c>
      <c r="S150" s="210"/>
      <c r="T150" s="212">
        <f>SUM(T151:T170)</f>
        <v>0</v>
      </c>
      <c r="U150" s="12"/>
      <c r="V150" s="12"/>
      <c r="W150" s="12"/>
      <c r="X150" s="12"/>
      <c r="Y150" s="12"/>
      <c r="Z150" s="12"/>
      <c r="AA150" s="12"/>
      <c r="AB150" s="12"/>
      <c r="AC150" s="12"/>
      <c r="AD150" s="12"/>
      <c r="AE150" s="12"/>
      <c r="AR150" s="213" t="s">
        <v>89</v>
      </c>
      <c r="AT150" s="214" t="s">
        <v>80</v>
      </c>
      <c r="AU150" s="214" t="s">
        <v>89</v>
      </c>
      <c r="AY150" s="213" t="s">
        <v>142</v>
      </c>
      <c r="BK150" s="215">
        <f>SUM(BK151:BK170)</f>
        <v>0</v>
      </c>
    </row>
    <row r="151" s="2" customFormat="1" ht="36" customHeight="1">
      <c r="A151" s="38"/>
      <c r="B151" s="39"/>
      <c r="C151" s="218" t="s">
        <v>252</v>
      </c>
      <c r="D151" s="218" t="s">
        <v>145</v>
      </c>
      <c r="E151" s="219" t="s">
        <v>253</v>
      </c>
      <c r="F151" s="220" t="s">
        <v>254</v>
      </c>
      <c r="G151" s="221" t="s">
        <v>255</v>
      </c>
      <c r="H151" s="222">
        <v>7.2469999999999999</v>
      </c>
      <c r="I151" s="223"/>
      <c r="J151" s="224">
        <f>ROUND(I151*H151,2)</f>
        <v>0</v>
      </c>
      <c r="K151" s="220" t="s">
        <v>149</v>
      </c>
      <c r="L151" s="44"/>
      <c r="M151" s="225" t="s">
        <v>35</v>
      </c>
      <c r="N151" s="226" t="s">
        <v>52</v>
      </c>
      <c r="O151" s="84"/>
      <c r="P151" s="227">
        <f>O151*H151</f>
        <v>0</v>
      </c>
      <c r="Q151" s="227">
        <v>0</v>
      </c>
      <c r="R151" s="227">
        <f>Q151*H151</f>
        <v>0</v>
      </c>
      <c r="S151" s="227">
        <v>0</v>
      </c>
      <c r="T151" s="228">
        <f>S151*H151</f>
        <v>0</v>
      </c>
      <c r="U151" s="38"/>
      <c r="V151" s="38"/>
      <c r="W151" s="38"/>
      <c r="X151" s="38"/>
      <c r="Y151" s="38"/>
      <c r="Z151" s="38"/>
      <c r="AA151" s="38"/>
      <c r="AB151" s="38"/>
      <c r="AC151" s="38"/>
      <c r="AD151" s="38"/>
      <c r="AE151" s="38"/>
      <c r="AR151" s="229" t="s">
        <v>150</v>
      </c>
      <c r="AT151" s="229" t="s">
        <v>145</v>
      </c>
      <c r="AU151" s="229" t="s">
        <v>91</v>
      </c>
      <c r="AY151" s="16" t="s">
        <v>142</v>
      </c>
      <c r="BE151" s="230">
        <f>IF(N151="základní",J151,0)</f>
        <v>0</v>
      </c>
      <c r="BF151" s="230">
        <f>IF(N151="snížená",J151,0)</f>
        <v>0</v>
      </c>
      <c r="BG151" s="230">
        <f>IF(N151="zákl. přenesená",J151,0)</f>
        <v>0</v>
      </c>
      <c r="BH151" s="230">
        <f>IF(N151="sníž. přenesená",J151,0)</f>
        <v>0</v>
      </c>
      <c r="BI151" s="230">
        <f>IF(N151="nulová",J151,0)</f>
        <v>0</v>
      </c>
      <c r="BJ151" s="16" t="s">
        <v>89</v>
      </c>
      <c r="BK151" s="230">
        <f>ROUND(I151*H151,2)</f>
        <v>0</v>
      </c>
      <c r="BL151" s="16" t="s">
        <v>150</v>
      </c>
      <c r="BM151" s="229" t="s">
        <v>256</v>
      </c>
    </row>
    <row r="152" s="2" customFormat="1">
      <c r="A152" s="38"/>
      <c r="B152" s="39"/>
      <c r="C152" s="40"/>
      <c r="D152" s="233" t="s">
        <v>159</v>
      </c>
      <c r="E152" s="40"/>
      <c r="F152" s="243" t="s">
        <v>257</v>
      </c>
      <c r="G152" s="40"/>
      <c r="H152" s="40"/>
      <c r="I152" s="136"/>
      <c r="J152" s="40"/>
      <c r="K152" s="40"/>
      <c r="L152" s="44"/>
      <c r="M152" s="244"/>
      <c r="N152" s="245"/>
      <c r="O152" s="84"/>
      <c r="P152" s="84"/>
      <c r="Q152" s="84"/>
      <c r="R152" s="84"/>
      <c r="S152" s="84"/>
      <c r="T152" s="85"/>
      <c r="U152" s="38"/>
      <c r="V152" s="38"/>
      <c r="W152" s="38"/>
      <c r="X152" s="38"/>
      <c r="Y152" s="38"/>
      <c r="Z152" s="38"/>
      <c r="AA152" s="38"/>
      <c r="AB152" s="38"/>
      <c r="AC152" s="38"/>
      <c r="AD152" s="38"/>
      <c r="AE152" s="38"/>
      <c r="AT152" s="16" t="s">
        <v>159</v>
      </c>
      <c r="AU152" s="16" t="s">
        <v>91</v>
      </c>
    </row>
    <row r="153" s="2" customFormat="1" ht="24" customHeight="1">
      <c r="A153" s="38"/>
      <c r="B153" s="39"/>
      <c r="C153" s="218" t="s">
        <v>258</v>
      </c>
      <c r="D153" s="218" t="s">
        <v>145</v>
      </c>
      <c r="E153" s="219" t="s">
        <v>259</v>
      </c>
      <c r="F153" s="220" t="s">
        <v>260</v>
      </c>
      <c r="G153" s="221" t="s">
        <v>255</v>
      </c>
      <c r="H153" s="222">
        <v>7.2469999999999999</v>
      </c>
      <c r="I153" s="223"/>
      <c r="J153" s="224">
        <f>ROUND(I153*H153,2)</f>
        <v>0</v>
      </c>
      <c r="K153" s="220" t="s">
        <v>149</v>
      </c>
      <c r="L153" s="44"/>
      <c r="M153" s="225" t="s">
        <v>35</v>
      </c>
      <c r="N153" s="226" t="s">
        <v>52</v>
      </c>
      <c r="O153" s="84"/>
      <c r="P153" s="227">
        <f>O153*H153</f>
        <v>0</v>
      </c>
      <c r="Q153" s="227">
        <v>0</v>
      </c>
      <c r="R153" s="227">
        <f>Q153*H153</f>
        <v>0</v>
      </c>
      <c r="S153" s="227">
        <v>0</v>
      </c>
      <c r="T153" s="228">
        <f>S153*H153</f>
        <v>0</v>
      </c>
      <c r="U153" s="38"/>
      <c r="V153" s="38"/>
      <c r="W153" s="38"/>
      <c r="X153" s="38"/>
      <c r="Y153" s="38"/>
      <c r="Z153" s="38"/>
      <c r="AA153" s="38"/>
      <c r="AB153" s="38"/>
      <c r="AC153" s="38"/>
      <c r="AD153" s="38"/>
      <c r="AE153" s="38"/>
      <c r="AR153" s="229" t="s">
        <v>150</v>
      </c>
      <c r="AT153" s="229" t="s">
        <v>145</v>
      </c>
      <c r="AU153" s="229" t="s">
        <v>91</v>
      </c>
      <c r="AY153" s="16" t="s">
        <v>142</v>
      </c>
      <c r="BE153" s="230">
        <f>IF(N153="základní",J153,0)</f>
        <v>0</v>
      </c>
      <c r="BF153" s="230">
        <f>IF(N153="snížená",J153,0)</f>
        <v>0</v>
      </c>
      <c r="BG153" s="230">
        <f>IF(N153="zákl. přenesená",J153,0)</f>
        <v>0</v>
      </c>
      <c r="BH153" s="230">
        <f>IF(N153="sníž. přenesená",J153,0)</f>
        <v>0</v>
      </c>
      <c r="BI153" s="230">
        <f>IF(N153="nulová",J153,0)</f>
        <v>0</v>
      </c>
      <c r="BJ153" s="16" t="s">
        <v>89</v>
      </c>
      <c r="BK153" s="230">
        <f>ROUND(I153*H153,2)</f>
        <v>0</v>
      </c>
      <c r="BL153" s="16" t="s">
        <v>150</v>
      </c>
      <c r="BM153" s="229" t="s">
        <v>261</v>
      </c>
    </row>
    <row r="154" s="2" customFormat="1">
      <c r="A154" s="38"/>
      <c r="B154" s="39"/>
      <c r="C154" s="40"/>
      <c r="D154" s="233" t="s">
        <v>159</v>
      </c>
      <c r="E154" s="40"/>
      <c r="F154" s="243" t="s">
        <v>262</v>
      </c>
      <c r="G154" s="40"/>
      <c r="H154" s="40"/>
      <c r="I154" s="136"/>
      <c r="J154" s="40"/>
      <c r="K154" s="40"/>
      <c r="L154" s="44"/>
      <c r="M154" s="244"/>
      <c r="N154" s="245"/>
      <c r="O154" s="84"/>
      <c r="P154" s="84"/>
      <c r="Q154" s="84"/>
      <c r="R154" s="84"/>
      <c r="S154" s="84"/>
      <c r="T154" s="85"/>
      <c r="U154" s="38"/>
      <c r="V154" s="38"/>
      <c r="W154" s="38"/>
      <c r="X154" s="38"/>
      <c r="Y154" s="38"/>
      <c r="Z154" s="38"/>
      <c r="AA154" s="38"/>
      <c r="AB154" s="38"/>
      <c r="AC154" s="38"/>
      <c r="AD154" s="38"/>
      <c r="AE154" s="38"/>
      <c r="AT154" s="16" t="s">
        <v>159</v>
      </c>
      <c r="AU154" s="16" t="s">
        <v>91</v>
      </c>
    </row>
    <row r="155" s="2" customFormat="1" ht="36" customHeight="1">
      <c r="A155" s="38"/>
      <c r="B155" s="39"/>
      <c r="C155" s="218" t="s">
        <v>7</v>
      </c>
      <c r="D155" s="218" t="s">
        <v>145</v>
      </c>
      <c r="E155" s="219" t="s">
        <v>263</v>
      </c>
      <c r="F155" s="220" t="s">
        <v>264</v>
      </c>
      <c r="G155" s="221" t="s">
        <v>255</v>
      </c>
      <c r="H155" s="222">
        <v>137.69300000000001</v>
      </c>
      <c r="I155" s="223"/>
      <c r="J155" s="224">
        <f>ROUND(I155*H155,2)</f>
        <v>0</v>
      </c>
      <c r="K155" s="220" t="s">
        <v>149</v>
      </c>
      <c r="L155" s="44"/>
      <c r="M155" s="225" t="s">
        <v>35</v>
      </c>
      <c r="N155" s="226" t="s">
        <v>52</v>
      </c>
      <c r="O155" s="84"/>
      <c r="P155" s="227">
        <f>O155*H155</f>
        <v>0</v>
      </c>
      <c r="Q155" s="227">
        <v>0</v>
      </c>
      <c r="R155" s="227">
        <f>Q155*H155</f>
        <v>0</v>
      </c>
      <c r="S155" s="227">
        <v>0</v>
      </c>
      <c r="T155" s="228">
        <f>S155*H155</f>
        <v>0</v>
      </c>
      <c r="U155" s="38"/>
      <c r="V155" s="38"/>
      <c r="W155" s="38"/>
      <c r="X155" s="38"/>
      <c r="Y155" s="38"/>
      <c r="Z155" s="38"/>
      <c r="AA155" s="38"/>
      <c r="AB155" s="38"/>
      <c r="AC155" s="38"/>
      <c r="AD155" s="38"/>
      <c r="AE155" s="38"/>
      <c r="AR155" s="229" t="s">
        <v>150</v>
      </c>
      <c r="AT155" s="229" t="s">
        <v>145</v>
      </c>
      <c r="AU155" s="229" t="s">
        <v>91</v>
      </c>
      <c r="AY155" s="16" t="s">
        <v>142</v>
      </c>
      <c r="BE155" s="230">
        <f>IF(N155="základní",J155,0)</f>
        <v>0</v>
      </c>
      <c r="BF155" s="230">
        <f>IF(N155="snížená",J155,0)</f>
        <v>0</v>
      </c>
      <c r="BG155" s="230">
        <f>IF(N155="zákl. přenesená",J155,0)</f>
        <v>0</v>
      </c>
      <c r="BH155" s="230">
        <f>IF(N155="sníž. přenesená",J155,0)</f>
        <v>0</v>
      </c>
      <c r="BI155" s="230">
        <f>IF(N155="nulová",J155,0)</f>
        <v>0</v>
      </c>
      <c r="BJ155" s="16" t="s">
        <v>89</v>
      </c>
      <c r="BK155" s="230">
        <f>ROUND(I155*H155,2)</f>
        <v>0</v>
      </c>
      <c r="BL155" s="16" t="s">
        <v>150</v>
      </c>
      <c r="BM155" s="229" t="s">
        <v>265</v>
      </c>
    </row>
    <row r="156" s="2" customFormat="1">
      <c r="A156" s="38"/>
      <c r="B156" s="39"/>
      <c r="C156" s="40"/>
      <c r="D156" s="233" t="s">
        <v>159</v>
      </c>
      <c r="E156" s="40"/>
      <c r="F156" s="243" t="s">
        <v>262</v>
      </c>
      <c r="G156" s="40"/>
      <c r="H156" s="40"/>
      <c r="I156" s="136"/>
      <c r="J156" s="40"/>
      <c r="K156" s="40"/>
      <c r="L156" s="44"/>
      <c r="M156" s="244"/>
      <c r="N156" s="245"/>
      <c r="O156" s="84"/>
      <c r="P156" s="84"/>
      <c r="Q156" s="84"/>
      <c r="R156" s="84"/>
      <c r="S156" s="84"/>
      <c r="T156" s="85"/>
      <c r="U156" s="38"/>
      <c r="V156" s="38"/>
      <c r="W156" s="38"/>
      <c r="X156" s="38"/>
      <c r="Y156" s="38"/>
      <c r="Z156" s="38"/>
      <c r="AA156" s="38"/>
      <c r="AB156" s="38"/>
      <c r="AC156" s="38"/>
      <c r="AD156" s="38"/>
      <c r="AE156" s="38"/>
      <c r="AT156" s="16" t="s">
        <v>159</v>
      </c>
      <c r="AU156" s="16" t="s">
        <v>91</v>
      </c>
    </row>
    <row r="157" s="2" customFormat="1">
      <c r="A157" s="38"/>
      <c r="B157" s="39"/>
      <c r="C157" s="40"/>
      <c r="D157" s="233" t="s">
        <v>266</v>
      </c>
      <c r="E157" s="40"/>
      <c r="F157" s="243" t="s">
        <v>267</v>
      </c>
      <c r="G157" s="40"/>
      <c r="H157" s="40"/>
      <c r="I157" s="136"/>
      <c r="J157" s="40"/>
      <c r="K157" s="40"/>
      <c r="L157" s="44"/>
      <c r="M157" s="244"/>
      <c r="N157" s="245"/>
      <c r="O157" s="84"/>
      <c r="P157" s="84"/>
      <c r="Q157" s="84"/>
      <c r="R157" s="84"/>
      <c r="S157" s="84"/>
      <c r="T157" s="85"/>
      <c r="U157" s="38"/>
      <c r="V157" s="38"/>
      <c r="W157" s="38"/>
      <c r="X157" s="38"/>
      <c r="Y157" s="38"/>
      <c r="Z157" s="38"/>
      <c r="AA157" s="38"/>
      <c r="AB157" s="38"/>
      <c r="AC157" s="38"/>
      <c r="AD157" s="38"/>
      <c r="AE157" s="38"/>
      <c r="AT157" s="16" t="s">
        <v>266</v>
      </c>
      <c r="AU157" s="16" t="s">
        <v>91</v>
      </c>
    </row>
    <row r="158" s="13" customFormat="1">
      <c r="A158" s="13"/>
      <c r="B158" s="231"/>
      <c r="C158" s="232"/>
      <c r="D158" s="233" t="s">
        <v>152</v>
      </c>
      <c r="E158" s="232"/>
      <c r="F158" s="235" t="s">
        <v>268</v>
      </c>
      <c r="G158" s="232"/>
      <c r="H158" s="236">
        <v>137.69300000000001</v>
      </c>
      <c r="I158" s="237"/>
      <c r="J158" s="232"/>
      <c r="K158" s="232"/>
      <c r="L158" s="238"/>
      <c r="M158" s="239"/>
      <c r="N158" s="240"/>
      <c r="O158" s="240"/>
      <c r="P158" s="240"/>
      <c r="Q158" s="240"/>
      <c r="R158" s="240"/>
      <c r="S158" s="240"/>
      <c r="T158" s="241"/>
      <c r="U158" s="13"/>
      <c r="V158" s="13"/>
      <c r="W158" s="13"/>
      <c r="X158" s="13"/>
      <c r="Y158" s="13"/>
      <c r="Z158" s="13"/>
      <c r="AA158" s="13"/>
      <c r="AB158" s="13"/>
      <c r="AC158" s="13"/>
      <c r="AD158" s="13"/>
      <c r="AE158" s="13"/>
      <c r="AT158" s="242" t="s">
        <v>152</v>
      </c>
      <c r="AU158" s="242" t="s">
        <v>91</v>
      </c>
      <c r="AV158" s="13" t="s">
        <v>91</v>
      </c>
      <c r="AW158" s="13" t="s">
        <v>4</v>
      </c>
      <c r="AX158" s="13" t="s">
        <v>89</v>
      </c>
      <c r="AY158" s="242" t="s">
        <v>142</v>
      </c>
    </row>
    <row r="159" s="2" customFormat="1" ht="36" customHeight="1">
      <c r="A159" s="38"/>
      <c r="B159" s="39"/>
      <c r="C159" s="218" t="s">
        <v>269</v>
      </c>
      <c r="D159" s="218" t="s">
        <v>145</v>
      </c>
      <c r="E159" s="219" t="s">
        <v>270</v>
      </c>
      <c r="F159" s="220" t="s">
        <v>271</v>
      </c>
      <c r="G159" s="221" t="s">
        <v>255</v>
      </c>
      <c r="H159" s="222">
        <v>5.1200000000000001</v>
      </c>
      <c r="I159" s="223"/>
      <c r="J159" s="224">
        <f>ROUND(I159*H159,2)</f>
        <v>0</v>
      </c>
      <c r="K159" s="220" t="s">
        <v>149</v>
      </c>
      <c r="L159" s="44"/>
      <c r="M159" s="225" t="s">
        <v>35</v>
      </c>
      <c r="N159" s="226" t="s">
        <v>52</v>
      </c>
      <c r="O159" s="84"/>
      <c r="P159" s="227">
        <f>O159*H159</f>
        <v>0</v>
      </c>
      <c r="Q159" s="227">
        <v>0</v>
      </c>
      <c r="R159" s="227">
        <f>Q159*H159</f>
        <v>0</v>
      </c>
      <c r="S159" s="227">
        <v>0</v>
      </c>
      <c r="T159" s="228">
        <f>S159*H159</f>
        <v>0</v>
      </c>
      <c r="U159" s="38"/>
      <c r="V159" s="38"/>
      <c r="W159" s="38"/>
      <c r="X159" s="38"/>
      <c r="Y159" s="38"/>
      <c r="Z159" s="38"/>
      <c r="AA159" s="38"/>
      <c r="AB159" s="38"/>
      <c r="AC159" s="38"/>
      <c r="AD159" s="38"/>
      <c r="AE159" s="38"/>
      <c r="AR159" s="229" t="s">
        <v>150</v>
      </c>
      <c r="AT159" s="229" t="s">
        <v>145</v>
      </c>
      <c r="AU159" s="229" t="s">
        <v>91</v>
      </c>
      <c r="AY159" s="16" t="s">
        <v>142</v>
      </c>
      <c r="BE159" s="230">
        <f>IF(N159="základní",J159,0)</f>
        <v>0</v>
      </c>
      <c r="BF159" s="230">
        <f>IF(N159="snížená",J159,0)</f>
        <v>0</v>
      </c>
      <c r="BG159" s="230">
        <f>IF(N159="zákl. přenesená",J159,0)</f>
        <v>0</v>
      </c>
      <c r="BH159" s="230">
        <f>IF(N159="sníž. přenesená",J159,0)</f>
        <v>0</v>
      </c>
      <c r="BI159" s="230">
        <f>IF(N159="nulová",J159,0)</f>
        <v>0</v>
      </c>
      <c r="BJ159" s="16" t="s">
        <v>89</v>
      </c>
      <c r="BK159" s="230">
        <f>ROUND(I159*H159,2)</f>
        <v>0</v>
      </c>
      <c r="BL159" s="16" t="s">
        <v>150</v>
      </c>
      <c r="BM159" s="229" t="s">
        <v>272</v>
      </c>
    </row>
    <row r="160" s="2" customFormat="1">
      <c r="A160" s="38"/>
      <c r="B160" s="39"/>
      <c r="C160" s="40"/>
      <c r="D160" s="233" t="s">
        <v>159</v>
      </c>
      <c r="E160" s="40"/>
      <c r="F160" s="243" t="s">
        <v>273</v>
      </c>
      <c r="G160" s="40"/>
      <c r="H160" s="40"/>
      <c r="I160" s="136"/>
      <c r="J160" s="40"/>
      <c r="K160" s="40"/>
      <c r="L160" s="44"/>
      <c r="M160" s="244"/>
      <c r="N160" s="245"/>
      <c r="O160" s="84"/>
      <c r="P160" s="84"/>
      <c r="Q160" s="84"/>
      <c r="R160" s="84"/>
      <c r="S160" s="84"/>
      <c r="T160" s="85"/>
      <c r="U160" s="38"/>
      <c r="V160" s="38"/>
      <c r="W160" s="38"/>
      <c r="X160" s="38"/>
      <c r="Y160" s="38"/>
      <c r="Z160" s="38"/>
      <c r="AA160" s="38"/>
      <c r="AB160" s="38"/>
      <c r="AC160" s="38"/>
      <c r="AD160" s="38"/>
      <c r="AE160" s="38"/>
      <c r="AT160" s="16" t="s">
        <v>159</v>
      </c>
      <c r="AU160" s="16" t="s">
        <v>91</v>
      </c>
    </row>
    <row r="161" s="2" customFormat="1" ht="36" customHeight="1">
      <c r="A161" s="38"/>
      <c r="B161" s="39"/>
      <c r="C161" s="218" t="s">
        <v>274</v>
      </c>
      <c r="D161" s="218" t="s">
        <v>145</v>
      </c>
      <c r="E161" s="219" t="s">
        <v>275</v>
      </c>
      <c r="F161" s="220" t="s">
        <v>276</v>
      </c>
      <c r="G161" s="221" t="s">
        <v>255</v>
      </c>
      <c r="H161" s="222">
        <v>0.13100000000000001</v>
      </c>
      <c r="I161" s="223"/>
      <c r="J161" s="224">
        <f>ROUND(I161*H161,2)</f>
        <v>0</v>
      </c>
      <c r="K161" s="220" t="s">
        <v>149</v>
      </c>
      <c r="L161" s="44"/>
      <c r="M161" s="225" t="s">
        <v>35</v>
      </c>
      <c r="N161" s="226" t="s">
        <v>52</v>
      </c>
      <c r="O161" s="84"/>
      <c r="P161" s="227">
        <f>O161*H161</f>
        <v>0</v>
      </c>
      <c r="Q161" s="227">
        <v>0</v>
      </c>
      <c r="R161" s="227">
        <f>Q161*H161</f>
        <v>0</v>
      </c>
      <c r="S161" s="227">
        <v>0</v>
      </c>
      <c r="T161" s="228">
        <f>S161*H161</f>
        <v>0</v>
      </c>
      <c r="U161" s="38"/>
      <c r="V161" s="38"/>
      <c r="W161" s="38"/>
      <c r="X161" s="38"/>
      <c r="Y161" s="38"/>
      <c r="Z161" s="38"/>
      <c r="AA161" s="38"/>
      <c r="AB161" s="38"/>
      <c r="AC161" s="38"/>
      <c r="AD161" s="38"/>
      <c r="AE161" s="38"/>
      <c r="AR161" s="229" t="s">
        <v>150</v>
      </c>
      <c r="AT161" s="229" t="s">
        <v>145</v>
      </c>
      <c r="AU161" s="229" t="s">
        <v>91</v>
      </c>
      <c r="AY161" s="16" t="s">
        <v>142</v>
      </c>
      <c r="BE161" s="230">
        <f>IF(N161="základní",J161,0)</f>
        <v>0</v>
      </c>
      <c r="BF161" s="230">
        <f>IF(N161="snížená",J161,0)</f>
        <v>0</v>
      </c>
      <c r="BG161" s="230">
        <f>IF(N161="zákl. přenesená",J161,0)</f>
        <v>0</v>
      </c>
      <c r="BH161" s="230">
        <f>IF(N161="sníž. přenesená",J161,0)</f>
        <v>0</v>
      </c>
      <c r="BI161" s="230">
        <f>IF(N161="nulová",J161,0)</f>
        <v>0</v>
      </c>
      <c r="BJ161" s="16" t="s">
        <v>89</v>
      </c>
      <c r="BK161" s="230">
        <f>ROUND(I161*H161,2)</f>
        <v>0</v>
      </c>
      <c r="BL161" s="16" t="s">
        <v>150</v>
      </c>
      <c r="BM161" s="229" t="s">
        <v>277</v>
      </c>
    </row>
    <row r="162" s="2" customFormat="1">
      <c r="A162" s="38"/>
      <c r="B162" s="39"/>
      <c r="C162" s="40"/>
      <c r="D162" s="233" t="s">
        <v>159</v>
      </c>
      <c r="E162" s="40"/>
      <c r="F162" s="243" t="s">
        <v>273</v>
      </c>
      <c r="G162" s="40"/>
      <c r="H162" s="40"/>
      <c r="I162" s="136"/>
      <c r="J162" s="40"/>
      <c r="K162" s="40"/>
      <c r="L162" s="44"/>
      <c r="M162" s="244"/>
      <c r="N162" s="245"/>
      <c r="O162" s="84"/>
      <c r="P162" s="84"/>
      <c r="Q162" s="84"/>
      <c r="R162" s="84"/>
      <c r="S162" s="84"/>
      <c r="T162" s="85"/>
      <c r="U162" s="38"/>
      <c r="V162" s="38"/>
      <c r="W162" s="38"/>
      <c r="X162" s="38"/>
      <c r="Y162" s="38"/>
      <c r="Z162" s="38"/>
      <c r="AA162" s="38"/>
      <c r="AB162" s="38"/>
      <c r="AC162" s="38"/>
      <c r="AD162" s="38"/>
      <c r="AE162" s="38"/>
      <c r="AT162" s="16" t="s">
        <v>159</v>
      </c>
      <c r="AU162" s="16" t="s">
        <v>91</v>
      </c>
    </row>
    <row r="163" s="2" customFormat="1" ht="36" customHeight="1">
      <c r="A163" s="38"/>
      <c r="B163" s="39"/>
      <c r="C163" s="218" t="s">
        <v>278</v>
      </c>
      <c r="D163" s="218" t="s">
        <v>145</v>
      </c>
      <c r="E163" s="219" t="s">
        <v>279</v>
      </c>
      <c r="F163" s="220" t="s">
        <v>280</v>
      </c>
      <c r="G163" s="221" t="s">
        <v>255</v>
      </c>
      <c r="H163" s="222">
        <v>0.435</v>
      </c>
      <c r="I163" s="223"/>
      <c r="J163" s="224">
        <f>ROUND(I163*H163,2)</f>
        <v>0</v>
      </c>
      <c r="K163" s="220" t="s">
        <v>149</v>
      </c>
      <c r="L163" s="44"/>
      <c r="M163" s="225" t="s">
        <v>35</v>
      </c>
      <c r="N163" s="226" t="s">
        <v>52</v>
      </c>
      <c r="O163" s="84"/>
      <c r="P163" s="227">
        <f>O163*H163</f>
        <v>0</v>
      </c>
      <c r="Q163" s="227">
        <v>0</v>
      </c>
      <c r="R163" s="227">
        <f>Q163*H163</f>
        <v>0</v>
      </c>
      <c r="S163" s="227">
        <v>0</v>
      </c>
      <c r="T163" s="228">
        <f>S163*H163</f>
        <v>0</v>
      </c>
      <c r="U163" s="38"/>
      <c r="V163" s="38"/>
      <c r="W163" s="38"/>
      <c r="X163" s="38"/>
      <c r="Y163" s="38"/>
      <c r="Z163" s="38"/>
      <c r="AA163" s="38"/>
      <c r="AB163" s="38"/>
      <c r="AC163" s="38"/>
      <c r="AD163" s="38"/>
      <c r="AE163" s="38"/>
      <c r="AR163" s="229" t="s">
        <v>150</v>
      </c>
      <c r="AT163" s="229" t="s">
        <v>145</v>
      </c>
      <c r="AU163" s="229" t="s">
        <v>91</v>
      </c>
      <c r="AY163" s="16" t="s">
        <v>142</v>
      </c>
      <c r="BE163" s="230">
        <f>IF(N163="základní",J163,0)</f>
        <v>0</v>
      </c>
      <c r="BF163" s="230">
        <f>IF(N163="snížená",J163,0)</f>
        <v>0</v>
      </c>
      <c r="BG163" s="230">
        <f>IF(N163="zákl. přenesená",J163,0)</f>
        <v>0</v>
      </c>
      <c r="BH163" s="230">
        <f>IF(N163="sníž. přenesená",J163,0)</f>
        <v>0</v>
      </c>
      <c r="BI163" s="230">
        <f>IF(N163="nulová",J163,0)</f>
        <v>0</v>
      </c>
      <c r="BJ163" s="16" t="s">
        <v>89</v>
      </c>
      <c r="BK163" s="230">
        <f>ROUND(I163*H163,2)</f>
        <v>0</v>
      </c>
      <c r="BL163" s="16" t="s">
        <v>150</v>
      </c>
      <c r="BM163" s="229" t="s">
        <v>281</v>
      </c>
    </row>
    <row r="164" s="2" customFormat="1">
      <c r="A164" s="38"/>
      <c r="B164" s="39"/>
      <c r="C164" s="40"/>
      <c r="D164" s="233" t="s">
        <v>159</v>
      </c>
      <c r="E164" s="40"/>
      <c r="F164" s="243" t="s">
        <v>273</v>
      </c>
      <c r="G164" s="40"/>
      <c r="H164" s="40"/>
      <c r="I164" s="136"/>
      <c r="J164" s="40"/>
      <c r="K164" s="40"/>
      <c r="L164" s="44"/>
      <c r="M164" s="244"/>
      <c r="N164" s="245"/>
      <c r="O164" s="84"/>
      <c r="P164" s="84"/>
      <c r="Q164" s="84"/>
      <c r="R164" s="84"/>
      <c r="S164" s="84"/>
      <c r="T164" s="85"/>
      <c r="U164" s="38"/>
      <c r="V164" s="38"/>
      <c r="W164" s="38"/>
      <c r="X164" s="38"/>
      <c r="Y164" s="38"/>
      <c r="Z164" s="38"/>
      <c r="AA164" s="38"/>
      <c r="AB164" s="38"/>
      <c r="AC164" s="38"/>
      <c r="AD164" s="38"/>
      <c r="AE164" s="38"/>
      <c r="AT164" s="16" t="s">
        <v>159</v>
      </c>
      <c r="AU164" s="16" t="s">
        <v>91</v>
      </c>
    </row>
    <row r="165" s="2" customFormat="1" ht="36" customHeight="1">
      <c r="A165" s="38"/>
      <c r="B165" s="39"/>
      <c r="C165" s="218" t="s">
        <v>282</v>
      </c>
      <c r="D165" s="218" t="s">
        <v>145</v>
      </c>
      <c r="E165" s="219" t="s">
        <v>283</v>
      </c>
      <c r="F165" s="220" t="s">
        <v>284</v>
      </c>
      <c r="G165" s="221" t="s">
        <v>255</v>
      </c>
      <c r="H165" s="222">
        <v>0.371</v>
      </c>
      <c r="I165" s="223"/>
      <c r="J165" s="224">
        <f>ROUND(I165*H165,2)</f>
        <v>0</v>
      </c>
      <c r="K165" s="220" t="s">
        <v>149</v>
      </c>
      <c r="L165" s="44"/>
      <c r="M165" s="225" t="s">
        <v>35</v>
      </c>
      <c r="N165" s="226" t="s">
        <v>52</v>
      </c>
      <c r="O165" s="84"/>
      <c r="P165" s="227">
        <f>O165*H165</f>
        <v>0</v>
      </c>
      <c r="Q165" s="227">
        <v>0</v>
      </c>
      <c r="R165" s="227">
        <f>Q165*H165</f>
        <v>0</v>
      </c>
      <c r="S165" s="227">
        <v>0</v>
      </c>
      <c r="T165" s="228">
        <f>S165*H165</f>
        <v>0</v>
      </c>
      <c r="U165" s="38"/>
      <c r="V165" s="38"/>
      <c r="W165" s="38"/>
      <c r="X165" s="38"/>
      <c r="Y165" s="38"/>
      <c r="Z165" s="38"/>
      <c r="AA165" s="38"/>
      <c r="AB165" s="38"/>
      <c r="AC165" s="38"/>
      <c r="AD165" s="38"/>
      <c r="AE165" s="38"/>
      <c r="AR165" s="229" t="s">
        <v>150</v>
      </c>
      <c r="AT165" s="229" t="s">
        <v>145</v>
      </c>
      <c r="AU165" s="229" t="s">
        <v>91</v>
      </c>
      <c r="AY165" s="16" t="s">
        <v>142</v>
      </c>
      <c r="BE165" s="230">
        <f>IF(N165="základní",J165,0)</f>
        <v>0</v>
      </c>
      <c r="BF165" s="230">
        <f>IF(N165="snížená",J165,0)</f>
        <v>0</v>
      </c>
      <c r="BG165" s="230">
        <f>IF(N165="zákl. přenesená",J165,0)</f>
        <v>0</v>
      </c>
      <c r="BH165" s="230">
        <f>IF(N165="sníž. přenesená",J165,0)</f>
        <v>0</v>
      </c>
      <c r="BI165" s="230">
        <f>IF(N165="nulová",J165,0)</f>
        <v>0</v>
      </c>
      <c r="BJ165" s="16" t="s">
        <v>89</v>
      </c>
      <c r="BK165" s="230">
        <f>ROUND(I165*H165,2)</f>
        <v>0</v>
      </c>
      <c r="BL165" s="16" t="s">
        <v>150</v>
      </c>
      <c r="BM165" s="229" t="s">
        <v>285</v>
      </c>
    </row>
    <row r="166" s="2" customFormat="1">
      <c r="A166" s="38"/>
      <c r="B166" s="39"/>
      <c r="C166" s="40"/>
      <c r="D166" s="233" t="s">
        <v>159</v>
      </c>
      <c r="E166" s="40"/>
      <c r="F166" s="243" t="s">
        <v>273</v>
      </c>
      <c r="G166" s="40"/>
      <c r="H166" s="40"/>
      <c r="I166" s="136"/>
      <c r="J166" s="40"/>
      <c r="K166" s="40"/>
      <c r="L166" s="44"/>
      <c r="M166" s="244"/>
      <c r="N166" s="245"/>
      <c r="O166" s="84"/>
      <c r="P166" s="84"/>
      <c r="Q166" s="84"/>
      <c r="R166" s="84"/>
      <c r="S166" s="84"/>
      <c r="T166" s="85"/>
      <c r="U166" s="38"/>
      <c r="V166" s="38"/>
      <c r="W166" s="38"/>
      <c r="X166" s="38"/>
      <c r="Y166" s="38"/>
      <c r="Z166" s="38"/>
      <c r="AA166" s="38"/>
      <c r="AB166" s="38"/>
      <c r="AC166" s="38"/>
      <c r="AD166" s="38"/>
      <c r="AE166" s="38"/>
      <c r="AT166" s="16" t="s">
        <v>159</v>
      </c>
      <c r="AU166" s="16" t="s">
        <v>91</v>
      </c>
    </row>
    <row r="167" s="2" customFormat="1" ht="36" customHeight="1">
      <c r="A167" s="38"/>
      <c r="B167" s="39"/>
      <c r="C167" s="218" t="s">
        <v>286</v>
      </c>
      <c r="D167" s="218" t="s">
        <v>145</v>
      </c>
      <c r="E167" s="219" t="s">
        <v>287</v>
      </c>
      <c r="F167" s="220" t="s">
        <v>288</v>
      </c>
      <c r="G167" s="221" t="s">
        <v>255</v>
      </c>
      <c r="H167" s="222">
        <v>0.871</v>
      </c>
      <c r="I167" s="223"/>
      <c r="J167" s="224">
        <f>ROUND(I167*H167,2)</f>
        <v>0</v>
      </c>
      <c r="K167" s="220" t="s">
        <v>149</v>
      </c>
      <c r="L167" s="44"/>
      <c r="M167" s="225" t="s">
        <v>35</v>
      </c>
      <c r="N167" s="226" t="s">
        <v>52</v>
      </c>
      <c r="O167" s="84"/>
      <c r="P167" s="227">
        <f>O167*H167</f>
        <v>0</v>
      </c>
      <c r="Q167" s="227">
        <v>0</v>
      </c>
      <c r="R167" s="227">
        <f>Q167*H167</f>
        <v>0</v>
      </c>
      <c r="S167" s="227">
        <v>0</v>
      </c>
      <c r="T167" s="228">
        <f>S167*H167</f>
        <v>0</v>
      </c>
      <c r="U167" s="38"/>
      <c r="V167" s="38"/>
      <c r="W167" s="38"/>
      <c r="X167" s="38"/>
      <c r="Y167" s="38"/>
      <c r="Z167" s="38"/>
      <c r="AA167" s="38"/>
      <c r="AB167" s="38"/>
      <c r="AC167" s="38"/>
      <c r="AD167" s="38"/>
      <c r="AE167" s="38"/>
      <c r="AR167" s="229" t="s">
        <v>150</v>
      </c>
      <c r="AT167" s="229" t="s">
        <v>145</v>
      </c>
      <c r="AU167" s="229" t="s">
        <v>91</v>
      </c>
      <c r="AY167" s="16" t="s">
        <v>142</v>
      </c>
      <c r="BE167" s="230">
        <f>IF(N167="základní",J167,0)</f>
        <v>0</v>
      </c>
      <c r="BF167" s="230">
        <f>IF(N167="snížená",J167,0)</f>
        <v>0</v>
      </c>
      <c r="BG167" s="230">
        <f>IF(N167="zákl. přenesená",J167,0)</f>
        <v>0</v>
      </c>
      <c r="BH167" s="230">
        <f>IF(N167="sníž. přenesená",J167,0)</f>
        <v>0</v>
      </c>
      <c r="BI167" s="230">
        <f>IF(N167="nulová",J167,0)</f>
        <v>0</v>
      </c>
      <c r="BJ167" s="16" t="s">
        <v>89</v>
      </c>
      <c r="BK167" s="230">
        <f>ROUND(I167*H167,2)</f>
        <v>0</v>
      </c>
      <c r="BL167" s="16" t="s">
        <v>150</v>
      </c>
      <c r="BM167" s="229" t="s">
        <v>289</v>
      </c>
    </row>
    <row r="168" s="2" customFormat="1">
      <c r="A168" s="38"/>
      <c r="B168" s="39"/>
      <c r="C168" s="40"/>
      <c r="D168" s="233" t="s">
        <v>159</v>
      </c>
      <c r="E168" s="40"/>
      <c r="F168" s="243" t="s">
        <v>273</v>
      </c>
      <c r="G168" s="40"/>
      <c r="H168" s="40"/>
      <c r="I168" s="136"/>
      <c r="J168" s="40"/>
      <c r="K168" s="40"/>
      <c r="L168" s="44"/>
      <c r="M168" s="244"/>
      <c r="N168" s="245"/>
      <c r="O168" s="84"/>
      <c r="P168" s="84"/>
      <c r="Q168" s="84"/>
      <c r="R168" s="84"/>
      <c r="S168" s="84"/>
      <c r="T168" s="85"/>
      <c r="U168" s="38"/>
      <c r="V168" s="38"/>
      <c r="W168" s="38"/>
      <c r="X168" s="38"/>
      <c r="Y168" s="38"/>
      <c r="Z168" s="38"/>
      <c r="AA168" s="38"/>
      <c r="AB168" s="38"/>
      <c r="AC168" s="38"/>
      <c r="AD168" s="38"/>
      <c r="AE168" s="38"/>
      <c r="AT168" s="16" t="s">
        <v>159</v>
      </c>
      <c r="AU168" s="16" t="s">
        <v>91</v>
      </c>
    </row>
    <row r="169" s="2" customFormat="1" ht="36" customHeight="1">
      <c r="A169" s="38"/>
      <c r="B169" s="39"/>
      <c r="C169" s="218" t="s">
        <v>290</v>
      </c>
      <c r="D169" s="218" t="s">
        <v>145</v>
      </c>
      <c r="E169" s="219" t="s">
        <v>291</v>
      </c>
      <c r="F169" s="220" t="s">
        <v>292</v>
      </c>
      <c r="G169" s="221" t="s">
        <v>255</v>
      </c>
      <c r="H169" s="222">
        <v>0.32000000000000001</v>
      </c>
      <c r="I169" s="223"/>
      <c r="J169" s="224">
        <f>ROUND(I169*H169,2)</f>
        <v>0</v>
      </c>
      <c r="K169" s="220" t="s">
        <v>149</v>
      </c>
      <c r="L169" s="44"/>
      <c r="M169" s="225" t="s">
        <v>35</v>
      </c>
      <c r="N169" s="226" t="s">
        <v>52</v>
      </c>
      <c r="O169" s="84"/>
      <c r="P169" s="227">
        <f>O169*H169</f>
        <v>0</v>
      </c>
      <c r="Q169" s="227">
        <v>0</v>
      </c>
      <c r="R169" s="227">
        <f>Q169*H169</f>
        <v>0</v>
      </c>
      <c r="S169" s="227">
        <v>0</v>
      </c>
      <c r="T169" s="228">
        <f>S169*H169</f>
        <v>0</v>
      </c>
      <c r="U169" s="38"/>
      <c r="V169" s="38"/>
      <c r="W169" s="38"/>
      <c r="X169" s="38"/>
      <c r="Y169" s="38"/>
      <c r="Z169" s="38"/>
      <c r="AA169" s="38"/>
      <c r="AB169" s="38"/>
      <c r="AC169" s="38"/>
      <c r="AD169" s="38"/>
      <c r="AE169" s="38"/>
      <c r="AR169" s="229" t="s">
        <v>150</v>
      </c>
      <c r="AT169" s="229" t="s">
        <v>145</v>
      </c>
      <c r="AU169" s="229" t="s">
        <v>91</v>
      </c>
      <c r="AY169" s="16" t="s">
        <v>142</v>
      </c>
      <c r="BE169" s="230">
        <f>IF(N169="základní",J169,0)</f>
        <v>0</v>
      </c>
      <c r="BF169" s="230">
        <f>IF(N169="snížená",J169,0)</f>
        <v>0</v>
      </c>
      <c r="BG169" s="230">
        <f>IF(N169="zákl. přenesená",J169,0)</f>
        <v>0</v>
      </c>
      <c r="BH169" s="230">
        <f>IF(N169="sníž. přenesená",J169,0)</f>
        <v>0</v>
      </c>
      <c r="BI169" s="230">
        <f>IF(N169="nulová",J169,0)</f>
        <v>0</v>
      </c>
      <c r="BJ169" s="16" t="s">
        <v>89</v>
      </c>
      <c r="BK169" s="230">
        <f>ROUND(I169*H169,2)</f>
        <v>0</v>
      </c>
      <c r="BL169" s="16" t="s">
        <v>150</v>
      </c>
      <c r="BM169" s="229" t="s">
        <v>293</v>
      </c>
    </row>
    <row r="170" s="2" customFormat="1">
      <c r="A170" s="38"/>
      <c r="B170" s="39"/>
      <c r="C170" s="40"/>
      <c r="D170" s="233" t="s">
        <v>159</v>
      </c>
      <c r="E170" s="40"/>
      <c r="F170" s="243" t="s">
        <v>273</v>
      </c>
      <c r="G170" s="40"/>
      <c r="H170" s="40"/>
      <c r="I170" s="136"/>
      <c r="J170" s="40"/>
      <c r="K170" s="40"/>
      <c r="L170" s="44"/>
      <c r="M170" s="244"/>
      <c r="N170" s="245"/>
      <c r="O170" s="84"/>
      <c r="P170" s="84"/>
      <c r="Q170" s="84"/>
      <c r="R170" s="84"/>
      <c r="S170" s="84"/>
      <c r="T170" s="85"/>
      <c r="U170" s="38"/>
      <c r="V170" s="38"/>
      <c r="W170" s="38"/>
      <c r="X170" s="38"/>
      <c r="Y170" s="38"/>
      <c r="Z170" s="38"/>
      <c r="AA170" s="38"/>
      <c r="AB170" s="38"/>
      <c r="AC170" s="38"/>
      <c r="AD170" s="38"/>
      <c r="AE170" s="38"/>
      <c r="AT170" s="16" t="s">
        <v>159</v>
      </c>
      <c r="AU170" s="16" t="s">
        <v>91</v>
      </c>
    </row>
    <row r="171" s="12" customFormat="1" ht="22.8" customHeight="1">
      <c r="A171" s="12"/>
      <c r="B171" s="202"/>
      <c r="C171" s="203"/>
      <c r="D171" s="204" t="s">
        <v>80</v>
      </c>
      <c r="E171" s="216" t="s">
        <v>294</v>
      </c>
      <c r="F171" s="216" t="s">
        <v>295</v>
      </c>
      <c r="G171" s="203"/>
      <c r="H171" s="203"/>
      <c r="I171" s="206"/>
      <c r="J171" s="217">
        <f>BK171</f>
        <v>0</v>
      </c>
      <c r="K171" s="203"/>
      <c r="L171" s="208"/>
      <c r="M171" s="209"/>
      <c r="N171" s="210"/>
      <c r="O171" s="210"/>
      <c r="P171" s="211">
        <f>SUM(P172:P173)</f>
        <v>0</v>
      </c>
      <c r="Q171" s="210"/>
      <c r="R171" s="211">
        <f>SUM(R172:R173)</f>
        <v>0</v>
      </c>
      <c r="S171" s="210"/>
      <c r="T171" s="212">
        <f>SUM(T172:T173)</f>
        <v>0</v>
      </c>
      <c r="U171" s="12"/>
      <c r="V171" s="12"/>
      <c r="W171" s="12"/>
      <c r="X171" s="12"/>
      <c r="Y171" s="12"/>
      <c r="Z171" s="12"/>
      <c r="AA171" s="12"/>
      <c r="AB171" s="12"/>
      <c r="AC171" s="12"/>
      <c r="AD171" s="12"/>
      <c r="AE171" s="12"/>
      <c r="AR171" s="213" t="s">
        <v>89</v>
      </c>
      <c r="AT171" s="214" t="s">
        <v>80</v>
      </c>
      <c r="AU171" s="214" t="s">
        <v>89</v>
      </c>
      <c r="AY171" s="213" t="s">
        <v>142</v>
      </c>
      <c r="BK171" s="215">
        <f>SUM(BK172:BK173)</f>
        <v>0</v>
      </c>
    </row>
    <row r="172" s="2" customFormat="1" ht="48" customHeight="1">
      <c r="A172" s="38"/>
      <c r="B172" s="39"/>
      <c r="C172" s="218" t="s">
        <v>296</v>
      </c>
      <c r="D172" s="218" t="s">
        <v>145</v>
      </c>
      <c r="E172" s="219" t="s">
        <v>297</v>
      </c>
      <c r="F172" s="220" t="s">
        <v>298</v>
      </c>
      <c r="G172" s="221" t="s">
        <v>255</v>
      </c>
      <c r="H172" s="222">
        <v>26.335000000000001</v>
      </c>
      <c r="I172" s="223"/>
      <c r="J172" s="224">
        <f>ROUND(I172*H172,2)</f>
        <v>0</v>
      </c>
      <c r="K172" s="220" t="s">
        <v>149</v>
      </c>
      <c r="L172" s="44"/>
      <c r="M172" s="225" t="s">
        <v>35</v>
      </c>
      <c r="N172" s="226" t="s">
        <v>52</v>
      </c>
      <c r="O172" s="84"/>
      <c r="P172" s="227">
        <f>O172*H172</f>
        <v>0</v>
      </c>
      <c r="Q172" s="227">
        <v>0</v>
      </c>
      <c r="R172" s="227">
        <f>Q172*H172</f>
        <v>0</v>
      </c>
      <c r="S172" s="227">
        <v>0</v>
      </c>
      <c r="T172" s="228">
        <f>S172*H172</f>
        <v>0</v>
      </c>
      <c r="U172" s="38"/>
      <c r="V172" s="38"/>
      <c r="W172" s="38"/>
      <c r="X172" s="38"/>
      <c r="Y172" s="38"/>
      <c r="Z172" s="38"/>
      <c r="AA172" s="38"/>
      <c r="AB172" s="38"/>
      <c r="AC172" s="38"/>
      <c r="AD172" s="38"/>
      <c r="AE172" s="38"/>
      <c r="AR172" s="229" t="s">
        <v>150</v>
      </c>
      <c r="AT172" s="229" t="s">
        <v>145</v>
      </c>
      <c r="AU172" s="229" t="s">
        <v>91</v>
      </c>
      <c r="AY172" s="16" t="s">
        <v>142</v>
      </c>
      <c r="BE172" s="230">
        <f>IF(N172="základní",J172,0)</f>
        <v>0</v>
      </c>
      <c r="BF172" s="230">
        <f>IF(N172="snížená",J172,0)</f>
        <v>0</v>
      </c>
      <c r="BG172" s="230">
        <f>IF(N172="zákl. přenesená",J172,0)</f>
        <v>0</v>
      </c>
      <c r="BH172" s="230">
        <f>IF(N172="sníž. přenesená",J172,0)</f>
        <v>0</v>
      </c>
      <c r="BI172" s="230">
        <f>IF(N172="nulová",J172,0)</f>
        <v>0</v>
      </c>
      <c r="BJ172" s="16" t="s">
        <v>89</v>
      </c>
      <c r="BK172" s="230">
        <f>ROUND(I172*H172,2)</f>
        <v>0</v>
      </c>
      <c r="BL172" s="16" t="s">
        <v>150</v>
      </c>
      <c r="BM172" s="229" t="s">
        <v>299</v>
      </c>
    </row>
    <row r="173" s="2" customFormat="1">
      <c r="A173" s="38"/>
      <c r="B173" s="39"/>
      <c r="C173" s="40"/>
      <c r="D173" s="233" t="s">
        <v>159</v>
      </c>
      <c r="E173" s="40"/>
      <c r="F173" s="243" t="s">
        <v>300</v>
      </c>
      <c r="G173" s="40"/>
      <c r="H173" s="40"/>
      <c r="I173" s="136"/>
      <c r="J173" s="40"/>
      <c r="K173" s="40"/>
      <c r="L173" s="44"/>
      <c r="M173" s="244"/>
      <c r="N173" s="245"/>
      <c r="O173" s="84"/>
      <c r="P173" s="84"/>
      <c r="Q173" s="84"/>
      <c r="R173" s="84"/>
      <c r="S173" s="84"/>
      <c r="T173" s="85"/>
      <c r="U173" s="38"/>
      <c r="V173" s="38"/>
      <c r="W173" s="38"/>
      <c r="X173" s="38"/>
      <c r="Y173" s="38"/>
      <c r="Z173" s="38"/>
      <c r="AA173" s="38"/>
      <c r="AB173" s="38"/>
      <c r="AC173" s="38"/>
      <c r="AD173" s="38"/>
      <c r="AE173" s="38"/>
      <c r="AT173" s="16" t="s">
        <v>159</v>
      </c>
      <c r="AU173" s="16" t="s">
        <v>91</v>
      </c>
    </row>
    <row r="174" s="12" customFormat="1" ht="25.92" customHeight="1">
      <c r="A174" s="12"/>
      <c r="B174" s="202"/>
      <c r="C174" s="203"/>
      <c r="D174" s="204" t="s">
        <v>80</v>
      </c>
      <c r="E174" s="205" t="s">
        <v>301</v>
      </c>
      <c r="F174" s="205" t="s">
        <v>302</v>
      </c>
      <c r="G174" s="203"/>
      <c r="H174" s="203"/>
      <c r="I174" s="206"/>
      <c r="J174" s="207">
        <f>BK174</f>
        <v>0</v>
      </c>
      <c r="K174" s="203"/>
      <c r="L174" s="208"/>
      <c r="M174" s="209"/>
      <c r="N174" s="210"/>
      <c r="O174" s="210"/>
      <c r="P174" s="211">
        <f>P175+P181+P209+P227+P236+P271+P274+P295</f>
        <v>0</v>
      </c>
      <c r="Q174" s="210"/>
      <c r="R174" s="211">
        <f>R175+R181+R209+R227+R236+R271+R274+R295</f>
        <v>10.488368150000001</v>
      </c>
      <c r="S174" s="210"/>
      <c r="T174" s="212">
        <f>T175+T181+T209+T227+T236+T271+T274+T295</f>
        <v>0</v>
      </c>
      <c r="U174" s="12"/>
      <c r="V174" s="12"/>
      <c r="W174" s="12"/>
      <c r="X174" s="12"/>
      <c r="Y174" s="12"/>
      <c r="Z174" s="12"/>
      <c r="AA174" s="12"/>
      <c r="AB174" s="12"/>
      <c r="AC174" s="12"/>
      <c r="AD174" s="12"/>
      <c r="AE174" s="12"/>
      <c r="AR174" s="213" t="s">
        <v>91</v>
      </c>
      <c r="AT174" s="214" t="s">
        <v>80</v>
      </c>
      <c r="AU174" s="214" t="s">
        <v>81</v>
      </c>
      <c r="AY174" s="213" t="s">
        <v>142</v>
      </c>
      <c r="BK174" s="215">
        <f>BK175+BK181+BK209+BK227+BK236+BK271+BK274+BK295</f>
        <v>0</v>
      </c>
    </row>
    <row r="175" s="12" customFormat="1" ht="22.8" customHeight="1">
      <c r="A175" s="12"/>
      <c r="B175" s="202"/>
      <c r="C175" s="203"/>
      <c r="D175" s="204" t="s">
        <v>80</v>
      </c>
      <c r="E175" s="216" t="s">
        <v>303</v>
      </c>
      <c r="F175" s="216" t="s">
        <v>304</v>
      </c>
      <c r="G175" s="203"/>
      <c r="H175" s="203"/>
      <c r="I175" s="206"/>
      <c r="J175" s="217">
        <f>BK175</f>
        <v>0</v>
      </c>
      <c r="K175" s="203"/>
      <c r="L175" s="208"/>
      <c r="M175" s="209"/>
      <c r="N175" s="210"/>
      <c r="O175" s="210"/>
      <c r="P175" s="211">
        <f>SUM(P176:P180)</f>
        <v>0</v>
      </c>
      <c r="Q175" s="210"/>
      <c r="R175" s="211">
        <f>SUM(R176:R180)</f>
        <v>0</v>
      </c>
      <c r="S175" s="210"/>
      <c r="T175" s="212">
        <f>SUM(T176:T180)</f>
        <v>0</v>
      </c>
      <c r="U175" s="12"/>
      <c r="V175" s="12"/>
      <c r="W175" s="12"/>
      <c r="X175" s="12"/>
      <c r="Y175" s="12"/>
      <c r="Z175" s="12"/>
      <c r="AA175" s="12"/>
      <c r="AB175" s="12"/>
      <c r="AC175" s="12"/>
      <c r="AD175" s="12"/>
      <c r="AE175" s="12"/>
      <c r="AR175" s="213" t="s">
        <v>91</v>
      </c>
      <c r="AT175" s="214" t="s">
        <v>80</v>
      </c>
      <c r="AU175" s="214" t="s">
        <v>89</v>
      </c>
      <c r="AY175" s="213" t="s">
        <v>142</v>
      </c>
      <c r="BK175" s="215">
        <f>SUM(BK176:BK180)</f>
        <v>0</v>
      </c>
    </row>
    <row r="176" s="2" customFormat="1" ht="24" customHeight="1">
      <c r="A176" s="38"/>
      <c r="B176" s="39"/>
      <c r="C176" s="218" t="s">
        <v>305</v>
      </c>
      <c r="D176" s="218" t="s">
        <v>145</v>
      </c>
      <c r="E176" s="219" t="s">
        <v>306</v>
      </c>
      <c r="F176" s="220" t="s">
        <v>307</v>
      </c>
      <c r="G176" s="221" t="s">
        <v>194</v>
      </c>
      <c r="H176" s="222">
        <v>23</v>
      </c>
      <c r="I176" s="223"/>
      <c r="J176" s="224">
        <f>ROUND(I176*H176,2)</f>
        <v>0</v>
      </c>
      <c r="K176" s="220" t="s">
        <v>149</v>
      </c>
      <c r="L176" s="44"/>
      <c r="M176" s="225" t="s">
        <v>35</v>
      </c>
      <c r="N176" s="226" t="s">
        <v>52</v>
      </c>
      <c r="O176" s="84"/>
      <c r="P176" s="227">
        <f>O176*H176</f>
        <v>0</v>
      </c>
      <c r="Q176" s="227">
        <v>0</v>
      </c>
      <c r="R176" s="227">
        <f>Q176*H176</f>
        <v>0</v>
      </c>
      <c r="S176" s="227">
        <v>0</v>
      </c>
      <c r="T176" s="228">
        <f>S176*H176</f>
        <v>0</v>
      </c>
      <c r="U176" s="38"/>
      <c r="V176" s="38"/>
      <c r="W176" s="38"/>
      <c r="X176" s="38"/>
      <c r="Y176" s="38"/>
      <c r="Z176" s="38"/>
      <c r="AA176" s="38"/>
      <c r="AB176" s="38"/>
      <c r="AC176" s="38"/>
      <c r="AD176" s="38"/>
      <c r="AE176" s="38"/>
      <c r="AR176" s="229" t="s">
        <v>213</v>
      </c>
      <c r="AT176" s="229" t="s">
        <v>145</v>
      </c>
      <c r="AU176" s="229" t="s">
        <v>91</v>
      </c>
      <c r="AY176" s="16" t="s">
        <v>142</v>
      </c>
      <c r="BE176" s="230">
        <f>IF(N176="základní",J176,0)</f>
        <v>0</v>
      </c>
      <c r="BF176" s="230">
        <f>IF(N176="snížená",J176,0)</f>
        <v>0</v>
      </c>
      <c r="BG176" s="230">
        <f>IF(N176="zákl. přenesená",J176,0)</f>
        <v>0</v>
      </c>
      <c r="BH176" s="230">
        <f>IF(N176="sníž. přenesená",J176,0)</f>
        <v>0</v>
      </c>
      <c r="BI176" s="230">
        <f>IF(N176="nulová",J176,0)</f>
        <v>0</v>
      </c>
      <c r="BJ176" s="16" t="s">
        <v>89</v>
      </c>
      <c r="BK176" s="230">
        <f>ROUND(I176*H176,2)</f>
        <v>0</v>
      </c>
      <c r="BL176" s="16" t="s">
        <v>213</v>
      </c>
      <c r="BM176" s="229" t="s">
        <v>308</v>
      </c>
    </row>
    <row r="177" s="2" customFormat="1" ht="24" customHeight="1">
      <c r="A177" s="38"/>
      <c r="B177" s="39"/>
      <c r="C177" s="246" t="s">
        <v>309</v>
      </c>
      <c r="D177" s="246" t="s">
        <v>197</v>
      </c>
      <c r="E177" s="247" t="s">
        <v>310</v>
      </c>
      <c r="F177" s="248" t="s">
        <v>311</v>
      </c>
      <c r="G177" s="249" t="s">
        <v>194</v>
      </c>
      <c r="H177" s="250">
        <v>23</v>
      </c>
      <c r="I177" s="251"/>
      <c r="J177" s="252">
        <f>ROUND(I177*H177,2)</f>
        <v>0</v>
      </c>
      <c r="K177" s="248" t="s">
        <v>35</v>
      </c>
      <c r="L177" s="253"/>
      <c r="M177" s="254" t="s">
        <v>35</v>
      </c>
      <c r="N177" s="255" t="s">
        <v>52</v>
      </c>
      <c r="O177" s="84"/>
      <c r="P177" s="227">
        <f>O177*H177</f>
        <v>0</v>
      </c>
      <c r="Q177" s="227">
        <v>0</v>
      </c>
      <c r="R177" s="227">
        <f>Q177*H177</f>
        <v>0</v>
      </c>
      <c r="S177" s="227">
        <v>0</v>
      </c>
      <c r="T177" s="228">
        <f>S177*H177</f>
        <v>0</v>
      </c>
      <c r="U177" s="38"/>
      <c r="V177" s="38"/>
      <c r="W177" s="38"/>
      <c r="X177" s="38"/>
      <c r="Y177" s="38"/>
      <c r="Z177" s="38"/>
      <c r="AA177" s="38"/>
      <c r="AB177" s="38"/>
      <c r="AC177" s="38"/>
      <c r="AD177" s="38"/>
      <c r="AE177" s="38"/>
      <c r="AR177" s="229" t="s">
        <v>312</v>
      </c>
      <c r="AT177" s="229" t="s">
        <v>197</v>
      </c>
      <c r="AU177" s="229" t="s">
        <v>91</v>
      </c>
      <c r="AY177" s="16" t="s">
        <v>142</v>
      </c>
      <c r="BE177" s="230">
        <f>IF(N177="základní",J177,0)</f>
        <v>0</v>
      </c>
      <c r="BF177" s="230">
        <f>IF(N177="snížená",J177,0)</f>
        <v>0</v>
      </c>
      <c r="BG177" s="230">
        <f>IF(N177="zákl. přenesená",J177,0)</f>
        <v>0</v>
      </c>
      <c r="BH177" s="230">
        <f>IF(N177="sníž. přenesená",J177,0)</f>
        <v>0</v>
      </c>
      <c r="BI177" s="230">
        <f>IF(N177="nulová",J177,0)</f>
        <v>0</v>
      </c>
      <c r="BJ177" s="16" t="s">
        <v>89</v>
      </c>
      <c r="BK177" s="230">
        <f>ROUND(I177*H177,2)</f>
        <v>0</v>
      </c>
      <c r="BL177" s="16" t="s">
        <v>213</v>
      </c>
      <c r="BM177" s="229" t="s">
        <v>313</v>
      </c>
    </row>
    <row r="178" s="13" customFormat="1">
      <c r="A178" s="13"/>
      <c r="B178" s="231"/>
      <c r="C178" s="232"/>
      <c r="D178" s="233" t="s">
        <v>152</v>
      </c>
      <c r="E178" s="234" t="s">
        <v>35</v>
      </c>
      <c r="F178" s="235" t="s">
        <v>215</v>
      </c>
      <c r="G178" s="232"/>
      <c r="H178" s="236">
        <v>23</v>
      </c>
      <c r="I178" s="237"/>
      <c r="J178" s="232"/>
      <c r="K178" s="232"/>
      <c r="L178" s="238"/>
      <c r="M178" s="239"/>
      <c r="N178" s="240"/>
      <c r="O178" s="240"/>
      <c r="P178" s="240"/>
      <c r="Q178" s="240"/>
      <c r="R178" s="240"/>
      <c r="S178" s="240"/>
      <c r="T178" s="241"/>
      <c r="U178" s="13"/>
      <c r="V178" s="13"/>
      <c r="W178" s="13"/>
      <c r="X178" s="13"/>
      <c r="Y178" s="13"/>
      <c r="Z178" s="13"/>
      <c r="AA178" s="13"/>
      <c r="AB178" s="13"/>
      <c r="AC178" s="13"/>
      <c r="AD178" s="13"/>
      <c r="AE178" s="13"/>
      <c r="AT178" s="242" t="s">
        <v>152</v>
      </c>
      <c r="AU178" s="242" t="s">
        <v>91</v>
      </c>
      <c r="AV178" s="13" t="s">
        <v>91</v>
      </c>
      <c r="AW178" s="13" t="s">
        <v>41</v>
      </c>
      <c r="AX178" s="13" t="s">
        <v>81</v>
      </c>
      <c r="AY178" s="242" t="s">
        <v>142</v>
      </c>
    </row>
    <row r="179" s="2" customFormat="1" ht="36" customHeight="1">
      <c r="A179" s="38"/>
      <c r="B179" s="39"/>
      <c r="C179" s="218" t="s">
        <v>314</v>
      </c>
      <c r="D179" s="218" t="s">
        <v>145</v>
      </c>
      <c r="E179" s="219" t="s">
        <v>315</v>
      </c>
      <c r="F179" s="220" t="s">
        <v>316</v>
      </c>
      <c r="G179" s="221" t="s">
        <v>317</v>
      </c>
      <c r="H179" s="256"/>
      <c r="I179" s="223"/>
      <c r="J179" s="224">
        <f>ROUND(I179*H179,2)</f>
        <v>0</v>
      </c>
      <c r="K179" s="220" t="s">
        <v>149</v>
      </c>
      <c r="L179" s="44"/>
      <c r="M179" s="225" t="s">
        <v>35</v>
      </c>
      <c r="N179" s="226" t="s">
        <v>52</v>
      </c>
      <c r="O179" s="84"/>
      <c r="P179" s="227">
        <f>O179*H179</f>
        <v>0</v>
      </c>
      <c r="Q179" s="227">
        <v>0</v>
      </c>
      <c r="R179" s="227">
        <f>Q179*H179</f>
        <v>0</v>
      </c>
      <c r="S179" s="227">
        <v>0</v>
      </c>
      <c r="T179" s="228">
        <f>S179*H179</f>
        <v>0</v>
      </c>
      <c r="U179" s="38"/>
      <c r="V179" s="38"/>
      <c r="W179" s="38"/>
      <c r="X179" s="38"/>
      <c r="Y179" s="38"/>
      <c r="Z179" s="38"/>
      <c r="AA179" s="38"/>
      <c r="AB179" s="38"/>
      <c r="AC179" s="38"/>
      <c r="AD179" s="38"/>
      <c r="AE179" s="38"/>
      <c r="AR179" s="229" t="s">
        <v>213</v>
      </c>
      <c r="AT179" s="229" t="s">
        <v>145</v>
      </c>
      <c r="AU179" s="229" t="s">
        <v>91</v>
      </c>
      <c r="AY179" s="16" t="s">
        <v>142</v>
      </c>
      <c r="BE179" s="230">
        <f>IF(N179="základní",J179,0)</f>
        <v>0</v>
      </c>
      <c r="BF179" s="230">
        <f>IF(N179="snížená",J179,0)</f>
        <v>0</v>
      </c>
      <c r="BG179" s="230">
        <f>IF(N179="zákl. přenesená",J179,0)</f>
        <v>0</v>
      </c>
      <c r="BH179" s="230">
        <f>IF(N179="sníž. přenesená",J179,0)</f>
        <v>0</v>
      </c>
      <c r="BI179" s="230">
        <f>IF(N179="nulová",J179,0)</f>
        <v>0</v>
      </c>
      <c r="BJ179" s="16" t="s">
        <v>89</v>
      </c>
      <c r="BK179" s="230">
        <f>ROUND(I179*H179,2)</f>
        <v>0</v>
      </c>
      <c r="BL179" s="16" t="s">
        <v>213</v>
      </c>
      <c r="BM179" s="229" t="s">
        <v>318</v>
      </c>
    </row>
    <row r="180" s="2" customFormat="1">
      <c r="A180" s="38"/>
      <c r="B180" s="39"/>
      <c r="C180" s="40"/>
      <c r="D180" s="233" t="s">
        <v>159</v>
      </c>
      <c r="E180" s="40"/>
      <c r="F180" s="243" t="s">
        <v>319</v>
      </c>
      <c r="G180" s="40"/>
      <c r="H180" s="40"/>
      <c r="I180" s="136"/>
      <c r="J180" s="40"/>
      <c r="K180" s="40"/>
      <c r="L180" s="44"/>
      <c r="M180" s="244"/>
      <c r="N180" s="245"/>
      <c r="O180" s="84"/>
      <c r="P180" s="84"/>
      <c r="Q180" s="84"/>
      <c r="R180" s="84"/>
      <c r="S180" s="84"/>
      <c r="T180" s="85"/>
      <c r="U180" s="38"/>
      <c r="V180" s="38"/>
      <c r="W180" s="38"/>
      <c r="X180" s="38"/>
      <c r="Y180" s="38"/>
      <c r="Z180" s="38"/>
      <c r="AA180" s="38"/>
      <c r="AB180" s="38"/>
      <c r="AC180" s="38"/>
      <c r="AD180" s="38"/>
      <c r="AE180" s="38"/>
      <c r="AT180" s="16" t="s">
        <v>159</v>
      </c>
      <c r="AU180" s="16" t="s">
        <v>91</v>
      </c>
    </row>
    <row r="181" s="12" customFormat="1" ht="22.8" customHeight="1">
      <c r="A181" s="12"/>
      <c r="B181" s="202"/>
      <c r="C181" s="203"/>
      <c r="D181" s="204" t="s">
        <v>80</v>
      </c>
      <c r="E181" s="216" t="s">
        <v>320</v>
      </c>
      <c r="F181" s="216" t="s">
        <v>321</v>
      </c>
      <c r="G181" s="203"/>
      <c r="H181" s="203"/>
      <c r="I181" s="206"/>
      <c r="J181" s="217">
        <f>BK181</f>
        <v>0</v>
      </c>
      <c r="K181" s="203"/>
      <c r="L181" s="208"/>
      <c r="M181" s="209"/>
      <c r="N181" s="210"/>
      <c r="O181" s="210"/>
      <c r="P181" s="211">
        <f>SUM(P182:P208)</f>
        <v>0</v>
      </c>
      <c r="Q181" s="210"/>
      <c r="R181" s="211">
        <f>SUM(R182:R208)</f>
        <v>6.2103177799999996</v>
      </c>
      <c r="S181" s="210"/>
      <c r="T181" s="212">
        <f>SUM(T182:T208)</f>
        <v>0</v>
      </c>
      <c r="U181" s="12"/>
      <c r="V181" s="12"/>
      <c r="W181" s="12"/>
      <c r="X181" s="12"/>
      <c r="Y181" s="12"/>
      <c r="Z181" s="12"/>
      <c r="AA181" s="12"/>
      <c r="AB181" s="12"/>
      <c r="AC181" s="12"/>
      <c r="AD181" s="12"/>
      <c r="AE181" s="12"/>
      <c r="AR181" s="213" t="s">
        <v>91</v>
      </c>
      <c r="AT181" s="214" t="s">
        <v>80</v>
      </c>
      <c r="AU181" s="214" t="s">
        <v>89</v>
      </c>
      <c r="AY181" s="213" t="s">
        <v>142</v>
      </c>
      <c r="BK181" s="215">
        <f>SUM(BK182:BK208)</f>
        <v>0</v>
      </c>
    </row>
    <row r="182" s="2" customFormat="1" ht="60" customHeight="1">
      <c r="A182" s="38"/>
      <c r="B182" s="39"/>
      <c r="C182" s="218" t="s">
        <v>312</v>
      </c>
      <c r="D182" s="218" t="s">
        <v>145</v>
      </c>
      <c r="E182" s="219" t="s">
        <v>322</v>
      </c>
      <c r="F182" s="220" t="s">
        <v>323</v>
      </c>
      <c r="G182" s="221" t="s">
        <v>148</v>
      </c>
      <c r="H182" s="222">
        <v>3.9199999999999999</v>
      </c>
      <c r="I182" s="223"/>
      <c r="J182" s="224">
        <f>ROUND(I182*H182,2)</f>
        <v>0</v>
      </c>
      <c r="K182" s="220" t="s">
        <v>149</v>
      </c>
      <c r="L182" s="44"/>
      <c r="M182" s="225" t="s">
        <v>35</v>
      </c>
      <c r="N182" s="226" t="s">
        <v>52</v>
      </c>
      <c r="O182" s="84"/>
      <c r="P182" s="227">
        <f>O182*H182</f>
        <v>0</v>
      </c>
      <c r="Q182" s="227">
        <v>0.025659999999999999</v>
      </c>
      <c r="R182" s="227">
        <f>Q182*H182</f>
        <v>0.10058719999999999</v>
      </c>
      <c r="S182" s="227">
        <v>0</v>
      </c>
      <c r="T182" s="228">
        <f>S182*H182</f>
        <v>0</v>
      </c>
      <c r="U182" s="38"/>
      <c r="V182" s="38"/>
      <c r="W182" s="38"/>
      <c r="X182" s="38"/>
      <c r="Y182" s="38"/>
      <c r="Z182" s="38"/>
      <c r="AA182" s="38"/>
      <c r="AB182" s="38"/>
      <c r="AC182" s="38"/>
      <c r="AD182" s="38"/>
      <c r="AE182" s="38"/>
      <c r="AR182" s="229" t="s">
        <v>213</v>
      </c>
      <c r="AT182" s="229" t="s">
        <v>145</v>
      </c>
      <c r="AU182" s="229" t="s">
        <v>91</v>
      </c>
      <c r="AY182" s="16" t="s">
        <v>142</v>
      </c>
      <c r="BE182" s="230">
        <f>IF(N182="základní",J182,0)</f>
        <v>0</v>
      </c>
      <c r="BF182" s="230">
        <f>IF(N182="snížená",J182,0)</f>
        <v>0</v>
      </c>
      <c r="BG182" s="230">
        <f>IF(N182="zákl. přenesená",J182,0)</f>
        <v>0</v>
      </c>
      <c r="BH182" s="230">
        <f>IF(N182="sníž. přenesená",J182,0)</f>
        <v>0</v>
      </c>
      <c r="BI182" s="230">
        <f>IF(N182="nulová",J182,0)</f>
        <v>0</v>
      </c>
      <c r="BJ182" s="16" t="s">
        <v>89</v>
      </c>
      <c r="BK182" s="230">
        <f>ROUND(I182*H182,2)</f>
        <v>0</v>
      </c>
      <c r="BL182" s="16" t="s">
        <v>213</v>
      </c>
      <c r="BM182" s="229" t="s">
        <v>324</v>
      </c>
    </row>
    <row r="183" s="2" customFormat="1">
      <c r="A183" s="38"/>
      <c r="B183" s="39"/>
      <c r="C183" s="40"/>
      <c r="D183" s="233" t="s">
        <v>159</v>
      </c>
      <c r="E183" s="40"/>
      <c r="F183" s="243" t="s">
        <v>325</v>
      </c>
      <c r="G183" s="40"/>
      <c r="H183" s="40"/>
      <c r="I183" s="136"/>
      <c r="J183" s="40"/>
      <c r="K183" s="40"/>
      <c r="L183" s="44"/>
      <c r="M183" s="244"/>
      <c r="N183" s="245"/>
      <c r="O183" s="84"/>
      <c r="P183" s="84"/>
      <c r="Q183" s="84"/>
      <c r="R183" s="84"/>
      <c r="S183" s="84"/>
      <c r="T183" s="85"/>
      <c r="U183" s="38"/>
      <c r="V183" s="38"/>
      <c r="W183" s="38"/>
      <c r="X183" s="38"/>
      <c r="Y183" s="38"/>
      <c r="Z183" s="38"/>
      <c r="AA183" s="38"/>
      <c r="AB183" s="38"/>
      <c r="AC183" s="38"/>
      <c r="AD183" s="38"/>
      <c r="AE183" s="38"/>
      <c r="AT183" s="16" t="s">
        <v>159</v>
      </c>
      <c r="AU183" s="16" t="s">
        <v>91</v>
      </c>
    </row>
    <row r="184" s="13" customFormat="1">
      <c r="A184" s="13"/>
      <c r="B184" s="231"/>
      <c r="C184" s="232"/>
      <c r="D184" s="233" t="s">
        <v>152</v>
      </c>
      <c r="E184" s="234" t="s">
        <v>35</v>
      </c>
      <c r="F184" s="235" t="s">
        <v>326</v>
      </c>
      <c r="G184" s="232"/>
      <c r="H184" s="236">
        <v>3.9199999999999999</v>
      </c>
      <c r="I184" s="237"/>
      <c r="J184" s="232"/>
      <c r="K184" s="232"/>
      <c r="L184" s="238"/>
      <c r="M184" s="239"/>
      <c r="N184" s="240"/>
      <c r="O184" s="240"/>
      <c r="P184" s="240"/>
      <c r="Q184" s="240"/>
      <c r="R184" s="240"/>
      <c r="S184" s="240"/>
      <c r="T184" s="241"/>
      <c r="U184" s="13"/>
      <c r="V184" s="13"/>
      <c r="W184" s="13"/>
      <c r="X184" s="13"/>
      <c r="Y184" s="13"/>
      <c r="Z184" s="13"/>
      <c r="AA184" s="13"/>
      <c r="AB184" s="13"/>
      <c r="AC184" s="13"/>
      <c r="AD184" s="13"/>
      <c r="AE184" s="13"/>
      <c r="AT184" s="242" t="s">
        <v>152</v>
      </c>
      <c r="AU184" s="242" t="s">
        <v>91</v>
      </c>
      <c r="AV184" s="13" t="s">
        <v>91</v>
      </c>
      <c r="AW184" s="13" t="s">
        <v>41</v>
      </c>
      <c r="AX184" s="13" t="s">
        <v>81</v>
      </c>
      <c r="AY184" s="242" t="s">
        <v>142</v>
      </c>
    </row>
    <row r="185" s="2" customFormat="1" ht="24" customHeight="1">
      <c r="A185" s="38"/>
      <c r="B185" s="39"/>
      <c r="C185" s="218" t="s">
        <v>327</v>
      </c>
      <c r="D185" s="218" t="s">
        <v>145</v>
      </c>
      <c r="E185" s="219" t="s">
        <v>328</v>
      </c>
      <c r="F185" s="220" t="s">
        <v>329</v>
      </c>
      <c r="G185" s="221" t="s">
        <v>148</v>
      </c>
      <c r="H185" s="222">
        <v>7.6399999999999997</v>
      </c>
      <c r="I185" s="223"/>
      <c r="J185" s="224">
        <f>ROUND(I185*H185,2)</f>
        <v>0</v>
      </c>
      <c r="K185" s="220" t="s">
        <v>149</v>
      </c>
      <c r="L185" s="44"/>
      <c r="M185" s="225" t="s">
        <v>35</v>
      </c>
      <c r="N185" s="226" t="s">
        <v>52</v>
      </c>
      <c r="O185" s="84"/>
      <c r="P185" s="227">
        <f>O185*H185</f>
        <v>0</v>
      </c>
      <c r="Q185" s="227">
        <v>0.00042999999999999999</v>
      </c>
      <c r="R185" s="227">
        <f>Q185*H185</f>
        <v>0.0032851999999999998</v>
      </c>
      <c r="S185" s="227">
        <v>0</v>
      </c>
      <c r="T185" s="228">
        <f>S185*H185</f>
        <v>0</v>
      </c>
      <c r="U185" s="38"/>
      <c r="V185" s="38"/>
      <c r="W185" s="38"/>
      <c r="X185" s="38"/>
      <c r="Y185" s="38"/>
      <c r="Z185" s="38"/>
      <c r="AA185" s="38"/>
      <c r="AB185" s="38"/>
      <c r="AC185" s="38"/>
      <c r="AD185" s="38"/>
      <c r="AE185" s="38"/>
      <c r="AR185" s="229" t="s">
        <v>213</v>
      </c>
      <c r="AT185" s="229" t="s">
        <v>145</v>
      </c>
      <c r="AU185" s="229" t="s">
        <v>91</v>
      </c>
      <c r="AY185" s="16" t="s">
        <v>142</v>
      </c>
      <c r="BE185" s="230">
        <f>IF(N185="základní",J185,0)</f>
        <v>0</v>
      </c>
      <c r="BF185" s="230">
        <f>IF(N185="snížená",J185,0)</f>
        <v>0</v>
      </c>
      <c r="BG185" s="230">
        <f>IF(N185="zákl. přenesená",J185,0)</f>
        <v>0</v>
      </c>
      <c r="BH185" s="230">
        <f>IF(N185="sníž. přenesená",J185,0)</f>
        <v>0</v>
      </c>
      <c r="BI185" s="230">
        <f>IF(N185="nulová",J185,0)</f>
        <v>0</v>
      </c>
      <c r="BJ185" s="16" t="s">
        <v>89</v>
      </c>
      <c r="BK185" s="230">
        <f>ROUND(I185*H185,2)</f>
        <v>0</v>
      </c>
      <c r="BL185" s="16" t="s">
        <v>213</v>
      </c>
      <c r="BM185" s="229" t="s">
        <v>330</v>
      </c>
    </row>
    <row r="186" s="2" customFormat="1">
      <c r="A186" s="38"/>
      <c r="B186" s="39"/>
      <c r="C186" s="40"/>
      <c r="D186" s="233" t="s">
        <v>159</v>
      </c>
      <c r="E186" s="40"/>
      <c r="F186" s="243" t="s">
        <v>331</v>
      </c>
      <c r="G186" s="40"/>
      <c r="H186" s="40"/>
      <c r="I186" s="136"/>
      <c r="J186" s="40"/>
      <c r="K186" s="40"/>
      <c r="L186" s="44"/>
      <c r="M186" s="244"/>
      <c r="N186" s="245"/>
      <c r="O186" s="84"/>
      <c r="P186" s="84"/>
      <c r="Q186" s="84"/>
      <c r="R186" s="84"/>
      <c r="S186" s="84"/>
      <c r="T186" s="85"/>
      <c r="U186" s="38"/>
      <c r="V186" s="38"/>
      <c r="W186" s="38"/>
      <c r="X186" s="38"/>
      <c r="Y186" s="38"/>
      <c r="Z186" s="38"/>
      <c r="AA186" s="38"/>
      <c r="AB186" s="38"/>
      <c r="AC186" s="38"/>
      <c r="AD186" s="38"/>
      <c r="AE186" s="38"/>
      <c r="AT186" s="16" t="s">
        <v>159</v>
      </c>
      <c r="AU186" s="16" t="s">
        <v>91</v>
      </c>
    </row>
    <row r="187" s="13" customFormat="1">
      <c r="A187" s="13"/>
      <c r="B187" s="231"/>
      <c r="C187" s="232"/>
      <c r="D187" s="233" t="s">
        <v>152</v>
      </c>
      <c r="E187" s="234" t="s">
        <v>35</v>
      </c>
      <c r="F187" s="235" t="s">
        <v>332</v>
      </c>
      <c r="G187" s="232"/>
      <c r="H187" s="236">
        <v>7.6399999999999997</v>
      </c>
      <c r="I187" s="237"/>
      <c r="J187" s="232"/>
      <c r="K187" s="232"/>
      <c r="L187" s="238"/>
      <c r="M187" s="239"/>
      <c r="N187" s="240"/>
      <c r="O187" s="240"/>
      <c r="P187" s="240"/>
      <c r="Q187" s="240"/>
      <c r="R187" s="240"/>
      <c r="S187" s="240"/>
      <c r="T187" s="241"/>
      <c r="U187" s="13"/>
      <c r="V187" s="13"/>
      <c r="W187" s="13"/>
      <c r="X187" s="13"/>
      <c r="Y187" s="13"/>
      <c r="Z187" s="13"/>
      <c r="AA187" s="13"/>
      <c r="AB187" s="13"/>
      <c r="AC187" s="13"/>
      <c r="AD187" s="13"/>
      <c r="AE187" s="13"/>
      <c r="AT187" s="242" t="s">
        <v>152</v>
      </c>
      <c r="AU187" s="242" t="s">
        <v>91</v>
      </c>
      <c r="AV187" s="13" t="s">
        <v>91</v>
      </c>
      <c r="AW187" s="13" t="s">
        <v>41</v>
      </c>
      <c r="AX187" s="13" t="s">
        <v>81</v>
      </c>
      <c r="AY187" s="242" t="s">
        <v>142</v>
      </c>
    </row>
    <row r="188" s="2" customFormat="1" ht="16.5" customHeight="1">
      <c r="A188" s="38"/>
      <c r="B188" s="39"/>
      <c r="C188" s="246" t="s">
        <v>333</v>
      </c>
      <c r="D188" s="246" t="s">
        <v>197</v>
      </c>
      <c r="E188" s="247" t="s">
        <v>334</v>
      </c>
      <c r="F188" s="248" t="s">
        <v>335</v>
      </c>
      <c r="G188" s="249" t="s">
        <v>148</v>
      </c>
      <c r="H188" s="250">
        <v>8.4039999999999999</v>
      </c>
      <c r="I188" s="251"/>
      <c r="J188" s="252">
        <f>ROUND(I188*H188,2)</f>
        <v>0</v>
      </c>
      <c r="K188" s="248" t="s">
        <v>149</v>
      </c>
      <c r="L188" s="253"/>
      <c r="M188" s="254" t="s">
        <v>35</v>
      </c>
      <c r="N188" s="255" t="s">
        <v>52</v>
      </c>
      <c r="O188" s="84"/>
      <c r="P188" s="227">
        <f>O188*H188</f>
        <v>0</v>
      </c>
      <c r="Q188" s="227">
        <v>0.0089999999999999993</v>
      </c>
      <c r="R188" s="227">
        <f>Q188*H188</f>
        <v>0.075635999999999995</v>
      </c>
      <c r="S188" s="227">
        <v>0</v>
      </c>
      <c r="T188" s="228">
        <f>S188*H188</f>
        <v>0</v>
      </c>
      <c r="U188" s="38"/>
      <c r="V188" s="38"/>
      <c r="W188" s="38"/>
      <c r="X188" s="38"/>
      <c r="Y188" s="38"/>
      <c r="Z188" s="38"/>
      <c r="AA188" s="38"/>
      <c r="AB188" s="38"/>
      <c r="AC188" s="38"/>
      <c r="AD188" s="38"/>
      <c r="AE188" s="38"/>
      <c r="AR188" s="229" t="s">
        <v>312</v>
      </c>
      <c r="AT188" s="229" t="s">
        <v>197</v>
      </c>
      <c r="AU188" s="229" t="s">
        <v>91</v>
      </c>
      <c r="AY188" s="16" t="s">
        <v>142</v>
      </c>
      <c r="BE188" s="230">
        <f>IF(N188="základní",J188,0)</f>
        <v>0</v>
      </c>
      <c r="BF188" s="230">
        <f>IF(N188="snížená",J188,0)</f>
        <v>0</v>
      </c>
      <c r="BG188" s="230">
        <f>IF(N188="zákl. přenesená",J188,0)</f>
        <v>0</v>
      </c>
      <c r="BH188" s="230">
        <f>IF(N188="sníž. přenesená",J188,0)</f>
        <v>0</v>
      </c>
      <c r="BI188" s="230">
        <f>IF(N188="nulová",J188,0)</f>
        <v>0</v>
      </c>
      <c r="BJ188" s="16" t="s">
        <v>89</v>
      </c>
      <c r="BK188" s="230">
        <f>ROUND(I188*H188,2)</f>
        <v>0</v>
      </c>
      <c r="BL188" s="16" t="s">
        <v>213</v>
      </c>
      <c r="BM188" s="229" t="s">
        <v>336</v>
      </c>
    </row>
    <row r="189" s="13" customFormat="1">
      <c r="A189" s="13"/>
      <c r="B189" s="231"/>
      <c r="C189" s="232"/>
      <c r="D189" s="233" t="s">
        <v>152</v>
      </c>
      <c r="E189" s="232"/>
      <c r="F189" s="235" t="s">
        <v>337</v>
      </c>
      <c r="G189" s="232"/>
      <c r="H189" s="236">
        <v>8.4039999999999999</v>
      </c>
      <c r="I189" s="237"/>
      <c r="J189" s="232"/>
      <c r="K189" s="232"/>
      <c r="L189" s="238"/>
      <c r="M189" s="239"/>
      <c r="N189" s="240"/>
      <c r="O189" s="240"/>
      <c r="P189" s="240"/>
      <c r="Q189" s="240"/>
      <c r="R189" s="240"/>
      <c r="S189" s="240"/>
      <c r="T189" s="241"/>
      <c r="U189" s="13"/>
      <c r="V189" s="13"/>
      <c r="W189" s="13"/>
      <c r="X189" s="13"/>
      <c r="Y189" s="13"/>
      <c r="Z189" s="13"/>
      <c r="AA189" s="13"/>
      <c r="AB189" s="13"/>
      <c r="AC189" s="13"/>
      <c r="AD189" s="13"/>
      <c r="AE189" s="13"/>
      <c r="AT189" s="242" t="s">
        <v>152</v>
      </c>
      <c r="AU189" s="242" t="s">
        <v>91</v>
      </c>
      <c r="AV189" s="13" t="s">
        <v>91</v>
      </c>
      <c r="AW189" s="13" t="s">
        <v>4</v>
      </c>
      <c r="AX189" s="13" t="s">
        <v>89</v>
      </c>
      <c r="AY189" s="242" t="s">
        <v>142</v>
      </c>
    </row>
    <row r="190" s="2" customFormat="1" ht="36" customHeight="1">
      <c r="A190" s="38"/>
      <c r="B190" s="39"/>
      <c r="C190" s="218" t="s">
        <v>338</v>
      </c>
      <c r="D190" s="218" t="s">
        <v>145</v>
      </c>
      <c r="E190" s="219" t="s">
        <v>339</v>
      </c>
      <c r="F190" s="220" t="s">
        <v>340</v>
      </c>
      <c r="G190" s="221" t="s">
        <v>148</v>
      </c>
      <c r="H190" s="222">
        <v>7.6399999999999997</v>
      </c>
      <c r="I190" s="223"/>
      <c r="J190" s="224">
        <f>ROUND(I190*H190,2)</f>
        <v>0</v>
      </c>
      <c r="K190" s="220" t="s">
        <v>149</v>
      </c>
      <c r="L190" s="44"/>
      <c r="M190" s="225" t="s">
        <v>35</v>
      </c>
      <c r="N190" s="226" t="s">
        <v>52</v>
      </c>
      <c r="O190" s="84"/>
      <c r="P190" s="227">
        <f>O190*H190</f>
        <v>0</v>
      </c>
      <c r="Q190" s="227">
        <v>0.00010000000000000001</v>
      </c>
      <c r="R190" s="227">
        <f>Q190*H190</f>
        <v>0.00076400000000000003</v>
      </c>
      <c r="S190" s="227">
        <v>0</v>
      </c>
      <c r="T190" s="228">
        <f>S190*H190</f>
        <v>0</v>
      </c>
      <c r="U190" s="38"/>
      <c r="V190" s="38"/>
      <c r="W190" s="38"/>
      <c r="X190" s="38"/>
      <c r="Y190" s="38"/>
      <c r="Z190" s="38"/>
      <c r="AA190" s="38"/>
      <c r="AB190" s="38"/>
      <c r="AC190" s="38"/>
      <c r="AD190" s="38"/>
      <c r="AE190" s="38"/>
      <c r="AR190" s="229" t="s">
        <v>213</v>
      </c>
      <c r="AT190" s="229" t="s">
        <v>145</v>
      </c>
      <c r="AU190" s="229" t="s">
        <v>91</v>
      </c>
      <c r="AY190" s="16" t="s">
        <v>142</v>
      </c>
      <c r="BE190" s="230">
        <f>IF(N190="základní",J190,0)</f>
        <v>0</v>
      </c>
      <c r="BF190" s="230">
        <f>IF(N190="snížená",J190,0)</f>
        <v>0</v>
      </c>
      <c r="BG190" s="230">
        <f>IF(N190="zákl. přenesená",J190,0)</f>
        <v>0</v>
      </c>
      <c r="BH190" s="230">
        <f>IF(N190="sníž. přenesená",J190,0)</f>
        <v>0</v>
      </c>
      <c r="BI190" s="230">
        <f>IF(N190="nulová",J190,0)</f>
        <v>0</v>
      </c>
      <c r="BJ190" s="16" t="s">
        <v>89</v>
      </c>
      <c r="BK190" s="230">
        <f>ROUND(I190*H190,2)</f>
        <v>0</v>
      </c>
      <c r="BL190" s="16" t="s">
        <v>213</v>
      </c>
      <c r="BM190" s="229" t="s">
        <v>341</v>
      </c>
    </row>
    <row r="191" s="2" customFormat="1">
      <c r="A191" s="38"/>
      <c r="B191" s="39"/>
      <c r="C191" s="40"/>
      <c r="D191" s="233" t="s">
        <v>159</v>
      </c>
      <c r="E191" s="40"/>
      <c r="F191" s="243" t="s">
        <v>331</v>
      </c>
      <c r="G191" s="40"/>
      <c r="H191" s="40"/>
      <c r="I191" s="136"/>
      <c r="J191" s="40"/>
      <c r="K191" s="40"/>
      <c r="L191" s="44"/>
      <c r="M191" s="244"/>
      <c r="N191" s="245"/>
      <c r="O191" s="84"/>
      <c r="P191" s="84"/>
      <c r="Q191" s="84"/>
      <c r="R191" s="84"/>
      <c r="S191" s="84"/>
      <c r="T191" s="85"/>
      <c r="U191" s="38"/>
      <c r="V191" s="38"/>
      <c r="W191" s="38"/>
      <c r="X191" s="38"/>
      <c r="Y191" s="38"/>
      <c r="Z191" s="38"/>
      <c r="AA191" s="38"/>
      <c r="AB191" s="38"/>
      <c r="AC191" s="38"/>
      <c r="AD191" s="38"/>
      <c r="AE191" s="38"/>
      <c r="AT191" s="16" t="s">
        <v>159</v>
      </c>
      <c r="AU191" s="16" t="s">
        <v>91</v>
      </c>
    </row>
    <row r="192" s="2" customFormat="1" ht="48" customHeight="1">
      <c r="A192" s="38"/>
      <c r="B192" s="39"/>
      <c r="C192" s="218" t="s">
        <v>342</v>
      </c>
      <c r="D192" s="218" t="s">
        <v>145</v>
      </c>
      <c r="E192" s="219" t="s">
        <v>343</v>
      </c>
      <c r="F192" s="220" t="s">
        <v>344</v>
      </c>
      <c r="G192" s="221" t="s">
        <v>148</v>
      </c>
      <c r="H192" s="222">
        <v>290.44</v>
      </c>
      <c r="I192" s="223"/>
      <c r="J192" s="224">
        <f>ROUND(I192*H192,2)</f>
        <v>0</v>
      </c>
      <c r="K192" s="220" t="s">
        <v>149</v>
      </c>
      <c r="L192" s="44"/>
      <c r="M192" s="225" t="s">
        <v>35</v>
      </c>
      <c r="N192" s="226" t="s">
        <v>52</v>
      </c>
      <c r="O192" s="84"/>
      <c r="P192" s="227">
        <f>O192*H192</f>
        <v>0</v>
      </c>
      <c r="Q192" s="227">
        <v>0.016809999999999999</v>
      </c>
      <c r="R192" s="227">
        <f>Q192*H192</f>
        <v>4.8822963999999995</v>
      </c>
      <c r="S192" s="227">
        <v>0</v>
      </c>
      <c r="T192" s="228">
        <f>S192*H192</f>
        <v>0</v>
      </c>
      <c r="U192" s="38"/>
      <c r="V192" s="38"/>
      <c r="W192" s="38"/>
      <c r="X192" s="38"/>
      <c r="Y192" s="38"/>
      <c r="Z192" s="38"/>
      <c r="AA192" s="38"/>
      <c r="AB192" s="38"/>
      <c r="AC192" s="38"/>
      <c r="AD192" s="38"/>
      <c r="AE192" s="38"/>
      <c r="AR192" s="229" t="s">
        <v>213</v>
      </c>
      <c r="AT192" s="229" t="s">
        <v>145</v>
      </c>
      <c r="AU192" s="229" t="s">
        <v>91</v>
      </c>
      <c r="AY192" s="16" t="s">
        <v>142</v>
      </c>
      <c r="BE192" s="230">
        <f>IF(N192="základní",J192,0)</f>
        <v>0</v>
      </c>
      <c r="BF192" s="230">
        <f>IF(N192="snížená",J192,0)</f>
        <v>0</v>
      </c>
      <c r="BG192" s="230">
        <f>IF(N192="zákl. přenesená",J192,0)</f>
        <v>0</v>
      </c>
      <c r="BH192" s="230">
        <f>IF(N192="sníž. přenesená",J192,0)</f>
        <v>0</v>
      </c>
      <c r="BI192" s="230">
        <f>IF(N192="nulová",J192,0)</f>
        <v>0</v>
      </c>
      <c r="BJ192" s="16" t="s">
        <v>89</v>
      </c>
      <c r="BK192" s="230">
        <f>ROUND(I192*H192,2)</f>
        <v>0</v>
      </c>
      <c r="BL192" s="16" t="s">
        <v>213</v>
      </c>
      <c r="BM192" s="229" t="s">
        <v>345</v>
      </c>
    </row>
    <row r="193" s="2" customFormat="1">
      <c r="A193" s="38"/>
      <c r="B193" s="39"/>
      <c r="C193" s="40"/>
      <c r="D193" s="233" t="s">
        <v>159</v>
      </c>
      <c r="E193" s="40"/>
      <c r="F193" s="243" t="s">
        <v>346</v>
      </c>
      <c r="G193" s="40"/>
      <c r="H193" s="40"/>
      <c r="I193" s="136"/>
      <c r="J193" s="40"/>
      <c r="K193" s="40"/>
      <c r="L193" s="44"/>
      <c r="M193" s="244"/>
      <c r="N193" s="245"/>
      <c r="O193" s="84"/>
      <c r="P193" s="84"/>
      <c r="Q193" s="84"/>
      <c r="R193" s="84"/>
      <c r="S193" s="84"/>
      <c r="T193" s="85"/>
      <c r="U193" s="38"/>
      <c r="V193" s="38"/>
      <c r="W193" s="38"/>
      <c r="X193" s="38"/>
      <c r="Y193" s="38"/>
      <c r="Z193" s="38"/>
      <c r="AA193" s="38"/>
      <c r="AB193" s="38"/>
      <c r="AC193" s="38"/>
      <c r="AD193" s="38"/>
      <c r="AE193" s="38"/>
      <c r="AT193" s="16" t="s">
        <v>159</v>
      </c>
      <c r="AU193" s="16" t="s">
        <v>91</v>
      </c>
    </row>
    <row r="194" s="13" customFormat="1">
      <c r="A194" s="13"/>
      <c r="B194" s="231"/>
      <c r="C194" s="232"/>
      <c r="D194" s="233" t="s">
        <v>152</v>
      </c>
      <c r="E194" s="234" t="s">
        <v>35</v>
      </c>
      <c r="F194" s="235" t="s">
        <v>347</v>
      </c>
      <c r="G194" s="232"/>
      <c r="H194" s="236">
        <v>290.44</v>
      </c>
      <c r="I194" s="237"/>
      <c r="J194" s="232"/>
      <c r="K194" s="232"/>
      <c r="L194" s="238"/>
      <c r="M194" s="239"/>
      <c r="N194" s="240"/>
      <c r="O194" s="240"/>
      <c r="P194" s="240"/>
      <c r="Q194" s="240"/>
      <c r="R194" s="240"/>
      <c r="S194" s="240"/>
      <c r="T194" s="241"/>
      <c r="U194" s="13"/>
      <c r="V194" s="13"/>
      <c r="W194" s="13"/>
      <c r="X194" s="13"/>
      <c r="Y194" s="13"/>
      <c r="Z194" s="13"/>
      <c r="AA194" s="13"/>
      <c r="AB194" s="13"/>
      <c r="AC194" s="13"/>
      <c r="AD194" s="13"/>
      <c r="AE194" s="13"/>
      <c r="AT194" s="242" t="s">
        <v>152</v>
      </c>
      <c r="AU194" s="242" t="s">
        <v>91</v>
      </c>
      <c r="AV194" s="13" t="s">
        <v>91</v>
      </c>
      <c r="AW194" s="13" t="s">
        <v>41</v>
      </c>
      <c r="AX194" s="13" t="s">
        <v>81</v>
      </c>
      <c r="AY194" s="242" t="s">
        <v>142</v>
      </c>
    </row>
    <row r="195" s="2" customFormat="1" ht="24" customHeight="1">
      <c r="A195" s="38"/>
      <c r="B195" s="39"/>
      <c r="C195" s="218" t="s">
        <v>348</v>
      </c>
      <c r="D195" s="218" t="s">
        <v>145</v>
      </c>
      <c r="E195" s="219" t="s">
        <v>349</v>
      </c>
      <c r="F195" s="220" t="s">
        <v>350</v>
      </c>
      <c r="G195" s="221" t="s">
        <v>148</v>
      </c>
      <c r="H195" s="222">
        <v>25.437999999999999</v>
      </c>
      <c r="I195" s="223"/>
      <c r="J195" s="224">
        <f>ROUND(I195*H195,2)</f>
        <v>0</v>
      </c>
      <c r="K195" s="220" t="s">
        <v>149</v>
      </c>
      <c r="L195" s="44"/>
      <c r="M195" s="225" t="s">
        <v>35</v>
      </c>
      <c r="N195" s="226" t="s">
        <v>52</v>
      </c>
      <c r="O195" s="84"/>
      <c r="P195" s="227">
        <f>O195*H195</f>
        <v>0</v>
      </c>
      <c r="Q195" s="227">
        <v>0.00040999999999999999</v>
      </c>
      <c r="R195" s="227">
        <f>Q195*H195</f>
        <v>0.010429579999999999</v>
      </c>
      <c r="S195" s="227">
        <v>0</v>
      </c>
      <c r="T195" s="228">
        <f>S195*H195</f>
        <v>0</v>
      </c>
      <c r="U195" s="38"/>
      <c r="V195" s="38"/>
      <c r="W195" s="38"/>
      <c r="X195" s="38"/>
      <c r="Y195" s="38"/>
      <c r="Z195" s="38"/>
      <c r="AA195" s="38"/>
      <c r="AB195" s="38"/>
      <c r="AC195" s="38"/>
      <c r="AD195" s="38"/>
      <c r="AE195" s="38"/>
      <c r="AR195" s="229" t="s">
        <v>213</v>
      </c>
      <c r="AT195" s="229" t="s">
        <v>145</v>
      </c>
      <c r="AU195" s="229" t="s">
        <v>91</v>
      </c>
      <c r="AY195" s="16" t="s">
        <v>142</v>
      </c>
      <c r="BE195" s="230">
        <f>IF(N195="základní",J195,0)</f>
        <v>0</v>
      </c>
      <c r="BF195" s="230">
        <f>IF(N195="snížená",J195,0)</f>
        <v>0</v>
      </c>
      <c r="BG195" s="230">
        <f>IF(N195="zákl. přenesená",J195,0)</f>
        <v>0</v>
      </c>
      <c r="BH195" s="230">
        <f>IF(N195="sníž. přenesená",J195,0)</f>
        <v>0</v>
      </c>
      <c r="BI195" s="230">
        <f>IF(N195="nulová",J195,0)</f>
        <v>0</v>
      </c>
      <c r="BJ195" s="16" t="s">
        <v>89</v>
      </c>
      <c r="BK195" s="230">
        <f>ROUND(I195*H195,2)</f>
        <v>0</v>
      </c>
      <c r="BL195" s="16" t="s">
        <v>213</v>
      </c>
      <c r="BM195" s="229" t="s">
        <v>351</v>
      </c>
    </row>
    <row r="196" s="2" customFormat="1">
      <c r="A196" s="38"/>
      <c r="B196" s="39"/>
      <c r="C196" s="40"/>
      <c r="D196" s="233" t="s">
        <v>159</v>
      </c>
      <c r="E196" s="40"/>
      <c r="F196" s="243" t="s">
        <v>346</v>
      </c>
      <c r="G196" s="40"/>
      <c r="H196" s="40"/>
      <c r="I196" s="136"/>
      <c r="J196" s="40"/>
      <c r="K196" s="40"/>
      <c r="L196" s="44"/>
      <c r="M196" s="244"/>
      <c r="N196" s="245"/>
      <c r="O196" s="84"/>
      <c r="P196" s="84"/>
      <c r="Q196" s="84"/>
      <c r="R196" s="84"/>
      <c r="S196" s="84"/>
      <c r="T196" s="85"/>
      <c r="U196" s="38"/>
      <c r="V196" s="38"/>
      <c r="W196" s="38"/>
      <c r="X196" s="38"/>
      <c r="Y196" s="38"/>
      <c r="Z196" s="38"/>
      <c r="AA196" s="38"/>
      <c r="AB196" s="38"/>
      <c r="AC196" s="38"/>
      <c r="AD196" s="38"/>
      <c r="AE196" s="38"/>
      <c r="AT196" s="16" t="s">
        <v>159</v>
      </c>
      <c r="AU196" s="16" t="s">
        <v>91</v>
      </c>
    </row>
    <row r="197" s="13" customFormat="1">
      <c r="A197" s="13"/>
      <c r="B197" s="231"/>
      <c r="C197" s="232"/>
      <c r="D197" s="233" t="s">
        <v>152</v>
      </c>
      <c r="E197" s="234" t="s">
        <v>35</v>
      </c>
      <c r="F197" s="235" t="s">
        <v>352</v>
      </c>
      <c r="G197" s="232"/>
      <c r="H197" s="236">
        <v>25.437999999999999</v>
      </c>
      <c r="I197" s="237"/>
      <c r="J197" s="232"/>
      <c r="K197" s="232"/>
      <c r="L197" s="238"/>
      <c r="M197" s="239"/>
      <c r="N197" s="240"/>
      <c r="O197" s="240"/>
      <c r="P197" s="240"/>
      <c r="Q197" s="240"/>
      <c r="R197" s="240"/>
      <c r="S197" s="240"/>
      <c r="T197" s="241"/>
      <c r="U197" s="13"/>
      <c r="V197" s="13"/>
      <c r="W197" s="13"/>
      <c r="X197" s="13"/>
      <c r="Y197" s="13"/>
      <c r="Z197" s="13"/>
      <c r="AA197" s="13"/>
      <c r="AB197" s="13"/>
      <c r="AC197" s="13"/>
      <c r="AD197" s="13"/>
      <c r="AE197" s="13"/>
      <c r="AT197" s="242" t="s">
        <v>152</v>
      </c>
      <c r="AU197" s="242" t="s">
        <v>91</v>
      </c>
      <c r="AV197" s="13" t="s">
        <v>91</v>
      </c>
      <c r="AW197" s="13" t="s">
        <v>41</v>
      </c>
      <c r="AX197" s="13" t="s">
        <v>81</v>
      </c>
      <c r="AY197" s="242" t="s">
        <v>142</v>
      </c>
    </row>
    <row r="198" s="2" customFormat="1" ht="16.5" customHeight="1">
      <c r="A198" s="38"/>
      <c r="B198" s="39"/>
      <c r="C198" s="246" t="s">
        <v>353</v>
      </c>
      <c r="D198" s="246" t="s">
        <v>197</v>
      </c>
      <c r="E198" s="247" t="s">
        <v>334</v>
      </c>
      <c r="F198" s="248" t="s">
        <v>335</v>
      </c>
      <c r="G198" s="249" t="s">
        <v>148</v>
      </c>
      <c r="H198" s="250">
        <v>27.981999999999999</v>
      </c>
      <c r="I198" s="251"/>
      <c r="J198" s="252">
        <f>ROUND(I198*H198,2)</f>
        <v>0</v>
      </c>
      <c r="K198" s="248" t="s">
        <v>149</v>
      </c>
      <c r="L198" s="253"/>
      <c r="M198" s="254" t="s">
        <v>35</v>
      </c>
      <c r="N198" s="255" t="s">
        <v>52</v>
      </c>
      <c r="O198" s="84"/>
      <c r="P198" s="227">
        <f>O198*H198</f>
        <v>0</v>
      </c>
      <c r="Q198" s="227">
        <v>0.0089999999999999993</v>
      </c>
      <c r="R198" s="227">
        <f>Q198*H198</f>
        <v>0.25183799999999995</v>
      </c>
      <c r="S198" s="227">
        <v>0</v>
      </c>
      <c r="T198" s="228">
        <f>S198*H198</f>
        <v>0</v>
      </c>
      <c r="U198" s="38"/>
      <c r="V198" s="38"/>
      <c r="W198" s="38"/>
      <c r="X198" s="38"/>
      <c r="Y198" s="38"/>
      <c r="Z198" s="38"/>
      <c r="AA198" s="38"/>
      <c r="AB198" s="38"/>
      <c r="AC198" s="38"/>
      <c r="AD198" s="38"/>
      <c r="AE198" s="38"/>
      <c r="AR198" s="229" t="s">
        <v>312</v>
      </c>
      <c r="AT198" s="229" t="s">
        <v>197</v>
      </c>
      <c r="AU198" s="229" t="s">
        <v>91</v>
      </c>
      <c r="AY198" s="16" t="s">
        <v>142</v>
      </c>
      <c r="BE198" s="230">
        <f>IF(N198="základní",J198,0)</f>
        <v>0</v>
      </c>
      <c r="BF198" s="230">
        <f>IF(N198="snížená",J198,0)</f>
        <v>0</v>
      </c>
      <c r="BG198" s="230">
        <f>IF(N198="zákl. přenesená",J198,0)</f>
        <v>0</v>
      </c>
      <c r="BH198" s="230">
        <f>IF(N198="sníž. přenesená",J198,0)</f>
        <v>0</v>
      </c>
      <c r="BI198" s="230">
        <f>IF(N198="nulová",J198,0)</f>
        <v>0</v>
      </c>
      <c r="BJ198" s="16" t="s">
        <v>89</v>
      </c>
      <c r="BK198" s="230">
        <f>ROUND(I198*H198,2)</f>
        <v>0</v>
      </c>
      <c r="BL198" s="16" t="s">
        <v>213</v>
      </c>
      <c r="BM198" s="229" t="s">
        <v>354</v>
      </c>
    </row>
    <row r="199" s="13" customFormat="1">
      <c r="A199" s="13"/>
      <c r="B199" s="231"/>
      <c r="C199" s="232"/>
      <c r="D199" s="233" t="s">
        <v>152</v>
      </c>
      <c r="E199" s="232"/>
      <c r="F199" s="235" t="s">
        <v>355</v>
      </c>
      <c r="G199" s="232"/>
      <c r="H199" s="236">
        <v>27.981999999999999</v>
      </c>
      <c r="I199" s="237"/>
      <c r="J199" s="232"/>
      <c r="K199" s="232"/>
      <c r="L199" s="238"/>
      <c r="M199" s="239"/>
      <c r="N199" s="240"/>
      <c r="O199" s="240"/>
      <c r="P199" s="240"/>
      <c r="Q199" s="240"/>
      <c r="R199" s="240"/>
      <c r="S199" s="240"/>
      <c r="T199" s="241"/>
      <c r="U199" s="13"/>
      <c r="V199" s="13"/>
      <c r="W199" s="13"/>
      <c r="X199" s="13"/>
      <c r="Y199" s="13"/>
      <c r="Z199" s="13"/>
      <c r="AA199" s="13"/>
      <c r="AB199" s="13"/>
      <c r="AC199" s="13"/>
      <c r="AD199" s="13"/>
      <c r="AE199" s="13"/>
      <c r="AT199" s="242" t="s">
        <v>152</v>
      </c>
      <c r="AU199" s="242" t="s">
        <v>91</v>
      </c>
      <c r="AV199" s="13" t="s">
        <v>91</v>
      </c>
      <c r="AW199" s="13" t="s">
        <v>4</v>
      </c>
      <c r="AX199" s="13" t="s">
        <v>89</v>
      </c>
      <c r="AY199" s="242" t="s">
        <v>142</v>
      </c>
    </row>
    <row r="200" s="2" customFormat="1" ht="36" customHeight="1">
      <c r="A200" s="38"/>
      <c r="B200" s="39"/>
      <c r="C200" s="218" t="s">
        <v>356</v>
      </c>
      <c r="D200" s="218" t="s">
        <v>145</v>
      </c>
      <c r="E200" s="219" t="s">
        <v>357</v>
      </c>
      <c r="F200" s="220" t="s">
        <v>358</v>
      </c>
      <c r="G200" s="221" t="s">
        <v>148</v>
      </c>
      <c r="H200" s="222">
        <v>315.87799999999999</v>
      </c>
      <c r="I200" s="223"/>
      <c r="J200" s="224">
        <f>ROUND(I200*H200,2)</f>
        <v>0</v>
      </c>
      <c r="K200" s="220" t="s">
        <v>149</v>
      </c>
      <c r="L200" s="44"/>
      <c r="M200" s="225" t="s">
        <v>35</v>
      </c>
      <c r="N200" s="226" t="s">
        <v>52</v>
      </c>
      <c r="O200" s="84"/>
      <c r="P200" s="227">
        <f>O200*H200</f>
        <v>0</v>
      </c>
      <c r="Q200" s="227">
        <v>0.00010000000000000001</v>
      </c>
      <c r="R200" s="227">
        <f>Q200*H200</f>
        <v>0.031587799999999999</v>
      </c>
      <c r="S200" s="227">
        <v>0</v>
      </c>
      <c r="T200" s="228">
        <f>S200*H200</f>
        <v>0</v>
      </c>
      <c r="U200" s="38"/>
      <c r="V200" s="38"/>
      <c r="W200" s="38"/>
      <c r="X200" s="38"/>
      <c r="Y200" s="38"/>
      <c r="Z200" s="38"/>
      <c r="AA200" s="38"/>
      <c r="AB200" s="38"/>
      <c r="AC200" s="38"/>
      <c r="AD200" s="38"/>
      <c r="AE200" s="38"/>
      <c r="AR200" s="229" t="s">
        <v>213</v>
      </c>
      <c r="AT200" s="229" t="s">
        <v>145</v>
      </c>
      <c r="AU200" s="229" t="s">
        <v>91</v>
      </c>
      <c r="AY200" s="16" t="s">
        <v>142</v>
      </c>
      <c r="BE200" s="230">
        <f>IF(N200="základní",J200,0)</f>
        <v>0</v>
      </c>
      <c r="BF200" s="230">
        <f>IF(N200="snížená",J200,0)</f>
        <v>0</v>
      </c>
      <c r="BG200" s="230">
        <f>IF(N200="zákl. přenesená",J200,0)</f>
        <v>0</v>
      </c>
      <c r="BH200" s="230">
        <f>IF(N200="sníž. přenesená",J200,0)</f>
        <v>0</v>
      </c>
      <c r="BI200" s="230">
        <f>IF(N200="nulová",J200,0)</f>
        <v>0</v>
      </c>
      <c r="BJ200" s="16" t="s">
        <v>89</v>
      </c>
      <c r="BK200" s="230">
        <f>ROUND(I200*H200,2)</f>
        <v>0</v>
      </c>
      <c r="BL200" s="16" t="s">
        <v>213</v>
      </c>
      <c r="BM200" s="229" t="s">
        <v>359</v>
      </c>
    </row>
    <row r="201" s="2" customFormat="1">
      <c r="A201" s="38"/>
      <c r="B201" s="39"/>
      <c r="C201" s="40"/>
      <c r="D201" s="233" t="s">
        <v>159</v>
      </c>
      <c r="E201" s="40"/>
      <c r="F201" s="243" t="s">
        <v>346</v>
      </c>
      <c r="G201" s="40"/>
      <c r="H201" s="40"/>
      <c r="I201" s="136"/>
      <c r="J201" s="40"/>
      <c r="K201" s="40"/>
      <c r="L201" s="44"/>
      <c r="M201" s="244"/>
      <c r="N201" s="245"/>
      <c r="O201" s="84"/>
      <c r="P201" s="84"/>
      <c r="Q201" s="84"/>
      <c r="R201" s="84"/>
      <c r="S201" s="84"/>
      <c r="T201" s="85"/>
      <c r="U201" s="38"/>
      <c r="V201" s="38"/>
      <c r="W201" s="38"/>
      <c r="X201" s="38"/>
      <c r="Y201" s="38"/>
      <c r="Z201" s="38"/>
      <c r="AA201" s="38"/>
      <c r="AB201" s="38"/>
      <c r="AC201" s="38"/>
      <c r="AD201" s="38"/>
      <c r="AE201" s="38"/>
      <c r="AT201" s="16" t="s">
        <v>159</v>
      </c>
      <c r="AU201" s="16" t="s">
        <v>91</v>
      </c>
    </row>
    <row r="202" s="2" customFormat="1" ht="36" customHeight="1">
      <c r="A202" s="38"/>
      <c r="B202" s="39"/>
      <c r="C202" s="218" t="s">
        <v>360</v>
      </c>
      <c r="D202" s="218" t="s">
        <v>145</v>
      </c>
      <c r="E202" s="219" t="s">
        <v>361</v>
      </c>
      <c r="F202" s="220" t="s">
        <v>362</v>
      </c>
      <c r="G202" s="221" t="s">
        <v>148</v>
      </c>
      <c r="H202" s="222">
        <v>290.44</v>
      </c>
      <c r="I202" s="223"/>
      <c r="J202" s="224">
        <f>ROUND(I202*H202,2)</f>
        <v>0</v>
      </c>
      <c r="K202" s="220" t="s">
        <v>149</v>
      </c>
      <c r="L202" s="44"/>
      <c r="M202" s="225" t="s">
        <v>35</v>
      </c>
      <c r="N202" s="226" t="s">
        <v>52</v>
      </c>
      <c r="O202" s="84"/>
      <c r="P202" s="227">
        <f>O202*H202</f>
        <v>0</v>
      </c>
      <c r="Q202" s="227">
        <v>0</v>
      </c>
      <c r="R202" s="227">
        <f>Q202*H202</f>
        <v>0</v>
      </c>
      <c r="S202" s="227">
        <v>0</v>
      </c>
      <c r="T202" s="228">
        <f>S202*H202</f>
        <v>0</v>
      </c>
      <c r="U202" s="38"/>
      <c r="V202" s="38"/>
      <c r="W202" s="38"/>
      <c r="X202" s="38"/>
      <c r="Y202" s="38"/>
      <c r="Z202" s="38"/>
      <c r="AA202" s="38"/>
      <c r="AB202" s="38"/>
      <c r="AC202" s="38"/>
      <c r="AD202" s="38"/>
      <c r="AE202" s="38"/>
      <c r="AR202" s="229" t="s">
        <v>213</v>
      </c>
      <c r="AT202" s="229" t="s">
        <v>145</v>
      </c>
      <c r="AU202" s="229" t="s">
        <v>91</v>
      </c>
      <c r="AY202" s="16" t="s">
        <v>142</v>
      </c>
      <c r="BE202" s="230">
        <f>IF(N202="základní",J202,0)</f>
        <v>0</v>
      </c>
      <c r="BF202" s="230">
        <f>IF(N202="snížená",J202,0)</f>
        <v>0</v>
      </c>
      <c r="BG202" s="230">
        <f>IF(N202="zákl. přenesená",J202,0)</f>
        <v>0</v>
      </c>
      <c r="BH202" s="230">
        <f>IF(N202="sníž. přenesená",J202,0)</f>
        <v>0</v>
      </c>
      <c r="BI202" s="230">
        <f>IF(N202="nulová",J202,0)</f>
        <v>0</v>
      </c>
      <c r="BJ202" s="16" t="s">
        <v>89</v>
      </c>
      <c r="BK202" s="230">
        <f>ROUND(I202*H202,2)</f>
        <v>0</v>
      </c>
      <c r="BL202" s="16" t="s">
        <v>213</v>
      </c>
      <c r="BM202" s="229" t="s">
        <v>363</v>
      </c>
    </row>
    <row r="203" s="2" customFormat="1">
      <c r="A203" s="38"/>
      <c r="B203" s="39"/>
      <c r="C203" s="40"/>
      <c r="D203" s="233" t="s">
        <v>159</v>
      </c>
      <c r="E203" s="40"/>
      <c r="F203" s="243" t="s">
        <v>346</v>
      </c>
      <c r="G203" s="40"/>
      <c r="H203" s="40"/>
      <c r="I203" s="136"/>
      <c r="J203" s="40"/>
      <c r="K203" s="40"/>
      <c r="L203" s="44"/>
      <c r="M203" s="244"/>
      <c r="N203" s="245"/>
      <c r="O203" s="84"/>
      <c r="P203" s="84"/>
      <c r="Q203" s="84"/>
      <c r="R203" s="84"/>
      <c r="S203" s="84"/>
      <c r="T203" s="85"/>
      <c r="U203" s="38"/>
      <c r="V203" s="38"/>
      <c r="W203" s="38"/>
      <c r="X203" s="38"/>
      <c r="Y203" s="38"/>
      <c r="Z203" s="38"/>
      <c r="AA203" s="38"/>
      <c r="AB203" s="38"/>
      <c r="AC203" s="38"/>
      <c r="AD203" s="38"/>
      <c r="AE203" s="38"/>
      <c r="AT203" s="16" t="s">
        <v>159</v>
      </c>
      <c r="AU203" s="16" t="s">
        <v>91</v>
      </c>
    </row>
    <row r="204" s="13" customFormat="1">
      <c r="A204" s="13"/>
      <c r="B204" s="231"/>
      <c r="C204" s="232"/>
      <c r="D204" s="233" t="s">
        <v>152</v>
      </c>
      <c r="E204" s="234" t="s">
        <v>35</v>
      </c>
      <c r="F204" s="235" t="s">
        <v>347</v>
      </c>
      <c r="G204" s="232"/>
      <c r="H204" s="236">
        <v>290.44</v>
      </c>
      <c r="I204" s="237"/>
      <c r="J204" s="232"/>
      <c r="K204" s="232"/>
      <c r="L204" s="238"/>
      <c r="M204" s="239"/>
      <c r="N204" s="240"/>
      <c r="O204" s="240"/>
      <c r="P204" s="240"/>
      <c r="Q204" s="240"/>
      <c r="R204" s="240"/>
      <c r="S204" s="240"/>
      <c r="T204" s="241"/>
      <c r="U204" s="13"/>
      <c r="V204" s="13"/>
      <c r="W204" s="13"/>
      <c r="X204" s="13"/>
      <c r="Y204" s="13"/>
      <c r="Z204" s="13"/>
      <c r="AA204" s="13"/>
      <c r="AB204" s="13"/>
      <c r="AC204" s="13"/>
      <c r="AD204" s="13"/>
      <c r="AE204" s="13"/>
      <c r="AT204" s="242" t="s">
        <v>152</v>
      </c>
      <c r="AU204" s="242" t="s">
        <v>91</v>
      </c>
      <c r="AV204" s="13" t="s">
        <v>91</v>
      </c>
      <c r="AW204" s="13" t="s">
        <v>41</v>
      </c>
      <c r="AX204" s="13" t="s">
        <v>81</v>
      </c>
      <c r="AY204" s="242" t="s">
        <v>142</v>
      </c>
    </row>
    <row r="205" s="2" customFormat="1" ht="24" customHeight="1">
      <c r="A205" s="38"/>
      <c r="B205" s="39"/>
      <c r="C205" s="246" t="s">
        <v>364</v>
      </c>
      <c r="D205" s="246" t="s">
        <v>197</v>
      </c>
      <c r="E205" s="247" t="s">
        <v>365</v>
      </c>
      <c r="F205" s="248" t="s">
        <v>366</v>
      </c>
      <c r="G205" s="249" t="s">
        <v>148</v>
      </c>
      <c r="H205" s="250">
        <v>304.96199999999999</v>
      </c>
      <c r="I205" s="251"/>
      <c r="J205" s="252">
        <f>ROUND(I205*H205,2)</f>
        <v>0</v>
      </c>
      <c r="K205" s="248" t="s">
        <v>149</v>
      </c>
      <c r="L205" s="253"/>
      <c r="M205" s="254" t="s">
        <v>35</v>
      </c>
      <c r="N205" s="255" t="s">
        <v>52</v>
      </c>
      <c r="O205" s="84"/>
      <c r="P205" s="227">
        <f>O205*H205</f>
        <v>0</v>
      </c>
      <c r="Q205" s="227">
        <v>0.0028</v>
      </c>
      <c r="R205" s="227">
        <f>Q205*H205</f>
        <v>0.85389359999999992</v>
      </c>
      <c r="S205" s="227">
        <v>0</v>
      </c>
      <c r="T205" s="228">
        <f>S205*H205</f>
        <v>0</v>
      </c>
      <c r="U205" s="38"/>
      <c r="V205" s="38"/>
      <c r="W205" s="38"/>
      <c r="X205" s="38"/>
      <c r="Y205" s="38"/>
      <c r="Z205" s="38"/>
      <c r="AA205" s="38"/>
      <c r="AB205" s="38"/>
      <c r="AC205" s="38"/>
      <c r="AD205" s="38"/>
      <c r="AE205" s="38"/>
      <c r="AR205" s="229" t="s">
        <v>312</v>
      </c>
      <c r="AT205" s="229" t="s">
        <v>197</v>
      </c>
      <c r="AU205" s="229" t="s">
        <v>91</v>
      </c>
      <c r="AY205" s="16" t="s">
        <v>142</v>
      </c>
      <c r="BE205" s="230">
        <f>IF(N205="základní",J205,0)</f>
        <v>0</v>
      </c>
      <c r="BF205" s="230">
        <f>IF(N205="snížená",J205,0)</f>
        <v>0</v>
      </c>
      <c r="BG205" s="230">
        <f>IF(N205="zákl. přenesená",J205,0)</f>
        <v>0</v>
      </c>
      <c r="BH205" s="230">
        <f>IF(N205="sníž. přenesená",J205,0)</f>
        <v>0</v>
      </c>
      <c r="BI205" s="230">
        <f>IF(N205="nulová",J205,0)</f>
        <v>0</v>
      </c>
      <c r="BJ205" s="16" t="s">
        <v>89</v>
      </c>
      <c r="BK205" s="230">
        <f>ROUND(I205*H205,2)</f>
        <v>0</v>
      </c>
      <c r="BL205" s="16" t="s">
        <v>213</v>
      </c>
      <c r="BM205" s="229" t="s">
        <v>367</v>
      </c>
    </row>
    <row r="206" s="13" customFormat="1">
      <c r="A206" s="13"/>
      <c r="B206" s="231"/>
      <c r="C206" s="232"/>
      <c r="D206" s="233" t="s">
        <v>152</v>
      </c>
      <c r="E206" s="232"/>
      <c r="F206" s="235" t="s">
        <v>368</v>
      </c>
      <c r="G206" s="232"/>
      <c r="H206" s="236">
        <v>304.96199999999999</v>
      </c>
      <c r="I206" s="237"/>
      <c r="J206" s="232"/>
      <c r="K206" s="232"/>
      <c r="L206" s="238"/>
      <c r="M206" s="239"/>
      <c r="N206" s="240"/>
      <c r="O206" s="240"/>
      <c r="P206" s="240"/>
      <c r="Q206" s="240"/>
      <c r="R206" s="240"/>
      <c r="S206" s="240"/>
      <c r="T206" s="241"/>
      <c r="U206" s="13"/>
      <c r="V206" s="13"/>
      <c r="W206" s="13"/>
      <c r="X206" s="13"/>
      <c r="Y206" s="13"/>
      <c r="Z206" s="13"/>
      <c r="AA206" s="13"/>
      <c r="AB206" s="13"/>
      <c r="AC206" s="13"/>
      <c r="AD206" s="13"/>
      <c r="AE206" s="13"/>
      <c r="AT206" s="242" t="s">
        <v>152</v>
      </c>
      <c r="AU206" s="242" t="s">
        <v>91</v>
      </c>
      <c r="AV206" s="13" t="s">
        <v>91</v>
      </c>
      <c r="AW206" s="13" t="s">
        <v>4</v>
      </c>
      <c r="AX206" s="13" t="s">
        <v>89</v>
      </c>
      <c r="AY206" s="242" t="s">
        <v>142</v>
      </c>
    </row>
    <row r="207" s="2" customFormat="1" ht="36" customHeight="1">
      <c r="A207" s="38"/>
      <c r="B207" s="39"/>
      <c r="C207" s="218" t="s">
        <v>369</v>
      </c>
      <c r="D207" s="218" t="s">
        <v>145</v>
      </c>
      <c r="E207" s="219" t="s">
        <v>370</v>
      </c>
      <c r="F207" s="220" t="s">
        <v>371</v>
      </c>
      <c r="G207" s="221" t="s">
        <v>317</v>
      </c>
      <c r="H207" s="256"/>
      <c r="I207" s="223"/>
      <c r="J207" s="224">
        <f>ROUND(I207*H207,2)</f>
        <v>0</v>
      </c>
      <c r="K207" s="220" t="s">
        <v>149</v>
      </c>
      <c r="L207" s="44"/>
      <c r="M207" s="225" t="s">
        <v>35</v>
      </c>
      <c r="N207" s="226" t="s">
        <v>52</v>
      </c>
      <c r="O207" s="84"/>
      <c r="P207" s="227">
        <f>O207*H207</f>
        <v>0</v>
      </c>
      <c r="Q207" s="227">
        <v>0</v>
      </c>
      <c r="R207" s="227">
        <f>Q207*H207</f>
        <v>0</v>
      </c>
      <c r="S207" s="227">
        <v>0</v>
      </c>
      <c r="T207" s="228">
        <f>S207*H207</f>
        <v>0</v>
      </c>
      <c r="U207" s="38"/>
      <c r="V207" s="38"/>
      <c r="W207" s="38"/>
      <c r="X207" s="38"/>
      <c r="Y207" s="38"/>
      <c r="Z207" s="38"/>
      <c r="AA207" s="38"/>
      <c r="AB207" s="38"/>
      <c r="AC207" s="38"/>
      <c r="AD207" s="38"/>
      <c r="AE207" s="38"/>
      <c r="AR207" s="229" t="s">
        <v>213</v>
      </c>
      <c r="AT207" s="229" t="s">
        <v>145</v>
      </c>
      <c r="AU207" s="229" t="s">
        <v>91</v>
      </c>
      <c r="AY207" s="16" t="s">
        <v>142</v>
      </c>
      <c r="BE207" s="230">
        <f>IF(N207="základní",J207,0)</f>
        <v>0</v>
      </c>
      <c r="BF207" s="230">
        <f>IF(N207="snížená",J207,0)</f>
        <v>0</v>
      </c>
      <c r="BG207" s="230">
        <f>IF(N207="zákl. přenesená",J207,0)</f>
        <v>0</v>
      </c>
      <c r="BH207" s="230">
        <f>IF(N207="sníž. přenesená",J207,0)</f>
        <v>0</v>
      </c>
      <c r="BI207" s="230">
        <f>IF(N207="nulová",J207,0)</f>
        <v>0</v>
      </c>
      <c r="BJ207" s="16" t="s">
        <v>89</v>
      </c>
      <c r="BK207" s="230">
        <f>ROUND(I207*H207,2)</f>
        <v>0</v>
      </c>
      <c r="BL207" s="16" t="s">
        <v>213</v>
      </c>
      <c r="BM207" s="229" t="s">
        <v>372</v>
      </c>
    </row>
    <row r="208" s="2" customFormat="1">
      <c r="A208" s="38"/>
      <c r="B208" s="39"/>
      <c r="C208" s="40"/>
      <c r="D208" s="233" t="s">
        <v>159</v>
      </c>
      <c r="E208" s="40"/>
      <c r="F208" s="243" t="s">
        <v>373</v>
      </c>
      <c r="G208" s="40"/>
      <c r="H208" s="40"/>
      <c r="I208" s="136"/>
      <c r="J208" s="40"/>
      <c r="K208" s="40"/>
      <c r="L208" s="44"/>
      <c r="M208" s="244"/>
      <c r="N208" s="245"/>
      <c r="O208" s="84"/>
      <c r="P208" s="84"/>
      <c r="Q208" s="84"/>
      <c r="R208" s="84"/>
      <c r="S208" s="84"/>
      <c r="T208" s="85"/>
      <c r="U208" s="38"/>
      <c r="V208" s="38"/>
      <c r="W208" s="38"/>
      <c r="X208" s="38"/>
      <c r="Y208" s="38"/>
      <c r="Z208" s="38"/>
      <c r="AA208" s="38"/>
      <c r="AB208" s="38"/>
      <c r="AC208" s="38"/>
      <c r="AD208" s="38"/>
      <c r="AE208" s="38"/>
      <c r="AT208" s="16" t="s">
        <v>159</v>
      </c>
      <c r="AU208" s="16" t="s">
        <v>91</v>
      </c>
    </row>
    <row r="209" s="12" customFormat="1" ht="22.8" customHeight="1">
      <c r="A209" s="12"/>
      <c r="B209" s="202"/>
      <c r="C209" s="203"/>
      <c r="D209" s="204" t="s">
        <v>80</v>
      </c>
      <c r="E209" s="216" t="s">
        <v>374</v>
      </c>
      <c r="F209" s="216" t="s">
        <v>375</v>
      </c>
      <c r="G209" s="203"/>
      <c r="H209" s="203"/>
      <c r="I209" s="206"/>
      <c r="J209" s="217">
        <f>BK209</f>
        <v>0</v>
      </c>
      <c r="K209" s="203"/>
      <c r="L209" s="208"/>
      <c r="M209" s="209"/>
      <c r="N209" s="210"/>
      <c r="O209" s="210"/>
      <c r="P209" s="211">
        <f>SUM(P210:P226)</f>
        <v>0</v>
      </c>
      <c r="Q209" s="210"/>
      <c r="R209" s="211">
        <f>SUM(R210:R226)</f>
        <v>0.23180650000000003</v>
      </c>
      <c r="S209" s="210"/>
      <c r="T209" s="212">
        <f>SUM(T210:T226)</f>
        <v>0</v>
      </c>
      <c r="U209" s="12"/>
      <c r="V209" s="12"/>
      <c r="W209" s="12"/>
      <c r="X209" s="12"/>
      <c r="Y209" s="12"/>
      <c r="Z209" s="12"/>
      <c r="AA209" s="12"/>
      <c r="AB209" s="12"/>
      <c r="AC209" s="12"/>
      <c r="AD209" s="12"/>
      <c r="AE209" s="12"/>
      <c r="AR209" s="213" t="s">
        <v>91</v>
      </c>
      <c r="AT209" s="214" t="s">
        <v>80</v>
      </c>
      <c r="AU209" s="214" t="s">
        <v>89</v>
      </c>
      <c r="AY209" s="213" t="s">
        <v>142</v>
      </c>
      <c r="BK209" s="215">
        <f>SUM(BK210:BK226)</f>
        <v>0</v>
      </c>
    </row>
    <row r="210" s="2" customFormat="1" ht="36" customHeight="1">
      <c r="A210" s="38"/>
      <c r="B210" s="39"/>
      <c r="C210" s="218" t="s">
        <v>376</v>
      </c>
      <c r="D210" s="218" t="s">
        <v>145</v>
      </c>
      <c r="E210" s="219" t="s">
        <v>377</v>
      </c>
      <c r="F210" s="220" t="s">
        <v>378</v>
      </c>
      <c r="G210" s="221" t="s">
        <v>148</v>
      </c>
      <c r="H210" s="222">
        <v>11.669000000000001</v>
      </c>
      <c r="I210" s="223"/>
      <c r="J210" s="224">
        <f>ROUND(I210*H210,2)</f>
        <v>0</v>
      </c>
      <c r="K210" s="220" t="s">
        <v>149</v>
      </c>
      <c r="L210" s="44"/>
      <c r="M210" s="225" t="s">
        <v>35</v>
      </c>
      <c r="N210" s="226" t="s">
        <v>52</v>
      </c>
      <c r="O210" s="84"/>
      <c r="P210" s="227">
        <f>O210*H210</f>
        <v>0</v>
      </c>
      <c r="Q210" s="227">
        <v>0</v>
      </c>
      <c r="R210" s="227">
        <f>Q210*H210</f>
        <v>0</v>
      </c>
      <c r="S210" s="227">
        <v>0</v>
      </c>
      <c r="T210" s="228">
        <f>S210*H210</f>
        <v>0</v>
      </c>
      <c r="U210" s="38"/>
      <c r="V210" s="38"/>
      <c r="W210" s="38"/>
      <c r="X210" s="38"/>
      <c r="Y210" s="38"/>
      <c r="Z210" s="38"/>
      <c r="AA210" s="38"/>
      <c r="AB210" s="38"/>
      <c r="AC210" s="38"/>
      <c r="AD210" s="38"/>
      <c r="AE210" s="38"/>
      <c r="AR210" s="229" t="s">
        <v>213</v>
      </c>
      <c r="AT210" s="229" t="s">
        <v>145</v>
      </c>
      <c r="AU210" s="229" t="s">
        <v>91</v>
      </c>
      <c r="AY210" s="16" t="s">
        <v>142</v>
      </c>
      <c r="BE210" s="230">
        <f>IF(N210="základní",J210,0)</f>
        <v>0</v>
      </c>
      <c r="BF210" s="230">
        <f>IF(N210="snížená",J210,0)</f>
        <v>0</v>
      </c>
      <c r="BG210" s="230">
        <f>IF(N210="zákl. přenesená",J210,0)</f>
        <v>0</v>
      </c>
      <c r="BH210" s="230">
        <f>IF(N210="sníž. přenesená",J210,0)</f>
        <v>0</v>
      </c>
      <c r="BI210" s="230">
        <f>IF(N210="nulová",J210,0)</f>
        <v>0</v>
      </c>
      <c r="BJ210" s="16" t="s">
        <v>89</v>
      </c>
      <c r="BK210" s="230">
        <f>ROUND(I210*H210,2)</f>
        <v>0</v>
      </c>
      <c r="BL210" s="16" t="s">
        <v>213</v>
      </c>
      <c r="BM210" s="229" t="s">
        <v>379</v>
      </c>
    </row>
    <row r="211" s="2" customFormat="1">
      <c r="A211" s="38"/>
      <c r="B211" s="39"/>
      <c r="C211" s="40"/>
      <c r="D211" s="233" t="s">
        <v>159</v>
      </c>
      <c r="E211" s="40"/>
      <c r="F211" s="243" t="s">
        <v>380</v>
      </c>
      <c r="G211" s="40"/>
      <c r="H211" s="40"/>
      <c r="I211" s="136"/>
      <c r="J211" s="40"/>
      <c r="K211" s="40"/>
      <c r="L211" s="44"/>
      <c r="M211" s="244"/>
      <c r="N211" s="245"/>
      <c r="O211" s="84"/>
      <c r="P211" s="84"/>
      <c r="Q211" s="84"/>
      <c r="R211" s="84"/>
      <c r="S211" s="84"/>
      <c r="T211" s="85"/>
      <c r="U211" s="38"/>
      <c r="V211" s="38"/>
      <c r="W211" s="38"/>
      <c r="X211" s="38"/>
      <c r="Y211" s="38"/>
      <c r="Z211" s="38"/>
      <c r="AA211" s="38"/>
      <c r="AB211" s="38"/>
      <c r="AC211" s="38"/>
      <c r="AD211" s="38"/>
      <c r="AE211" s="38"/>
      <c r="AT211" s="16" t="s">
        <v>159</v>
      </c>
      <c r="AU211" s="16" t="s">
        <v>91</v>
      </c>
    </row>
    <row r="212" s="13" customFormat="1">
      <c r="A212" s="13"/>
      <c r="B212" s="231"/>
      <c r="C212" s="232"/>
      <c r="D212" s="233" t="s">
        <v>152</v>
      </c>
      <c r="E212" s="234" t="s">
        <v>35</v>
      </c>
      <c r="F212" s="235" t="s">
        <v>381</v>
      </c>
      <c r="G212" s="232"/>
      <c r="H212" s="236">
        <v>11.669000000000001</v>
      </c>
      <c r="I212" s="237"/>
      <c r="J212" s="232"/>
      <c r="K212" s="232"/>
      <c r="L212" s="238"/>
      <c r="M212" s="239"/>
      <c r="N212" s="240"/>
      <c r="O212" s="240"/>
      <c r="P212" s="240"/>
      <c r="Q212" s="240"/>
      <c r="R212" s="240"/>
      <c r="S212" s="240"/>
      <c r="T212" s="241"/>
      <c r="U212" s="13"/>
      <c r="V212" s="13"/>
      <c r="W212" s="13"/>
      <c r="X212" s="13"/>
      <c r="Y212" s="13"/>
      <c r="Z212" s="13"/>
      <c r="AA212" s="13"/>
      <c r="AB212" s="13"/>
      <c r="AC212" s="13"/>
      <c r="AD212" s="13"/>
      <c r="AE212" s="13"/>
      <c r="AT212" s="242" t="s">
        <v>152</v>
      </c>
      <c r="AU212" s="242" t="s">
        <v>91</v>
      </c>
      <c r="AV212" s="13" t="s">
        <v>91</v>
      </c>
      <c r="AW212" s="13" t="s">
        <v>41</v>
      </c>
      <c r="AX212" s="13" t="s">
        <v>81</v>
      </c>
      <c r="AY212" s="242" t="s">
        <v>142</v>
      </c>
    </row>
    <row r="213" s="2" customFormat="1" ht="24" customHeight="1">
      <c r="A213" s="38"/>
      <c r="B213" s="39"/>
      <c r="C213" s="246" t="s">
        <v>382</v>
      </c>
      <c r="D213" s="246" t="s">
        <v>197</v>
      </c>
      <c r="E213" s="247" t="s">
        <v>383</v>
      </c>
      <c r="F213" s="248" t="s">
        <v>384</v>
      </c>
      <c r="G213" s="249" t="s">
        <v>148</v>
      </c>
      <c r="H213" s="250">
        <v>13.419000000000001</v>
      </c>
      <c r="I213" s="251"/>
      <c r="J213" s="252">
        <f>ROUND(I213*H213,2)</f>
        <v>0</v>
      </c>
      <c r="K213" s="248" t="s">
        <v>149</v>
      </c>
      <c r="L213" s="253"/>
      <c r="M213" s="254" t="s">
        <v>35</v>
      </c>
      <c r="N213" s="255" t="s">
        <v>52</v>
      </c>
      <c r="O213" s="84"/>
      <c r="P213" s="227">
        <f>O213*H213</f>
        <v>0</v>
      </c>
      <c r="Q213" s="227">
        <v>0.0135</v>
      </c>
      <c r="R213" s="227">
        <f>Q213*H213</f>
        <v>0.1811565</v>
      </c>
      <c r="S213" s="227">
        <v>0</v>
      </c>
      <c r="T213" s="228">
        <f>S213*H213</f>
        <v>0</v>
      </c>
      <c r="U213" s="38"/>
      <c r="V213" s="38"/>
      <c r="W213" s="38"/>
      <c r="X213" s="38"/>
      <c r="Y213" s="38"/>
      <c r="Z213" s="38"/>
      <c r="AA213" s="38"/>
      <c r="AB213" s="38"/>
      <c r="AC213" s="38"/>
      <c r="AD213" s="38"/>
      <c r="AE213" s="38"/>
      <c r="AR213" s="229" t="s">
        <v>312</v>
      </c>
      <c r="AT213" s="229" t="s">
        <v>197</v>
      </c>
      <c r="AU213" s="229" t="s">
        <v>91</v>
      </c>
      <c r="AY213" s="16" t="s">
        <v>142</v>
      </c>
      <c r="BE213" s="230">
        <f>IF(N213="základní",J213,0)</f>
        <v>0</v>
      </c>
      <c r="BF213" s="230">
        <f>IF(N213="snížená",J213,0)</f>
        <v>0</v>
      </c>
      <c r="BG213" s="230">
        <f>IF(N213="zákl. přenesená",J213,0)</f>
        <v>0</v>
      </c>
      <c r="BH213" s="230">
        <f>IF(N213="sníž. přenesená",J213,0)</f>
        <v>0</v>
      </c>
      <c r="BI213" s="230">
        <f>IF(N213="nulová",J213,0)</f>
        <v>0</v>
      </c>
      <c r="BJ213" s="16" t="s">
        <v>89</v>
      </c>
      <c r="BK213" s="230">
        <f>ROUND(I213*H213,2)</f>
        <v>0</v>
      </c>
      <c r="BL213" s="16" t="s">
        <v>213</v>
      </c>
      <c r="BM213" s="229" t="s">
        <v>385</v>
      </c>
    </row>
    <row r="214" s="13" customFormat="1">
      <c r="A214" s="13"/>
      <c r="B214" s="231"/>
      <c r="C214" s="232"/>
      <c r="D214" s="233" t="s">
        <v>152</v>
      </c>
      <c r="E214" s="232"/>
      <c r="F214" s="235" t="s">
        <v>386</v>
      </c>
      <c r="G214" s="232"/>
      <c r="H214" s="236">
        <v>13.419000000000001</v>
      </c>
      <c r="I214" s="237"/>
      <c r="J214" s="232"/>
      <c r="K214" s="232"/>
      <c r="L214" s="238"/>
      <c r="M214" s="239"/>
      <c r="N214" s="240"/>
      <c r="O214" s="240"/>
      <c r="P214" s="240"/>
      <c r="Q214" s="240"/>
      <c r="R214" s="240"/>
      <c r="S214" s="240"/>
      <c r="T214" s="241"/>
      <c r="U214" s="13"/>
      <c r="V214" s="13"/>
      <c r="W214" s="13"/>
      <c r="X214" s="13"/>
      <c r="Y214" s="13"/>
      <c r="Z214" s="13"/>
      <c r="AA214" s="13"/>
      <c r="AB214" s="13"/>
      <c r="AC214" s="13"/>
      <c r="AD214" s="13"/>
      <c r="AE214" s="13"/>
      <c r="AT214" s="242" t="s">
        <v>152</v>
      </c>
      <c r="AU214" s="242" t="s">
        <v>91</v>
      </c>
      <c r="AV214" s="13" t="s">
        <v>91</v>
      </c>
      <c r="AW214" s="13" t="s">
        <v>4</v>
      </c>
      <c r="AX214" s="13" t="s">
        <v>89</v>
      </c>
      <c r="AY214" s="242" t="s">
        <v>142</v>
      </c>
    </row>
    <row r="215" s="2" customFormat="1" ht="16.5" customHeight="1">
      <c r="A215" s="38"/>
      <c r="B215" s="39"/>
      <c r="C215" s="218" t="s">
        <v>387</v>
      </c>
      <c r="D215" s="218" t="s">
        <v>145</v>
      </c>
      <c r="E215" s="219" t="s">
        <v>388</v>
      </c>
      <c r="F215" s="220" t="s">
        <v>389</v>
      </c>
      <c r="G215" s="221" t="s">
        <v>172</v>
      </c>
      <c r="H215" s="222">
        <v>26.254999999999999</v>
      </c>
      <c r="I215" s="223"/>
      <c r="J215" s="224">
        <f>ROUND(I215*H215,2)</f>
        <v>0</v>
      </c>
      <c r="K215" s="220" t="s">
        <v>149</v>
      </c>
      <c r="L215" s="44"/>
      <c r="M215" s="225" t="s">
        <v>35</v>
      </c>
      <c r="N215" s="226" t="s">
        <v>52</v>
      </c>
      <c r="O215" s="84"/>
      <c r="P215" s="227">
        <f>O215*H215</f>
        <v>0</v>
      </c>
      <c r="Q215" s="227">
        <v>0</v>
      </c>
      <c r="R215" s="227">
        <f>Q215*H215</f>
        <v>0</v>
      </c>
      <c r="S215" s="227">
        <v>0</v>
      </c>
      <c r="T215" s="228">
        <f>S215*H215</f>
        <v>0</v>
      </c>
      <c r="U215" s="38"/>
      <c r="V215" s="38"/>
      <c r="W215" s="38"/>
      <c r="X215" s="38"/>
      <c r="Y215" s="38"/>
      <c r="Z215" s="38"/>
      <c r="AA215" s="38"/>
      <c r="AB215" s="38"/>
      <c r="AC215" s="38"/>
      <c r="AD215" s="38"/>
      <c r="AE215" s="38"/>
      <c r="AR215" s="229" t="s">
        <v>213</v>
      </c>
      <c r="AT215" s="229" t="s">
        <v>145</v>
      </c>
      <c r="AU215" s="229" t="s">
        <v>91</v>
      </c>
      <c r="AY215" s="16" t="s">
        <v>142</v>
      </c>
      <c r="BE215" s="230">
        <f>IF(N215="základní",J215,0)</f>
        <v>0</v>
      </c>
      <c r="BF215" s="230">
        <f>IF(N215="snížená",J215,0)</f>
        <v>0</v>
      </c>
      <c r="BG215" s="230">
        <f>IF(N215="zákl. přenesená",J215,0)</f>
        <v>0</v>
      </c>
      <c r="BH215" s="230">
        <f>IF(N215="sníž. přenesená",J215,0)</f>
        <v>0</v>
      </c>
      <c r="BI215" s="230">
        <f>IF(N215="nulová",J215,0)</f>
        <v>0</v>
      </c>
      <c r="BJ215" s="16" t="s">
        <v>89</v>
      </c>
      <c r="BK215" s="230">
        <f>ROUND(I215*H215,2)</f>
        <v>0</v>
      </c>
      <c r="BL215" s="16" t="s">
        <v>213</v>
      </c>
      <c r="BM215" s="229" t="s">
        <v>390</v>
      </c>
    </row>
    <row r="216" s="2" customFormat="1">
      <c r="A216" s="38"/>
      <c r="B216" s="39"/>
      <c r="C216" s="40"/>
      <c r="D216" s="233" t="s">
        <v>159</v>
      </c>
      <c r="E216" s="40"/>
      <c r="F216" s="243" t="s">
        <v>380</v>
      </c>
      <c r="G216" s="40"/>
      <c r="H216" s="40"/>
      <c r="I216" s="136"/>
      <c r="J216" s="40"/>
      <c r="K216" s="40"/>
      <c r="L216" s="44"/>
      <c r="M216" s="244"/>
      <c r="N216" s="245"/>
      <c r="O216" s="84"/>
      <c r="P216" s="84"/>
      <c r="Q216" s="84"/>
      <c r="R216" s="84"/>
      <c r="S216" s="84"/>
      <c r="T216" s="85"/>
      <c r="U216" s="38"/>
      <c r="V216" s="38"/>
      <c r="W216" s="38"/>
      <c r="X216" s="38"/>
      <c r="Y216" s="38"/>
      <c r="Z216" s="38"/>
      <c r="AA216" s="38"/>
      <c r="AB216" s="38"/>
      <c r="AC216" s="38"/>
      <c r="AD216" s="38"/>
      <c r="AE216" s="38"/>
      <c r="AT216" s="16" t="s">
        <v>159</v>
      </c>
      <c r="AU216" s="16" t="s">
        <v>91</v>
      </c>
    </row>
    <row r="217" s="13" customFormat="1">
      <c r="A217" s="13"/>
      <c r="B217" s="231"/>
      <c r="C217" s="232"/>
      <c r="D217" s="233" t="s">
        <v>152</v>
      </c>
      <c r="E217" s="234" t="s">
        <v>35</v>
      </c>
      <c r="F217" s="235" t="s">
        <v>391</v>
      </c>
      <c r="G217" s="232"/>
      <c r="H217" s="236">
        <v>26.254999999999999</v>
      </c>
      <c r="I217" s="237"/>
      <c r="J217" s="232"/>
      <c r="K217" s="232"/>
      <c r="L217" s="238"/>
      <c r="M217" s="239"/>
      <c r="N217" s="240"/>
      <c r="O217" s="240"/>
      <c r="P217" s="240"/>
      <c r="Q217" s="240"/>
      <c r="R217" s="240"/>
      <c r="S217" s="240"/>
      <c r="T217" s="241"/>
      <c r="U217" s="13"/>
      <c r="V217" s="13"/>
      <c r="W217" s="13"/>
      <c r="X217" s="13"/>
      <c r="Y217" s="13"/>
      <c r="Z217" s="13"/>
      <c r="AA217" s="13"/>
      <c r="AB217" s="13"/>
      <c r="AC217" s="13"/>
      <c r="AD217" s="13"/>
      <c r="AE217" s="13"/>
      <c r="AT217" s="242" t="s">
        <v>152</v>
      </c>
      <c r="AU217" s="242" t="s">
        <v>91</v>
      </c>
      <c r="AV217" s="13" t="s">
        <v>91</v>
      </c>
      <c r="AW217" s="13" t="s">
        <v>41</v>
      </c>
      <c r="AX217" s="13" t="s">
        <v>81</v>
      </c>
      <c r="AY217" s="242" t="s">
        <v>142</v>
      </c>
    </row>
    <row r="218" s="2" customFormat="1" ht="24" customHeight="1">
      <c r="A218" s="38"/>
      <c r="B218" s="39"/>
      <c r="C218" s="246" t="s">
        <v>392</v>
      </c>
      <c r="D218" s="246" t="s">
        <v>197</v>
      </c>
      <c r="E218" s="247" t="s">
        <v>393</v>
      </c>
      <c r="F218" s="248" t="s">
        <v>394</v>
      </c>
      <c r="G218" s="249" t="s">
        <v>395</v>
      </c>
      <c r="H218" s="250">
        <v>0.063</v>
      </c>
      <c r="I218" s="251"/>
      <c r="J218" s="252">
        <f>ROUND(I218*H218,2)</f>
        <v>0</v>
      </c>
      <c r="K218" s="248" t="s">
        <v>149</v>
      </c>
      <c r="L218" s="253"/>
      <c r="M218" s="254" t="s">
        <v>35</v>
      </c>
      <c r="N218" s="255" t="s">
        <v>52</v>
      </c>
      <c r="O218" s="84"/>
      <c r="P218" s="227">
        <f>O218*H218</f>
        <v>0</v>
      </c>
      <c r="Q218" s="227">
        <v>0.55000000000000004</v>
      </c>
      <c r="R218" s="227">
        <f>Q218*H218</f>
        <v>0.03465</v>
      </c>
      <c r="S218" s="227">
        <v>0</v>
      </c>
      <c r="T218" s="228">
        <f>S218*H218</f>
        <v>0</v>
      </c>
      <c r="U218" s="38"/>
      <c r="V218" s="38"/>
      <c r="W218" s="38"/>
      <c r="X218" s="38"/>
      <c r="Y218" s="38"/>
      <c r="Z218" s="38"/>
      <c r="AA218" s="38"/>
      <c r="AB218" s="38"/>
      <c r="AC218" s="38"/>
      <c r="AD218" s="38"/>
      <c r="AE218" s="38"/>
      <c r="AR218" s="229" t="s">
        <v>312</v>
      </c>
      <c r="AT218" s="229" t="s">
        <v>197</v>
      </c>
      <c r="AU218" s="229" t="s">
        <v>91</v>
      </c>
      <c r="AY218" s="16" t="s">
        <v>142</v>
      </c>
      <c r="BE218" s="230">
        <f>IF(N218="základní",J218,0)</f>
        <v>0</v>
      </c>
      <c r="BF218" s="230">
        <f>IF(N218="snížená",J218,0)</f>
        <v>0</v>
      </c>
      <c r="BG218" s="230">
        <f>IF(N218="zákl. přenesená",J218,0)</f>
        <v>0</v>
      </c>
      <c r="BH218" s="230">
        <f>IF(N218="sníž. přenesená",J218,0)</f>
        <v>0</v>
      </c>
      <c r="BI218" s="230">
        <f>IF(N218="nulová",J218,0)</f>
        <v>0</v>
      </c>
      <c r="BJ218" s="16" t="s">
        <v>89</v>
      </c>
      <c r="BK218" s="230">
        <f>ROUND(I218*H218,2)</f>
        <v>0</v>
      </c>
      <c r="BL218" s="16" t="s">
        <v>213</v>
      </c>
      <c r="BM218" s="229" t="s">
        <v>396</v>
      </c>
    </row>
    <row r="219" s="13" customFormat="1">
      <c r="A219" s="13"/>
      <c r="B219" s="231"/>
      <c r="C219" s="232"/>
      <c r="D219" s="233" t="s">
        <v>152</v>
      </c>
      <c r="E219" s="234" t="s">
        <v>35</v>
      </c>
      <c r="F219" s="235" t="s">
        <v>397</v>
      </c>
      <c r="G219" s="232"/>
      <c r="H219" s="236">
        <v>0.063</v>
      </c>
      <c r="I219" s="237"/>
      <c r="J219" s="232"/>
      <c r="K219" s="232"/>
      <c r="L219" s="238"/>
      <c r="M219" s="239"/>
      <c r="N219" s="240"/>
      <c r="O219" s="240"/>
      <c r="P219" s="240"/>
      <c r="Q219" s="240"/>
      <c r="R219" s="240"/>
      <c r="S219" s="240"/>
      <c r="T219" s="241"/>
      <c r="U219" s="13"/>
      <c r="V219" s="13"/>
      <c r="W219" s="13"/>
      <c r="X219" s="13"/>
      <c r="Y219" s="13"/>
      <c r="Z219" s="13"/>
      <c r="AA219" s="13"/>
      <c r="AB219" s="13"/>
      <c r="AC219" s="13"/>
      <c r="AD219" s="13"/>
      <c r="AE219" s="13"/>
      <c r="AT219" s="242" t="s">
        <v>152</v>
      </c>
      <c r="AU219" s="242" t="s">
        <v>91</v>
      </c>
      <c r="AV219" s="13" t="s">
        <v>91</v>
      </c>
      <c r="AW219" s="13" t="s">
        <v>41</v>
      </c>
      <c r="AX219" s="13" t="s">
        <v>81</v>
      </c>
      <c r="AY219" s="242" t="s">
        <v>142</v>
      </c>
    </row>
    <row r="220" s="2" customFormat="1" ht="36" customHeight="1">
      <c r="A220" s="38"/>
      <c r="B220" s="39"/>
      <c r="C220" s="218" t="s">
        <v>398</v>
      </c>
      <c r="D220" s="218" t="s">
        <v>145</v>
      </c>
      <c r="E220" s="219" t="s">
        <v>399</v>
      </c>
      <c r="F220" s="220" t="s">
        <v>400</v>
      </c>
      <c r="G220" s="221" t="s">
        <v>194</v>
      </c>
      <c r="H220" s="222">
        <v>1</v>
      </c>
      <c r="I220" s="223"/>
      <c r="J220" s="224">
        <f>ROUND(I220*H220,2)</f>
        <v>0</v>
      </c>
      <c r="K220" s="220" t="s">
        <v>149</v>
      </c>
      <c r="L220" s="44"/>
      <c r="M220" s="225" t="s">
        <v>35</v>
      </c>
      <c r="N220" s="226" t="s">
        <v>52</v>
      </c>
      <c r="O220" s="84"/>
      <c r="P220" s="227">
        <f>O220*H220</f>
        <v>0</v>
      </c>
      <c r="Q220" s="227">
        <v>0</v>
      </c>
      <c r="R220" s="227">
        <f>Q220*H220</f>
        <v>0</v>
      </c>
      <c r="S220" s="227">
        <v>0</v>
      </c>
      <c r="T220" s="228">
        <f>S220*H220</f>
        <v>0</v>
      </c>
      <c r="U220" s="38"/>
      <c r="V220" s="38"/>
      <c r="W220" s="38"/>
      <c r="X220" s="38"/>
      <c r="Y220" s="38"/>
      <c r="Z220" s="38"/>
      <c r="AA220" s="38"/>
      <c r="AB220" s="38"/>
      <c r="AC220" s="38"/>
      <c r="AD220" s="38"/>
      <c r="AE220" s="38"/>
      <c r="AR220" s="229" t="s">
        <v>213</v>
      </c>
      <c r="AT220" s="229" t="s">
        <v>145</v>
      </c>
      <c r="AU220" s="229" t="s">
        <v>91</v>
      </c>
      <c r="AY220" s="16" t="s">
        <v>142</v>
      </c>
      <c r="BE220" s="230">
        <f>IF(N220="základní",J220,0)</f>
        <v>0</v>
      </c>
      <c r="BF220" s="230">
        <f>IF(N220="snížená",J220,0)</f>
        <v>0</v>
      </c>
      <c r="BG220" s="230">
        <f>IF(N220="zákl. přenesená",J220,0)</f>
        <v>0</v>
      </c>
      <c r="BH220" s="230">
        <f>IF(N220="sníž. přenesená",J220,0)</f>
        <v>0</v>
      </c>
      <c r="BI220" s="230">
        <f>IF(N220="nulová",J220,0)</f>
        <v>0</v>
      </c>
      <c r="BJ220" s="16" t="s">
        <v>89</v>
      </c>
      <c r="BK220" s="230">
        <f>ROUND(I220*H220,2)</f>
        <v>0</v>
      </c>
      <c r="BL220" s="16" t="s">
        <v>213</v>
      </c>
      <c r="BM220" s="229" t="s">
        <v>401</v>
      </c>
    </row>
    <row r="221" s="2" customFormat="1">
      <c r="A221" s="38"/>
      <c r="B221" s="39"/>
      <c r="C221" s="40"/>
      <c r="D221" s="233" t="s">
        <v>159</v>
      </c>
      <c r="E221" s="40"/>
      <c r="F221" s="243" t="s">
        <v>402</v>
      </c>
      <c r="G221" s="40"/>
      <c r="H221" s="40"/>
      <c r="I221" s="136"/>
      <c r="J221" s="40"/>
      <c r="K221" s="40"/>
      <c r="L221" s="44"/>
      <c r="M221" s="244"/>
      <c r="N221" s="245"/>
      <c r="O221" s="84"/>
      <c r="P221" s="84"/>
      <c r="Q221" s="84"/>
      <c r="R221" s="84"/>
      <c r="S221" s="84"/>
      <c r="T221" s="85"/>
      <c r="U221" s="38"/>
      <c r="V221" s="38"/>
      <c r="W221" s="38"/>
      <c r="X221" s="38"/>
      <c r="Y221" s="38"/>
      <c r="Z221" s="38"/>
      <c r="AA221" s="38"/>
      <c r="AB221" s="38"/>
      <c r="AC221" s="38"/>
      <c r="AD221" s="38"/>
      <c r="AE221" s="38"/>
      <c r="AT221" s="16" t="s">
        <v>159</v>
      </c>
      <c r="AU221" s="16" t="s">
        <v>91</v>
      </c>
    </row>
    <row r="222" s="2" customFormat="1" ht="36" customHeight="1">
      <c r="A222" s="38"/>
      <c r="B222" s="39"/>
      <c r="C222" s="246" t="s">
        <v>403</v>
      </c>
      <c r="D222" s="246" t="s">
        <v>197</v>
      </c>
      <c r="E222" s="247" t="s">
        <v>404</v>
      </c>
      <c r="F222" s="248" t="s">
        <v>405</v>
      </c>
      <c r="G222" s="249" t="s">
        <v>194</v>
      </c>
      <c r="H222" s="250">
        <v>1</v>
      </c>
      <c r="I222" s="251"/>
      <c r="J222" s="252">
        <f>ROUND(I222*H222,2)</f>
        <v>0</v>
      </c>
      <c r="K222" s="248" t="s">
        <v>149</v>
      </c>
      <c r="L222" s="253"/>
      <c r="M222" s="254" t="s">
        <v>35</v>
      </c>
      <c r="N222" s="255" t="s">
        <v>52</v>
      </c>
      <c r="O222" s="84"/>
      <c r="P222" s="227">
        <f>O222*H222</f>
        <v>0</v>
      </c>
      <c r="Q222" s="227">
        <v>0.016</v>
      </c>
      <c r="R222" s="227">
        <f>Q222*H222</f>
        <v>0.016</v>
      </c>
      <c r="S222" s="227">
        <v>0</v>
      </c>
      <c r="T222" s="228">
        <f>S222*H222</f>
        <v>0</v>
      </c>
      <c r="U222" s="38"/>
      <c r="V222" s="38"/>
      <c r="W222" s="38"/>
      <c r="X222" s="38"/>
      <c r="Y222" s="38"/>
      <c r="Z222" s="38"/>
      <c r="AA222" s="38"/>
      <c r="AB222" s="38"/>
      <c r="AC222" s="38"/>
      <c r="AD222" s="38"/>
      <c r="AE222" s="38"/>
      <c r="AR222" s="229" t="s">
        <v>312</v>
      </c>
      <c r="AT222" s="229" t="s">
        <v>197</v>
      </c>
      <c r="AU222" s="229" t="s">
        <v>91</v>
      </c>
      <c r="AY222" s="16" t="s">
        <v>142</v>
      </c>
      <c r="BE222" s="230">
        <f>IF(N222="základní",J222,0)</f>
        <v>0</v>
      </c>
      <c r="BF222" s="230">
        <f>IF(N222="snížená",J222,0)</f>
        <v>0</v>
      </c>
      <c r="BG222" s="230">
        <f>IF(N222="zákl. přenesená",J222,0)</f>
        <v>0</v>
      </c>
      <c r="BH222" s="230">
        <f>IF(N222="sníž. přenesená",J222,0)</f>
        <v>0</v>
      </c>
      <c r="BI222" s="230">
        <f>IF(N222="nulová",J222,0)</f>
        <v>0</v>
      </c>
      <c r="BJ222" s="16" t="s">
        <v>89</v>
      </c>
      <c r="BK222" s="230">
        <f>ROUND(I222*H222,2)</f>
        <v>0</v>
      </c>
      <c r="BL222" s="16" t="s">
        <v>213</v>
      </c>
      <c r="BM222" s="229" t="s">
        <v>406</v>
      </c>
    </row>
    <row r="223" s="2" customFormat="1">
      <c r="A223" s="38"/>
      <c r="B223" s="39"/>
      <c r="C223" s="40"/>
      <c r="D223" s="233" t="s">
        <v>266</v>
      </c>
      <c r="E223" s="40"/>
      <c r="F223" s="243" t="s">
        <v>407</v>
      </c>
      <c r="G223" s="40"/>
      <c r="H223" s="40"/>
      <c r="I223" s="136"/>
      <c r="J223" s="40"/>
      <c r="K223" s="40"/>
      <c r="L223" s="44"/>
      <c r="M223" s="244"/>
      <c r="N223" s="245"/>
      <c r="O223" s="84"/>
      <c r="P223" s="84"/>
      <c r="Q223" s="84"/>
      <c r="R223" s="84"/>
      <c r="S223" s="84"/>
      <c r="T223" s="85"/>
      <c r="U223" s="38"/>
      <c r="V223" s="38"/>
      <c r="W223" s="38"/>
      <c r="X223" s="38"/>
      <c r="Y223" s="38"/>
      <c r="Z223" s="38"/>
      <c r="AA223" s="38"/>
      <c r="AB223" s="38"/>
      <c r="AC223" s="38"/>
      <c r="AD223" s="38"/>
      <c r="AE223" s="38"/>
      <c r="AT223" s="16" t="s">
        <v>266</v>
      </c>
      <c r="AU223" s="16" t="s">
        <v>91</v>
      </c>
    </row>
    <row r="224" s="13" customFormat="1">
      <c r="A224" s="13"/>
      <c r="B224" s="231"/>
      <c r="C224" s="232"/>
      <c r="D224" s="233" t="s">
        <v>152</v>
      </c>
      <c r="E224" s="234" t="s">
        <v>35</v>
      </c>
      <c r="F224" s="235" t="s">
        <v>408</v>
      </c>
      <c r="G224" s="232"/>
      <c r="H224" s="236">
        <v>1</v>
      </c>
      <c r="I224" s="237"/>
      <c r="J224" s="232"/>
      <c r="K224" s="232"/>
      <c r="L224" s="238"/>
      <c r="M224" s="239"/>
      <c r="N224" s="240"/>
      <c r="O224" s="240"/>
      <c r="P224" s="240"/>
      <c r="Q224" s="240"/>
      <c r="R224" s="240"/>
      <c r="S224" s="240"/>
      <c r="T224" s="241"/>
      <c r="U224" s="13"/>
      <c r="V224" s="13"/>
      <c r="W224" s="13"/>
      <c r="X224" s="13"/>
      <c r="Y224" s="13"/>
      <c r="Z224" s="13"/>
      <c r="AA224" s="13"/>
      <c r="AB224" s="13"/>
      <c r="AC224" s="13"/>
      <c r="AD224" s="13"/>
      <c r="AE224" s="13"/>
      <c r="AT224" s="242" t="s">
        <v>152</v>
      </c>
      <c r="AU224" s="242" t="s">
        <v>91</v>
      </c>
      <c r="AV224" s="13" t="s">
        <v>91</v>
      </c>
      <c r="AW224" s="13" t="s">
        <v>41</v>
      </c>
      <c r="AX224" s="13" t="s">
        <v>81</v>
      </c>
      <c r="AY224" s="242" t="s">
        <v>142</v>
      </c>
    </row>
    <row r="225" s="2" customFormat="1" ht="36" customHeight="1">
      <c r="A225" s="38"/>
      <c r="B225" s="39"/>
      <c r="C225" s="218" t="s">
        <v>409</v>
      </c>
      <c r="D225" s="218" t="s">
        <v>145</v>
      </c>
      <c r="E225" s="219" t="s">
        <v>410</v>
      </c>
      <c r="F225" s="220" t="s">
        <v>411</v>
      </c>
      <c r="G225" s="221" t="s">
        <v>317</v>
      </c>
      <c r="H225" s="256"/>
      <c r="I225" s="223"/>
      <c r="J225" s="224">
        <f>ROUND(I225*H225,2)</f>
        <v>0</v>
      </c>
      <c r="K225" s="220" t="s">
        <v>149</v>
      </c>
      <c r="L225" s="44"/>
      <c r="M225" s="225" t="s">
        <v>35</v>
      </c>
      <c r="N225" s="226" t="s">
        <v>52</v>
      </c>
      <c r="O225" s="84"/>
      <c r="P225" s="227">
        <f>O225*H225</f>
        <v>0</v>
      </c>
      <c r="Q225" s="227">
        <v>0</v>
      </c>
      <c r="R225" s="227">
        <f>Q225*H225</f>
        <v>0</v>
      </c>
      <c r="S225" s="227">
        <v>0</v>
      </c>
      <c r="T225" s="228">
        <f>S225*H225</f>
        <v>0</v>
      </c>
      <c r="U225" s="38"/>
      <c r="V225" s="38"/>
      <c r="W225" s="38"/>
      <c r="X225" s="38"/>
      <c r="Y225" s="38"/>
      <c r="Z225" s="38"/>
      <c r="AA225" s="38"/>
      <c r="AB225" s="38"/>
      <c r="AC225" s="38"/>
      <c r="AD225" s="38"/>
      <c r="AE225" s="38"/>
      <c r="AR225" s="229" t="s">
        <v>213</v>
      </c>
      <c r="AT225" s="229" t="s">
        <v>145</v>
      </c>
      <c r="AU225" s="229" t="s">
        <v>91</v>
      </c>
      <c r="AY225" s="16" t="s">
        <v>142</v>
      </c>
      <c r="BE225" s="230">
        <f>IF(N225="základní",J225,0)</f>
        <v>0</v>
      </c>
      <c r="BF225" s="230">
        <f>IF(N225="snížená",J225,0)</f>
        <v>0</v>
      </c>
      <c r="BG225" s="230">
        <f>IF(N225="zákl. přenesená",J225,0)</f>
        <v>0</v>
      </c>
      <c r="BH225" s="230">
        <f>IF(N225="sníž. přenesená",J225,0)</f>
        <v>0</v>
      </c>
      <c r="BI225" s="230">
        <f>IF(N225="nulová",J225,0)</f>
        <v>0</v>
      </c>
      <c r="BJ225" s="16" t="s">
        <v>89</v>
      </c>
      <c r="BK225" s="230">
        <f>ROUND(I225*H225,2)</f>
        <v>0</v>
      </c>
      <c r="BL225" s="16" t="s">
        <v>213</v>
      </c>
      <c r="BM225" s="229" t="s">
        <v>412</v>
      </c>
    </row>
    <row r="226" s="2" customFormat="1">
      <c r="A226" s="38"/>
      <c r="B226" s="39"/>
      <c r="C226" s="40"/>
      <c r="D226" s="233" t="s">
        <v>159</v>
      </c>
      <c r="E226" s="40"/>
      <c r="F226" s="243" t="s">
        <v>413</v>
      </c>
      <c r="G226" s="40"/>
      <c r="H226" s="40"/>
      <c r="I226" s="136"/>
      <c r="J226" s="40"/>
      <c r="K226" s="40"/>
      <c r="L226" s="44"/>
      <c r="M226" s="244"/>
      <c r="N226" s="245"/>
      <c r="O226" s="84"/>
      <c r="P226" s="84"/>
      <c r="Q226" s="84"/>
      <c r="R226" s="84"/>
      <c r="S226" s="84"/>
      <c r="T226" s="85"/>
      <c r="U226" s="38"/>
      <c r="V226" s="38"/>
      <c r="W226" s="38"/>
      <c r="X226" s="38"/>
      <c r="Y226" s="38"/>
      <c r="Z226" s="38"/>
      <c r="AA226" s="38"/>
      <c r="AB226" s="38"/>
      <c r="AC226" s="38"/>
      <c r="AD226" s="38"/>
      <c r="AE226" s="38"/>
      <c r="AT226" s="16" t="s">
        <v>159</v>
      </c>
      <c r="AU226" s="16" t="s">
        <v>91</v>
      </c>
    </row>
    <row r="227" s="12" customFormat="1" ht="22.8" customHeight="1">
      <c r="A227" s="12"/>
      <c r="B227" s="202"/>
      <c r="C227" s="203"/>
      <c r="D227" s="204" t="s">
        <v>80</v>
      </c>
      <c r="E227" s="216" t="s">
        <v>414</v>
      </c>
      <c r="F227" s="216" t="s">
        <v>415</v>
      </c>
      <c r="G227" s="203"/>
      <c r="H227" s="203"/>
      <c r="I227" s="206"/>
      <c r="J227" s="217">
        <f>BK227</f>
        <v>0</v>
      </c>
      <c r="K227" s="203"/>
      <c r="L227" s="208"/>
      <c r="M227" s="209"/>
      <c r="N227" s="210"/>
      <c r="O227" s="210"/>
      <c r="P227" s="211">
        <f>SUM(P228:P235)</f>
        <v>0</v>
      </c>
      <c r="Q227" s="210"/>
      <c r="R227" s="211">
        <f>SUM(R228:R235)</f>
        <v>0.00043800000000000002</v>
      </c>
      <c r="S227" s="210"/>
      <c r="T227" s="212">
        <f>SUM(T228:T235)</f>
        <v>0</v>
      </c>
      <c r="U227" s="12"/>
      <c r="V227" s="12"/>
      <c r="W227" s="12"/>
      <c r="X227" s="12"/>
      <c r="Y227" s="12"/>
      <c r="Z227" s="12"/>
      <c r="AA227" s="12"/>
      <c r="AB227" s="12"/>
      <c r="AC227" s="12"/>
      <c r="AD227" s="12"/>
      <c r="AE227" s="12"/>
      <c r="AR227" s="213" t="s">
        <v>91</v>
      </c>
      <c r="AT227" s="214" t="s">
        <v>80</v>
      </c>
      <c r="AU227" s="214" t="s">
        <v>89</v>
      </c>
      <c r="AY227" s="213" t="s">
        <v>142</v>
      </c>
      <c r="BK227" s="215">
        <f>SUM(BK228:BK235)</f>
        <v>0</v>
      </c>
    </row>
    <row r="228" s="2" customFormat="1" ht="24" customHeight="1">
      <c r="A228" s="38"/>
      <c r="B228" s="39"/>
      <c r="C228" s="218" t="s">
        <v>416</v>
      </c>
      <c r="D228" s="218" t="s">
        <v>145</v>
      </c>
      <c r="E228" s="219" t="s">
        <v>417</v>
      </c>
      <c r="F228" s="220" t="s">
        <v>418</v>
      </c>
      <c r="G228" s="221" t="s">
        <v>148</v>
      </c>
      <c r="H228" s="222">
        <v>8.7599999999999998</v>
      </c>
      <c r="I228" s="223"/>
      <c r="J228" s="224">
        <f>ROUND(I228*H228,2)</f>
        <v>0</v>
      </c>
      <c r="K228" s="220" t="s">
        <v>149</v>
      </c>
      <c r="L228" s="44"/>
      <c r="M228" s="225" t="s">
        <v>35</v>
      </c>
      <c r="N228" s="226" t="s">
        <v>52</v>
      </c>
      <c r="O228" s="84"/>
      <c r="P228" s="227">
        <f>O228*H228</f>
        <v>0</v>
      </c>
      <c r="Q228" s="227">
        <v>5.0000000000000002E-05</v>
      </c>
      <c r="R228" s="227">
        <f>Q228*H228</f>
        <v>0.00043800000000000002</v>
      </c>
      <c r="S228" s="227">
        <v>0</v>
      </c>
      <c r="T228" s="228">
        <f>S228*H228</f>
        <v>0</v>
      </c>
      <c r="U228" s="38"/>
      <c r="V228" s="38"/>
      <c r="W228" s="38"/>
      <c r="X228" s="38"/>
      <c r="Y228" s="38"/>
      <c r="Z228" s="38"/>
      <c r="AA228" s="38"/>
      <c r="AB228" s="38"/>
      <c r="AC228" s="38"/>
      <c r="AD228" s="38"/>
      <c r="AE228" s="38"/>
      <c r="AR228" s="229" t="s">
        <v>213</v>
      </c>
      <c r="AT228" s="229" t="s">
        <v>145</v>
      </c>
      <c r="AU228" s="229" t="s">
        <v>91</v>
      </c>
      <c r="AY228" s="16" t="s">
        <v>142</v>
      </c>
      <c r="BE228" s="230">
        <f>IF(N228="základní",J228,0)</f>
        <v>0</v>
      </c>
      <c r="BF228" s="230">
        <f>IF(N228="snížená",J228,0)</f>
        <v>0</v>
      </c>
      <c r="BG228" s="230">
        <f>IF(N228="zákl. přenesená",J228,0)</f>
        <v>0</v>
      </c>
      <c r="BH228" s="230">
        <f>IF(N228="sníž. přenesená",J228,0)</f>
        <v>0</v>
      </c>
      <c r="BI228" s="230">
        <f>IF(N228="nulová",J228,0)</f>
        <v>0</v>
      </c>
      <c r="BJ228" s="16" t="s">
        <v>89</v>
      </c>
      <c r="BK228" s="230">
        <f>ROUND(I228*H228,2)</f>
        <v>0</v>
      </c>
      <c r="BL228" s="16" t="s">
        <v>213</v>
      </c>
      <c r="BM228" s="229" t="s">
        <v>419</v>
      </c>
    </row>
    <row r="229" s="2" customFormat="1">
      <c r="A229" s="38"/>
      <c r="B229" s="39"/>
      <c r="C229" s="40"/>
      <c r="D229" s="233" t="s">
        <v>159</v>
      </c>
      <c r="E229" s="40"/>
      <c r="F229" s="243" t="s">
        <v>420</v>
      </c>
      <c r="G229" s="40"/>
      <c r="H229" s="40"/>
      <c r="I229" s="136"/>
      <c r="J229" s="40"/>
      <c r="K229" s="40"/>
      <c r="L229" s="44"/>
      <c r="M229" s="244"/>
      <c r="N229" s="245"/>
      <c r="O229" s="84"/>
      <c r="P229" s="84"/>
      <c r="Q229" s="84"/>
      <c r="R229" s="84"/>
      <c r="S229" s="84"/>
      <c r="T229" s="85"/>
      <c r="U229" s="38"/>
      <c r="V229" s="38"/>
      <c r="W229" s="38"/>
      <c r="X229" s="38"/>
      <c r="Y229" s="38"/>
      <c r="Z229" s="38"/>
      <c r="AA229" s="38"/>
      <c r="AB229" s="38"/>
      <c r="AC229" s="38"/>
      <c r="AD229" s="38"/>
      <c r="AE229" s="38"/>
      <c r="AT229" s="16" t="s">
        <v>159</v>
      </c>
      <c r="AU229" s="16" t="s">
        <v>91</v>
      </c>
    </row>
    <row r="230" s="13" customFormat="1">
      <c r="A230" s="13"/>
      <c r="B230" s="231"/>
      <c r="C230" s="232"/>
      <c r="D230" s="233" t="s">
        <v>152</v>
      </c>
      <c r="E230" s="234" t="s">
        <v>35</v>
      </c>
      <c r="F230" s="235" t="s">
        <v>421</v>
      </c>
      <c r="G230" s="232"/>
      <c r="H230" s="236">
        <v>8.7599999999999998</v>
      </c>
      <c r="I230" s="237"/>
      <c r="J230" s="232"/>
      <c r="K230" s="232"/>
      <c r="L230" s="238"/>
      <c r="M230" s="239"/>
      <c r="N230" s="240"/>
      <c r="O230" s="240"/>
      <c r="P230" s="240"/>
      <c r="Q230" s="240"/>
      <c r="R230" s="240"/>
      <c r="S230" s="240"/>
      <c r="T230" s="241"/>
      <c r="U230" s="13"/>
      <c r="V230" s="13"/>
      <c r="W230" s="13"/>
      <c r="X230" s="13"/>
      <c r="Y230" s="13"/>
      <c r="Z230" s="13"/>
      <c r="AA230" s="13"/>
      <c r="AB230" s="13"/>
      <c r="AC230" s="13"/>
      <c r="AD230" s="13"/>
      <c r="AE230" s="13"/>
      <c r="AT230" s="242" t="s">
        <v>152</v>
      </c>
      <c r="AU230" s="242" t="s">
        <v>91</v>
      </c>
      <c r="AV230" s="13" t="s">
        <v>91</v>
      </c>
      <c r="AW230" s="13" t="s">
        <v>41</v>
      </c>
      <c r="AX230" s="13" t="s">
        <v>81</v>
      </c>
      <c r="AY230" s="242" t="s">
        <v>142</v>
      </c>
    </row>
    <row r="231" s="2" customFormat="1" ht="36" customHeight="1">
      <c r="A231" s="38"/>
      <c r="B231" s="39"/>
      <c r="C231" s="246" t="s">
        <v>422</v>
      </c>
      <c r="D231" s="246" t="s">
        <v>197</v>
      </c>
      <c r="E231" s="247" t="s">
        <v>423</v>
      </c>
      <c r="F231" s="248" t="s">
        <v>424</v>
      </c>
      <c r="G231" s="249" t="s">
        <v>194</v>
      </c>
      <c r="H231" s="250">
        <v>1</v>
      </c>
      <c r="I231" s="251"/>
      <c r="J231" s="252">
        <f>ROUND(I231*H231,2)</f>
        <v>0</v>
      </c>
      <c r="K231" s="248" t="s">
        <v>35</v>
      </c>
      <c r="L231" s="253"/>
      <c r="M231" s="254" t="s">
        <v>35</v>
      </c>
      <c r="N231" s="255" t="s">
        <v>52</v>
      </c>
      <c r="O231" s="84"/>
      <c r="P231" s="227">
        <f>O231*H231</f>
        <v>0</v>
      </c>
      <c r="Q231" s="227">
        <v>0</v>
      </c>
      <c r="R231" s="227">
        <f>Q231*H231</f>
        <v>0</v>
      </c>
      <c r="S231" s="227">
        <v>0</v>
      </c>
      <c r="T231" s="228">
        <f>S231*H231</f>
        <v>0</v>
      </c>
      <c r="U231" s="38"/>
      <c r="V231" s="38"/>
      <c r="W231" s="38"/>
      <c r="X231" s="38"/>
      <c r="Y231" s="38"/>
      <c r="Z231" s="38"/>
      <c r="AA231" s="38"/>
      <c r="AB231" s="38"/>
      <c r="AC231" s="38"/>
      <c r="AD231" s="38"/>
      <c r="AE231" s="38"/>
      <c r="AR231" s="229" t="s">
        <v>312</v>
      </c>
      <c r="AT231" s="229" t="s">
        <v>197</v>
      </c>
      <c r="AU231" s="229" t="s">
        <v>91</v>
      </c>
      <c r="AY231" s="16" t="s">
        <v>142</v>
      </c>
      <c r="BE231" s="230">
        <f>IF(N231="základní",J231,0)</f>
        <v>0</v>
      </c>
      <c r="BF231" s="230">
        <f>IF(N231="snížená",J231,0)</f>
        <v>0</v>
      </c>
      <c r="BG231" s="230">
        <f>IF(N231="zákl. přenesená",J231,0)</f>
        <v>0</v>
      </c>
      <c r="BH231" s="230">
        <f>IF(N231="sníž. přenesená",J231,0)</f>
        <v>0</v>
      </c>
      <c r="BI231" s="230">
        <f>IF(N231="nulová",J231,0)</f>
        <v>0</v>
      </c>
      <c r="BJ231" s="16" t="s">
        <v>89</v>
      </c>
      <c r="BK231" s="230">
        <f>ROUND(I231*H231,2)</f>
        <v>0</v>
      </c>
      <c r="BL231" s="16" t="s">
        <v>213</v>
      </c>
      <c r="BM231" s="229" t="s">
        <v>425</v>
      </c>
    </row>
    <row r="232" s="2" customFormat="1">
      <c r="A232" s="38"/>
      <c r="B232" s="39"/>
      <c r="C232" s="40"/>
      <c r="D232" s="233" t="s">
        <v>266</v>
      </c>
      <c r="E232" s="40"/>
      <c r="F232" s="243" t="s">
        <v>407</v>
      </c>
      <c r="G232" s="40"/>
      <c r="H232" s="40"/>
      <c r="I232" s="136"/>
      <c r="J232" s="40"/>
      <c r="K232" s="40"/>
      <c r="L232" s="44"/>
      <c r="M232" s="244"/>
      <c r="N232" s="245"/>
      <c r="O232" s="84"/>
      <c r="P232" s="84"/>
      <c r="Q232" s="84"/>
      <c r="R232" s="84"/>
      <c r="S232" s="84"/>
      <c r="T232" s="85"/>
      <c r="U232" s="38"/>
      <c r="V232" s="38"/>
      <c r="W232" s="38"/>
      <c r="X232" s="38"/>
      <c r="Y232" s="38"/>
      <c r="Z232" s="38"/>
      <c r="AA232" s="38"/>
      <c r="AB232" s="38"/>
      <c r="AC232" s="38"/>
      <c r="AD232" s="38"/>
      <c r="AE232" s="38"/>
      <c r="AT232" s="16" t="s">
        <v>266</v>
      </c>
      <c r="AU232" s="16" t="s">
        <v>91</v>
      </c>
    </row>
    <row r="233" s="13" customFormat="1">
      <c r="A233" s="13"/>
      <c r="B233" s="231"/>
      <c r="C233" s="232"/>
      <c r="D233" s="233" t="s">
        <v>152</v>
      </c>
      <c r="E233" s="234" t="s">
        <v>35</v>
      </c>
      <c r="F233" s="235" t="s">
        <v>426</v>
      </c>
      <c r="G233" s="232"/>
      <c r="H233" s="236">
        <v>1</v>
      </c>
      <c r="I233" s="237"/>
      <c r="J233" s="232"/>
      <c r="K233" s="232"/>
      <c r="L233" s="238"/>
      <c r="M233" s="239"/>
      <c r="N233" s="240"/>
      <c r="O233" s="240"/>
      <c r="P233" s="240"/>
      <c r="Q233" s="240"/>
      <c r="R233" s="240"/>
      <c r="S233" s="240"/>
      <c r="T233" s="241"/>
      <c r="U233" s="13"/>
      <c r="V233" s="13"/>
      <c r="W233" s="13"/>
      <c r="X233" s="13"/>
      <c r="Y233" s="13"/>
      <c r="Z233" s="13"/>
      <c r="AA233" s="13"/>
      <c r="AB233" s="13"/>
      <c r="AC233" s="13"/>
      <c r="AD233" s="13"/>
      <c r="AE233" s="13"/>
      <c r="AT233" s="242" t="s">
        <v>152</v>
      </c>
      <c r="AU233" s="242" t="s">
        <v>91</v>
      </c>
      <c r="AV233" s="13" t="s">
        <v>91</v>
      </c>
      <c r="AW233" s="13" t="s">
        <v>41</v>
      </c>
      <c r="AX233" s="13" t="s">
        <v>81</v>
      </c>
      <c r="AY233" s="242" t="s">
        <v>142</v>
      </c>
    </row>
    <row r="234" s="2" customFormat="1" ht="36" customHeight="1">
      <c r="A234" s="38"/>
      <c r="B234" s="39"/>
      <c r="C234" s="218" t="s">
        <v>427</v>
      </c>
      <c r="D234" s="218" t="s">
        <v>145</v>
      </c>
      <c r="E234" s="219" t="s">
        <v>428</v>
      </c>
      <c r="F234" s="220" t="s">
        <v>429</v>
      </c>
      <c r="G234" s="221" t="s">
        <v>317</v>
      </c>
      <c r="H234" s="256"/>
      <c r="I234" s="223"/>
      <c r="J234" s="224">
        <f>ROUND(I234*H234,2)</f>
        <v>0</v>
      </c>
      <c r="K234" s="220" t="s">
        <v>149</v>
      </c>
      <c r="L234" s="44"/>
      <c r="M234" s="225" t="s">
        <v>35</v>
      </c>
      <c r="N234" s="226" t="s">
        <v>52</v>
      </c>
      <c r="O234" s="84"/>
      <c r="P234" s="227">
        <f>O234*H234</f>
        <v>0</v>
      </c>
      <c r="Q234" s="227">
        <v>0</v>
      </c>
      <c r="R234" s="227">
        <f>Q234*H234</f>
        <v>0</v>
      </c>
      <c r="S234" s="227">
        <v>0</v>
      </c>
      <c r="T234" s="228">
        <f>S234*H234</f>
        <v>0</v>
      </c>
      <c r="U234" s="38"/>
      <c r="V234" s="38"/>
      <c r="W234" s="38"/>
      <c r="X234" s="38"/>
      <c r="Y234" s="38"/>
      <c r="Z234" s="38"/>
      <c r="AA234" s="38"/>
      <c r="AB234" s="38"/>
      <c r="AC234" s="38"/>
      <c r="AD234" s="38"/>
      <c r="AE234" s="38"/>
      <c r="AR234" s="229" t="s">
        <v>213</v>
      </c>
      <c r="AT234" s="229" t="s">
        <v>145</v>
      </c>
      <c r="AU234" s="229" t="s">
        <v>91</v>
      </c>
      <c r="AY234" s="16" t="s">
        <v>142</v>
      </c>
      <c r="BE234" s="230">
        <f>IF(N234="základní",J234,0)</f>
        <v>0</v>
      </c>
      <c r="BF234" s="230">
        <f>IF(N234="snížená",J234,0)</f>
        <v>0</v>
      </c>
      <c r="BG234" s="230">
        <f>IF(N234="zákl. přenesená",J234,0)</f>
        <v>0</v>
      </c>
      <c r="BH234" s="230">
        <f>IF(N234="sníž. přenesená",J234,0)</f>
        <v>0</v>
      </c>
      <c r="BI234" s="230">
        <f>IF(N234="nulová",J234,0)</f>
        <v>0</v>
      </c>
      <c r="BJ234" s="16" t="s">
        <v>89</v>
      </c>
      <c r="BK234" s="230">
        <f>ROUND(I234*H234,2)</f>
        <v>0</v>
      </c>
      <c r="BL234" s="16" t="s">
        <v>213</v>
      </c>
      <c r="BM234" s="229" t="s">
        <v>430</v>
      </c>
    </row>
    <row r="235" s="2" customFormat="1">
      <c r="A235" s="38"/>
      <c r="B235" s="39"/>
      <c r="C235" s="40"/>
      <c r="D235" s="233" t="s">
        <v>159</v>
      </c>
      <c r="E235" s="40"/>
      <c r="F235" s="243" t="s">
        <v>431</v>
      </c>
      <c r="G235" s="40"/>
      <c r="H235" s="40"/>
      <c r="I235" s="136"/>
      <c r="J235" s="40"/>
      <c r="K235" s="40"/>
      <c r="L235" s="44"/>
      <c r="M235" s="244"/>
      <c r="N235" s="245"/>
      <c r="O235" s="84"/>
      <c r="P235" s="84"/>
      <c r="Q235" s="84"/>
      <c r="R235" s="84"/>
      <c r="S235" s="84"/>
      <c r="T235" s="85"/>
      <c r="U235" s="38"/>
      <c r="V235" s="38"/>
      <c r="W235" s="38"/>
      <c r="X235" s="38"/>
      <c r="Y235" s="38"/>
      <c r="Z235" s="38"/>
      <c r="AA235" s="38"/>
      <c r="AB235" s="38"/>
      <c r="AC235" s="38"/>
      <c r="AD235" s="38"/>
      <c r="AE235" s="38"/>
      <c r="AT235" s="16" t="s">
        <v>159</v>
      </c>
      <c r="AU235" s="16" t="s">
        <v>91</v>
      </c>
    </row>
    <row r="236" s="12" customFormat="1" ht="22.8" customHeight="1">
      <c r="A236" s="12"/>
      <c r="B236" s="202"/>
      <c r="C236" s="203"/>
      <c r="D236" s="204" t="s">
        <v>80</v>
      </c>
      <c r="E236" s="216" t="s">
        <v>432</v>
      </c>
      <c r="F236" s="216" t="s">
        <v>433</v>
      </c>
      <c r="G236" s="203"/>
      <c r="H236" s="203"/>
      <c r="I236" s="206"/>
      <c r="J236" s="217">
        <f>BK236</f>
        <v>0</v>
      </c>
      <c r="K236" s="203"/>
      <c r="L236" s="208"/>
      <c r="M236" s="209"/>
      <c r="N236" s="210"/>
      <c r="O236" s="210"/>
      <c r="P236" s="211">
        <f>SUM(P237:P270)</f>
        <v>0</v>
      </c>
      <c r="Q236" s="210"/>
      <c r="R236" s="211">
        <f>SUM(R237:R270)</f>
        <v>3.2966199100000004</v>
      </c>
      <c r="S236" s="210"/>
      <c r="T236" s="212">
        <f>SUM(T237:T270)</f>
        <v>0</v>
      </c>
      <c r="U236" s="12"/>
      <c r="V236" s="12"/>
      <c r="W236" s="12"/>
      <c r="X236" s="12"/>
      <c r="Y236" s="12"/>
      <c r="Z236" s="12"/>
      <c r="AA236" s="12"/>
      <c r="AB236" s="12"/>
      <c r="AC236" s="12"/>
      <c r="AD236" s="12"/>
      <c r="AE236" s="12"/>
      <c r="AR236" s="213" t="s">
        <v>91</v>
      </c>
      <c r="AT236" s="214" t="s">
        <v>80</v>
      </c>
      <c r="AU236" s="214" t="s">
        <v>89</v>
      </c>
      <c r="AY236" s="213" t="s">
        <v>142</v>
      </c>
      <c r="BK236" s="215">
        <f>SUM(BK237:BK270)</f>
        <v>0</v>
      </c>
    </row>
    <row r="237" s="2" customFormat="1" ht="24" customHeight="1">
      <c r="A237" s="38"/>
      <c r="B237" s="39"/>
      <c r="C237" s="218" t="s">
        <v>434</v>
      </c>
      <c r="D237" s="218" t="s">
        <v>145</v>
      </c>
      <c r="E237" s="219" t="s">
        <v>435</v>
      </c>
      <c r="F237" s="220" t="s">
        <v>436</v>
      </c>
      <c r="G237" s="221" t="s">
        <v>148</v>
      </c>
      <c r="H237" s="222">
        <v>290.44</v>
      </c>
      <c r="I237" s="223"/>
      <c r="J237" s="224">
        <f>ROUND(I237*H237,2)</f>
        <v>0</v>
      </c>
      <c r="K237" s="220" t="s">
        <v>149</v>
      </c>
      <c r="L237" s="44"/>
      <c r="M237" s="225" t="s">
        <v>35</v>
      </c>
      <c r="N237" s="226" t="s">
        <v>52</v>
      </c>
      <c r="O237" s="84"/>
      <c r="P237" s="227">
        <f>O237*H237</f>
        <v>0</v>
      </c>
      <c r="Q237" s="227">
        <v>0</v>
      </c>
      <c r="R237" s="227">
        <f>Q237*H237</f>
        <v>0</v>
      </c>
      <c r="S237" s="227">
        <v>0</v>
      </c>
      <c r="T237" s="228">
        <f>S237*H237</f>
        <v>0</v>
      </c>
      <c r="U237" s="38"/>
      <c r="V237" s="38"/>
      <c r="W237" s="38"/>
      <c r="X237" s="38"/>
      <c r="Y237" s="38"/>
      <c r="Z237" s="38"/>
      <c r="AA237" s="38"/>
      <c r="AB237" s="38"/>
      <c r="AC237" s="38"/>
      <c r="AD237" s="38"/>
      <c r="AE237" s="38"/>
      <c r="AR237" s="229" t="s">
        <v>213</v>
      </c>
      <c r="AT237" s="229" t="s">
        <v>145</v>
      </c>
      <c r="AU237" s="229" t="s">
        <v>91</v>
      </c>
      <c r="AY237" s="16" t="s">
        <v>142</v>
      </c>
      <c r="BE237" s="230">
        <f>IF(N237="základní",J237,0)</f>
        <v>0</v>
      </c>
      <c r="BF237" s="230">
        <f>IF(N237="snížená",J237,0)</f>
        <v>0</v>
      </c>
      <c r="BG237" s="230">
        <f>IF(N237="zákl. přenesená",J237,0)</f>
        <v>0</v>
      </c>
      <c r="BH237" s="230">
        <f>IF(N237="sníž. přenesená",J237,0)</f>
        <v>0</v>
      </c>
      <c r="BI237" s="230">
        <f>IF(N237="nulová",J237,0)</f>
        <v>0</v>
      </c>
      <c r="BJ237" s="16" t="s">
        <v>89</v>
      </c>
      <c r="BK237" s="230">
        <f>ROUND(I237*H237,2)</f>
        <v>0</v>
      </c>
      <c r="BL237" s="16" t="s">
        <v>213</v>
      </c>
      <c r="BM237" s="229" t="s">
        <v>437</v>
      </c>
    </row>
    <row r="238" s="2" customFormat="1">
      <c r="A238" s="38"/>
      <c r="B238" s="39"/>
      <c r="C238" s="40"/>
      <c r="D238" s="233" t="s">
        <v>159</v>
      </c>
      <c r="E238" s="40"/>
      <c r="F238" s="243" t="s">
        <v>438</v>
      </c>
      <c r="G238" s="40"/>
      <c r="H238" s="40"/>
      <c r="I238" s="136"/>
      <c r="J238" s="40"/>
      <c r="K238" s="40"/>
      <c r="L238" s="44"/>
      <c r="M238" s="244"/>
      <c r="N238" s="245"/>
      <c r="O238" s="84"/>
      <c r="P238" s="84"/>
      <c r="Q238" s="84"/>
      <c r="R238" s="84"/>
      <c r="S238" s="84"/>
      <c r="T238" s="85"/>
      <c r="U238" s="38"/>
      <c r="V238" s="38"/>
      <c r="W238" s="38"/>
      <c r="X238" s="38"/>
      <c r="Y238" s="38"/>
      <c r="Z238" s="38"/>
      <c r="AA238" s="38"/>
      <c r="AB238" s="38"/>
      <c r="AC238" s="38"/>
      <c r="AD238" s="38"/>
      <c r="AE238" s="38"/>
      <c r="AT238" s="16" t="s">
        <v>159</v>
      </c>
      <c r="AU238" s="16" t="s">
        <v>91</v>
      </c>
    </row>
    <row r="239" s="13" customFormat="1">
      <c r="A239" s="13"/>
      <c r="B239" s="231"/>
      <c r="C239" s="232"/>
      <c r="D239" s="233" t="s">
        <v>152</v>
      </c>
      <c r="E239" s="234" t="s">
        <v>35</v>
      </c>
      <c r="F239" s="235" t="s">
        <v>439</v>
      </c>
      <c r="G239" s="232"/>
      <c r="H239" s="236">
        <v>290.44</v>
      </c>
      <c r="I239" s="237"/>
      <c r="J239" s="232"/>
      <c r="K239" s="232"/>
      <c r="L239" s="238"/>
      <c r="M239" s="239"/>
      <c r="N239" s="240"/>
      <c r="O239" s="240"/>
      <c r="P239" s="240"/>
      <c r="Q239" s="240"/>
      <c r="R239" s="240"/>
      <c r="S239" s="240"/>
      <c r="T239" s="241"/>
      <c r="U239" s="13"/>
      <c r="V239" s="13"/>
      <c r="W239" s="13"/>
      <c r="X239" s="13"/>
      <c r="Y239" s="13"/>
      <c r="Z239" s="13"/>
      <c r="AA239" s="13"/>
      <c r="AB239" s="13"/>
      <c r="AC239" s="13"/>
      <c r="AD239" s="13"/>
      <c r="AE239" s="13"/>
      <c r="AT239" s="242" t="s">
        <v>152</v>
      </c>
      <c r="AU239" s="242" t="s">
        <v>91</v>
      </c>
      <c r="AV239" s="13" t="s">
        <v>91</v>
      </c>
      <c r="AW239" s="13" t="s">
        <v>41</v>
      </c>
      <c r="AX239" s="13" t="s">
        <v>81</v>
      </c>
      <c r="AY239" s="242" t="s">
        <v>142</v>
      </c>
    </row>
    <row r="240" s="2" customFormat="1" ht="16.5" customHeight="1">
      <c r="A240" s="38"/>
      <c r="B240" s="39"/>
      <c r="C240" s="218" t="s">
        <v>440</v>
      </c>
      <c r="D240" s="218" t="s">
        <v>145</v>
      </c>
      <c r="E240" s="219" t="s">
        <v>441</v>
      </c>
      <c r="F240" s="220" t="s">
        <v>442</v>
      </c>
      <c r="G240" s="221" t="s">
        <v>148</v>
      </c>
      <c r="H240" s="222">
        <v>290.44</v>
      </c>
      <c r="I240" s="223"/>
      <c r="J240" s="224">
        <f>ROUND(I240*H240,2)</f>
        <v>0</v>
      </c>
      <c r="K240" s="220" t="s">
        <v>149</v>
      </c>
      <c r="L240" s="44"/>
      <c r="M240" s="225" t="s">
        <v>35</v>
      </c>
      <c r="N240" s="226" t="s">
        <v>52</v>
      </c>
      <c r="O240" s="84"/>
      <c r="P240" s="227">
        <f>O240*H240</f>
        <v>0</v>
      </c>
      <c r="Q240" s="227">
        <v>0</v>
      </c>
      <c r="R240" s="227">
        <f>Q240*H240</f>
        <v>0</v>
      </c>
      <c r="S240" s="227">
        <v>0</v>
      </c>
      <c r="T240" s="228">
        <f>S240*H240</f>
        <v>0</v>
      </c>
      <c r="U240" s="38"/>
      <c r="V240" s="38"/>
      <c r="W240" s="38"/>
      <c r="X240" s="38"/>
      <c r="Y240" s="38"/>
      <c r="Z240" s="38"/>
      <c r="AA240" s="38"/>
      <c r="AB240" s="38"/>
      <c r="AC240" s="38"/>
      <c r="AD240" s="38"/>
      <c r="AE240" s="38"/>
      <c r="AR240" s="229" t="s">
        <v>213</v>
      </c>
      <c r="AT240" s="229" t="s">
        <v>145</v>
      </c>
      <c r="AU240" s="229" t="s">
        <v>91</v>
      </c>
      <c r="AY240" s="16" t="s">
        <v>142</v>
      </c>
      <c r="BE240" s="230">
        <f>IF(N240="základní",J240,0)</f>
        <v>0</v>
      </c>
      <c r="BF240" s="230">
        <f>IF(N240="snížená",J240,0)</f>
        <v>0</v>
      </c>
      <c r="BG240" s="230">
        <f>IF(N240="zákl. přenesená",J240,0)</f>
        <v>0</v>
      </c>
      <c r="BH240" s="230">
        <f>IF(N240="sníž. přenesená",J240,0)</f>
        <v>0</v>
      </c>
      <c r="BI240" s="230">
        <f>IF(N240="nulová",J240,0)</f>
        <v>0</v>
      </c>
      <c r="BJ240" s="16" t="s">
        <v>89</v>
      </c>
      <c r="BK240" s="230">
        <f>ROUND(I240*H240,2)</f>
        <v>0</v>
      </c>
      <c r="BL240" s="16" t="s">
        <v>213</v>
      </c>
      <c r="BM240" s="229" t="s">
        <v>443</v>
      </c>
    </row>
    <row r="241" s="2" customFormat="1">
      <c r="A241" s="38"/>
      <c r="B241" s="39"/>
      <c r="C241" s="40"/>
      <c r="D241" s="233" t="s">
        <v>159</v>
      </c>
      <c r="E241" s="40"/>
      <c r="F241" s="243" t="s">
        <v>438</v>
      </c>
      <c r="G241" s="40"/>
      <c r="H241" s="40"/>
      <c r="I241" s="136"/>
      <c r="J241" s="40"/>
      <c r="K241" s="40"/>
      <c r="L241" s="44"/>
      <c r="M241" s="244"/>
      <c r="N241" s="245"/>
      <c r="O241" s="84"/>
      <c r="P241" s="84"/>
      <c r="Q241" s="84"/>
      <c r="R241" s="84"/>
      <c r="S241" s="84"/>
      <c r="T241" s="85"/>
      <c r="U241" s="38"/>
      <c r="V241" s="38"/>
      <c r="W241" s="38"/>
      <c r="X241" s="38"/>
      <c r="Y241" s="38"/>
      <c r="Z241" s="38"/>
      <c r="AA241" s="38"/>
      <c r="AB241" s="38"/>
      <c r="AC241" s="38"/>
      <c r="AD241" s="38"/>
      <c r="AE241" s="38"/>
      <c r="AT241" s="16" t="s">
        <v>159</v>
      </c>
      <c r="AU241" s="16" t="s">
        <v>91</v>
      </c>
    </row>
    <row r="242" s="13" customFormat="1">
      <c r="A242" s="13"/>
      <c r="B242" s="231"/>
      <c r="C242" s="232"/>
      <c r="D242" s="233" t="s">
        <v>152</v>
      </c>
      <c r="E242" s="234" t="s">
        <v>35</v>
      </c>
      <c r="F242" s="235" t="s">
        <v>439</v>
      </c>
      <c r="G242" s="232"/>
      <c r="H242" s="236">
        <v>290.44</v>
      </c>
      <c r="I242" s="237"/>
      <c r="J242" s="232"/>
      <c r="K242" s="232"/>
      <c r="L242" s="238"/>
      <c r="M242" s="239"/>
      <c r="N242" s="240"/>
      <c r="O242" s="240"/>
      <c r="P242" s="240"/>
      <c r="Q242" s="240"/>
      <c r="R242" s="240"/>
      <c r="S242" s="240"/>
      <c r="T242" s="241"/>
      <c r="U242" s="13"/>
      <c r="V242" s="13"/>
      <c r="W242" s="13"/>
      <c r="X242" s="13"/>
      <c r="Y242" s="13"/>
      <c r="Z242" s="13"/>
      <c r="AA242" s="13"/>
      <c r="AB242" s="13"/>
      <c r="AC242" s="13"/>
      <c r="AD242" s="13"/>
      <c r="AE242" s="13"/>
      <c r="AT242" s="242" t="s">
        <v>152</v>
      </c>
      <c r="AU242" s="242" t="s">
        <v>91</v>
      </c>
      <c r="AV242" s="13" t="s">
        <v>91</v>
      </c>
      <c r="AW242" s="13" t="s">
        <v>41</v>
      </c>
      <c r="AX242" s="13" t="s">
        <v>81</v>
      </c>
      <c r="AY242" s="242" t="s">
        <v>142</v>
      </c>
    </row>
    <row r="243" s="2" customFormat="1" ht="16.5" customHeight="1">
      <c r="A243" s="38"/>
      <c r="B243" s="39"/>
      <c r="C243" s="218" t="s">
        <v>444</v>
      </c>
      <c r="D243" s="218" t="s">
        <v>145</v>
      </c>
      <c r="E243" s="219" t="s">
        <v>445</v>
      </c>
      <c r="F243" s="220" t="s">
        <v>446</v>
      </c>
      <c r="G243" s="221" t="s">
        <v>148</v>
      </c>
      <c r="H243" s="222">
        <v>290.44</v>
      </c>
      <c r="I243" s="223"/>
      <c r="J243" s="224">
        <f>ROUND(I243*H243,2)</f>
        <v>0</v>
      </c>
      <c r="K243" s="220" t="s">
        <v>149</v>
      </c>
      <c r="L243" s="44"/>
      <c r="M243" s="225" t="s">
        <v>35</v>
      </c>
      <c r="N243" s="226" t="s">
        <v>52</v>
      </c>
      <c r="O243" s="84"/>
      <c r="P243" s="227">
        <f>O243*H243</f>
        <v>0</v>
      </c>
      <c r="Q243" s="227">
        <v>0.00020000000000000001</v>
      </c>
      <c r="R243" s="227">
        <f>Q243*H243</f>
        <v>0.058088000000000001</v>
      </c>
      <c r="S243" s="227">
        <v>0</v>
      </c>
      <c r="T243" s="228">
        <f>S243*H243</f>
        <v>0</v>
      </c>
      <c r="U243" s="38"/>
      <c r="V243" s="38"/>
      <c r="W243" s="38"/>
      <c r="X243" s="38"/>
      <c r="Y243" s="38"/>
      <c r="Z243" s="38"/>
      <c r="AA243" s="38"/>
      <c r="AB243" s="38"/>
      <c r="AC243" s="38"/>
      <c r="AD243" s="38"/>
      <c r="AE243" s="38"/>
      <c r="AR243" s="229" t="s">
        <v>213</v>
      </c>
      <c r="AT243" s="229" t="s">
        <v>145</v>
      </c>
      <c r="AU243" s="229" t="s">
        <v>91</v>
      </c>
      <c r="AY243" s="16" t="s">
        <v>142</v>
      </c>
      <c r="BE243" s="230">
        <f>IF(N243="základní",J243,0)</f>
        <v>0</v>
      </c>
      <c r="BF243" s="230">
        <f>IF(N243="snížená",J243,0)</f>
        <v>0</v>
      </c>
      <c r="BG243" s="230">
        <f>IF(N243="zákl. přenesená",J243,0)</f>
        <v>0</v>
      </c>
      <c r="BH243" s="230">
        <f>IF(N243="sníž. přenesená",J243,0)</f>
        <v>0</v>
      </c>
      <c r="BI243" s="230">
        <f>IF(N243="nulová",J243,0)</f>
        <v>0</v>
      </c>
      <c r="BJ243" s="16" t="s">
        <v>89</v>
      </c>
      <c r="BK243" s="230">
        <f>ROUND(I243*H243,2)</f>
        <v>0</v>
      </c>
      <c r="BL243" s="16" t="s">
        <v>213</v>
      </c>
      <c r="BM243" s="229" t="s">
        <v>447</v>
      </c>
    </row>
    <row r="244" s="2" customFormat="1">
      <c r="A244" s="38"/>
      <c r="B244" s="39"/>
      <c r="C244" s="40"/>
      <c r="D244" s="233" t="s">
        <v>159</v>
      </c>
      <c r="E244" s="40"/>
      <c r="F244" s="243" t="s">
        <v>438</v>
      </c>
      <c r="G244" s="40"/>
      <c r="H244" s="40"/>
      <c r="I244" s="136"/>
      <c r="J244" s="40"/>
      <c r="K244" s="40"/>
      <c r="L244" s="44"/>
      <c r="M244" s="244"/>
      <c r="N244" s="245"/>
      <c r="O244" s="84"/>
      <c r="P244" s="84"/>
      <c r="Q244" s="84"/>
      <c r="R244" s="84"/>
      <c r="S244" s="84"/>
      <c r="T244" s="85"/>
      <c r="U244" s="38"/>
      <c r="V244" s="38"/>
      <c r="W244" s="38"/>
      <c r="X244" s="38"/>
      <c r="Y244" s="38"/>
      <c r="Z244" s="38"/>
      <c r="AA244" s="38"/>
      <c r="AB244" s="38"/>
      <c r="AC244" s="38"/>
      <c r="AD244" s="38"/>
      <c r="AE244" s="38"/>
      <c r="AT244" s="16" t="s">
        <v>159</v>
      </c>
      <c r="AU244" s="16" t="s">
        <v>91</v>
      </c>
    </row>
    <row r="245" s="13" customFormat="1">
      <c r="A245" s="13"/>
      <c r="B245" s="231"/>
      <c r="C245" s="232"/>
      <c r="D245" s="233" t="s">
        <v>152</v>
      </c>
      <c r="E245" s="234" t="s">
        <v>35</v>
      </c>
      <c r="F245" s="235" t="s">
        <v>439</v>
      </c>
      <c r="G245" s="232"/>
      <c r="H245" s="236">
        <v>290.44</v>
      </c>
      <c r="I245" s="237"/>
      <c r="J245" s="232"/>
      <c r="K245" s="232"/>
      <c r="L245" s="238"/>
      <c r="M245" s="239"/>
      <c r="N245" s="240"/>
      <c r="O245" s="240"/>
      <c r="P245" s="240"/>
      <c r="Q245" s="240"/>
      <c r="R245" s="240"/>
      <c r="S245" s="240"/>
      <c r="T245" s="241"/>
      <c r="U245" s="13"/>
      <c r="V245" s="13"/>
      <c r="W245" s="13"/>
      <c r="X245" s="13"/>
      <c r="Y245" s="13"/>
      <c r="Z245" s="13"/>
      <c r="AA245" s="13"/>
      <c r="AB245" s="13"/>
      <c r="AC245" s="13"/>
      <c r="AD245" s="13"/>
      <c r="AE245" s="13"/>
      <c r="AT245" s="242" t="s">
        <v>152</v>
      </c>
      <c r="AU245" s="242" t="s">
        <v>91</v>
      </c>
      <c r="AV245" s="13" t="s">
        <v>91</v>
      </c>
      <c r="AW245" s="13" t="s">
        <v>41</v>
      </c>
      <c r="AX245" s="13" t="s">
        <v>81</v>
      </c>
      <c r="AY245" s="242" t="s">
        <v>142</v>
      </c>
    </row>
    <row r="246" s="2" customFormat="1" ht="24" customHeight="1">
      <c r="A246" s="38"/>
      <c r="B246" s="39"/>
      <c r="C246" s="218" t="s">
        <v>448</v>
      </c>
      <c r="D246" s="218" t="s">
        <v>145</v>
      </c>
      <c r="E246" s="219" t="s">
        <v>449</v>
      </c>
      <c r="F246" s="220" t="s">
        <v>450</v>
      </c>
      <c r="G246" s="221" t="s">
        <v>148</v>
      </c>
      <c r="H246" s="222">
        <v>290.44</v>
      </c>
      <c r="I246" s="223"/>
      <c r="J246" s="224">
        <f>ROUND(I246*H246,2)</f>
        <v>0</v>
      </c>
      <c r="K246" s="220" t="s">
        <v>149</v>
      </c>
      <c r="L246" s="44"/>
      <c r="M246" s="225" t="s">
        <v>35</v>
      </c>
      <c r="N246" s="226" t="s">
        <v>52</v>
      </c>
      <c r="O246" s="84"/>
      <c r="P246" s="227">
        <f>O246*H246</f>
        <v>0</v>
      </c>
      <c r="Q246" s="227">
        <v>0.0075799999999999999</v>
      </c>
      <c r="R246" s="227">
        <f>Q246*H246</f>
        <v>2.2015351999999999</v>
      </c>
      <c r="S246" s="227">
        <v>0</v>
      </c>
      <c r="T246" s="228">
        <f>S246*H246</f>
        <v>0</v>
      </c>
      <c r="U246" s="38"/>
      <c r="V246" s="38"/>
      <c r="W246" s="38"/>
      <c r="X246" s="38"/>
      <c r="Y246" s="38"/>
      <c r="Z246" s="38"/>
      <c r="AA246" s="38"/>
      <c r="AB246" s="38"/>
      <c r="AC246" s="38"/>
      <c r="AD246" s="38"/>
      <c r="AE246" s="38"/>
      <c r="AR246" s="229" t="s">
        <v>213</v>
      </c>
      <c r="AT246" s="229" t="s">
        <v>145</v>
      </c>
      <c r="AU246" s="229" t="s">
        <v>91</v>
      </c>
      <c r="AY246" s="16" t="s">
        <v>142</v>
      </c>
      <c r="BE246" s="230">
        <f>IF(N246="základní",J246,0)</f>
        <v>0</v>
      </c>
      <c r="BF246" s="230">
        <f>IF(N246="snížená",J246,0)</f>
        <v>0</v>
      </c>
      <c r="BG246" s="230">
        <f>IF(N246="zákl. přenesená",J246,0)</f>
        <v>0</v>
      </c>
      <c r="BH246" s="230">
        <f>IF(N246="sníž. přenesená",J246,0)</f>
        <v>0</v>
      </c>
      <c r="BI246" s="230">
        <f>IF(N246="nulová",J246,0)</f>
        <v>0</v>
      </c>
      <c r="BJ246" s="16" t="s">
        <v>89</v>
      </c>
      <c r="BK246" s="230">
        <f>ROUND(I246*H246,2)</f>
        <v>0</v>
      </c>
      <c r="BL246" s="16" t="s">
        <v>213</v>
      </c>
      <c r="BM246" s="229" t="s">
        <v>451</v>
      </c>
    </row>
    <row r="247" s="2" customFormat="1">
      <c r="A247" s="38"/>
      <c r="B247" s="39"/>
      <c r="C247" s="40"/>
      <c r="D247" s="233" t="s">
        <v>159</v>
      </c>
      <c r="E247" s="40"/>
      <c r="F247" s="243" t="s">
        <v>438</v>
      </c>
      <c r="G247" s="40"/>
      <c r="H247" s="40"/>
      <c r="I247" s="136"/>
      <c r="J247" s="40"/>
      <c r="K247" s="40"/>
      <c r="L247" s="44"/>
      <c r="M247" s="244"/>
      <c r="N247" s="245"/>
      <c r="O247" s="84"/>
      <c r="P247" s="84"/>
      <c r="Q247" s="84"/>
      <c r="R247" s="84"/>
      <c r="S247" s="84"/>
      <c r="T247" s="85"/>
      <c r="U247" s="38"/>
      <c r="V247" s="38"/>
      <c r="W247" s="38"/>
      <c r="X247" s="38"/>
      <c r="Y247" s="38"/>
      <c r="Z247" s="38"/>
      <c r="AA247" s="38"/>
      <c r="AB247" s="38"/>
      <c r="AC247" s="38"/>
      <c r="AD247" s="38"/>
      <c r="AE247" s="38"/>
      <c r="AT247" s="16" t="s">
        <v>159</v>
      </c>
      <c r="AU247" s="16" t="s">
        <v>91</v>
      </c>
    </row>
    <row r="248" s="13" customFormat="1">
      <c r="A248" s="13"/>
      <c r="B248" s="231"/>
      <c r="C248" s="232"/>
      <c r="D248" s="233" t="s">
        <v>152</v>
      </c>
      <c r="E248" s="234" t="s">
        <v>35</v>
      </c>
      <c r="F248" s="235" t="s">
        <v>439</v>
      </c>
      <c r="G248" s="232"/>
      <c r="H248" s="236">
        <v>290.44</v>
      </c>
      <c r="I248" s="237"/>
      <c r="J248" s="232"/>
      <c r="K248" s="232"/>
      <c r="L248" s="238"/>
      <c r="M248" s="239"/>
      <c r="N248" s="240"/>
      <c r="O248" s="240"/>
      <c r="P248" s="240"/>
      <c r="Q248" s="240"/>
      <c r="R248" s="240"/>
      <c r="S248" s="240"/>
      <c r="T248" s="241"/>
      <c r="U248" s="13"/>
      <c r="V248" s="13"/>
      <c r="W248" s="13"/>
      <c r="X248" s="13"/>
      <c r="Y248" s="13"/>
      <c r="Z248" s="13"/>
      <c r="AA248" s="13"/>
      <c r="AB248" s="13"/>
      <c r="AC248" s="13"/>
      <c r="AD248" s="13"/>
      <c r="AE248" s="13"/>
      <c r="AT248" s="242" t="s">
        <v>152</v>
      </c>
      <c r="AU248" s="242" t="s">
        <v>91</v>
      </c>
      <c r="AV248" s="13" t="s">
        <v>91</v>
      </c>
      <c r="AW248" s="13" t="s">
        <v>41</v>
      </c>
      <c r="AX248" s="13" t="s">
        <v>81</v>
      </c>
      <c r="AY248" s="242" t="s">
        <v>142</v>
      </c>
    </row>
    <row r="249" s="2" customFormat="1" ht="24" customHeight="1">
      <c r="A249" s="38"/>
      <c r="B249" s="39"/>
      <c r="C249" s="218" t="s">
        <v>452</v>
      </c>
      <c r="D249" s="218" t="s">
        <v>145</v>
      </c>
      <c r="E249" s="219" t="s">
        <v>453</v>
      </c>
      <c r="F249" s="220" t="s">
        <v>454</v>
      </c>
      <c r="G249" s="221" t="s">
        <v>148</v>
      </c>
      <c r="H249" s="222">
        <v>23.469999999999999</v>
      </c>
      <c r="I249" s="223"/>
      <c r="J249" s="224">
        <f>ROUND(I249*H249,2)</f>
        <v>0</v>
      </c>
      <c r="K249" s="220" t="s">
        <v>149</v>
      </c>
      <c r="L249" s="44"/>
      <c r="M249" s="225" t="s">
        <v>35</v>
      </c>
      <c r="N249" s="226" t="s">
        <v>52</v>
      </c>
      <c r="O249" s="84"/>
      <c r="P249" s="227">
        <f>O249*H249</f>
        <v>0</v>
      </c>
      <c r="Q249" s="227">
        <v>0.00050000000000000001</v>
      </c>
      <c r="R249" s="227">
        <f>Q249*H249</f>
        <v>0.011734999999999999</v>
      </c>
      <c r="S249" s="227">
        <v>0</v>
      </c>
      <c r="T249" s="228">
        <f>S249*H249</f>
        <v>0</v>
      </c>
      <c r="U249" s="38"/>
      <c r="V249" s="38"/>
      <c r="W249" s="38"/>
      <c r="X249" s="38"/>
      <c r="Y249" s="38"/>
      <c r="Z249" s="38"/>
      <c r="AA249" s="38"/>
      <c r="AB249" s="38"/>
      <c r="AC249" s="38"/>
      <c r="AD249" s="38"/>
      <c r="AE249" s="38"/>
      <c r="AR249" s="229" t="s">
        <v>213</v>
      </c>
      <c r="AT249" s="229" t="s">
        <v>145</v>
      </c>
      <c r="AU249" s="229" t="s">
        <v>91</v>
      </c>
      <c r="AY249" s="16" t="s">
        <v>142</v>
      </c>
      <c r="BE249" s="230">
        <f>IF(N249="základní",J249,0)</f>
        <v>0</v>
      </c>
      <c r="BF249" s="230">
        <f>IF(N249="snížená",J249,0)</f>
        <v>0</v>
      </c>
      <c r="BG249" s="230">
        <f>IF(N249="zákl. přenesená",J249,0)</f>
        <v>0</v>
      </c>
      <c r="BH249" s="230">
        <f>IF(N249="sníž. přenesená",J249,0)</f>
        <v>0</v>
      </c>
      <c r="BI249" s="230">
        <f>IF(N249="nulová",J249,0)</f>
        <v>0</v>
      </c>
      <c r="BJ249" s="16" t="s">
        <v>89</v>
      </c>
      <c r="BK249" s="230">
        <f>ROUND(I249*H249,2)</f>
        <v>0</v>
      </c>
      <c r="BL249" s="16" t="s">
        <v>213</v>
      </c>
      <c r="BM249" s="229" t="s">
        <v>455</v>
      </c>
    </row>
    <row r="250" s="2" customFormat="1">
      <c r="A250" s="38"/>
      <c r="B250" s="39"/>
      <c r="C250" s="40"/>
      <c r="D250" s="233" t="s">
        <v>159</v>
      </c>
      <c r="E250" s="40"/>
      <c r="F250" s="243" t="s">
        <v>456</v>
      </c>
      <c r="G250" s="40"/>
      <c r="H250" s="40"/>
      <c r="I250" s="136"/>
      <c r="J250" s="40"/>
      <c r="K250" s="40"/>
      <c r="L250" s="44"/>
      <c r="M250" s="244"/>
      <c r="N250" s="245"/>
      <c r="O250" s="84"/>
      <c r="P250" s="84"/>
      <c r="Q250" s="84"/>
      <c r="R250" s="84"/>
      <c r="S250" s="84"/>
      <c r="T250" s="85"/>
      <c r="U250" s="38"/>
      <c r="V250" s="38"/>
      <c r="W250" s="38"/>
      <c r="X250" s="38"/>
      <c r="Y250" s="38"/>
      <c r="Z250" s="38"/>
      <c r="AA250" s="38"/>
      <c r="AB250" s="38"/>
      <c r="AC250" s="38"/>
      <c r="AD250" s="38"/>
      <c r="AE250" s="38"/>
      <c r="AT250" s="16" t="s">
        <v>159</v>
      </c>
      <c r="AU250" s="16" t="s">
        <v>91</v>
      </c>
    </row>
    <row r="251" s="13" customFormat="1">
      <c r="A251" s="13"/>
      <c r="B251" s="231"/>
      <c r="C251" s="232"/>
      <c r="D251" s="233" t="s">
        <v>152</v>
      </c>
      <c r="E251" s="234" t="s">
        <v>35</v>
      </c>
      <c r="F251" s="235" t="s">
        <v>457</v>
      </c>
      <c r="G251" s="232"/>
      <c r="H251" s="236">
        <v>23.469999999999999</v>
      </c>
      <c r="I251" s="237"/>
      <c r="J251" s="232"/>
      <c r="K251" s="232"/>
      <c r="L251" s="238"/>
      <c r="M251" s="239"/>
      <c r="N251" s="240"/>
      <c r="O251" s="240"/>
      <c r="P251" s="240"/>
      <c r="Q251" s="240"/>
      <c r="R251" s="240"/>
      <c r="S251" s="240"/>
      <c r="T251" s="241"/>
      <c r="U251" s="13"/>
      <c r="V251" s="13"/>
      <c r="W251" s="13"/>
      <c r="X251" s="13"/>
      <c r="Y251" s="13"/>
      <c r="Z251" s="13"/>
      <c r="AA251" s="13"/>
      <c r="AB251" s="13"/>
      <c r="AC251" s="13"/>
      <c r="AD251" s="13"/>
      <c r="AE251" s="13"/>
      <c r="AT251" s="242" t="s">
        <v>152</v>
      </c>
      <c r="AU251" s="242" t="s">
        <v>91</v>
      </c>
      <c r="AV251" s="13" t="s">
        <v>91</v>
      </c>
      <c r="AW251" s="13" t="s">
        <v>41</v>
      </c>
      <c r="AX251" s="13" t="s">
        <v>81</v>
      </c>
      <c r="AY251" s="242" t="s">
        <v>142</v>
      </c>
    </row>
    <row r="252" s="2" customFormat="1" ht="24" customHeight="1">
      <c r="A252" s="38"/>
      <c r="B252" s="39"/>
      <c r="C252" s="246" t="s">
        <v>458</v>
      </c>
      <c r="D252" s="246" t="s">
        <v>197</v>
      </c>
      <c r="E252" s="247" t="s">
        <v>459</v>
      </c>
      <c r="F252" s="248" t="s">
        <v>460</v>
      </c>
      <c r="G252" s="249" t="s">
        <v>148</v>
      </c>
      <c r="H252" s="250">
        <v>25.817</v>
      </c>
      <c r="I252" s="251"/>
      <c r="J252" s="252">
        <f>ROUND(I252*H252,2)</f>
        <v>0</v>
      </c>
      <c r="K252" s="248" t="s">
        <v>149</v>
      </c>
      <c r="L252" s="253"/>
      <c r="M252" s="254" t="s">
        <v>35</v>
      </c>
      <c r="N252" s="255" t="s">
        <v>52</v>
      </c>
      <c r="O252" s="84"/>
      <c r="P252" s="227">
        <f>O252*H252</f>
        <v>0</v>
      </c>
      <c r="Q252" s="227">
        <v>0.00175</v>
      </c>
      <c r="R252" s="227">
        <f>Q252*H252</f>
        <v>0.045179750000000005</v>
      </c>
      <c r="S252" s="227">
        <v>0</v>
      </c>
      <c r="T252" s="228">
        <f>S252*H252</f>
        <v>0</v>
      </c>
      <c r="U252" s="38"/>
      <c r="V252" s="38"/>
      <c r="W252" s="38"/>
      <c r="X252" s="38"/>
      <c r="Y252" s="38"/>
      <c r="Z252" s="38"/>
      <c r="AA252" s="38"/>
      <c r="AB252" s="38"/>
      <c r="AC252" s="38"/>
      <c r="AD252" s="38"/>
      <c r="AE252" s="38"/>
      <c r="AR252" s="229" t="s">
        <v>312</v>
      </c>
      <c r="AT252" s="229" t="s">
        <v>197</v>
      </c>
      <c r="AU252" s="229" t="s">
        <v>91</v>
      </c>
      <c r="AY252" s="16" t="s">
        <v>142</v>
      </c>
      <c r="BE252" s="230">
        <f>IF(N252="základní",J252,0)</f>
        <v>0</v>
      </c>
      <c r="BF252" s="230">
        <f>IF(N252="snížená",J252,0)</f>
        <v>0</v>
      </c>
      <c r="BG252" s="230">
        <f>IF(N252="zákl. přenesená",J252,0)</f>
        <v>0</v>
      </c>
      <c r="BH252" s="230">
        <f>IF(N252="sníž. přenesená",J252,0)</f>
        <v>0</v>
      </c>
      <c r="BI252" s="230">
        <f>IF(N252="nulová",J252,0)</f>
        <v>0</v>
      </c>
      <c r="BJ252" s="16" t="s">
        <v>89</v>
      </c>
      <c r="BK252" s="230">
        <f>ROUND(I252*H252,2)</f>
        <v>0</v>
      </c>
      <c r="BL252" s="16" t="s">
        <v>213</v>
      </c>
      <c r="BM252" s="229" t="s">
        <v>461</v>
      </c>
    </row>
    <row r="253" s="13" customFormat="1">
      <c r="A253" s="13"/>
      <c r="B253" s="231"/>
      <c r="C253" s="232"/>
      <c r="D253" s="233" t="s">
        <v>152</v>
      </c>
      <c r="E253" s="232"/>
      <c r="F253" s="235" t="s">
        <v>462</v>
      </c>
      <c r="G253" s="232"/>
      <c r="H253" s="236">
        <v>25.817</v>
      </c>
      <c r="I253" s="237"/>
      <c r="J253" s="232"/>
      <c r="K253" s="232"/>
      <c r="L253" s="238"/>
      <c r="M253" s="239"/>
      <c r="N253" s="240"/>
      <c r="O253" s="240"/>
      <c r="P253" s="240"/>
      <c r="Q253" s="240"/>
      <c r="R253" s="240"/>
      <c r="S253" s="240"/>
      <c r="T253" s="241"/>
      <c r="U253" s="13"/>
      <c r="V253" s="13"/>
      <c r="W253" s="13"/>
      <c r="X253" s="13"/>
      <c r="Y253" s="13"/>
      <c r="Z253" s="13"/>
      <c r="AA253" s="13"/>
      <c r="AB253" s="13"/>
      <c r="AC253" s="13"/>
      <c r="AD253" s="13"/>
      <c r="AE253" s="13"/>
      <c r="AT253" s="242" t="s">
        <v>152</v>
      </c>
      <c r="AU253" s="242" t="s">
        <v>91</v>
      </c>
      <c r="AV253" s="13" t="s">
        <v>91</v>
      </c>
      <c r="AW253" s="13" t="s">
        <v>4</v>
      </c>
      <c r="AX253" s="13" t="s">
        <v>89</v>
      </c>
      <c r="AY253" s="242" t="s">
        <v>142</v>
      </c>
    </row>
    <row r="254" s="2" customFormat="1" ht="24" customHeight="1">
      <c r="A254" s="38"/>
      <c r="B254" s="39"/>
      <c r="C254" s="218" t="s">
        <v>463</v>
      </c>
      <c r="D254" s="218" t="s">
        <v>145</v>
      </c>
      <c r="E254" s="219" t="s">
        <v>464</v>
      </c>
      <c r="F254" s="220" t="s">
        <v>465</v>
      </c>
      <c r="G254" s="221" t="s">
        <v>148</v>
      </c>
      <c r="H254" s="222">
        <v>266.97000000000003</v>
      </c>
      <c r="I254" s="223"/>
      <c r="J254" s="224">
        <f>ROUND(I254*H254,2)</f>
        <v>0</v>
      </c>
      <c r="K254" s="220" t="s">
        <v>149</v>
      </c>
      <c r="L254" s="44"/>
      <c r="M254" s="225" t="s">
        <v>35</v>
      </c>
      <c r="N254" s="226" t="s">
        <v>52</v>
      </c>
      <c r="O254" s="84"/>
      <c r="P254" s="227">
        <f>O254*H254</f>
        <v>0</v>
      </c>
      <c r="Q254" s="227">
        <v>0.00069999999999999999</v>
      </c>
      <c r="R254" s="227">
        <f>Q254*H254</f>
        <v>0.18687900000000002</v>
      </c>
      <c r="S254" s="227">
        <v>0</v>
      </c>
      <c r="T254" s="228">
        <f>S254*H254</f>
        <v>0</v>
      </c>
      <c r="U254" s="38"/>
      <c r="V254" s="38"/>
      <c r="W254" s="38"/>
      <c r="X254" s="38"/>
      <c r="Y254" s="38"/>
      <c r="Z254" s="38"/>
      <c r="AA254" s="38"/>
      <c r="AB254" s="38"/>
      <c r="AC254" s="38"/>
      <c r="AD254" s="38"/>
      <c r="AE254" s="38"/>
      <c r="AR254" s="229" t="s">
        <v>213</v>
      </c>
      <c r="AT254" s="229" t="s">
        <v>145</v>
      </c>
      <c r="AU254" s="229" t="s">
        <v>91</v>
      </c>
      <c r="AY254" s="16" t="s">
        <v>142</v>
      </c>
      <c r="BE254" s="230">
        <f>IF(N254="základní",J254,0)</f>
        <v>0</v>
      </c>
      <c r="BF254" s="230">
        <f>IF(N254="snížená",J254,0)</f>
        <v>0</v>
      </c>
      <c r="BG254" s="230">
        <f>IF(N254="zákl. přenesená",J254,0)</f>
        <v>0</v>
      </c>
      <c r="BH254" s="230">
        <f>IF(N254="sníž. přenesená",J254,0)</f>
        <v>0</v>
      </c>
      <c r="BI254" s="230">
        <f>IF(N254="nulová",J254,0)</f>
        <v>0</v>
      </c>
      <c r="BJ254" s="16" t="s">
        <v>89</v>
      </c>
      <c r="BK254" s="230">
        <f>ROUND(I254*H254,2)</f>
        <v>0</v>
      </c>
      <c r="BL254" s="16" t="s">
        <v>213</v>
      </c>
      <c r="BM254" s="229" t="s">
        <v>466</v>
      </c>
    </row>
    <row r="255" s="13" customFormat="1">
      <c r="A255" s="13"/>
      <c r="B255" s="231"/>
      <c r="C255" s="232"/>
      <c r="D255" s="233" t="s">
        <v>152</v>
      </c>
      <c r="E255" s="234" t="s">
        <v>35</v>
      </c>
      <c r="F255" s="235" t="s">
        <v>467</v>
      </c>
      <c r="G255" s="232"/>
      <c r="H255" s="236">
        <v>266.97000000000003</v>
      </c>
      <c r="I255" s="237"/>
      <c r="J255" s="232"/>
      <c r="K255" s="232"/>
      <c r="L255" s="238"/>
      <c r="M255" s="239"/>
      <c r="N255" s="240"/>
      <c r="O255" s="240"/>
      <c r="P255" s="240"/>
      <c r="Q255" s="240"/>
      <c r="R255" s="240"/>
      <c r="S255" s="240"/>
      <c r="T255" s="241"/>
      <c r="U255" s="13"/>
      <c r="V255" s="13"/>
      <c r="W255" s="13"/>
      <c r="X255" s="13"/>
      <c r="Y255" s="13"/>
      <c r="Z255" s="13"/>
      <c r="AA255" s="13"/>
      <c r="AB255" s="13"/>
      <c r="AC255" s="13"/>
      <c r="AD255" s="13"/>
      <c r="AE255" s="13"/>
      <c r="AT255" s="242" t="s">
        <v>152</v>
      </c>
      <c r="AU255" s="242" t="s">
        <v>91</v>
      </c>
      <c r="AV255" s="13" t="s">
        <v>91</v>
      </c>
      <c r="AW255" s="13" t="s">
        <v>41</v>
      </c>
      <c r="AX255" s="13" t="s">
        <v>81</v>
      </c>
      <c r="AY255" s="242" t="s">
        <v>142</v>
      </c>
    </row>
    <row r="256" s="2" customFormat="1" ht="24" customHeight="1">
      <c r="A256" s="38"/>
      <c r="B256" s="39"/>
      <c r="C256" s="246" t="s">
        <v>468</v>
      </c>
      <c r="D256" s="246" t="s">
        <v>197</v>
      </c>
      <c r="E256" s="247" t="s">
        <v>469</v>
      </c>
      <c r="F256" s="248" t="s">
        <v>470</v>
      </c>
      <c r="G256" s="249" t="s">
        <v>148</v>
      </c>
      <c r="H256" s="250">
        <v>293.66699999999997</v>
      </c>
      <c r="I256" s="251"/>
      <c r="J256" s="252">
        <f>ROUND(I256*H256,2)</f>
        <v>0</v>
      </c>
      <c r="K256" s="248" t="s">
        <v>149</v>
      </c>
      <c r="L256" s="253"/>
      <c r="M256" s="254" t="s">
        <v>35</v>
      </c>
      <c r="N256" s="255" t="s">
        <v>52</v>
      </c>
      <c r="O256" s="84"/>
      <c r="P256" s="227">
        <f>O256*H256</f>
        <v>0</v>
      </c>
      <c r="Q256" s="227">
        <v>0.00264</v>
      </c>
      <c r="R256" s="227">
        <f>Q256*H256</f>
        <v>0.77528087999999995</v>
      </c>
      <c r="S256" s="227">
        <v>0</v>
      </c>
      <c r="T256" s="228">
        <f>S256*H256</f>
        <v>0</v>
      </c>
      <c r="U256" s="38"/>
      <c r="V256" s="38"/>
      <c r="W256" s="38"/>
      <c r="X256" s="38"/>
      <c r="Y256" s="38"/>
      <c r="Z256" s="38"/>
      <c r="AA256" s="38"/>
      <c r="AB256" s="38"/>
      <c r="AC256" s="38"/>
      <c r="AD256" s="38"/>
      <c r="AE256" s="38"/>
      <c r="AR256" s="229" t="s">
        <v>312</v>
      </c>
      <c r="AT256" s="229" t="s">
        <v>197</v>
      </c>
      <c r="AU256" s="229" t="s">
        <v>91</v>
      </c>
      <c r="AY256" s="16" t="s">
        <v>142</v>
      </c>
      <c r="BE256" s="230">
        <f>IF(N256="základní",J256,0)</f>
        <v>0</v>
      </c>
      <c r="BF256" s="230">
        <f>IF(N256="snížená",J256,0)</f>
        <v>0</v>
      </c>
      <c r="BG256" s="230">
        <f>IF(N256="zákl. přenesená",J256,0)</f>
        <v>0</v>
      </c>
      <c r="BH256" s="230">
        <f>IF(N256="sníž. přenesená",J256,0)</f>
        <v>0</v>
      </c>
      <c r="BI256" s="230">
        <f>IF(N256="nulová",J256,0)</f>
        <v>0</v>
      </c>
      <c r="BJ256" s="16" t="s">
        <v>89</v>
      </c>
      <c r="BK256" s="230">
        <f>ROUND(I256*H256,2)</f>
        <v>0</v>
      </c>
      <c r="BL256" s="16" t="s">
        <v>213</v>
      </c>
      <c r="BM256" s="229" t="s">
        <v>471</v>
      </c>
    </row>
    <row r="257" s="13" customFormat="1">
      <c r="A257" s="13"/>
      <c r="B257" s="231"/>
      <c r="C257" s="232"/>
      <c r="D257" s="233" t="s">
        <v>152</v>
      </c>
      <c r="E257" s="232"/>
      <c r="F257" s="235" t="s">
        <v>472</v>
      </c>
      <c r="G257" s="232"/>
      <c r="H257" s="236">
        <v>293.66699999999997</v>
      </c>
      <c r="I257" s="237"/>
      <c r="J257" s="232"/>
      <c r="K257" s="232"/>
      <c r="L257" s="238"/>
      <c r="M257" s="239"/>
      <c r="N257" s="240"/>
      <c r="O257" s="240"/>
      <c r="P257" s="240"/>
      <c r="Q257" s="240"/>
      <c r="R257" s="240"/>
      <c r="S257" s="240"/>
      <c r="T257" s="241"/>
      <c r="U257" s="13"/>
      <c r="V257" s="13"/>
      <c r="W257" s="13"/>
      <c r="X257" s="13"/>
      <c r="Y257" s="13"/>
      <c r="Z257" s="13"/>
      <c r="AA257" s="13"/>
      <c r="AB257" s="13"/>
      <c r="AC257" s="13"/>
      <c r="AD257" s="13"/>
      <c r="AE257" s="13"/>
      <c r="AT257" s="242" t="s">
        <v>152</v>
      </c>
      <c r="AU257" s="242" t="s">
        <v>91</v>
      </c>
      <c r="AV257" s="13" t="s">
        <v>91</v>
      </c>
      <c r="AW257" s="13" t="s">
        <v>4</v>
      </c>
      <c r="AX257" s="13" t="s">
        <v>89</v>
      </c>
      <c r="AY257" s="242" t="s">
        <v>142</v>
      </c>
    </row>
    <row r="258" s="2" customFormat="1" ht="16.5" customHeight="1">
      <c r="A258" s="38"/>
      <c r="B258" s="39"/>
      <c r="C258" s="218" t="s">
        <v>473</v>
      </c>
      <c r="D258" s="218" t="s">
        <v>145</v>
      </c>
      <c r="E258" s="219" t="s">
        <v>474</v>
      </c>
      <c r="F258" s="220" t="s">
        <v>475</v>
      </c>
      <c r="G258" s="221" t="s">
        <v>172</v>
      </c>
      <c r="H258" s="222">
        <v>76.760000000000005</v>
      </c>
      <c r="I258" s="223"/>
      <c r="J258" s="224">
        <f>ROUND(I258*H258,2)</f>
        <v>0</v>
      </c>
      <c r="K258" s="220" t="s">
        <v>149</v>
      </c>
      <c r="L258" s="44"/>
      <c r="M258" s="225" t="s">
        <v>35</v>
      </c>
      <c r="N258" s="226" t="s">
        <v>52</v>
      </c>
      <c r="O258" s="84"/>
      <c r="P258" s="227">
        <f>O258*H258</f>
        <v>0</v>
      </c>
      <c r="Q258" s="227">
        <v>1.0000000000000001E-05</v>
      </c>
      <c r="R258" s="227">
        <f>Q258*H258</f>
        <v>0.00076760000000000012</v>
      </c>
      <c r="S258" s="227">
        <v>0</v>
      </c>
      <c r="T258" s="228">
        <f>S258*H258</f>
        <v>0</v>
      </c>
      <c r="U258" s="38"/>
      <c r="V258" s="38"/>
      <c r="W258" s="38"/>
      <c r="X258" s="38"/>
      <c r="Y258" s="38"/>
      <c r="Z258" s="38"/>
      <c r="AA258" s="38"/>
      <c r="AB258" s="38"/>
      <c r="AC258" s="38"/>
      <c r="AD258" s="38"/>
      <c r="AE258" s="38"/>
      <c r="AR258" s="229" t="s">
        <v>213</v>
      </c>
      <c r="AT258" s="229" t="s">
        <v>145</v>
      </c>
      <c r="AU258" s="229" t="s">
        <v>91</v>
      </c>
      <c r="AY258" s="16" t="s">
        <v>142</v>
      </c>
      <c r="BE258" s="230">
        <f>IF(N258="základní",J258,0)</f>
        <v>0</v>
      </c>
      <c r="BF258" s="230">
        <f>IF(N258="snížená",J258,0)</f>
        <v>0</v>
      </c>
      <c r="BG258" s="230">
        <f>IF(N258="zákl. přenesená",J258,0)</f>
        <v>0</v>
      </c>
      <c r="BH258" s="230">
        <f>IF(N258="sníž. přenesená",J258,0)</f>
        <v>0</v>
      </c>
      <c r="BI258" s="230">
        <f>IF(N258="nulová",J258,0)</f>
        <v>0</v>
      </c>
      <c r="BJ258" s="16" t="s">
        <v>89</v>
      </c>
      <c r="BK258" s="230">
        <f>ROUND(I258*H258,2)</f>
        <v>0</v>
      </c>
      <c r="BL258" s="16" t="s">
        <v>213</v>
      </c>
      <c r="BM258" s="229" t="s">
        <v>476</v>
      </c>
    </row>
    <row r="259" s="13" customFormat="1">
      <c r="A259" s="13"/>
      <c r="B259" s="231"/>
      <c r="C259" s="232"/>
      <c r="D259" s="233" t="s">
        <v>152</v>
      </c>
      <c r="E259" s="234" t="s">
        <v>35</v>
      </c>
      <c r="F259" s="235" t="s">
        <v>477</v>
      </c>
      <c r="G259" s="232"/>
      <c r="H259" s="236">
        <v>67.575000000000003</v>
      </c>
      <c r="I259" s="237"/>
      <c r="J259" s="232"/>
      <c r="K259" s="232"/>
      <c r="L259" s="238"/>
      <c r="M259" s="239"/>
      <c r="N259" s="240"/>
      <c r="O259" s="240"/>
      <c r="P259" s="240"/>
      <c r="Q259" s="240"/>
      <c r="R259" s="240"/>
      <c r="S259" s="240"/>
      <c r="T259" s="241"/>
      <c r="U259" s="13"/>
      <c r="V259" s="13"/>
      <c r="W259" s="13"/>
      <c r="X259" s="13"/>
      <c r="Y259" s="13"/>
      <c r="Z259" s="13"/>
      <c r="AA259" s="13"/>
      <c r="AB259" s="13"/>
      <c r="AC259" s="13"/>
      <c r="AD259" s="13"/>
      <c r="AE259" s="13"/>
      <c r="AT259" s="242" t="s">
        <v>152</v>
      </c>
      <c r="AU259" s="242" t="s">
        <v>91</v>
      </c>
      <c r="AV259" s="13" t="s">
        <v>91</v>
      </c>
      <c r="AW259" s="13" t="s">
        <v>41</v>
      </c>
      <c r="AX259" s="13" t="s">
        <v>81</v>
      </c>
      <c r="AY259" s="242" t="s">
        <v>142</v>
      </c>
    </row>
    <row r="260" s="13" customFormat="1">
      <c r="A260" s="13"/>
      <c r="B260" s="231"/>
      <c r="C260" s="232"/>
      <c r="D260" s="233" t="s">
        <v>152</v>
      </c>
      <c r="E260" s="234" t="s">
        <v>35</v>
      </c>
      <c r="F260" s="235" t="s">
        <v>478</v>
      </c>
      <c r="G260" s="232"/>
      <c r="H260" s="236">
        <v>9.1850000000000005</v>
      </c>
      <c r="I260" s="237"/>
      <c r="J260" s="232"/>
      <c r="K260" s="232"/>
      <c r="L260" s="238"/>
      <c r="M260" s="239"/>
      <c r="N260" s="240"/>
      <c r="O260" s="240"/>
      <c r="P260" s="240"/>
      <c r="Q260" s="240"/>
      <c r="R260" s="240"/>
      <c r="S260" s="240"/>
      <c r="T260" s="241"/>
      <c r="U260" s="13"/>
      <c r="V260" s="13"/>
      <c r="W260" s="13"/>
      <c r="X260" s="13"/>
      <c r="Y260" s="13"/>
      <c r="Z260" s="13"/>
      <c r="AA260" s="13"/>
      <c r="AB260" s="13"/>
      <c r="AC260" s="13"/>
      <c r="AD260" s="13"/>
      <c r="AE260" s="13"/>
      <c r="AT260" s="242" t="s">
        <v>152</v>
      </c>
      <c r="AU260" s="242" t="s">
        <v>91</v>
      </c>
      <c r="AV260" s="13" t="s">
        <v>91</v>
      </c>
      <c r="AW260" s="13" t="s">
        <v>41</v>
      </c>
      <c r="AX260" s="13" t="s">
        <v>81</v>
      </c>
      <c r="AY260" s="242" t="s">
        <v>142</v>
      </c>
    </row>
    <row r="261" s="2" customFormat="1" ht="16.5" customHeight="1">
      <c r="A261" s="38"/>
      <c r="B261" s="39"/>
      <c r="C261" s="246" t="s">
        <v>479</v>
      </c>
      <c r="D261" s="246" t="s">
        <v>197</v>
      </c>
      <c r="E261" s="247" t="s">
        <v>480</v>
      </c>
      <c r="F261" s="248" t="s">
        <v>481</v>
      </c>
      <c r="G261" s="249" t="s">
        <v>172</v>
      </c>
      <c r="H261" s="250">
        <v>80.597999999999999</v>
      </c>
      <c r="I261" s="251"/>
      <c r="J261" s="252">
        <f>ROUND(I261*H261,2)</f>
        <v>0</v>
      </c>
      <c r="K261" s="248" t="s">
        <v>149</v>
      </c>
      <c r="L261" s="253"/>
      <c r="M261" s="254" t="s">
        <v>35</v>
      </c>
      <c r="N261" s="255" t="s">
        <v>52</v>
      </c>
      <c r="O261" s="84"/>
      <c r="P261" s="227">
        <f>O261*H261</f>
        <v>0</v>
      </c>
      <c r="Q261" s="227">
        <v>0.00020000000000000001</v>
      </c>
      <c r="R261" s="227">
        <f>Q261*H261</f>
        <v>0.016119600000000001</v>
      </c>
      <c r="S261" s="227">
        <v>0</v>
      </c>
      <c r="T261" s="228">
        <f>S261*H261</f>
        <v>0</v>
      </c>
      <c r="U261" s="38"/>
      <c r="V261" s="38"/>
      <c r="W261" s="38"/>
      <c r="X261" s="38"/>
      <c r="Y261" s="38"/>
      <c r="Z261" s="38"/>
      <c r="AA261" s="38"/>
      <c r="AB261" s="38"/>
      <c r="AC261" s="38"/>
      <c r="AD261" s="38"/>
      <c r="AE261" s="38"/>
      <c r="AR261" s="229" t="s">
        <v>312</v>
      </c>
      <c r="AT261" s="229" t="s">
        <v>197</v>
      </c>
      <c r="AU261" s="229" t="s">
        <v>91</v>
      </c>
      <c r="AY261" s="16" t="s">
        <v>142</v>
      </c>
      <c r="BE261" s="230">
        <f>IF(N261="základní",J261,0)</f>
        <v>0</v>
      </c>
      <c r="BF261" s="230">
        <f>IF(N261="snížená",J261,0)</f>
        <v>0</v>
      </c>
      <c r="BG261" s="230">
        <f>IF(N261="zákl. přenesená",J261,0)</f>
        <v>0</v>
      </c>
      <c r="BH261" s="230">
        <f>IF(N261="sníž. přenesená",J261,0)</f>
        <v>0</v>
      </c>
      <c r="BI261" s="230">
        <f>IF(N261="nulová",J261,0)</f>
        <v>0</v>
      </c>
      <c r="BJ261" s="16" t="s">
        <v>89</v>
      </c>
      <c r="BK261" s="230">
        <f>ROUND(I261*H261,2)</f>
        <v>0</v>
      </c>
      <c r="BL261" s="16" t="s">
        <v>213</v>
      </c>
      <c r="BM261" s="229" t="s">
        <v>482</v>
      </c>
    </row>
    <row r="262" s="13" customFormat="1">
      <c r="A262" s="13"/>
      <c r="B262" s="231"/>
      <c r="C262" s="232"/>
      <c r="D262" s="233" t="s">
        <v>152</v>
      </c>
      <c r="E262" s="232"/>
      <c r="F262" s="235" t="s">
        <v>483</v>
      </c>
      <c r="G262" s="232"/>
      <c r="H262" s="236">
        <v>80.597999999999999</v>
      </c>
      <c r="I262" s="237"/>
      <c r="J262" s="232"/>
      <c r="K262" s="232"/>
      <c r="L262" s="238"/>
      <c r="M262" s="239"/>
      <c r="N262" s="240"/>
      <c r="O262" s="240"/>
      <c r="P262" s="240"/>
      <c r="Q262" s="240"/>
      <c r="R262" s="240"/>
      <c r="S262" s="240"/>
      <c r="T262" s="241"/>
      <c r="U262" s="13"/>
      <c r="V262" s="13"/>
      <c r="W262" s="13"/>
      <c r="X262" s="13"/>
      <c r="Y262" s="13"/>
      <c r="Z262" s="13"/>
      <c r="AA262" s="13"/>
      <c r="AB262" s="13"/>
      <c r="AC262" s="13"/>
      <c r="AD262" s="13"/>
      <c r="AE262" s="13"/>
      <c r="AT262" s="242" t="s">
        <v>152</v>
      </c>
      <c r="AU262" s="242" t="s">
        <v>91</v>
      </c>
      <c r="AV262" s="13" t="s">
        <v>91</v>
      </c>
      <c r="AW262" s="13" t="s">
        <v>4</v>
      </c>
      <c r="AX262" s="13" t="s">
        <v>89</v>
      </c>
      <c r="AY262" s="242" t="s">
        <v>142</v>
      </c>
    </row>
    <row r="263" s="2" customFormat="1" ht="16.5" customHeight="1">
      <c r="A263" s="38"/>
      <c r="B263" s="39"/>
      <c r="C263" s="218" t="s">
        <v>484</v>
      </c>
      <c r="D263" s="218" t="s">
        <v>145</v>
      </c>
      <c r="E263" s="219" t="s">
        <v>485</v>
      </c>
      <c r="F263" s="220" t="s">
        <v>486</v>
      </c>
      <c r="G263" s="221" t="s">
        <v>172</v>
      </c>
      <c r="H263" s="222">
        <v>4.2850000000000001</v>
      </c>
      <c r="I263" s="223"/>
      <c r="J263" s="224">
        <f>ROUND(I263*H263,2)</f>
        <v>0</v>
      </c>
      <c r="K263" s="220" t="s">
        <v>149</v>
      </c>
      <c r="L263" s="44"/>
      <c r="M263" s="225" t="s">
        <v>35</v>
      </c>
      <c r="N263" s="226" t="s">
        <v>52</v>
      </c>
      <c r="O263" s="84"/>
      <c r="P263" s="227">
        <f>O263*H263</f>
        <v>0</v>
      </c>
      <c r="Q263" s="227">
        <v>0</v>
      </c>
      <c r="R263" s="227">
        <f>Q263*H263</f>
        <v>0</v>
      </c>
      <c r="S263" s="227">
        <v>0</v>
      </c>
      <c r="T263" s="228">
        <f>S263*H263</f>
        <v>0</v>
      </c>
      <c r="U263" s="38"/>
      <c r="V263" s="38"/>
      <c r="W263" s="38"/>
      <c r="X263" s="38"/>
      <c r="Y263" s="38"/>
      <c r="Z263" s="38"/>
      <c r="AA263" s="38"/>
      <c r="AB263" s="38"/>
      <c r="AC263" s="38"/>
      <c r="AD263" s="38"/>
      <c r="AE263" s="38"/>
      <c r="AR263" s="229" t="s">
        <v>213</v>
      </c>
      <c r="AT263" s="229" t="s">
        <v>145</v>
      </c>
      <c r="AU263" s="229" t="s">
        <v>91</v>
      </c>
      <c r="AY263" s="16" t="s">
        <v>142</v>
      </c>
      <c r="BE263" s="230">
        <f>IF(N263="základní",J263,0)</f>
        <v>0</v>
      </c>
      <c r="BF263" s="230">
        <f>IF(N263="snížená",J263,0)</f>
        <v>0</v>
      </c>
      <c r="BG263" s="230">
        <f>IF(N263="zákl. přenesená",J263,0)</f>
        <v>0</v>
      </c>
      <c r="BH263" s="230">
        <f>IF(N263="sníž. přenesená",J263,0)</f>
        <v>0</v>
      </c>
      <c r="BI263" s="230">
        <f>IF(N263="nulová",J263,0)</f>
        <v>0</v>
      </c>
      <c r="BJ263" s="16" t="s">
        <v>89</v>
      </c>
      <c r="BK263" s="230">
        <f>ROUND(I263*H263,2)</f>
        <v>0</v>
      </c>
      <c r="BL263" s="16" t="s">
        <v>213</v>
      </c>
      <c r="BM263" s="229" t="s">
        <v>487</v>
      </c>
    </row>
    <row r="264" s="13" customFormat="1">
      <c r="A264" s="13"/>
      <c r="B264" s="231"/>
      <c r="C264" s="232"/>
      <c r="D264" s="233" t="s">
        <v>152</v>
      </c>
      <c r="E264" s="234" t="s">
        <v>35</v>
      </c>
      <c r="F264" s="235" t="s">
        <v>488</v>
      </c>
      <c r="G264" s="232"/>
      <c r="H264" s="236">
        <v>4.2850000000000001</v>
      </c>
      <c r="I264" s="237"/>
      <c r="J264" s="232"/>
      <c r="K264" s="232"/>
      <c r="L264" s="238"/>
      <c r="M264" s="239"/>
      <c r="N264" s="240"/>
      <c r="O264" s="240"/>
      <c r="P264" s="240"/>
      <c r="Q264" s="240"/>
      <c r="R264" s="240"/>
      <c r="S264" s="240"/>
      <c r="T264" s="241"/>
      <c r="U264" s="13"/>
      <c r="V264" s="13"/>
      <c r="W264" s="13"/>
      <c r="X264" s="13"/>
      <c r="Y264" s="13"/>
      <c r="Z264" s="13"/>
      <c r="AA264" s="13"/>
      <c r="AB264" s="13"/>
      <c r="AC264" s="13"/>
      <c r="AD264" s="13"/>
      <c r="AE264" s="13"/>
      <c r="AT264" s="242" t="s">
        <v>152</v>
      </c>
      <c r="AU264" s="242" t="s">
        <v>91</v>
      </c>
      <c r="AV264" s="13" t="s">
        <v>91</v>
      </c>
      <c r="AW264" s="13" t="s">
        <v>41</v>
      </c>
      <c r="AX264" s="13" t="s">
        <v>81</v>
      </c>
      <c r="AY264" s="242" t="s">
        <v>142</v>
      </c>
    </row>
    <row r="265" s="2" customFormat="1" ht="16.5" customHeight="1">
      <c r="A265" s="38"/>
      <c r="B265" s="39"/>
      <c r="C265" s="246" t="s">
        <v>489</v>
      </c>
      <c r="D265" s="246" t="s">
        <v>197</v>
      </c>
      <c r="E265" s="247" t="s">
        <v>490</v>
      </c>
      <c r="F265" s="248" t="s">
        <v>491</v>
      </c>
      <c r="G265" s="249" t="s">
        <v>172</v>
      </c>
      <c r="H265" s="250">
        <v>4.9279999999999999</v>
      </c>
      <c r="I265" s="251"/>
      <c r="J265" s="252">
        <f>ROUND(I265*H265,2)</f>
        <v>0</v>
      </c>
      <c r="K265" s="248" t="s">
        <v>149</v>
      </c>
      <c r="L265" s="253"/>
      <c r="M265" s="254" t="s">
        <v>35</v>
      </c>
      <c r="N265" s="255" t="s">
        <v>52</v>
      </c>
      <c r="O265" s="84"/>
      <c r="P265" s="227">
        <f>O265*H265</f>
        <v>0</v>
      </c>
      <c r="Q265" s="227">
        <v>0.00021000000000000001</v>
      </c>
      <c r="R265" s="227">
        <f>Q265*H265</f>
        <v>0.00103488</v>
      </c>
      <c r="S265" s="227">
        <v>0</v>
      </c>
      <c r="T265" s="228">
        <f>S265*H265</f>
        <v>0</v>
      </c>
      <c r="U265" s="38"/>
      <c r="V265" s="38"/>
      <c r="W265" s="38"/>
      <c r="X265" s="38"/>
      <c r="Y265" s="38"/>
      <c r="Z265" s="38"/>
      <c r="AA265" s="38"/>
      <c r="AB265" s="38"/>
      <c r="AC265" s="38"/>
      <c r="AD265" s="38"/>
      <c r="AE265" s="38"/>
      <c r="AR265" s="229" t="s">
        <v>312</v>
      </c>
      <c r="AT265" s="229" t="s">
        <v>197</v>
      </c>
      <c r="AU265" s="229" t="s">
        <v>91</v>
      </c>
      <c r="AY265" s="16" t="s">
        <v>142</v>
      </c>
      <c r="BE265" s="230">
        <f>IF(N265="základní",J265,0)</f>
        <v>0</v>
      </c>
      <c r="BF265" s="230">
        <f>IF(N265="snížená",J265,0)</f>
        <v>0</v>
      </c>
      <c r="BG265" s="230">
        <f>IF(N265="zákl. přenesená",J265,0)</f>
        <v>0</v>
      </c>
      <c r="BH265" s="230">
        <f>IF(N265="sníž. přenesená",J265,0)</f>
        <v>0</v>
      </c>
      <c r="BI265" s="230">
        <f>IF(N265="nulová",J265,0)</f>
        <v>0</v>
      </c>
      <c r="BJ265" s="16" t="s">
        <v>89</v>
      </c>
      <c r="BK265" s="230">
        <f>ROUND(I265*H265,2)</f>
        <v>0</v>
      </c>
      <c r="BL265" s="16" t="s">
        <v>213</v>
      </c>
      <c r="BM265" s="229" t="s">
        <v>492</v>
      </c>
    </row>
    <row r="266" s="13" customFormat="1">
      <c r="A266" s="13"/>
      <c r="B266" s="231"/>
      <c r="C266" s="232"/>
      <c r="D266" s="233" t="s">
        <v>152</v>
      </c>
      <c r="E266" s="232"/>
      <c r="F266" s="235" t="s">
        <v>493</v>
      </c>
      <c r="G266" s="232"/>
      <c r="H266" s="236">
        <v>4.9279999999999999</v>
      </c>
      <c r="I266" s="237"/>
      <c r="J266" s="232"/>
      <c r="K266" s="232"/>
      <c r="L266" s="238"/>
      <c r="M266" s="239"/>
      <c r="N266" s="240"/>
      <c r="O266" s="240"/>
      <c r="P266" s="240"/>
      <c r="Q266" s="240"/>
      <c r="R266" s="240"/>
      <c r="S266" s="240"/>
      <c r="T266" s="241"/>
      <c r="U266" s="13"/>
      <c r="V266" s="13"/>
      <c r="W266" s="13"/>
      <c r="X266" s="13"/>
      <c r="Y266" s="13"/>
      <c r="Z266" s="13"/>
      <c r="AA266" s="13"/>
      <c r="AB266" s="13"/>
      <c r="AC266" s="13"/>
      <c r="AD266" s="13"/>
      <c r="AE266" s="13"/>
      <c r="AT266" s="242" t="s">
        <v>152</v>
      </c>
      <c r="AU266" s="242" t="s">
        <v>91</v>
      </c>
      <c r="AV266" s="13" t="s">
        <v>91</v>
      </c>
      <c r="AW266" s="13" t="s">
        <v>4</v>
      </c>
      <c r="AX266" s="13" t="s">
        <v>89</v>
      </c>
      <c r="AY266" s="242" t="s">
        <v>142</v>
      </c>
    </row>
    <row r="267" s="2" customFormat="1" ht="24" customHeight="1">
      <c r="A267" s="38"/>
      <c r="B267" s="39"/>
      <c r="C267" s="218" t="s">
        <v>494</v>
      </c>
      <c r="D267" s="218" t="s">
        <v>145</v>
      </c>
      <c r="E267" s="219" t="s">
        <v>495</v>
      </c>
      <c r="F267" s="220" t="s">
        <v>496</v>
      </c>
      <c r="G267" s="221" t="s">
        <v>172</v>
      </c>
      <c r="H267" s="222">
        <v>76.760000000000005</v>
      </c>
      <c r="I267" s="223"/>
      <c r="J267" s="224">
        <f>ROUND(I267*H267,2)</f>
        <v>0</v>
      </c>
      <c r="K267" s="220" t="s">
        <v>149</v>
      </c>
      <c r="L267" s="44"/>
      <c r="M267" s="225" t="s">
        <v>35</v>
      </c>
      <c r="N267" s="226" t="s">
        <v>52</v>
      </c>
      <c r="O267" s="84"/>
      <c r="P267" s="227">
        <f>O267*H267</f>
        <v>0</v>
      </c>
      <c r="Q267" s="227">
        <v>0</v>
      </c>
      <c r="R267" s="227">
        <f>Q267*H267</f>
        <v>0</v>
      </c>
      <c r="S267" s="227">
        <v>0</v>
      </c>
      <c r="T267" s="228">
        <f>S267*H267</f>
        <v>0</v>
      </c>
      <c r="U267" s="38"/>
      <c r="V267" s="38"/>
      <c r="W267" s="38"/>
      <c r="X267" s="38"/>
      <c r="Y267" s="38"/>
      <c r="Z267" s="38"/>
      <c r="AA267" s="38"/>
      <c r="AB267" s="38"/>
      <c r="AC267" s="38"/>
      <c r="AD267" s="38"/>
      <c r="AE267" s="38"/>
      <c r="AR267" s="229" t="s">
        <v>213</v>
      </c>
      <c r="AT267" s="229" t="s">
        <v>145</v>
      </c>
      <c r="AU267" s="229" t="s">
        <v>91</v>
      </c>
      <c r="AY267" s="16" t="s">
        <v>142</v>
      </c>
      <c r="BE267" s="230">
        <f>IF(N267="základní",J267,0)</f>
        <v>0</v>
      </c>
      <c r="BF267" s="230">
        <f>IF(N267="snížená",J267,0)</f>
        <v>0</v>
      </c>
      <c r="BG267" s="230">
        <f>IF(N267="zákl. přenesená",J267,0)</f>
        <v>0</v>
      </c>
      <c r="BH267" s="230">
        <f>IF(N267="sníž. přenesená",J267,0)</f>
        <v>0</v>
      </c>
      <c r="BI267" s="230">
        <f>IF(N267="nulová",J267,0)</f>
        <v>0</v>
      </c>
      <c r="BJ267" s="16" t="s">
        <v>89</v>
      </c>
      <c r="BK267" s="230">
        <f>ROUND(I267*H267,2)</f>
        <v>0</v>
      </c>
      <c r="BL267" s="16" t="s">
        <v>213</v>
      </c>
      <c r="BM267" s="229" t="s">
        <v>497</v>
      </c>
    </row>
    <row r="268" s="13" customFormat="1">
      <c r="A268" s="13"/>
      <c r="B268" s="231"/>
      <c r="C268" s="232"/>
      <c r="D268" s="233" t="s">
        <v>152</v>
      </c>
      <c r="E268" s="234" t="s">
        <v>35</v>
      </c>
      <c r="F268" s="235" t="s">
        <v>498</v>
      </c>
      <c r="G268" s="232"/>
      <c r="H268" s="236">
        <v>76.760000000000005</v>
      </c>
      <c r="I268" s="237"/>
      <c r="J268" s="232"/>
      <c r="K268" s="232"/>
      <c r="L268" s="238"/>
      <c r="M268" s="239"/>
      <c r="N268" s="240"/>
      <c r="O268" s="240"/>
      <c r="P268" s="240"/>
      <c r="Q268" s="240"/>
      <c r="R268" s="240"/>
      <c r="S268" s="240"/>
      <c r="T268" s="241"/>
      <c r="U268" s="13"/>
      <c r="V268" s="13"/>
      <c r="W268" s="13"/>
      <c r="X268" s="13"/>
      <c r="Y268" s="13"/>
      <c r="Z268" s="13"/>
      <c r="AA268" s="13"/>
      <c r="AB268" s="13"/>
      <c r="AC268" s="13"/>
      <c r="AD268" s="13"/>
      <c r="AE268" s="13"/>
      <c r="AT268" s="242" t="s">
        <v>152</v>
      </c>
      <c r="AU268" s="242" t="s">
        <v>91</v>
      </c>
      <c r="AV268" s="13" t="s">
        <v>91</v>
      </c>
      <c r="AW268" s="13" t="s">
        <v>41</v>
      </c>
      <c r="AX268" s="13" t="s">
        <v>81</v>
      </c>
      <c r="AY268" s="242" t="s">
        <v>142</v>
      </c>
    </row>
    <row r="269" s="2" customFormat="1" ht="36" customHeight="1">
      <c r="A269" s="38"/>
      <c r="B269" s="39"/>
      <c r="C269" s="218" t="s">
        <v>499</v>
      </c>
      <c r="D269" s="218" t="s">
        <v>145</v>
      </c>
      <c r="E269" s="219" t="s">
        <v>500</v>
      </c>
      <c r="F269" s="220" t="s">
        <v>501</v>
      </c>
      <c r="G269" s="221" t="s">
        <v>317</v>
      </c>
      <c r="H269" s="256"/>
      <c r="I269" s="223"/>
      <c r="J269" s="224">
        <f>ROUND(I269*H269,2)</f>
        <v>0</v>
      </c>
      <c r="K269" s="220" t="s">
        <v>149</v>
      </c>
      <c r="L269" s="44"/>
      <c r="M269" s="225" t="s">
        <v>35</v>
      </c>
      <c r="N269" s="226" t="s">
        <v>52</v>
      </c>
      <c r="O269" s="84"/>
      <c r="P269" s="227">
        <f>O269*H269</f>
        <v>0</v>
      </c>
      <c r="Q269" s="227">
        <v>0</v>
      </c>
      <c r="R269" s="227">
        <f>Q269*H269</f>
        <v>0</v>
      </c>
      <c r="S269" s="227">
        <v>0</v>
      </c>
      <c r="T269" s="228">
        <f>S269*H269</f>
        <v>0</v>
      </c>
      <c r="U269" s="38"/>
      <c r="V269" s="38"/>
      <c r="W269" s="38"/>
      <c r="X269" s="38"/>
      <c r="Y269" s="38"/>
      <c r="Z269" s="38"/>
      <c r="AA269" s="38"/>
      <c r="AB269" s="38"/>
      <c r="AC269" s="38"/>
      <c r="AD269" s="38"/>
      <c r="AE269" s="38"/>
      <c r="AR269" s="229" t="s">
        <v>213</v>
      </c>
      <c r="AT269" s="229" t="s">
        <v>145</v>
      </c>
      <c r="AU269" s="229" t="s">
        <v>91</v>
      </c>
      <c r="AY269" s="16" t="s">
        <v>142</v>
      </c>
      <c r="BE269" s="230">
        <f>IF(N269="základní",J269,0)</f>
        <v>0</v>
      </c>
      <c r="BF269" s="230">
        <f>IF(N269="snížená",J269,0)</f>
        <v>0</v>
      </c>
      <c r="BG269" s="230">
        <f>IF(N269="zákl. přenesená",J269,0)</f>
        <v>0</v>
      </c>
      <c r="BH269" s="230">
        <f>IF(N269="sníž. přenesená",J269,0)</f>
        <v>0</v>
      </c>
      <c r="BI269" s="230">
        <f>IF(N269="nulová",J269,0)</f>
        <v>0</v>
      </c>
      <c r="BJ269" s="16" t="s">
        <v>89</v>
      </c>
      <c r="BK269" s="230">
        <f>ROUND(I269*H269,2)</f>
        <v>0</v>
      </c>
      <c r="BL269" s="16" t="s">
        <v>213</v>
      </c>
      <c r="BM269" s="229" t="s">
        <v>502</v>
      </c>
    </row>
    <row r="270" s="2" customFormat="1">
      <c r="A270" s="38"/>
      <c r="B270" s="39"/>
      <c r="C270" s="40"/>
      <c r="D270" s="233" t="s">
        <v>159</v>
      </c>
      <c r="E270" s="40"/>
      <c r="F270" s="243" t="s">
        <v>413</v>
      </c>
      <c r="G270" s="40"/>
      <c r="H270" s="40"/>
      <c r="I270" s="136"/>
      <c r="J270" s="40"/>
      <c r="K270" s="40"/>
      <c r="L270" s="44"/>
      <c r="M270" s="244"/>
      <c r="N270" s="245"/>
      <c r="O270" s="84"/>
      <c r="P270" s="84"/>
      <c r="Q270" s="84"/>
      <c r="R270" s="84"/>
      <c r="S270" s="84"/>
      <c r="T270" s="85"/>
      <c r="U270" s="38"/>
      <c r="V270" s="38"/>
      <c r="W270" s="38"/>
      <c r="X270" s="38"/>
      <c r="Y270" s="38"/>
      <c r="Z270" s="38"/>
      <c r="AA270" s="38"/>
      <c r="AB270" s="38"/>
      <c r="AC270" s="38"/>
      <c r="AD270" s="38"/>
      <c r="AE270" s="38"/>
      <c r="AT270" s="16" t="s">
        <v>159</v>
      </c>
      <c r="AU270" s="16" t="s">
        <v>91</v>
      </c>
    </row>
    <row r="271" s="12" customFormat="1" ht="22.8" customHeight="1">
      <c r="A271" s="12"/>
      <c r="B271" s="202"/>
      <c r="C271" s="203"/>
      <c r="D271" s="204" t="s">
        <v>80</v>
      </c>
      <c r="E271" s="216" t="s">
        <v>503</v>
      </c>
      <c r="F271" s="216" t="s">
        <v>504</v>
      </c>
      <c r="G271" s="203"/>
      <c r="H271" s="203"/>
      <c r="I271" s="206"/>
      <c r="J271" s="217">
        <f>BK271</f>
        <v>0</v>
      </c>
      <c r="K271" s="203"/>
      <c r="L271" s="208"/>
      <c r="M271" s="209"/>
      <c r="N271" s="210"/>
      <c r="O271" s="210"/>
      <c r="P271" s="211">
        <f>SUM(P272:P273)</f>
        <v>0</v>
      </c>
      <c r="Q271" s="210"/>
      <c r="R271" s="211">
        <f>SUM(R272:R273)</f>
        <v>0.015058000000000002</v>
      </c>
      <c r="S271" s="210"/>
      <c r="T271" s="212">
        <f>SUM(T272:T273)</f>
        <v>0</v>
      </c>
      <c r="U271" s="12"/>
      <c r="V271" s="12"/>
      <c r="W271" s="12"/>
      <c r="X271" s="12"/>
      <c r="Y271" s="12"/>
      <c r="Z271" s="12"/>
      <c r="AA271" s="12"/>
      <c r="AB271" s="12"/>
      <c r="AC271" s="12"/>
      <c r="AD271" s="12"/>
      <c r="AE271" s="12"/>
      <c r="AR271" s="213" t="s">
        <v>91</v>
      </c>
      <c r="AT271" s="214" t="s">
        <v>80</v>
      </c>
      <c r="AU271" s="214" t="s">
        <v>89</v>
      </c>
      <c r="AY271" s="213" t="s">
        <v>142</v>
      </c>
      <c r="BK271" s="215">
        <f>SUM(BK272:BK273)</f>
        <v>0</v>
      </c>
    </row>
    <row r="272" s="2" customFormat="1" ht="36" customHeight="1">
      <c r="A272" s="38"/>
      <c r="B272" s="39"/>
      <c r="C272" s="218" t="s">
        <v>505</v>
      </c>
      <c r="D272" s="218" t="s">
        <v>145</v>
      </c>
      <c r="E272" s="219" t="s">
        <v>506</v>
      </c>
      <c r="F272" s="220" t="s">
        <v>507</v>
      </c>
      <c r="G272" s="221" t="s">
        <v>148</v>
      </c>
      <c r="H272" s="222">
        <v>75.290000000000006</v>
      </c>
      <c r="I272" s="223"/>
      <c r="J272" s="224">
        <f>ROUND(I272*H272,2)</f>
        <v>0</v>
      </c>
      <c r="K272" s="220" t="s">
        <v>149</v>
      </c>
      <c r="L272" s="44"/>
      <c r="M272" s="225" t="s">
        <v>35</v>
      </c>
      <c r="N272" s="226" t="s">
        <v>52</v>
      </c>
      <c r="O272" s="84"/>
      <c r="P272" s="227">
        <f>O272*H272</f>
        <v>0</v>
      </c>
      <c r="Q272" s="227">
        <v>0.00020000000000000001</v>
      </c>
      <c r="R272" s="227">
        <f>Q272*H272</f>
        <v>0.015058000000000002</v>
      </c>
      <c r="S272" s="227">
        <v>0</v>
      </c>
      <c r="T272" s="228">
        <f>S272*H272</f>
        <v>0</v>
      </c>
      <c r="U272" s="38"/>
      <c r="V272" s="38"/>
      <c r="W272" s="38"/>
      <c r="X272" s="38"/>
      <c r="Y272" s="38"/>
      <c r="Z272" s="38"/>
      <c r="AA272" s="38"/>
      <c r="AB272" s="38"/>
      <c r="AC272" s="38"/>
      <c r="AD272" s="38"/>
      <c r="AE272" s="38"/>
      <c r="AR272" s="229" t="s">
        <v>213</v>
      </c>
      <c r="AT272" s="229" t="s">
        <v>145</v>
      </c>
      <c r="AU272" s="229" t="s">
        <v>91</v>
      </c>
      <c r="AY272" s="16" t="s">
        <v>142</v>
      </c>
      <c r="BE272" s="230">
        <f>IF(N272="základní",J272,0)</f>
        <v>0</v>
      </c>
      <c r="BF272" s="230">
        <f>IF(N272="snížená",J272,0)</f>
        <v>0</v>
      </c>
      <c r="BG272" s="230">
        <f>IF(N272="zákl. přenesená",J272,0)</f>
        <v>0</v>
      </c>
      <c r="BH272" s="230">
        <f>IF(N272="sníž. přenesená",J272,0)</f>
        <v>0</v>
      </c>
      <c r="BI272" s="230">
        <f>IF(N272="nulová",J272,0)</f>
        <v>0</v>
      </c>
      <c r="BJ272" s="16" t="s">
        <v>89</v>
      </c>
      <c r="BK272" s="230">
        <f>ROUND(I272*H272,2)</f>
        <v>0</v>
      </c>
      <c r="BL272" s="16" t="s">
        <v>213</v>
      </c>
      <c r="BM272" s="229" t="s">
        <v>508</v>
      </c>
    </row>
    <row r="273" s="13" customFormat="1">
      <c r="A273" s="13"/>
      <c r="B273" s="231"/>
      <c r="C273" s="232"/>
      <c r="D273" s="233" t="s">
        <v>152</v>
      </c>
      <c r="E273" s="234" t="s">
        <v>35</v>
      </c>
      <c r="F273" s="235" t="s">
        <v>509</v>
      </c>
      <c r="G273" s="232"/>
      <c r="H273" s="236">
        <v>75.290000000000006</v>
      </c>
      <c r="I273" s="237"/>
      <c r="J273" s="232"/>
      <c r="K273" s="232"/>
      <c r="L273" s="238"/>
      <c r="M273" s="239"/>
      <c r="N273" s="240"/>
      <c r="O273" s="240"/>
      <c r="P273" s="240"/>
      <c r="Q273" s="240"/>
      <c r="R273" s="240"/>
      <c r="S273" s="240"/>
      <c r="T273" s="241"/>
      <c r="U273" s="13"/>
      <c r="V273" s="13"/>
      <c r="W273" s="13"/>
      <c r="X273" s="13"/>
      <c r="Y273" s="13"/>
      <c r="Z273" s="13"/>
      <c r="AA273" s="13"/>
      <c r="AB273" s="13"/>
      <c r="AC273" s="13"/>
      <c r="AD273" s="13"/>
      <c r="AE273" s="13"/>
      <c r="AT273" s="242" t="s">
        <v>152</v>
      </c>
      <c r="AU273" s="242" t="s">
        <v>91</v>
      </c>
      <c r="AV273" s="13" t="s">
        <v>91</v>
      </c>
      <c r="AW273" s="13" t="s">
        <v>41</v>
      </c>
      <c r="AX273" s="13" t="s">
        <v>81</v>
      </c>
      <c r="AY273" s="242" t="s">
        <v>142</v>
      </c>
    </row>
    <row r="274" s="12" customFormat="1" ht="22.8" customHeight="1">
      <c r="A274" s="12"/>
      <c r="B274" s="202"/>
      <c r="C274" s="203"/>
      <c r="D274" s="204" t="s">
        <v>80</v>
      </c>
      <c r="E274" s="216" t="s">
        <v>510</v>
      </c>
      <c r="F274" s="216" t="s">
        <v>511</v>
      </c>
      <c r="G274" s="203"/>
      <c r="H274" s="203"/>
      <c r="I274" s="206"/>
      <c r="J274" s="217">
        <f>BK274</f>
        <v>0</v>
      </c>
      <c r="K274" s="203"/>
      <c r="L274" s="208"/>
      <c r="M274" s="209"/>
      <c r="N274" s="210"/>
      <c r="O274" s="210"/>
      <c r="P274" s="211">
        <f>SUM(P275:P294)</f>
        <v>0</v>
      </c>
      <c r="Q274" s="210"/>
      <c r="R274" s="211">
        <f>SUM(R275:R294)</f>
        <v>0.73412796000000002</v>
      </c>
      <c r="S274" s="210"/>
      <c r="T274" s="212">
        <f>SUM(T275:T294)</f>
        <v>0</v>
      </c>
      <c r="U274" s="12"/>
      <c r="V274" s="12"/>
      <c r="W274" s="12"/>
      <c r="X274" s="12"/>
      <c r="Y274" s="12"/>
      <c r="Z274" s="12"/>
      <c r="AA274" s="12"/>
      <c r="AB274" s="12"/>
      <c r="AC274" s="12"/>
      <c r="AD274" s="12"/>
      <c r="AE274" s="12"/>
      <c r="AR274" s="213" t="s">
        <v>91</v>
      </c>
      <c r="AT274" s="214" t="s">
        <v>80</v>
      </c>
      <c r="AU274" s="214" t="s">
        <v>89</v>
      </c>
      <c r="AY274" s="213" t="s">
        <v>142</v>
      </c>
      <c r="BK274" s="215">
        <f>SUM(BK275:BK294)</f>
        <v>0</v>
      </c>
    </row>
    <row r="275" s="2" customFormat="1" ht="16.5" customHeight="1">
      <c r="A275" s="38"/>
      <c r="B275" s="39"/>
      <c r="C275" s="218" t="s">
        <v>512</v>
      </c>
      <c r="D275" s="218" t="s">
        <v>145</v>
      </c>
      <c r="E275" s="219" t="s">
        <v>513</v>
      </c>
      <c r="F275" s="220" t="s">
        <v>514</v>
      </c>
      <c r="G275" s="221" t="s">
        <v>148</v>
      </c>
      <c r="H275" s="222">
        <v>148.49600000000001</v>
      </c>
      <c r="I275" s="223"/>
      <c r="J275" s="224">
        <f>ROUND(I275*H275,2)</f>
        <v>0</v>
      </c>
      <c r="K275" s="220" t="s">
        <v>149</v>
      </c>
      <c r="L275" s="44"/>
      <c r="M275" s="225" t="s">
        <v>35</v>
      </c>
      <c r="N275" s="226" t="s">
        <v>52</v>
      </c>
      <c r="O275" s="84"/>
      <c r="P275" s="227">
        <f>O275*H275</f>
        <v>0</v>
      </c>
      <c r="Q275" s="227">
        <v>0.001</v>
      </c>
      <c r="R275" s="227">
        <f>Q275*H275</f>
        <v>0.14849600000000002</v>
      </c>
      <c r="S275" s="227">
        <v>0</v>
      </c>
      <c r="T275" s="228">
        <f>S275*H275</f>
        <v>0</v>
      </c>
      <c r="U275" s="38"/>
      <c r="V275" s="38"/>
      <c r="W275" s="38"/>
      <c r="X275" s="38"/>
      <c r="Y275" s="38"/>
      <c r="Z275" s="38"/>
      <c r="AA275" s="38"/>
      <c r="AB275" s="38"/>
      <c r="AC275" s="38"/>
      <c r="AD275" s="38"/>
      <c r="AE275" s="38"/>
      <c r="AR275" s="229" t="s">
        <v>213</v>
      </c>
      <c r="AT275" s="229" t="s">
        <v>145</v>
      </c>
      <c r="AU275" s="229" t="s">
        <v>91</v>
      </c>
      <c r="AY275" s="16" t="s">
        <v>142</v>
      </c>
      <c r="BE275" s="230">
        <f>IF(N275="základní",J275,0)</f>
        <v>0</v>
      </c>
      <c r="BF275" s="230">
        <f>IF(N275="snížená",J275,0)</f>
        <v>0</v>
      </c>
      <c r="BG275" s="230">
        <f>IF(N275="zákl. přenesená",J275,0)</f>
        <v>0</v>
      </c>
      <c r="BH275" s="230">
        <f>IF(N275="sníž. přenesená",J275,0)</f>
        <v>0</v>
      </c>
      <c r="BI275" s="230">
        <f>IF(N275="nulová",J275,0)</f>
        <v>0</v>
      </c>
      <c r="BJ275" s="16" t="s">
        <v>89</v>
      </c>
      <c r="BK275" s="230">
        <f>ROUND(I275*H275,2)</f>
        <v>0</v>
      </c>
      <c r="BL275" s="16" t="s">
        <v>213</v>
      </c>
      <c r="BM275" s="229" t="s">
        <v>515</v>
      </c>
    </row>
    <row r="276" s="2" customFormat="1">
      <c r="A276" s="38"/>
      <c r="B276" s="39"/>
      <c r="C276" s="40"/>
      <c r="D276" s="233" t="s">
        <v>159</v>
      </c>
      <c r="E276" s="40"/>
      <c r="F276" s="243" t="s">
        <v>516</v>
      </c>
      <c r="G276" s="40"/>
      <c r="H276" s="40"/>
      <c r="I276" s="136"/>
      <c r="J276" s="40"/>
      <c r="K276" s="40"/>
      <c r="L276" s="44"/>
      <c r="M276" s="244"/>
      <c r="N276" s="245"/>
      <c r="O276" s="84"/>
      <c r="P276" s="84"/>
      <c r="Q276" s="84"/>
      <c r="R276" s="84"/>
      <c r="S276" s="84"/>
      <c r="T276" s="85"/>
      <c r="U276" s="38"/>
      <c r="V276" s="38"/>
      <c r="W276" s="38"/>
      <c r="X276" s="38"/>
      <c r="Y276" s="38"/>
      <c r="Z276" s="38"/>
      <c r="AA276" s="38"/>
      <c r="AB276" s="38"/>
      <c r="AC276" s="38"/>
      <c r="AD276" s="38"/>
      <c r="AE276" s="38"/>
      <c r="AT276" s="16" t="s">
        <v>159</v>
      </c>
      <c r="AU276" s="16" t="s">
        <v>91</v>
      </c>
    </row>
    <row r="277" s="13" customFormat="1">
      <c r="A277" s="13"/>
      <c r="B277" s="231"/>
      <c r="C277" s="232"/>
      <c r="D277" s="233" t="s">
        <v>152</v>
      </c>
      <c r="E277" s="234" t="s">
        <v>35</v>
      </c>
      <c r="F277" s="235" t="s">
        <v>517</v>
      </c>
      <c r="G277" s="232"/>
      <c r="H277" s="236">
        <v>134</v>
      </c>
      <c r="I277" s="237"/>
      <c r="J277" s="232"/>
      <c r="K277" s="232"/>
      <c r="L277" s="238"/>
      <c r="M277" s="239"/>
      <c r="N277" s="240"/>
      <c r="O277" s="240"/>
      <c r="P277" s="240"/>
      <c r="Q277" s="240"/>
      <c r="R277" s="240"/>
      <c r="S277" s="240"/>
      <c r="T277" s="241"/>
      <c r="U277" s="13"/>
      <c r="V277" s="13"/>
      <c r="W277" s="13"/>
      <c r="X277" s="13"/>
      <c r="Y277" s="13"/>
      <c r="Z277" s="13"/>
      <c r="AA277" s="13"/>
      <c r="AB277" s="13"/>
      <c r="AC277" s="13"/>
      <c r="AD277" s="13"/>
      <c r="AE277" s="13"/>
      <c r="AT277" s="242" t="s">
        <v>152</v>
      </c>
      <c r="AU277" s="242" t="s">
        <v>91</v>
      </c>
      <c r="AV277" s="13" t="s">
        <v>91</v>
      </c>
      <c r="AW277" s="13" t="s">
        <v>41</v>
      </c>
      <c r="AX277" s="13" t="s">
        <v>81</v>
      </c>
      <c r="AY277" s="242" t="s">
        <v>142</v>
      </c>
    </row>
    <row r="278" s="13" customFormat="1">
      <c r="A278" s="13"/>
      <c r="B278" s="231"/>
      <c r="C278" s="232"/>
      <c r="D278" s="233" t="s">
        <v>152</v>
      </c>
      <c r="E278" s="234" t="s">
        <v>35</v>
      </c>
      <c r="F278" s="235" t="s">
        <v>518</v>
      </c>
      <c r="G278" s="232"/>
      <c r="H278" s="236">
        <v>14.496</v>
      </c>
      <c r="I278" s="237"/>
      <c r="J278" s="232"/>
      <c r="K278" s="232"/>
      <c r="L278" s="238"/>
      <c r="M278" s="239"/>
      <c r="N278" s="240"/>
      <c r="O278" s="240"/>
      <c r="P278" s="240"/>
      <c r="Q278" s="240"/>
      <c r="R278" s="240"/>
      <c r="S278" s="240"/>
      <c r="T278" s="241"/>
      <c r="U278" s="13"/>
      <c r="V278" s="13"/>
      <c r="W278" s="13"/>
      <c r="X278" s="13"/>
      <c r="Y278" s="13"/>
      <c r="Z278" s="13"/>
      <c r="AA278" s="13"/>
      <c r="AB278" s="13"/>
      <c r="AC278" s="13"/>
      <c r="AD278" s="13"/>
      <c r="AE278" s="13"/>
      <c r="AT278" s="242" t="s">
        <v>152</v>
      </c>
      <c r="AU278" s="242" t="s">
        <v>91</v>
      </c>
      <c r="AV278" s="13" t="s">
        <v>91</v>
      </c>
      <c r="AW278" s="13" t="s">
        <v>41</v>
      </c>
      <c r="AX278" s="13" t="s">
        <v>81</v>
      </c>
      <c r="AY278" s="242" t="s">
        <v>142</v>
      </c>
    </row>
    <row r="279" s="2" customFormat="1" ht="36" customHeight="1">
      <c r="A279" s="38"/>
      <c r="B279" s="39"/>
      <c r="C279" s="218" t="s">
        <v>519</v>
      </c>
      <c r="D279" s="218" t="s">
        <v>145</v>
      </c>
      <c r="E279" s="219" t="s">
        <v>520</v>
      </c>
      <c r="F279" s="220" t="s">
        <v>521</v>
      </c>
      <c r="G279" s="221" t="s">
        <v>194</v>
      </c>
      <c r="H279" s="222">
        <v>25</v>
      </c>
      <c r="I279" s="223"/>
      <c r="J279" s="224">
        <f>ROUND(I279*H279,2)</f>
        <v>0</v>
      </c>
      <c r="K279" s="220" t="s">
        <v>149</v>
      </c>
      <c r="L279" s="44"/>
      <c r="M279" s="225" t="s">
        <v>35</v>
      </c>
      <c r="N279" s="226" t="s">
        <v>52</v>
      </c>
      <c r="O279" s="84"/>
      <c r="P279" s="227">
        <f>O279*H279</f>
        <v>0</v>
      </c>
      <c r="Q279" s="227">
        <v>0.00044999999999999999</v>
      </c>
      <c r="R279" s="227">
        <f>Q279*H279</f>
        <v>0.01125</v>
      </c>
      <c r="S279" s="227">
        <v>0</v>
      </c>
      <c r="T279" s="228">
        <f>S279*H279</f>
        <v>0</v>
      </c>
      <c r="U279" s="38"/>
      <c r="V279" s="38"/>
      <c r="W279" s="38"/>
      <c r="X279" s="38"/>
      <c r="Y279" s="38"/>
      <c r="Z279" s="38"/>
      <c r="AA279" s="38"/>
      <c r="AB279" s="38"/>
      <c r="AC279" s="38"/>
      <c r="AD279" s="38"/>
      <c r="AE279" s="38"/>
      <c r="AR279" s="229" t="s">
        <v>213</v>
      </c>
      <c r="AT279" s="229" t="s">
        <v>145</v>
      </c>
      <c r="AU279" s="229" t="s">
        <v>91</v>
      </c>
      <c r="AY279" s="16" t="s">
        <v>142</v>
      </c>
      <c r="BE279" s="230">
        <f>IF(N279="základní",J279,0)</f>
        <v>0</v>
      </c>
      <c r="BF279" s="230">
        <f>IF(N279="snížená",J279,0)</f>
        <v>0</v>
      </c>
      <c r="BG279" s="230">
        <f>IF(N279="zákl. přenesená",J279,0)</f>
        <v>0</v>
      </c>
      <c r="BH279" s="230">
        <f>IF(N279="sníž. přenesená",J279,0)</f>
        <v>0</v>
      </c>
      <c r="BI279" s="230">
        <f>IF(N279="nulová",J279,0)</f>
        <v>0</v>
      </c>
      <c r="BJ279" s="16" t="s">
        <v>89</v>
      </c>
      <c r="BK279" s="230">
        <f>ROUND(I279*H279,2)</f>
        <v>0</v>
      </c>
      <c r="BL279" s="16" t="s">
        <v>213</v>
      </c>
      <c r="BM279" s="229" t="s">
        <v>522</v>
      </c>
    </row>
    <row r="280" s="13" customFormat="1">
      <c r="A280" s="13"/>
      <c r="B280" s="231"/>
      <c r="C280" s="232"/>
      <c r="D280" s="233" t="s">
        <v>152</v>
      </c>
      <c r="E280" s="234" t="s">
        <v>35</v>
      </c>
      <c r="F280" s="235" t="s">
        <v>523</v>
      </c>
      <c r="G280" s="232"/>
      <c r="H280" s="236">
        <v>25</v>
      </c>
      <c r="I280" s="237"/>
      <c r="J280" s="232"/>
      <c r="K280" s="232"/>
      <c r="L280" s="238"/>
      <c r="M280" s="239"/>
      <c r="N280" s="240"/>
      <c r="O280" s="240"/>
      <c r="P280" s="240"/>
      <c r="Q280" s="240"/>
      <c r="R280" s="240"/>
      <c r="S280" s="240"/>
      <c r="T280" s="241"/>
      <c r="U280" s="13"/>
      <c r="V280" s="13"/>
      <c r="W280" s="13"/>
      <c r="X280" s="13"/>
      <c r="Y280" s="13"/>
      <c r="Z280" s="13"/>
      <c r="AA280" s="13"/>
      <c r="AB280" s="13"/>
      <c r="AC280" s="13"/>
      <c r="AD280" s="13"/>
      <c r="AE280" s="13"/>
      <c r="AT280" s="242" t="s">
        <v>152</v>
      </c>
      <c r="AU280" s="242" t="s">
        <v>91</v>
      </c>
      <c r="AV280" s="13" t="s">
        <v>91</v>
      </c>
      <c r="AW280" s="13" t="s">
        <v>41</v>
      </c>
      <c r="AX280" s="13" t="s">
        <v>81</v>
      </c>
      <c r="AY280" s="242" t="s">
        <v>142</v>
      </c>
    </row>
    <row r="281" s="2" customFormat="1" ht="36" customHeight="1">
      <c r="A281" s="38"/>
      <c r="B281" s="39"/>
      <c r="C281" s="218" t="s">
        <v>524</v>
      </c>
      <c r="D281" s="218" t="s">
        <v>145</v>
      </c>
      <c r="E281" s="219" t="s">
        <v>525</v>
      </c>
      <c r="F281" s="220" t="s">
        <v>526</v>
      </c>
      <c r="G281" s="221" t="s">
        <v>194</v>
      </c>
      <c r="H281" s="222">
        <v>15</v>
      </c>
      <c r="I281" s="223"/>
      <c r="J281" s="224">
        <f>ROUND(I281*H281,2)</f>
        <v>0</v>
      </c>
      <c r="K281" s="220" t="s">
        <v>149</v>
      </c>
      <c r="L281" s="44"/>
      <c r="M281" s="225" t="s">
        <v>35</v>
      </c>
      <c r="N281" s="226" t="s">
        <v>52</v>
      </c>
      <c r="O281" s="84"/>
      <c r="P281" s="227">
        <f>O281*H281</f>
        <v>0</v>
      </c>
      <c r="Q281" s="227">
        <v>0.0011299999999999999</v>
      </c>
      <c r="R281" s="227">
        <f>Q281*H281</f>
        <v>0.01695</v>
      </c>
      <c r="S281" s="227">
        <v>0</v>
      </c>
      <c r="T281" s="228">
        <f>S281*H281</f>
        <v>0</v>
      </c>
      <c r="U281" s="38"/>
      <c r="V281" s="38"/>
      <c r="W281" s="38"/>
      <c r="X281" s="38"/>
      <c r="Y281" s="38"/>
      <c r="Z281" s="38"/>
      <c r="AA281" s="38"/>
      <c r="AB281" s="38"/>
      <c r="AC281" s="38"/>
      <c r="AD281" s="38"/>
      <c r="AE281" s="38"/>
      <c r="AR281" s="229" t="s">
        <v>213</v>
      </c>
      <c r="AT281" s="229" t="s">
        <v>145</v>
      </c>
      <c r="AU281" s="229" t="s">
        <v>91</v>
      </c>
      <c r="AY281" s="16" t="s">
        <v>142</v>
      </c>
      <c r="BE281" s="230">
        <f>IF(N281="základní",J281,0)</f>
        <v>0</v>
      </c>
      <c r="BF281" s="230">
        <f>IF(N281="snížená",J281,0)</f>
        <v>0</v>
      </c>
      <c r="BG281" s="230">
        <f>IF(N281="zákl. přenesená",J281,0)</f>
        <v>0</v>
      </c>
      <c r="BH281" s="230">
        <f>IF(N281="sníž. přenesená",J281,0)</f>
        <v>0</v>
      </c>
      <c r="BI281" s="230">
        <f>IF(N281="nulová",J281,0)</f>
        <v>0</v>
      </c>
      <c r="BJ281" s="16" t="s">
        <v>89</v>
      </c>
      <c r="BK281" s="230">
        <f>ROUND(I281*H281,2)</f>
        <v>0</v>
      </c>
      <c r="BL281" s="16" t="s">
        <v>213</v>
      </c>
      <c r="BM281" s="229" t="s">
        <v>527</v>
      </c>
    </row>
    <row r="282" s="13" customFormat="1">
      <c r="A282" s="13"/>
      <c r="B282" s="231"/>
      <c r="C282" s="232"/>
      <c r="D282" s="233" t="s">
        <v>152</v>
      </c>
      <c r="E282" s="234" t="s">
        <v>35</v>
      </c>
      <c r="F282" s="235" t="s">
        <v>528</v>
      </c>
      <c r="G282" s="232"/>
      <c r="H282" s="236">
        <v>15</v>
      </c>
      <c r="I282" s="237"/>
      <c r="J282" s="232"/>
      <c r="K282" s="232"/>
      <c r="L282" s="238"/>
      <c r="M282" s="239"/>
      <c r="N282" s="240"/>
      <c r="O282" s="240"/>
      <c r="P282" s="240"/>
      <c r="Q282" s="240"/>
      <c r="R282" s="240"/>
      <c r="S282" s="240"/>
      <c r="T282" s="241"/>
      <c r="U282" s="13"/>
      <c r="V282" s="13"/>
      <c r="W282" s="13"/>
      <c r="X282" s="13"/>
      <c r="Y282" s="13"/>
      <c r="Z282" s="13"/>
      <c r="AA282" s="13"/>
      <c r="AB282" s="13"/>
      <c r="AC282" s="13"/>
      <c r="AD282" s="13"/>
      <c r="AE282" s="13"/>
      <c r="AT282" s="242" t="s">
        <v>152</v>
      </c>
      <c r="AU282" s="242" t="s">
        <v>91</v>
      </c>
      <c r="AV282" s="13" t="s">
        <v>91</v>
      </c>
      <c r="AW282" s="13" t="s">
        <v>41</v>
      </c>
      <c r="AX282" s="13" t="s">
        <v>81</v>
      </c>
      <c r="AY282" s="242" t="s">
        <v>142</v>
      </c>
    </row>
    <row r="283" s="2" customFormat="1" ht="36" customHeight="1">
      <c r="A283" s="38"/>
      <c r="B283" s="39"/>
      <c r="C283" s="218" t="s">
        <v>529</v>
      </c>
      <c r="D283" s="218" t="s">
        <v>145</v>
      </c>
      <c r="E283" s="219" t="s">
        <v>530</v>
      </c>
      <c r="F283" s="220" t="s">
        <v>531</v>
      </c>
      <c r="G283" s="221" t="s">
        <v>148</v>
      </c>
      <c r="H283" s="222">
        <v>75.290000000000006</v>
      </c>
      <c r="I283" s="223"/>
      <c r="J283" s="224">
        <f>ROUND(I283*H283,2)</f>
        <v>0</v>
      </c>
      <c r="K283" s="220" t="s">
        <v>149</v>
      </c>
      <c r="L283" s="44"/>
      <c r="M283" s="225" t="s">
        <v>35</v>
      </c>
      <c r="N283" s="226" t="s">
        <v>52</v>
      </c>
      <c r="O283" s="84"/>
      <c r="P283" s="227">
        <f>O283*H283</f>
        <v>0</v>
      </c>
      <c r="Q283" s="227">
        <v>0.0044999999999999997</v>
      </c>
      <c r="R283" s="227">
        <f>Q283*H283</f>
        <v>0.33880500000000002</v>
      </c>
      <c r="S283" s="227">
        <v>0</v>
      </c>
      <c r="T283" s="228">
        <f>S283*H283</f>
        <v>0</v>
      </c>
      <c r="U283" s="38"/>
      <c r="V283" s="38"/>
      <c r="W283" s="38"/>
      <c r="X283" s="38"/>
      <c r="Y283" s="38"/>
      <c r="Z283" s="38"/>
      <c r="AA283" s="38"/>
      <c r="AB283" s="38"/>
      <c r="AC283" s="38"/>
      <c r="AD283" s="38"/>
      <c r="AE283" s="38"/>
      <c r="AR283" s="229" t="s">
        <v>213</v>
      </c>
      <c r="AT283" s="229" t="s">
        <v>145</v>
      </c>
      <c r="AU283" s="229" t="s">
        <v>91</v>
      </c>
      <c r="AY283" s="16" t="s">
        <v>142</v>
      </c>
      <c r="BE283" s="230">
        <f>IF(N283="základní",J283,0)</f>
        <v>0</v>
      </c>
      <c r="BF283" s="230">
        <f>IF(N283="snížená",J283,0)</f>
        <v>0</v>
      </c>
      <c r="BG283" s="230">
        <f>IF(N283="zákl. přenesená",J283,0)</f>
        <v>0</v>
      </c>
      <c r="BH283" s="230">
        <f>IF(N283="sníž. přenesená",J283,0)</f>
        <v>0</v>
      </c>
      <c r="BI283" s="230">
        <f>IF(N283="nulová",J283,0)</f>
        <v>0</v>
      </c>
      <c r="BJ283" s="16" t="s">
        <v>89</v>
      </c>
      <c r="BK283" s="230">
        <f>ROUND(I283*H283,2)</f>
        <v>0</v>
      </c>
      <c r="BL283" s="16" t="s">
        <v>213</v>
      </c>
      <c r="BM283" s="229" t="s">
        <v>532</v>
      </c>
    </row>
    <row r="284" s="13" customFormat="1">
      <c r="A284" s="13"/>
      <c r="B284" s="231"/>
      <c r="C284" s="232"/>
      <c r="D284" s="233" t="s">
        <v>152</v>
      </c>
      <c r="E284" s="234" t="s">
        <v>35</v>
      </c>
      <c r="F284" s="235" t="s">
        <v>161</v>
      </c>
      <c r="G284" s="232"/>
      <c r="H284" s="236">
        <v>75.290000000000006</v>
      </c>
      <c r="I284" s="237"/>
      <c r="J284" s="232"/>
      <c r="K284" s="232"/>
      <c r="L284" s="238"/>
      <c r="M284" s="239"/>
      <c r="N284" s="240"/>
      <c r="O284" s="240"/>
      <c r="P284" s="240"/>
      <c r="Q284" s="240"/>
      <c r="R284" s="240"/>
      <c r="S284" s="240"/>
      <c r="T284" s="241"/>
      <c r="U284" s="13"/>
      <c r="V284" s="13"/>
      <c r="W284" s="13"/>
      <c r="X284" s="13"/>
      <c r="Y284" s="13"/>
      <c r="Z284" s="13"/>
      <c r="AA284" s="13"/>
      <c r="AB284" s="13"/>
      <c r="AC284" s="13"/>
      <c r="AD284" s="13"/>
      <c r="AE284" s="13"/>
      <c r="AT284" s="242" t="s">
        <v>152</v>
      </c>
      <c r="AU284" s="242" t="s">
        <v>91</v>
      </c>
      <c r="AV284" s="13" t="s">
        <v>91</v>
      </c>
      <c r="AW284" s="13" t="s">
        <v>41</v>
      </c>
      <c r="AX284" s="13" t="s">
        <v>81</v>
      </c>
      <c r="AY284" s="242" t="s">
        <v>142</v>
      </c>
    </row>
    <row r="285" s="2" customFormat="1" ht="24" customHeight="1">
      <c r="A285" s="38"/>
      <c r="B285" s="39"/>
      <c r="C285" s="218" t="s">
        <v>533</v>
      </c>
      <c r="D285" s="218" t="s">
        <v>145</v>
      </c>
      <c r="E285" s="219" t="s">
        <v>534</v>
      </c>
      <c r="F285" s="220" t="s">
        <v>535</v>
      </c>
      <c r="G285" s="221" t="s">
        <v>148</v>
      </c>
      <c r="H285" s="222">
        <v>475.27600000000001</v>
      </c>
      <c r="I285" s="223"/>
      <c r="J285" s="224">
        <f>ROUND(I285*H285,2)</f>
        <v>0</v>
      </c>
      <c r="K285" s="220" t="s">
        <v>149</v>
      </c>
      <c r="L285" s="44"/>
      <c r="M285" s="225" t="s">
        <v>35</v>
      </c>
      <c r="N285" s="226" t="s">
        <v>52</v>
      </c>
      <c r="O285" s="84"/>
      <c r="P285" s="227">
        <f>O285*H285</f>
        <v>0</v>
      </c>
      <c r="Q285" s="227">
        <v>0.00020000000000000001</v>
      </c>
      <c r="R285" s="227">
        <f>Q285*H285</f>
        <v>0.095055200000000006</v>
      </c>
      <c r="S285" s="227">
        <v>0</v>
      </c>
      <c r="T285" s="228">
        <f>S285*H285</f>
        <v>0</v>
      </c>
      <c r="U285" s="38"/>
      <c r="V285" s="38"/>
      <c r="W285" s="38"/>
      <c r="X285" s="38"/>
      <c r="Y285" s="38"/>
      <c r="Z285" s="38"/>
      <c r="AA285" s="38"/>
      <c r="AB285" s="38"/>
      <c r="AC285" s="38"/>
      <c r="AD285" s="38"/>
      <c r="AE285" s="38"/>
      <c r="AR285" s="229" t="s">
        <v>213</v>
      </c>
      <c r="AT285" s="229" t="s">
        <v>145</v>
      </c>
      <c r="AU285" s="229" t="s">
        <v>91</v>
      </c>
      <c r="AY285" s="16" t="s">
        <v>142</v>
      </c>
      <c r="BE285" s="230">
        <f>IF(N285="základní",J285,0)</f>
        <v>0</v>
      </c>
      <c r="BF285" s="230">
        <f>IF(N285="snížená",J285,0)</f>
        <v>0</v>
      </c>
      <c r="BG285" s="230">
        <f>IF(N285="zákl. přenesená",J285,0)</f>
        <v>0</v>
      </c>
      <c r="BH285" s="230">
        <f>IF(N285="sníž. přenesená",J285,0)</f>
        <v>0</v>
      </c>
      <c r="BI285" s="230">
        <f>IF(N285="nulová",J285,0)</f>
        <v>0</v>
      </c>
      <c r="BJ285" s="16" t="s">
        <v>89</v>
      </c>
      <c r="BK285" s="230">
        <f>ROUND(I285*H285,2)</f>
        <v>0</v>
      </c>
      <c r="BL285" s="16" t="s">
        <v>213</v>
      </c>
      <c r="BM285" s="229" t="s">
        <v>536</v>
      </c>
    </row>
    <row r="286" s="13" customFormat="1">
      <c r="A286" s="13"/>
      <c r="B286" s="231"/>
      <c r="C286" s="232"/>
      <c r="D286" s="233" t="s">
        <v>152</v>
      </c>
      <c r="E286" s="234" t="s">
        <v>35</v>
      </c>
      <c r="F286" s="235" t="s">
        <v>537</v>
      </c>
      <c r="G286" s="232"/>
      <c r="H286" s="236">
        <v>134</v>
      </c>
      <c r="I286" s="237"/>
      <c r="J286" s="232"/>
      <c r="K286" s="232"/>
      <c r="L286" s="238"/>
      <c r="M286" s="239"/>
      <c r="N286" s="240"/>
      <c r="O286" s="240"/>
      <c r="P286" s="240"/>
      <c r="Q286" s="240"/>
      <c r="R286" s="240"/>
      <c r="S286" s="240"/>
      <c r="T286" s="241"/>
      <c r="U286" s="13"/>
      <c r="V286" s="13"/>
      <c r="W286" s="13"/>
      <c r="X286" s="13"/>
      <c r="Y286" s="13"/>
      <c r="Z286" s="13"/>
      <c r="AA286" s="13"/>
      <c r="AB286" s="13"/>
      <c r="AC286" s="13"/>
      <c r="AD286" s="13"/>
      <c r="AE286" s="13"/>
      <c r="AT286" s="242" t="s">
        <v>152</v>
      </c>
      <c r="AU286" s="242" t="s">
        <v>91</v>
      </c>
      <c r="AV286" s="13" t="s">
        <v>91</v>
      </c>
      <c r="AW286" s="13" t="s">
        <v>41</v>
      </c>
      <c r="AX286" s="13" t="s">
        <v>81</v>
      </c>
      <c r="AY286" s="242" t="s">
        <v>142</v>
      </c>
    </row>
    <row r="287" s="13" customFormat="1">
      <c r="A287" s="13"/>
      <c r="B287" s="231"/>
      <c r="C287" s="232"/>
      <c r="D287" s="233" t="s">
        <v>152</v>
      </c>
      <c r="E287" s="234" t="s">
        <v>35</v>
      </c>
      <c r="F287" s="235" t="s">
        <v>538</v>
      </c>
      <c r="G287" s="232"/>
      <c r="H287" s="236">
        <v>17.757999999999999</v>
      </c>
      <c r="I287" s="237"/>
      <c r="J287" s="232"/>
      <c r="K287" s="232"/>
      <c r="L287" s="238"/>
      <c r="M287" s="239"/>
      <c r="N287" s="240"/>
      <c r="O287" s="240"/>
      <c r="P287" s="240"/>
      <c r="Q287" s="240"/>
      <c r="R287" s="240"/>
      <c r="S287" s="240"/>
      <c r="T287" s="241"/>
      <c r="U287" s="13"/>
      <c r="V287" s="13"/>
      <c r="W287" s="13"/>
      <c r="X287" s="13"/>
      <c r="Y287" s="13"/>
      <c r="Z287" s="13"/>
      <c r="AA287" s="13"/>
      <c r="AB287" s="13"/>
      <c r="AC287" s="13"/>
      <c r="AD287" s="13"/>
      <c r="AE287" s="13"/>
      <c r="AT287" s="242" t="s">
        <v>152</v>
      </c>
      <c r="AU287" s="242" t="s">
        <v>91</v>
      </c>
      <c r="AV287" s="13" t="s">
        <v>91</v>
      </c>
      <c r="AW287" s="13" t="s">
        <v>41</v>
      </c>
      <c r="AX287" s="13" t="s">
        <v>81</v>
      </c>
      <c r="AY287" s="242" t="s">
        <v>142</v>
      </c>
    </row>
    <row r="288" s="13" customFormat="1">
      <c r="A288" s="13"/>
      <c r="B288" s="231"/>
      <c r="C288" s="232"/>
      <c r="D288" s="233" t="s">
        <v>152</v>
      </c>
      <c r="E288" s="234" t="s">
        <v>35</v>
      </c>
      <c r="F288" s="235" t="s">
        <v>539</v>
      </c>
      <c r="G288" s="232"/>
      <c r="H288" s="236">
        <v>290.44</v>
      </c>
      <c r="I288" s="237"/>
      <c r="J288" s="232"/>
      <c r="K288" s="232"/>
      <c r="L288" s="238"/>
      <c r="M288" s="239"/>
      <c r="N288" s="240"/>
      <c r="O288" s="240"/>
      <c r="P288" s="240"/>
      <c r="Q288" s="240"/>
      <c r="R288" s="240"/>
      <c r="S288" s="240"/>
      <c r="T288" s="241"/>
      <c r="U288" s="13"/>
      <c r="V288" s="13"/>
      <c r="W288" s="13"/>
      <c r="X288" s="13"/>
      <c r="Y288" s="13"/>
      <c r="Z288" s="13"/>
      <c r="AA288" s="13"/>
      <c r="AB288" s="13"/>
      <c r="AC288" s="13"/>
      <c r="AD288" s="13"/>
      <c r="AE288" s="13"/>
      <c r="AT288" s="242" t="s">
        <v>152</v>
      </c>
      <c r="AU288" s="242" t="s">
        <v>91</v>
      </c>
      <c r="AV288" s="13" t="s">
        <v>91</v>
      </c>
      <c r="AW288" s="13" t="s">
        <v>41</v>
      </c>
      <c r="AX288" s="13" t="s">
        <v>81</v>
      </c>
      <c r="AY288" s="242" t="s">
        <v>142</v>
      </c>
    </row>
    <row r="289" s="13" customFormat="1">
      <c r="A289" s="13"/>
      <c r="B289" s="231"/>
      <c r="C289" s="232"/>
      <c r="D289" s="233" t="s">
        <v>152</v>
      </c>
      <c r="E289" s="234" t="s">
        <v>35</v>
      </c>
      <c r="F289" s="235" t="s">
        <v>540</v>
      </c>
      <c r="G289" s="232"/>
      <c r="H289" s="236">
        <v>33.078000000000003</v>
      </c>
      <c r="I289" s="237"/>
      <c r="J289" s="232"/>
      <c r="K289" s="232"/>
      <c r="L289" s="238"/>
      <c r="M289" s="239"/>
      <c r="N289" s="240"/>
      <c r="O289" s="240"/>
      <c r="P289" s="240"/>
      <c r="Q289" s="240"/>
      <c r="R289" s="240"/>
      <c r="S289" s="240"/>
      <c r="T289" s="241"/>
      <c r="U289" s="13"/>
      <c r="V289" s="13"/>
      <c r="W289" s="13"/>
      <c r="X289" s="13"/>
      <c r="Y289" s="13"/>
      <c r="Z289" s="13"/>
      <c r="AA289" s="13"/>
      <c r="AB289" s="13"/>
      <c r="AC289" s="13"/>
      <c r="AD289" s="13"/>
      <c r="AE289" s="13"/>
      <c r="AT289" s="242" t="s">
        <v>152</v>
      </c>
      <c r="AU289" s="242" t="s">
        <v>91</v>
      </c>
      <c r="AV289" s="13" t="s">
        <v>91</v>
      </c>
      <c r="AW289" s="13" t="s">
        <v>41</v>
      </c>
      <c r="AX289" s="13" t="s">
        <v>81</v>
      </c>
      <c r="AY289" s="242" t="s">
        <v>142</v>
      </c>
    </row>
    <row r="290" s="2" customFormat="1" ht="36" customHeight="1">
      <c r="A290" s="38"/>
      <c r="B290" s="39"/>
      <c r="C290" s="218" t="s">
        <v>541</v>
      </c>
      <c r="D290" s="218" t="s">
        <v>145</v>
      </c>
      <c r="E290" s="219" t="s">
        <v>542</v>
      </c>
      <c r="F290" s="220" t="s">
        <v>543</v>
      </c>
      <c r="G290" s="221" t="s">
        <v>148</v>
      </c>
      <c r="H290" s="222">
        <v>475.27600000000001</v>
      </c>
      <c r="I290" s="223"/>
      <c r="J290" s="224">
        <f>ROUND(I290*H290,2)</f>
        <v>0</v>
      </c>
      <c r="K290" s="220" t="s">
        <v>149</v>
      </c>
      <c r="L290" s="44"/>
      <c r="M290" s="225" t="s">
        <v>35</v>
      </c>
      <c r="N290" s="226" t="s">
        <v>52</v>
      </c>
      <c r="O290" s="84"/>
      <c r="P290" s="227">
        <f>O290*H290</f>
        <v>0</v>
      </c>
      <c r="Q290" s="227">
        <v>0.00025999999999999998</v>
      </c>
      <c r="R290" s="227">
        <f>Q290*H290</f>
        <v>0.12357175999999999</v>
      </c>
      <c r="S290" s="227">
        <v>0</v>
      </c>
      <c r="T290" s="228">
        <f>S290*H290</f>
        <v>0</v>
      </c>
      <c r="U290" s="38"/>
      <c r="V290" s="38"/>
      <c r="W290" s="38"/>
      <c r="X290" s="38"/>
      <c r="Y290" s="38"/>
      <c r="Z290" s="38"/>
      <c r="AA290" s="38"/>
      <c r="AB290" s="38"/>
      <c r="AC290" s="38"/>
      <c r="AD290" s="38"/>
      <c r="AE290" s="38"/>
      <c r="AR290" s="229" t="s">
        <v>213</v>
      </c>
      <c r="AT290" s="229" t="s">
        <v>145</v>
      </c>
      <c r="AU290" s="229" t="s">
        <v>91</v>
      </c>
      <c r="AY290" s="16" t="s">
        <v>142</v>
      </c>
      <c r="BE290" s="230">
        <f>IF(N290="základní",J290,0)</f>
        <v>0</v>
      </c>
      <c r="BF290" s="230">
        <f>IF(N290="snížená",J290,0)</f>
        <v>0</v>
      </c>
      <c r="BG290" s="230">
        <f>IF(N290="zákl. přenesená",J290,0)</f>
        <v>0</v>
      </c>
      <c r="BH290" s="230">
        <f>IF(N290="sníž. přenesená",J290,0)</f>
        <v>0</v>
      </c>
      <c r="BI290" s="230">
        <f>IF(N290="nulová",J290,0)</f>
        <v>0</v>
      </c>
      <c r="BJ290" s="16" t="s">
        <v>89</v>
      </c>
      <c r="BK290" s="230">
        <f>ROUND(I290*H290,2)</f>
        <v>0</v>
      </c>
      <c r="BL290" s="16" t="s">
        <v>213</v>
      </c>
      <c r="BM290" s="229" t="s">
        <v>544</v>
      </c>
    </row>
    <row r="291" s="13" customFormat="1">
      <c r="A291" s="13"/>
      <c r="B291" s="231"/>
      <c r="C291" s="232"/>
      <c r="D291" s="233" t="s">
        <v>152</v>
      </c>
      <c r="E291" s="234" t="s">
        <v>35</v>
      </c>
      <c r="F291" s="235" t="s">
        <v>537</v>
      </c>
      <c r="G291" s="232"/>
      <c r="H291" s="236">
        <v>134</v>
      </c>
      <c r="I291" s="237"/>
      <c r="J291" s="232"/>
      <c r="K291" s="232"/>
      <c r="L291" s="238"/>
      <c r="M291" s="239"/>
      <c r="N291" s="240"/>
      <c r="O291" s="240"/>
      <c r="P291" s="240"/>
      <c r="Q291" s="240"/>
      <c r="R291" s="240"/>
      <c r="S291" s="240"/>
      <c r="T291" s="241"/>
      <c r="U291" s="13"/>
      <c r="V291" s="13"/>
      <c r="W291" s="13"/>
      <c r="X291" s="13"/>
      <c r="Y291" s="13"/>
      <c r="Z291" s="13"/>
      <c r="AA291" s="13"/>
      <c r="AB291" s="13"/>
      <c r="AC291" s="13"/>
      <c r="AD291" s="13"/>
      <c r="AE291" s="13"/>
      <c r="AT291" s="242" t="s">
        <v>152</v>
      </c>
      <c r="AU291" s="242" t="s">
        <v>91</v>
      </c>
      <c r="AV291" s="13" t="s">
        <v>91</v>
      </c>
      <c r="AW291" s="13" t="s">
        <v>41</v>
      </c>
      <c r="AX291" s="13" t="s">
        <v>81</v>
      </c>
      <c r="AY291" s="242" t="s">
        <v>142</v>
      </c>
    </row>
    <row r="292" s="13" customFormat="1">
      <c r="A292" s="13"/>
      <c r="B292" s="231"/>
      <c r="C292" s="232"/>
      <c r="D292" s="233" t="s">
        <v>152</v>
      </c>
      <c r="E292" s="234" t="s">
        <v>35</v>
      </c>
      <c r="F292" s="235" t="s">
        <v>538</v>
      </c>
      <c r="G292" s="232"/>
      <c r="H292" s="236">
        <v>17.757999999999999</v>
      </c>
      <c r="I292" s="237"/>
      <c r="J292" s="232"/>
      <c r="K292" s="232"/>
      <c r="L292" s="238"/>
      <c r="M292" s="239"/>
      <c r="N292" s="240"/>
      <c r="O292" s="240"/>
      <c r="P292" s="240"/>
      <c r="Q292" s="240"/>
      <c r="R292" s="240"/>
      <c r="S292" s="240"/>
      <c r="T292" s="241"/>
      <c r="U292" s="13"/>
      <c r="V292" s="13"/>
      <c r="W292" s="13"/>
      <c r="X292" s="13"/>
      <c r="Y292" s="13"/>
      <c r="Z292" s="13"/>
      <c r="AA292" s="13"/>
      <c r="AB292" s="13"/>
      <c r="AC292" s="13"/>
      <c r="AD292" s="13"/>
      <c r="AE292" s="13"/>
      <c r="AT292" s="242" t="s">
        <v>152</v>
      </c>
      <c r="AU292" s="242" t="s">
        <v>91</v>
      </c>
      <c r="AV292" s="13" t="s">
        <v>91</v>
      </c>
      <c r="AW292" s="13" t="s">
        <v>41</v>
      </c>
      <c r="AX292" s="13" t="s">
        <v>81</v>
      </c>
      <c r="AY292" s="242" t="s">
        <v>142</v>
      </c>
    </row>
    <row r="293" s="13" customFormat="1">
      <c r="A293" s="13"/>
      <c r="B293" s="231"/>
      <c r="C293" s="232"/>
      <c r="D293" s="233" t="s">
        <v>152</v>
      </c>
      <c r="E293" s="234" t="s">
        <v>35</v>
      </c>
      <c r="F293" s="235" t="s">
        <v>539</v>
      </c>
      <c r="G293" s="232"/>
      <c r="H293" s="236">
        <v>290.44</v>
      </c>
      <c r="I293" s="237"/>
      <c r="J293" s="232"/>
      <c r="K293" s="232"/>
      <c r="L293" s="238"/>
      <c r="M293" s="239"/>
      <c r="N293" s="240"/>
      <c r="O293" s="240"/>
      <c r="P293" s="240"/>
      <c r="Q293" s="240"/>
      <c r="R293" s="240"/>
      <c r="S293" s="240"/>
      <c r="T293" s="241"/>
      <c r="U293" s="13"/>
      <c r="V293" s="13"/>
      <c r="W293" s="13"/>
      <c r="X293" s="13"/>
      <c r="Y293" s="13"/>
      <c r="Z293" s="13"/>
      <c r="AA293" s="13"/>
      <c r="AB293" s="13"/>
      <c r="AC293" s="13"/>
      <c r="AD293" s="13"/>
      <c r="AE293" s="13"/>
      <c r="AT293" s="242" t="s">
        <v>152</v>
      </c>
      <c r="AU293" s="242" t="s">
        <v>91</v>
      </c>
      <c r="AV293" s="13" t="s">
        <v>91</v>
      </c>
      <c r="AW293" s="13" t="s">
        <v>41</v>
      </c>
      <c r="AX293" s="13" t="s">
        <v>81</v>
      </c>
      <c r="AY293" s="242" t="s">
        <v>142</v>
      </c>
    </row>
    <row r="294" s="13" customFormat="1">
      <c r="A294" s="13"/>
      <c r="B294" s="231"/>
      <c r="C294" s="232"/>
      <c r="D294" s="233" t="s">
        <v>152</v>
      </c>
      <c r="E294" s="234" t="s">
        <v>35</v>
      </c>
      <c r="F294" s="235" t="s">
        <v>540</v>
      </c>
      <c r="G294" s="232"/>
      <c r="H294" s="236">
        <v>33.078000000000003</v>
      </c>
      <c r="I294" s="237"/>
      <c r="J294" s="232"/>
      <c r="K294" s="232"/>
      <c r="L294" s="238"/>
      <c r="M294" s="239"/>
      <c r="N294" s="240"/>
      <c r="O294" s="240"/>
      <c r="P294" s="240"/>
      <c r="Q294" s="240"/>
      <c r="R294" s="240"/>
      <c r="S294" s="240"/>
      <c r="T294" s="241"/>
      <c r="U294" s="13"/>
      <c r="V294" s="13"/>
      <c r="W294" s="13"/>
      <c r="X294" s="13"/>
      <c r="Y294" s="13"/>
      <c r="Z294" s="13"/>
      <c r="AA294" s="13"/>
      <c r="AB294" s="13"/>
      <c r="AC294" s="13"/>
      <c r="AD294" s="13"/>
      <c r="AE294" s="13"/>
      <c r="AT294" s="242" t="s">
        <v>152</v>
      </c>
      <c r="AU294" s="242" t="s">
        <v>91</v>
      </c>
      <c r="AV294" s="13" t="s">
        <v>91</v>
      </c>
      <c r="AW294" s="13" t="s">
        <v>41</v>
      </c>
      <c r="AX294" s="13" t="s">
        <v>81</v>
      </c>
      <c r="AY294" s="242" t="s">
        <v>142</v>
      </c>
    </row>
    <row r="295" s="12" customFormat="1" ht="22.8" customHeight="1">
      <c r="A295" s="12"/>
      <c r="B295" s="202"/>
      <c r="C295" s="203"/>
      <c r="D295" s="204" t="s">
        <v>80</v>
      </c>
      <c r="E295" s="216" t="s">
        <v>545</v>
      </c>
      <c r="F295" s="216" t="s">
        <v>546</v>
      </c>
      <c r="G295" s="203"/>
      <c r="H295" s="203"/>
      <c r="I295" s="206"/>
      <c r="J295" s="217">
        <f>BK295</f>
        <v>0</v>
      </c>
      <c r="K295" s="203"/>
      <c r="L295" s="208"/>
      <c r="M295" s="209"/>
      <c r="N295" s="210"/>
      <c r="O295" s="210"/>
      <c r="P295" s="211">
        <f>SUM(P296:P304)</f>
        <v>0</v>
      </c>
      <c r="Q295" s="210"/>
      <c r="R295" s="211">
        <f>SUM(R296:R304)</f>
        <v>0</v>
      </c>
      <c r="S295" s="210"/>
      <c r="T295" s="212">
        <f>SUM(T296:T304)</f>
        <v>0</v>
      </c>
      <c r="U295" s="12"/>
      <c r="V295" s="12"/>
      <c r="W295" s="12"/>
      <c r="X295" s="12"/>
      <c r="Y295" s="12"/>
      <c r="Z295" s="12"/>
      <c r="AA295" s="12"/>
      <c r="AB295" s="12"/>
      <c r="AC295" s="12"/>
      <c r="AD295" s="12"/>
      <c r="AE295" s="12"/>
      <c r="AR295" s="213" t="s">
        <v>91</v>
      </c>
      <c r="AT295" s="214" t="s">
        <v>80</v>
      </c>
      <c r="AU295" s="214" t="s">
        <v>89</v>
      </c>
      <c r="AY295" s="213" t="s">
        <v>142</v>
      </c>
      <c r="BK295" s="215">
        <f>SUM(BK296:BK304)</f>
        <v>0</v>
      </c>
    </row>
    <row r="296" s="2" customFormat="1" ht="24" customHeight="1">
      <c r="A296" s="38"/>
      <c r="B296" s="39"/>
      <c r="C296" s="218" t="s">
        <v>547</v>
      </c>
      <c r="D296" s="218" t="s">
        <v>145</v>
      </c>
      <c r="E296" s="219" t="s">
        <v>548</v>
      </c>
      <c r="F296" s="220" t="s">
        <v>549</v>
      </c>
      <c r="G296" s="221" t="s">
        <v>148</v>
      </c>
      <c r="H296" s="222">
        <v>44</v>
      </c>
      <c r="I296" s="223"/>
      <c r="J296" s="224">
        <f>ROUND(I296*H296,2)</f>
        <v>0</v>
      </c>
      <c r="K296" s="220" t="s">
        <v>149</v>
      </c>
      <c r="L296" s="44"/>
      <c r="M296" s="225" t="s">
        <v>35</v>
      </c>
      <c r="N296" s="226" t="s">
        <v>52</v>
      </c>
      <c r="O296" s="84"/>
      <c r="P296" s="227">
        <f>O296*H296</f>
        <v>0</v>
      </c>
      <c r="Q296" s="227">
        <v>0</v>
      </c>
      <c r="R296" s="227">
        <f>Q296*H296</f>
        <v>0</v>
      </c>
      <c r="S296" s="227">
        <v>0</v>
      </c>
      <c r="T296" s="228">
        <f>S296*H296</f>
        <v>0</v>
      </c>
      <c r="U296" s="38"/>
      <c r="V296" s="38"/>
      <c r="W296" s="38"/>
      <c r="X296" s="38"/>
      <c r="Y296" s="38"/>
      <c r="Z296" s="38"/>
      <c r="AA296" s="38"/>
      <c r="AB296" s="38"/>
      <c r="AC296" s="38"/>
      <c r="AD296" s="38"/>
      <c r="AE296" s="38"/>
      <c r="AR296" s="229" t="s">
        <v>213</v>
      </c>
      <c r="AT296" s="229" t="s">
        <v>145</v>
      </c>
      <c r="AU296" s="229" t="s">
        <v>91</v>
      </c>
      <c r="AY296" s="16" t="s">
        <v>142</v>
      </c>
      <c r="BE296" s="230">
        <f>IF(N296="základní",J296,0)</f>
        <v>0</v>
      </c>
      <c r="BF296" s="230">
        <f>IF(N296="snížená",J296,0)</f>
        <v>0</v>
      </c>
      <c r="BG296" s="230">
        <f>IF(N296="zákl. přenesená",J296,0)</f>
        <v>0</v>
      </c>
      <c r="BH296" s="230">
        <f>IF(N296="sníž. přenesená",J296,0)</f>
        <v>0</v>
      </c>
      <c r="BI296" s="230">
        <f>IF(N296="nulová",J296,0)</f>
        <v>0</v>
      </c>
      <c r="BJ296" s="16" t="s">
        <v>89</v>
      </c>
      <c r="BK296" s="230">
        <f>ROUND(I296*H296,2)</f>
        <v>0</v>
      </c>
      <c r="BL296" s="16" t="s">
        <v>213</v>
      </c>
      <c r="BM296" s="229" t="s">
        <v>550</v>
      </c>
    </row>
    <row r="297" s="2" customFormat="1">
      <c r="A297" s="38"/>
      <c r="B297" s="39"/>
      <c r="C297" s="40"/>
      <c r="D297" s="233" t="s">
        <v>159</v>
      </c>
      <c r="E297" s="40"/>
      <c r="F297" s="243" t="s">
        <v>551</v>
      </c>
      <c r="G297" s="40"/>
      <c r="H297" s="40"/>
      <c r="I297" s="136"/>
      <c r="J297" s="40"/>
      <c r="K297" s="40"/>
      <c r="L297" s="44"/>
      <c r="M297" s="244"/>
      <c r="N297" s="245"/>
      <c r="O297" s="84"/>
      <c r="P297" s="84"/>
      <c r="Q297" s="84"/>
      <c r="R297" s="84"/>
      <c r="S297" s="84"/>
      <c r="T297" s="85"/>
      <c r="U297" s="38"/>
      <c r="V297" s="38"/>
      <c r="W297" s="38"/>
      <c r="X297" s="38"/>
      <c r="Y297" s="38"/>
      <c r="Z297" s="38"/>
      <c r="AA297" s="38"/>
      <c r="AB297" s="38"/>
      <c r="AC297" s="38"/>
      <c r="AD297" s="38"/>
      <c r="AE297" s="38"/>
      <c r="AT297" s="16" t="s">
        <v>159</v>
      </c>
      <c r="AU297" s="16" t="s">
        <v>91</v>
      </c>
    </row>
    <row r="298" s="13" customFormat="1">
      <c r="A298" s="13"/>
      <c r="B298" s="231"/>
      <c r="C298" s="232"/>
      <c r="D298" s="233" t="s">
        <v>152</v>
      </c>
      <c r="E298" s="234" t="s">
        <v>35</v>
      </c>
      <c r="F298" s="235" t="s">
        <v>552</v>
      </c>
      <c r="G298" s="232"/>
      <c r="H298" s="236">
        <v>44</v>
      </c>
      <c r="I298" s="237"/>
      <c r="J298" s="232"/>
      <c r="K298" s="232"/>
      <c r="L298" s="238"/>
      <c r="M298" s="239"/>
      <c r="N298" s="240"/>
      <c r="O298" s="240"/>
      <c r="P298" s="240"/>
      <c r="Q298" s="240"/>
      <c r="R298" s="240"/>
      <c r="S298" s="240"/>
      <c r="T298" s="241"/>
      <c r="U298" s="13"/>
      <c r="V298" s="13"/>
      <c r="W298" s="13"/>
      <c r="X298" s="13"/>
      <c r="Y298" s="13"/>
      <c r="Z298" s="13"/>
      <c r="AA298" s="13"/>
      <c r="AB298" s="13"/>
      <c r="AC298" s="13"/>
      <c r="AD298" s="13"/>
      <c r="AE298" s="13"/>
      <c r="AT298" s="242" t="s">
        <v>152</v>
      </c>
      <c r="AU298" s="242" t="s">
        <v>91</v>
      </c>
      <c r="AV298" s="13" t="s">
        <v>91</v>
      </c>
      <c r="AW298" s="13" t="s">
        <v>41</v>
      </c>
      <c r="AX298" s="13" t="s">
        <v>81</v>
      </c>
      <c r="AY298" s="242" t="s">
        <v>142</v>
      </c>
    </row>
    <row r="299" s="2" customFormat="1" ht="36" customHeight="1">
      <c r="A299" s="38"/>
      <c r="B299" s="39"/>
      <c r="C299" s="246" t="s">
        <v>553</v>
      </c>
      <c r="D299" s="246" t="s">
        <v>197</v>
      </c>
      <c r="E299" s="247" t="s">
        <v>554</v>
      </c>
      <c r="F299" s="248" t="s">
        <v>555</v>
      </c>
      <c r="G299" s="249" t="s">
        <v>194</v>
      </c>
      <c r="H299" s="250">
        <v>22</v>
      </c>
      <c r="I299" s="251"/>
      <c r="J299" s="252">
        <f>ROUND(I299*H299,2)</f>
        <v>0</v>
      </c>
      <c r="K299" s="248" t="s">
        <v>35</v>
      </c>
      <c r="L299" s="253"/>
      <c r="M299" s="254" t="s">
        <v>35</v>
      </c>
      <c r="N299" s="255" t="s">
        <v>52</v>
      </c>
      <c r="O299" s="84"/>
      <c r="P299" s="227">
        <f>O299*H299</f>
        <v>0</v>
      </c>
      <c r="Q299" s="227">
        <v>0</v>
      </c>
      <c r="R299" s="227">
        <f>Q299*H299</f>
        <v>0</v>
      </c>
      <c r="S299" s="227">
        <v>0</v>
      </c>
      <c r="T299" s="228">
        <f>S299*H299</f>
        <v>0</v>
      </c>
      <c r="U299" s="38"/>
      <c r="V299" s="38"/>
      <c r="W299" s="38"/>
      <c r="X299" s="38"/>
      <c r="Y299" s="38"/>
      <c r="Z299" s="38"/>
      <c r="AA299" s="38"/>
      <c r="AB299" s="38"/>
      <c r="AC299" s="38"/>
      <c r="AD299" s="38"/>
      <c r="AE299" s="38"/>
      <c r="AR299" s="229" t="s">
        <v>312</v>
      </c>
      <c r="AT299" s="229" t="s">
        <v>197</v>
      </c>
      <c r="AU299" s="229" t="s">
        <v>91</v>
      </c>
      <c r="AY299" s="16" t="s">
        <v>142</v>
      </c>
      <c r="BE299" s="230">
        <f>IF(N299="základní",J299,0)</f>
        <v>0</v>
      </c>
      <c r="BF299" s="230">
        <f>IF(N299="snížená",J299,0)</f>
        <v>0</v>
      </c>
      <c r="BG299" s="230">
        <f>IF(N299="zákl. přenesená",J299,0)</f>
        <v>0</v>
      </c>
      <c r="BH299" s="230">
        <f>IF(N299="sníž. přenesená",J299,0)</f>
        <v>0</v>
      </c>
      <c r="BI299" s="230">
        <f>IF(N299="nulová",J299,0)</f>
        <v>0</v>
      </c>
      <c r="BJ299" s="16" t="s">
        <v>89</v>
      </c>
      <c r="BK299" s="230">
        <f>ROUND(I299*H299,2)</f>
        <v>0</v>
      </c>
      <c r="BL299" s="16" t="s">
        <v>213</v>
      </c>
      <c r="BM299" s="229" t="s">
        <v>556</v>
      </c>
    </row>
    <row r="300" s="13" customFormat="1">
      <c r="A300" s="13"/>
      <c r="B300" s="231"/>
      <c r="C300" s="232"/>
      <c r="D300" s="233" t="s">
        <v>152</v>
      </c>
      <c r="E300" s="234" t="s">
        <v>35</v>
      </c>
      <c r="F300" s="235" t="s">
        <v>557</v>
      </c>
      <c r="G300" s="232"/>
      <c r="H300" s="236">
        <v>22</v>
      </c>
      <c r="I300" s="237"/>
      <c r="J300" s="232"/>
      <c r="K300" s="232"/>
      <c r="L300" s="238"/>
      <c r="M300" s="239"/>
      <c r="N300" s="240"/>
      <c r="O300" s="240"/>
      <c r="P300" s="240"/>
      <c r="Q300" s="240"/>
      <c r="R300" s="240"/>
      <c r="S300" s="240"/>
      <c r="T300" s="241"/>
      <c r="U300" s="13"/>
      <c r="V300" s="13"/>
      <c r="W300" s="13"/>
      <c r="X300" s="13"/>
      <c r="Y300" s="13"/>
      <c r="Z300" s="13"/>
      <c r="AA300" s="13"/>
      <c r="AB300" s="13"/>
      <c r="AC300" s="13"/>
      <c r="AD300" s="13"/>
      <c r="AE300" s="13"/>
      <c r="AT300" s="242" t="s">
        <v>152</v>
      </c>
      <c r="AU300" s="242" t="s">
        <v>91</v>
      </c>
      <c r="AV300" s="13" t="s">
        <v>91</v>
      </c>
      <c r="AW300" s="13" t="s">
        <v>41</v>
      </c>
      <c r="AX300" s="13" t="s">
        <v>81</v>
      </c>
      <c r="AY300" s="242" t="s">
        <v>142</v>
      </c>
    </row>
    <row r="301" s="2" customFormat="1" ht="36" customHeight="1">
      <c r="A301" s="38"/>
      <c r="B301" s="39"/>
      <c r="C301" s="246" t="s">
        <v>558</v>
      </c>
      <c r="D301" s="246" t="s">
        <v>197</v>
      </c>
      <c r="E301" s="247" t="s">
        <v>559</v>
      </c>
      <c r="F301" s="248" t="s">
        <v>560</v>
      </c>
      <c r="G301" s="249" t="s">
        <v>194</v>
      </c>
      <c r="H301" s="250">
        <v>22</v>
      </c>
      <c r="I301" s="251"/>
      <c r="J301" s="252">
        <f>ROUND(I301*H301,2)</f>
        <v>0</v>
      </c>
      <c r="K301" s="248" t="s">
        <v>35</v>
      </c>
      <c r="L301" s="253"/>
      <c r="M301" s="254" t="s">
        <v>35</v>
      </c>
      <c r="N301" s="255" t="s">
        <v>52</v>
      </c>
      <c r="O301" s="84"/>
      <c r="P301" s="227">
        <f>O301*H301</f>
        <v>0</v>
      </c>
      <c r="Q301" s="227">
        <v>0</v>
      </c>
      <c r="R301" s="227">
        <f>Q301*H301</f>
        <v>0</v>
      </c>
      <c r="S301" s="227">
        <v>0</v>
      </c>
      <c r="T301" s="228">
        <f>S301*H301</f>
        <v>0</v>
      </c>
      <c r="U301" s="38"/>
      <c r="V301" s="38"/>
      <c r="W301" s="38"/>
      <c r="X301" s="38"/>
      <c r="Y301" s="38"/>
      <c r="Z301" s="38"/>
      <c r="AA301" s="38"/>
      <c r="AB301" s="38"/>
      <c r="AC301" s="38"/>
      <c r="AD301" s="38"/>
      <c r="AE301" s="38"/>
      <c r="AR301" s="229" t="s">
        <v>312</v>
      </c>
      <c r="AT301" s="229" t="s">
        <v>197</v>
      </c>
      <c r="AU301" s="229" t="s">
        <v>91</v>
      </c>
      <c r="AY301" s="16" t="s">
        <v>142</v>
      </c>
      <c r="BE301" s="230">
        <f>IF(N301="základní",J301,0)</f>
        <v>0</v>
      </c>
      <c r="BF301" s="230">
        <f>IF(N301="snížená",J301,0)</f>
        <v>0</v>
      </c>
      <c r="BG301" s="230">
        <f>IF(N301="zákl. přenesená",J301,0)</f>
        <v>0</v>
      </c>
      <c r="BH301" s="230">
        <f>IF(N301="sníž. přenesená",J301,0)</f>
        <v>0</v>
      </c>
      <c r="BI301" s="230">
        <f>IF(N301="nulová",J301,0)</f>
        <v>0</v>
      </c>
      <c r="BJ301" s="16" t="s">
        <v>89</v>
      </c>
      <c r="BK301" s="230">
        <f>ROUND(I301*H301,2)</f>
        <v>0</v>
      </c>
      <c r="BL301" s="16" t="s">
        <v>213</v>
      </c>
      <c r="BM301" s="229" t="s">
        <v>561</v>
      </c>
    </row>
    <row r="302" s="13" customFormat="1">
      <c r="A302" s="13"/>
      <c r="B302" s="231"/>
      <c r="C302" s="232"/>
      <c r="D302" s="233" t="s">
        <v>152</v>
      </c>
      <c r="E302" s="234" t="s">
        <v>35</v>
      </c>
      <c r="F302" s="235" t="s">
        <v>557</v>
      </c>
      <c r="G302" s="232"/>
      <c r="H302" s="236">
        <v>22</v>
      </c>
      <c r="I302" s="237"/>
      <c r="J302" s="232"/>
      <c r="K302" s="232"/>
      <c r="L302" s="238"/>
      <c r="M302" s="239"/>
      <c r="N302" s="240"/>
      <c r="O302" s="240"/>
      <c r="P302" s="240"/>
      <c r="Q302" s="240"/>
      <c r="R302" s="240"/>
      <c r="S302" s="240"/>
      <c r="T302" s="241"/>
      <c r="U302" s="13"/>
      <c r="V302" s="13"/>
      <c r="W302" s="13"/>
      <c r="X302" s="13"/>
      <c r="Y302" s="13"/>
      <c r="Z302" s="13"/>
      <c r="AA302" s="13"/>
      <c r="AB302" s="13"/>
      <c r="AC302" s="13"/>
      <c r="AD302" s="13"/>
      <c r="AE302" s="13"/>
      <c r="AT302" s="242" t="s">
        <v>152</v>
      </c>
      <c r="AU302" s="242" t="s">
        <v>91</v>
      </c>
      <c r="AV302" s="13" t="s">
        <v>91</v>
      </c>
      <c r="AW302" s="13" t="s">
        <v>41</v>
      </c>
      <c r="AX302" s="13" t="s">
        <v>81</v>
      </c>
      <c r="AY302" s="242" t="s">
        <v>142</v>
      </c>
    </row>
    <row r="303" s="2" customFormat="1" ht="36" customHeight="1">
      <c r="A303" s="38"/>
      <c r="B303" s="39"/>
      <c r="C303" s="218" t="s">
        <v>562</v>
      </c>
      <c r="D303" s="218" t="s">
        <v>145</v>
      </c>
      <c r="E303" s="219" t="s">
        <v>563</v>
      </c>
      <c r="F303" s="220" t="s">
        <v>564</v>
      </c>
      <c r="G303" s="221" t="s">
        <v>317</v>
      </c>
      <c r="H303" s="256"/>
      <c r="I303" s="223"/>
      <c r="J303" s="224">
        <f>ROUND(I303*H303,2)</f>
        <v>0</v>
      </c>
      <c r="K303" s="220" t="s">
        <v>149</v>
      </c>
      <c r="L303" s="44"/>
      <c r="M303" s="225" t="s">
        <v>35</v>
      </c>
      <c r="N303" s="226" t="s">
        <v>52</v>
      </c>
      <c r="O303" s="84"/>
      <c r="P303" s="227">
        <f>O303*H303</f>
        <v>0</v>
      </c>
      <c r="Q303" s="227">
        <v>0</v>
      </c>
      <c r="R303" s="227">
        <f>Q303*H303</f>
        <v>0</v>
      </c>
      <c r="S303" s="227">
        <v>0</v>
      </c>
      <c r="T303" s="228">
        <f>S303*H303</f>
        <v>0</v>
      </c>
      <c r="U303" s="38"/>
      <c r="V303" s="38"/>
      <c r="W303" s="38"/>
      <c r="X303" s="38"/>
      <c r="Y303" s="38"/>
      <c r="Z303" s="38"/>
      <c r="AA303" s="38"/>
      <c r="AB303" s="38"/>
      <c r="AC303" s="38"/>
      <c r="AD303" s="38"/>
      <c r="AE303" s="38"/>
      <c r="AR303" s="229" t="s">
        <v>213</v>
      </c>
      <c r="AT303" s="229" t="s">
        <v>145</v>
      </c>
      <c r="AU303" s="229" t="s">
        <v>91</v>
      </c>
      <c r="AY303" s="16" t="s">
        <v>142</v>
      </c>
      <c r="BE303" s="230">
        <f>IF(N303="základní",J303,0)</f>
        <v>0</v>
      </c>
      <c r="BF303" s="230">
        <f>IF(N303="snížená",J303,0)</f>
        <v>0</v>
      </c>
      <c r="BG303" s="230">
        <f>IF(N303="zákl. přenesená",J303,0)</f>
        <v>0</v>
      </c>
      <c r="BH303" s="230">
        <f>IF(N303="sníž. přenesená",J303,0)</f>
        <v>0</v>
      </c>
      <c r="BI303" s="230">
        <f>IF(N303="nulová",J303,0)</f>
        <v>0</v>
      </c>
      <c r="BJ303" s="16" t="s">
        <v>89</v>
      </c>
      <c r="BK303" s="230">
        <f>ROUND(I303*H303,2)</f>
        <v>0</v>
      </c>
      <c r="BL303" s="16" t="s">
        <v>213</v>
      </c>
      <c r="BM303" s="229" t="s">
        <v>565</v>
      </c>
    </row>
    <row r="304" s="2" customFormat="1">
      <c r="A304" s="38"/>
      <c r="B304" s="39"/>
      <c r="C304" s="40"/>
      <c r="D304" s="233" t="s">
        <v>159</v>
      </c>
      <c r="E304" s="40"/>
      <c r="F304" s="243" t="s">
        <v>413</v>
      </c>
      <c r="G304" s="40"/>
      <c r="H304" s="40"/>
      <c r="I304" s="136"/>
      <c r="J304" s="40"/>
      <c r="K304" s="40"/>
      <c r="L304" s="44"/>
      <c r="M304" s="244"/>
      <c r="N304" s="245"/>
      <c r="O304" s="84"/>
      <c r="P304" s="84"/>
      <c r="Q304" s="84"/>
      <c r="R304" s="84"/>
      <c r="S304" s="84"/>
      <c r="T304" s="85"/>
      <c r="U304" s="38"/>
      <c r="V304" s="38"/>
      <c r="W304" s="38"/>
      <c r="X304" s="38"/>
      <c r="Y304" s="38"/>
      <c r="Z304" s="38"/>
      <c r="AA304" s="38"/>
      <c r="AB304" s="38"/>
      <c r="AC304" s="38"/>
      <c r="AD304" s="38"/>
      <c r="AE304" s="38"/>
      <c r="AT304" s="16" t="s">
        <v>159</v>
      </c>
      <c r="AU304" s="16" t="s">
        <v>91</v>
      </c>
    </row>
    <row r="305" s="12" customFormat="1" ht="25.92" customHeight="1">
      <c r="A305" s="12"/>
      <c r="B305" s="202"/>
      <c r="C305" s="203"/>
      <c r="D305" s="204" t="s">
        <v>80</v>
      </c>
      <c r="E305" s="205" t="s">
        <v>566</v>
      </c>
      <c r="F305" s="205" t="s">
        <v>567</v>
      </c>
      <c r="G305" s="203"/>
      <c r="H305" s="203"/>
      <c r="I305" s="206"/>
      <c r="J305" s="207">
        <f>BK305</f>
        <v>0</v>
      </c>
      <c r="K305" s="203"/>
      <c r="L305" s="208"/>
      <c r="M305" s="209"/>
      <c r="N305" s="210"/>
      <c r="O305" s="210"/>
      <c r="P305" s="211">
        <f>SUM(P306:P313)</f>
        <v>0</v>
      </c>
      <c r="Q305" s="210"/>
      <c r="R305" s="211">
        <f>SUM(R306:R313)</f>
        <v>0</v>
      </c>
      <c r="S305" s="210"/>
      <c r="T305" s="212">
        <f>SUM(T306:T313)</f>
        <v>0</v>
      </c>
      <c r="U305" s="12"/>
      <c r="V305" s="12"/>
      <c r="W305" s="12"/>
      <c r="X305" s="12"/>
      <c r="Y305" s="12"/>
      <c r="Z305" s="12"/>
      <c r="AA305" s="12"/>
      <c r="AB305" s="12"/>
      <c r="AC305" s="12"/>
      <c r="AD305" s="12"/>
      <c r="AE305" s="12"/>
      <c r="AR305" s="213" t="s">
        <v>150</v>
      </c>
      <c r="AT305" s="214" t="s">
        <v>80</v>
      </c>
      <c r="AU305" s="214" t="s">
        <v>81</v>
      </c>
      <c r="AY305" s="213" t="s">
        <v>142</v>
      </c>
      <c r="BK305" s="215">
        <f>SUM(BK306:BK313)</f>
        <v>0</v>
      </c>
    </row>
    <row r="306" s="2" customFormat="1" ht="24" customHeight="1">
      <c r="A306" s="38"/>
      <c r="B306" s="39"/>
      <c r="C306" s="218" t="s">
        <v>568</v>
      </c>
      <c r="D306" s="218" t="s">
        <v>145</v>
      </c>
      <c r="E306" s="219" t="s">
        <v>569</v>
      </c>
      <c r="F306" s="220" t="s">
        <v>570</v>
      </c>
      <c r="G306" s="221" t="s">
        <v>571</v>
      </c>
      <c r="H306" s="222">
        <v>68</v>
      </c>
      <c r="I306" s="223"/>
      <c r="J306" s="224">
        <f>ROUND(I306*H306,2)</f>
        <v>0</v>
      </c>
      <c r="K306" s="220" t="s">
        <v>149</v>
      </c>
      <c r="L306" s="44"/>
      <c r="M306" s="225" t="s">
        <v>35</v>
      </c>
      <c r="N306" s="226" t="s">
        <v>52</v>
      </c>
      <c r="O306" s="84"/>
      <c r="P306" s="227">
        <f>O306*H306</f>
        <v>0</v>
      </c>
      <c r="Q306" s="227">
        <v>0</v>
      </c>
      <c r="R306" s="227">
        <f>Q306*H306</f>
        <v>0</v>
      </c>
      <c r="S306" s="227">
        <v>0</v>
      </c>
      <c r="T306" s="228">
        <f>S306*H306</f>
        <v>0</v>
      </c>
      <c r="U306" s="38"/>
      <c r="V306" s="38"/>
      <c r="W306" s="38"/>
      <c r="X306" s="38"/>
      <c r="Y306" s="38"/>
      <c r="Z306" s="38"/>
      <c r="AA306" s="38"/>
      <c r="AB306" s="38"/>
      <c r="AC306" s="38"/>
      <c r="AD306" s="38"/>
      <c r="AE306" s="38"/>
      <c r="AR306" s="229" t="s">
        <v>572</v>
      </c>
      <c r="AT306" s="229" t="s">
        <v>145</v>
      </c>
      <c r="AU306" s="229" t="s">
        <v>89</v>
      </c>
      <c r="AY306" s="16" t="s">
        <v>142</v>
      </c>
      <c r="BE306" s="230">
        <f>IF(N306="základní",J306,0)</f>
        <v>0</v>
      </c>
      <c r="BF306" s="230">
        <f>IF(N306="snížená",J306,0)</f>
        <v>0</v>
      </c>
      <c r="BG306" s="230">
        <f>IF(N306="zákl. přenesená",J306,0)</f>
        <v>0</v>
      </c>
      <c r="BH306" s="230">
        <f>IF(N306="sníž. přenesená",J306,0)</f>
        <v>0</v>
      </c>
      <c r="BI306" s="230">
        <f>IF(N306="nulová",J306,0)</f>
        <v>0</v>
      </c>
      <c r="BJ306" s="16" t="s">
        <v>89</v>
      </c>
      <c r="BK306" s="230">
        <f>ROUND(I306*H306,2)</f>
        <v>0</v>
      </c>
      <c r="BL306" s="16" t="s">
        <v>572</v>
      </c>
      <c r="BM306" s="229" t="s">
        <v>573</v>
      </c>
    </row>
    <row r="307" s="13" customFormat="1">
      <c r="A307" s="13"/>
      <c r="B307" s="231"/>
      <c r="C307" s="232"/>
      <c r="D307" s="233" t="s">
        <v>152</v>
      </c>
      <c r="E307" s="234" t="s">
        <v>35</v>
      </c>
      <c r="F307" s="235" t="s">
        <v>574</v>
      </c>
      <c r="G307" s="232"/>
      <c r="H307" s="236">
        <v>68</v>
      </c>
      <c r="I307" s="237"/>
      <c r="J307" s="232"/>
      <c r="K307" s="232"/>
      <c r="L307" s="238"/>
      <c r="M307" s="239"/>
      <c r="N307" s="240"/>
      <c r="O307" s="240"/>
      <c r="P307" s="240"/>
      <c r="Q307" s="240"/>
      <c r="R307" s="240"/>
      <c r="S307" s="240"/>
      <c r="T307" s="241"/>
      <c r="U307" s="13"/>
      <c r="V307" s="13"/>
      <c r="W307" s="13"/>
      <c r="X307" s="13"/>
      <c r="Y307" s="13"/>
      <c r="Z307" s="13"/>
      <c r="AA307" s="13"/>
      <c r="AB307" s="13"/>
      <c r="AC307" s="13"/>
      <c r="AD307" s="13"/>
      <c r="AE307" s="13"/>
      <c r="AT307" s="242" t="s">
        <v>152</v>
      </c>
      <c r="AU307" s="242" t="s">
        <v>89</v>
      </c>
      <c r="AV307" s="13" t="s">
        <v>91</v>
      </c>
      <c r="AW307" s="13" t="s">
        <v>41</v>
      </c>
      <c r="AX307" s="13" t="s">
        <v>81</v>
      </c>
      <c r="AY307" s="242" t="s">
        <v>142</v>
      </c>
    </row>
    <row r="308" s="2" customFormat="1" ht="24" customHeight="1">
      <c r="A308" s="38"/>
      <c r="B308" s="39"/>
      <c r="C308" s="218" t="s">
        <v>575</v>
      </c>
      <c r="D308" s="218" t="s">
        <v>145</v>
      </c>
      <c r="E308" s="219" t="s">
        <v>576</v>
      </c>
      <c r="F308" s="220" t="s">
        <v>577</v>
      </c>
      <c r="G308" s="221" t="s">
        <v>571</v>
      </c>
      <c r="H308" s="222">
        <v>5.5</v>
      </c>
      <c r="I308" s="223"/>
      <c r="J308" s="224">
        <f>ROUND(I308*H308,2)</f>
        <v>0</v>
      </c>
      <c r="K308" s="220" t="s">
        <v>149</v>
      </c>
      <c r="L308" s="44"/>
      <c r="M308" s="225" t="s">
        <v>35</v>
      </c>
      <c r="N308" s="226" t="s">
        <v>52</v>
      </c>
      <c r="O308" s="84"/>
      <c r="P308" s="227">
        <f>O308*H308</f>
        <v>0</v>
      </c>
      <c r="Q308" s="227">
        <v>0</v>
      </c>
      <c r="R308" s="227">
        <f>Q308*H308</f>
        <v>0</v>
      </c>
      <c r="S308" s="227">
        <v>0</v>
      </c>
      <c r="T308" s="228">
        <f>S308*H308</f>
        <v>0</v>
      </c>
      <c r="U308" s="38"/>
      <c r="V308" s="38"/>
      <c r="W308" s="38"/>
      <c r="X308" s="38"/>
      <c r="Y308" s="38"/>
      <c r="Z308" s="38"/>
      <c r="AA308" s="38"/>
      <c r="AB308" s="38"/>
      <c r="AC308" s="38"/>
      <c r="AD308" s="38"/>
      <c r="AE308" s="38"/>
      <c r="AR308" s="229" t="s">
        <v>572</v>
      </c>
      <c r="AT308" s="229" t="s">
        <v>145</v>
      </c>
      <c r="AU308" s="229" t="s">
        <v>89</v>
      </c>
      <c r="AY308" s="16" t="s">
        <v>142</v>
      </c>
      <c r="BE308" s="230">
        <f>IF(N308="základní",J308,0)</f>
        <v>0</v>
      </c>
      <c r="BF308" s="230">
        <f>IF(N308="snížená",J308,0)</f>
        <v>0</v>
      </c>
      <c r="BG308" s="230">
        <f>IF(N308="zákl. přenesená",J308,0)</f>
        <v>0</v>
      </c>
      <c r="BH308" s="230">
        <f>IF(N308="sníž. přenesená",J308,0)</f>
        <v>0</v>
      </c>
      <c r="BI308" s="230">
        <f>IF(N308="nulová",J308,0)</f>
        <v>0</v>
      </c>
      <c r="BJ308" s="16" t="s">
        <v>89</v>
      </c>
      <c r="BK308" s="230">
        <f>ROUND(I308*H308,2)</f>
        <v>0</v>
      </c>
      <c r="BL308" s="16" t="s">
        <v>572</v>
      </c>
      <c r="BM308" s="229" t="s">
        <v>578</v>
      </c>
    </row>
    <row r="309" s="13" customFormat="1">
      <c r="A309" s="13"/>
      <c r="B309" s="231"/>
      <c r="C309" s="232"/>
      <c r="D309" s="233" t="s">
        <v>152</v>
      </c>
      <c r="E309" s="234" t="s">
        <v>35</v>
      </c>
      <c r="F309" s="235" t="s">
        <v>579</v>
      </c>
      <c r="G309" s="232"/>
      <c r="H309" s="236">
        <v>5.5</v>
      </c>
      <c r="I309" s="237"/>
      <c r="J309" s="232"/>
      <c r="K309" s="232"/>
      <c r="L309" s="238"/>
      <c r="M309" s="239"/>
      <c r="N309" s="240"/>
      <c r="O309" s="240"/>
      <c r="P309" s="240"/>
      <c r="Q309" s="240"/>
      <c r="R309" s="240"/>
      <c r="S309" s="240"/>
      <c r="T309" s="241"/>
      <c r="U309" s="13"/>
      <c r="V309" s="13"/>
      <c r="W309" s="13"/>
      <c r="X309" s="13"/>
      <c r="Y309" s="13"/>
      <c r="Z309" s="13"/>
      <c r="AA309" s="13"/>
      <c r="AB309" s="13"/>
      <c r="AC309" s="13"/>
      <c r="AD309" s="13"/>
      <c r="AE309" s="13"/>
      <c r="AT309" s="242" t="s">
        <v>152</v>
      </c>
      <c r="AU309" s="242" t="s">
        <v>89</v>
      </c>
      <c r="AV309" s="13" t="s">
        <v>91</v>
      </c>
      <c r="AW309" s="13" t="s">
        <v>41</v>
      </c>
      <c r="AX309" s="13" t="s">
        <v>81</v>
      </c>
      <c r="AY309" s="242" t="s">
        <v>142</v>
      </c>
    </row>
    <row r="310" s="2" customFormat="1" ht="24" customHeight="1">
      <c r="A310" s="38"/>
      <c r="B310" s="39"/>
      <c r="C310" s="218" t="s">
        <v>580</v>
      </c>
      <c r="D310" s="218" t="s">
        <v>145</v>
      </c>
      <c r="E310" s="219" t="s">
        <v>581</v>
      </c>
      <c r="F310" s="220" t="s">
        <v>582</v>
      </c>
      <c r="G310" s="221" t="s">
        <v>571</v>
      </c>
      <c r="H310" s="222">
        <v>5</v>
      </c>
      <c r="I310" s="223"/>
      <c r="J310" s="224">
        <f>ROUND(I310*H310,2)</f>
        <v>0</v>
      </c>
      <c r="K310" s="220" t="s">
        <v>149</v>
      </c>
      <c r="L310" s="44"/>
      <c r="M310" s="225" t="s">
        <v>35</v>
      </c>
      <c r="N310" s="226" t="s">
        <v>52</v>
      </c>
      <c r="O310" s="84"/>
      <c r="P310" s="227">
        <f>O310*H310</f>
        <v>0</v>
      </c>
      <c r="Q310" s="227">
        <v>0</v>
      </c>
      <c r="R310" s="227">
        <f>Q310*H310</f>
        <v>0</v>
      </c>
      <c r="S310" s="227">
        <v>0</v>
      </c>
      <c r="T310" s="228">
        <f>S310*H310</f>
        <v>0</v>
      </c>
      <c r="U310" s="38"/>
      <c r="V310" s="38"/>
      <c r="W310" s="38"/>
      <c r="X310" s="38"/>
      <c r="Y310" s="38"/>
      <c r="Z310" s="38"/>
      <c r="AA310" s="38"/>
      <c r="AB310" s="38"/>
      <c r="AC310" s="38"/>
      <c r="AD310" s="38"/>
      <c r="AE310" s="38"/>
      <c r="AR310" s="229" t="s">
        <v>572</v>
      </c>
      <c r="AT310" s="229" t="s">
        <v>145</v>
      </c>
      <c r="AU310" s="229" t="s">
        <v>89</v>
      </c>
      <c r="AY310" s="16" t="s">
        <v>142</v>
      </c>
      <c r="BE310" s="230">
        <f>IF(N310="základní",J310,0)</f>
        <v>0</v>
      </c>
      <c r="BF310" s="230">
        <f>IF(N310="snížená",J310,0)</f>
        <v>0</v>
      </c>
      <c r="BG310" s="230">
        <f>IF(N310="zákl. přenesená",J310,0)</f>
        <v>0</v>
      </c>
      <c r="BH310" s="230">
        <f>IF(N310="sníž. přenesená",J310,0)</f>
        <v>0</v>
      </c>
      <c r="BI310" s="230">
        <f>IF(N310="nulová",J310,0)</f>
        <v>0</v>
      </c>
      <c r="BJ310" s="16" t="s">
        <v>89</v>
      </c>
      <c r="BK310" s="230">
        <f>ROUND(I310*H310,2)</f>
        <v>0</v>
      </c>
      <c r="BL310" s="16" t="s">
        <v>572</v>
      </c>
      <c r="BM310" s="229" t="s">
        <v>583</v>
      </c>
    </row>
    <row r="311" s="13" customFormat="1">
      <c r="A311" s="13"/>
      <c r="B311" s="231"/>
      <c r="C311" s="232"/>
      <c r="D311" s="233" t="s">
        <v>152</v>
      </c>
      <c r="E311" s="234" t="s">
        <v>35</v>
      </c>
      <c r="F311" s="235" t="s">
        <v>584</v>
      </c>
      <c r="G311" s="232"/>
      <c r="H311" s="236">
        <v>5</v>
      </c>
      <c r="I311" s="237"/>
      <c r="J311" s="232"/>
      <c r="K311" s="232"/>
      <c r="L311" s="238"/>
      <c r="M311" s="239"/>
      <c r="N311" s="240"/>
      <c r="O311" s="240"/>
      <c r="P311" s="240"/>
      <c r="Q311" s="240"/>
      <c r="R311" s="240"/>
      <c r="S311" s="240"/>
      <c r="T311" s="241"/>
      <c r="U311" s="13"/>
      <c r="V311" s="13"/>
      <c r="W311" s="13"/>
      <c r="X311" s="13"/>
      <c r="Y311" s="13"/>
      <c r="Z311" s="13"/>
      <c r="AA311" s="13"/>
      <c r="AB311" s="13"/>
      <c r="AC311" s="13"/>
      <c r="AD311" s="13"/>
      <c r="AE311" s="13"/>
      <c r="AT311" s="242" t="s">
        <v>152</v>
      </c>
      <c r="AU311" s="242" t="s">
        <v>89</v>
      </c>
      <c r="AV311" s="13" t="s">
        <v>91</v>
      </c>
      <c r="AW311" s="13" t="s">
        <v>41</v>
      </c>
      <c r="AX311" s="13" t="s">
        <v>81</v>
      </c>
      <c r="AY311" s="242" t="s">
        <v>142</v>
      </c>
    </row>
    <row r="312" s="2" customFormat="1" ht="24" customHeight="1">
      <c r="A312" s="38"/>
      <c r="B312" s="39"/>
      <c r="C312" s="218" t="s">
        <v>585</v>
      </c>
      <c r="D312" s="218" t="s">
        <v>145</v>
      </c>
      <c r="E312" s="219" t="s">
        <v>586</v>
      </c>
      <c r="F312" s="220" t="s">
        <v>587</v>
      </c>
      <c r="G312" s="221" t="s">
        <v>571</v>
      </c>
      <c r="H312" s="222">
        <v>34</v>
      </c>
      <c r="I312" s="223"/>
      <c r="J312" s="224">
        <f>ROUND(I312*H312,2)</f>
        <v>0</v>
      </c>
      <c r="K312" s="220" t="s">
        <v>149</v>
      </c>
      <c r="L312" s="44"/>
      <c r="M312" s="225" t="s">
        <v>35</v>
      </c>
      <c r="N312" s="226" t="s">
        <v>52</v>
      </c>
      <c r="O312" s="84"/>
      <c r="P312" s="227">
        <f>O312*H312</f>
        <v>0</v>
      </c>
      <c r="Q312" s="227">
        <v>0</v>
      </c>
      <c r="R312" s="227">
        <f>Q312*H312</f>
        <v>0</v>
      </c>
      <c r="S312" s="227">
        <v>0</v>
      </c>
      <c r="T312" s="228">
        <f>S312*H312</f>
        <v>0</v>
      </c>
      <c r="U312" s="38"/>
      <c r="V312" s="38"/>
      <c r="W312" s="38"/>
      <c r="X312" s="38"/>
      <c r="Y312" s="38"/>
      <c r="Z312" s="38"/>
      <c r="AA312" s="38"/>
      <c r="AB312" s="38"/>
      <c r="AC312" s="38"/>
      <c r="AD312" s="38"/>
      <c r="AE312" s="38"/>
      <c r="AR312" s="229" t="s">
        <v>572</v>
      </c>
      <c r="AT312" s="229" t="s">
        <v>145</v>
      </c>
      <c r="AU312" s="229" t="s">
        <v>89</v>
      </c>
      <c r="AY312" s="16" t="s">
        <v>142</v>
      </c>
      <c r="BE312" s="230">
        <f>IF(N312="základní",J312,0)</f>
        <v>0</v>
      </c>
      <c r="BF312" s="230">
        <f>IF(N312="snížená",J312,0)</f>
        <v>0</v>
      </c>
      <c r="BG312" s="230">
        <f>IF(N312="zákl. přenesená",J312,0)</f>
        <v>0</v>
      </c>
      <c r="BH312" s="230">
        <f>IF(N312="sníž. přenesená",J312,0)</f>
        <v>0</v>
      </c>
      <c r="BI312" s="230">
        <f>IF(N312="nulová",J312,0)</f>
        <v>0</v>
      </c>
      <c r="BJ312" s="16" t="s">
        <v>89</v>
      </c>
      <c r="BK312" s="230">
        <f>ROUND(I312*H312,2)</f>
        <v>0</v>
      </c>
      <c r="BL312" s="16" t="s">
        <v>572</v>
      </c>
      <c r="BM312" s="229" t="s">
        <v>588</v>
      </c>
    </row>
    <row r="313" s="13" customFormat="1">
      <c r="A313" s="13"/>
      <c r="B313" s="231"/>
      <c r="C313" s="232"/>
      <c r="D313" s="233" t="s">
        <v>152</v>
      </c>
      <c r="E313" s="234" t="s">
        <v>35</v>
      </c>
      <c r="F313" s="235" t="s">
        <v>589</v>
      </c>
      <c r="G313" s="232"/>
      <c r="H313" s="236">
        <v>34</v>
      </c>
      <c r="I313" s="237"/>
      <c r="J313" s="232"/>
      <c r="K313" s="232"/>
      <c r="L313" s="238"/>
      <c r="M313" s="239"/>
      <c r="N313" s="240"/>
      <c r="O313" s="240"/>
      <c r="P313" s="240"/>
      <c r="Q313" s="240"/>
      <c r="R313" s="240"/>
      <c r="S313" s="240"/>
      <c r="T313" s="241"/>
      <c r="U313" s="13"/>
      <c r="V313" s="13"/>
      <c r="W313" s="13"/>
      <c r="X313" s="13"/>
      <c r="Y313" s="13"/>
      <c r="Z313" s="13"/>
      <c r="AA313" s="13"/>
      <c r="AB313" s="13"/>
      <c r="AC313" s="13"/>
      <c r="AD313" s="13"/>
      <c r="AE313" s="13"/>
      <c r="AT313" s="242" t="s">
        <v>152</v>
      </c>
      <c r="AU313" s="242" t="s">
        <v>89</v>
      </c>
      <c r="AV313" s="13" t="s">
        <v>91</v>
      </c>
      <c r="AW313" s="13" t="s">
        <v>41</v>
      </c>
      <c r="AX313" s="13" t="s">
        <v>81</v>
      </c>
      <c r="AY313" s="242" t="s">
        <v>142</v>
      </c>
    </row>
    <row r="314" s="12" customFormat="1" ht="25.92" customHeight="1">
      <c r="A314" s="12"/>
      <c r="B314" s="202"/>
      <c r="C314" s="203"/>
      <c r="D314" s="204" t="s">
        <v>80</v>
      </c>
      <c r="E314" s="205" t="s">
        <v>590</v>
      </c>
      <c r="F314" s="205" t="s">
        <v>590</v>
      </c>
      <c r="G314" s="203"/>
      <c r="H314" s="203"/>
      <c r="I314" s="206"/>
      <c r="J314" s="207">
        <f>BK314</f>
        <v>0</v>
      </c>
      <c r="K314" s="203"/>
      <c r="L314" s="208"/>
      <c r="M314" s="209"/>
      <c r="N314" s="210"/>
      <c r="O314" s="210"/>
      <c r="P314" s="211">
        <f>P315</f>
        <v>0</v>
      </c>
      <c r="Q314" s="210"/>
      <c r="R314" s="211">
        <f>R315</f>
        <v>0</v>
      </c>
      <c r="S314" s="210"/>
      <c r="T314" s="212">
        <f>T315</f>
        <v>0</v>
      </c>
      <c r="U314" s="12"/>
      <c r="V314" s="12"/>
      <c r="W314" s="12"/>
      <c r="X314" s="12"/>
      <c r="Y314" s="12"/>
      <c r="Z314" s="12"/>
      <c r="AA314" s="12"/>
      <c r="AB314" s="12"/>
      <c r="AC314" s="12"/>
      <c r="AD314" s="12"/>
      <c r="AE314" s="12"/>
      <c r="AR314" s="213" t="s">
        <v>150</v>
      </c>
      <c r="AT314" s="214" t="s">
        <v>80</v>
      </c>
      <c r="AU314" s="214" t="s">
        <v>81</v>
      </c>
      <c r="AY314" s="213" t="s">
        <v>142</v>
      </c>
      <c r="BK314" s="215">
        <f>BK315</f>
        <v>0</v>
      </c>
    </row>
    <row r="315" s="12" customFormat="1" ht="22.8" customHeight="1">
      <c r="A315" s="12"/>
      <c r="B315" s="202"/>
      <c r="C315" s="203"/>
      <c r="D315" s="204" t="s">
        <v>80</v>
      </c>
      <c r="E315" s="216" t="s">
        <v>591</v>
      </c>
      <c r="F315" s="216" t="s">
        <v>592</v>
      </c>
      <c r="G315" s="203"/>
      <c r="H315" s="203"/>
      <c r="I315" s="206"/>
      <c r="J315" s="217">
        <f>BK315</f>
        <v>0</v>
      </c>
      <c r="K315" s="203"/>
      <c r="L315" s="208"/>
      <c r="M315" s="209"/>
      <c r="N315" s="210"/>
      <c r="O315" s="210"/>
      <c r="P315" s="211">
        <f>SUM(P316:P350)</f>
        <v>0</v>
      </c>
      <c r="Q315" s="210"/>
      <c r="R315" s="211">
        <f>SUM(R316:R350)</f>
        <v>0</v>
      </c>
      <c r="S315" s="210"/>
      <c r="T315" s="212">
        <f>SUM(T316:T350)</f>
        <v>0</v>
      </c>
      <c r="U315" s="12"/>
      <c r="V315" s="12"/>
      <c r="W315" s="12"/>
      <c r="X315" s="12"/>
      <c r="Y315" s="12"/>
      <c r="Z315" s="12"/>
      <c r="AA315" s="12"/>
      <c r="AB315" s="12"/>
      <c r="AC315" s="12"/>
      <c r="AD315" s="12"/>
      <c r="AE315" s="12"/>
      <c r="AR315" s="213" t="s">
        <v>150</v>
      </c>
      <c r="AT315" s="214" t="s">
        <v>80</v>
      </c>
      <c r="AU315" s="214" t="s">
        <v>89</v>
      </c>
      <c r="AY315" s="213" t="s">
        <v>142</v>
      </c>
      <c r="BK315" s="215">
        <f>SUM(BK316:BK350)</f>
        <v>0</v>
      </c>
    </row>
    <row r="316" s="2" customFormat="1" ht="24" customHeight="1">
      <c r="A316" s="38"/>
      <c r="B316" s="39"/>
      <c r="C316" s="218" t="s">
        <v>593</v>
      </c>
      <c r="D316" s="218" t="s">
        <v>145</v>
      </c>
      <c r="E316" s="219" t="s">
        <v>594</v>
      </c>
      <c r="F316" s="220" t="s">
        <v>595</v>
      </c>
      <c r="G316" s="221" t="s">
        <v>194</v>
      </c>
      <c r="H316" s="222">
        <v>1</v>
      </c>
      <c r="I316" s="223"/>
      <c r="J316" s="224">
        <f>ROUND(I316*H316,2)</f>
        <v>0</v>
      </c>
      <c r="K316" s="220" t="s">
        <v>35</v>
      </c>
      <c r="L316" s="44"/>
      <c r="M316" s="225" t="s">
        <v>35</v>
      </c>
      <c r="N316" s="226" t="s">
        <v>52</v>
      </c>
      <c r="O316" s="84"/>
      <c r="P316" s="227">
        <f>O316*H316</f>
        <v>0</v>
      </c>
      <c r="Q316" s="227">
        <v>0</v>
      </c>
      <c r="R316" s="227">
        <f>Q316*H316</f>
        <v>0</v>
      </c>
      <c r="S316" s="227">
        <v>0</v>
      </c>
      <c r="T316" s="228">
        <f>S316*H316</f>
        <v>0</v>
      </c>
      <c r="U316" s="38"/>
      <c r="V316" s="38"/>
      <c r="W316" s="38"/>
      <c r="X316" s="38"/>
      <c r="Y316" s="38"/>
      <c r="Z316" s="38"/>
      <c r="AA316" s="38"/>
      <c r="AB316" s="38"/>
      <c r="AC316" s="38"/>
      <c r="AD316" s="38"/>
      <c r="AE316" s="38"/>
      <c r="AR316" s="229" t="s">
        <v>572</v>
      </c>
      <c r="AT316" s="229" t="s">
        <v>145</v>
      </c>
      <c r="AU316" s="229" t="s">
        <v>91</v>
      </c>
      <c r="AY316" s="16" t="s">
        <v>142</v>
      </c>
      <c r="BE316" s="230">
        <f>IF(N316="základní",J316,0)</f>
        <v>0</v>
      </c>
      <c r="BF316" s="230">
        <f>IF(N316="snížená",J316,0)</f>
        <v>0</v>
      </c>
      <c r="BG316" s="230">
        <f>IF(N316="zákl. přenesená",J316,0)</f>
        <v>0</v>
      </c>
      <c r="BH316" s="230">
        <f>IF(N316="sníž. přenesená",J316,0)</f>
        <v>0</v>
      </c>
      <c r="BI316" s="230">
        <f>IF(N316="nulová",J316,0)</f>
        <v>0</v>
      </c>
      <c r="BJ316" s="16" t="s">
        <v>89</v>
      </c>
      <c r="BK316" s="230">
        <f>ROUND(I316*H316,2)</f>
        <v>0</v>
      </c>
      <c r="BL316" s="16" t="s">
        <v>572</v>
      </c>
      <c r="BM316" s="229" t="s">
        <v>596</v>
      </c>
    </row>
    <row r="317" s="2" customFormat="1">
      <c r="A317" s="38"/>
      <c r="B317" s="39"/>
      <c r="C317" s="40"/>
      <c r="D317" s="233" t="s">
        <v>266</v>
      </c>
      <c r="E317" s="40"/>
      <c r="F317" s="243" t="s">
        <v>597</v>
      </c>
      <c r="G317" s="40"/>
      <c r="H317" s="40"/>
      <c r="I317" s="136"/>
      <c r="J317" s="40"/>
      <c r="K317" s="40"/>
      <c r="L317" s="44"/>
      <c r="M317" s="244"/>
      <c r="N317" s="245"/>
      <c r="O317" s="84"/>
      <c r="P317" s="84"/>
      <c r="Q317" s="84"/>
      <c r="R317" s="84"/>
      <c r="S317" s="84"/>
      <c r="T317" s="85"/>
      <c r="U317" s="38"/>
      <c r="V317" s="38"/>
      <c r="W317" s="38"/>
      <c r="X317" s="38"/>
      <c r="Y317" s="38"/>
      <c r="Z317" s="38"/>
      <c r="AA317" s="38"/>
      <c r="AB317" s="38"/>
      <c r="AC317" s="38"/>
      <c r="AD317" s="38"/>
      <c r="AE317" s="38"/>
      <c r="AT317" s="16" t="s">
        <v>266</v>
      </c>
      <c r="AU317" s="16" t="s">
        <v>91</v>
      </c>
    </row>
    <row r="318" s="13" customFormat="1">
      <c r="A318" s="13"/>
      <c r="B318" s="231"/>
      <c r="C318" s="232"/>
      <c r="D318" s="233" t="s">
        <v>152</v>
      </c>
      <c r="E318" s="234" t="s">
        <v>35</v>
      </c>
      <c r="F318" s="235" t="s">
        <v>598</v>
      </c>
      <c r="G318" s="232"/>
      <c r="H318" s="236">
        <v>1</v>
      </c>
      <c r="I318" s="237"/>
      <c r="J318" s="232"/>
      <c r="K318" s="232"/>
      <c r="L318" s="238"/>
      <c r="M318" s="239"/>
      <c r="N318" s="240"/>
      <c r="O318" s="240"/>
      <c r="P318" s="240"/>
      <c r="Q318" s="240"/>
      <c r="R318" s="240"/>
      <c r="S318" s="240"/>
      <c r="T318" s="241"/>
      <c r="U318" s="13"/>
      <c r="V318" s="13"/>
      <c r="W318" s="13"/>
      <c r="X318" s="13"/>
      <c r="Y318" s="13"/>
      <c r="Z318" s="13"/>
      <c r="AA318" s="13"/>
      <c r="AB318" s="13"/>
      <c r="AC318" s="13"/>
      <c r="AD318" s="13"/>
      <c r="AE318" s="13"/>
      <c r="AT318" s="242" t="s">
        <v>152</v>
      </c>
      <c r="AU318" s="242" t="s">
        <v>91</v>
      </c>
      <c r="AV318" s="13" t="s">
        <v>91</v>
      </c>
      <c r="AW318" s="13" t="s">
        <v>41</v>
      </c>
      <c r="AX318" s="13" t="s">
        <v>81</v>
      </c>
      <c r="AY318" s="242" t="s">
        <v>142</v>
      </c>
    </row>
    <row r="319" s="2" customFormat="1" ht="24" customHeight="1">
      <c r="A319" s="38"/>
      <c r="B319" s="39"/>
      <c r="C319" s="218" t="s">
        <v>599</v>
      </c>
      <c r="D319" s="218" t="s">
        <v>145</v>
      </c>
      <c r="E319" s="219" t="s">
        <v>600</v>
      </c>
      <c r="F319" s="220" t="s">
        <v>601</v>
      </c>
      <c r="G319" s="221" t="s">
        <v>194</v>
      </c>
      <c r="H319" s="222">
        <v>1</v>
      </c>
      <c r="I319" s="223"/>
      <c r="J319" s="224">
        <f>ROUND(I319*H319,2)</f>
        <v>0</v>
      </c>
      <c r="K319" s="220" t="s">
        <v>35</v>
      </c>
      <c r="L319" s="44"/>
      <c r="M319" s="225" t="s">
        <v>35</v>
      </c>
      <c r="N319" s="226" t="s">
        <v>52</v>
      </c>
      <c r="O319" s="84"/>
      <c r="P319" s="227">
        <f>O319*H319</f>
        <v>0</v>
      </c>
      <c r="Q319" s="227">
        <v>0</v>
      </c>
      <c r="R319" s="227">
        <f>Q319*H319</f>
        <v>0</v>
      </c>
      <c r="S319" s="227">
        <v>0</v>
      </c>
      <c r="T319" s="228">
        <f>S319*H319</f>
        <v>0</v>
      </c>
      <c r="U319" s="38"/>
      <c r="V319" s="38"/>
      <c r="W319" s="38"/>
      <c r="X319" s="38"/>
      <c r="Y319" s="38"/>
      <c r="Z319" s="38"/>
      <c r="AA319" s="38"/>
      <c r="AB319" s="38"/>
      <c r="AC319" s="38"/>
      <c r="AD319" s="38"/>
      <c r="AE319" s="38"/>
      <c r="AR319" s="229" t="s">
        <v>572</v>
      </c>
      <c r="AT319" s="229" t="s">
        <v>145</v>
      </c>
      <c r="AU319" s="229" t="s">
        <v>91</v>
      </c>
      <c r="AY319" s="16" t="s">
        <v>142</v>
      </c>
      <c r="BE319" s="230">
        <f>IF(N319="základní",J319,0)</f>
        <v>0</v>
      </c>
      <c r="BF319" s="230">
        <f>IF(N319="snížená",J319,0)</f>
        <v>0</v>
      </c>
      <c r="BG319" s="230">
        <f>IF(N319="zákl. přenesená",J319,0)</f>
        <v>0</v>
      </c>
      <c r="BH319" s="230">
        <f>IF(N319="sníž. přenesená",J319,0)</f>
        <v>0</v>
      </c>
      <c r="BI319" s="230">
        <f>IF(N319="nulová",J319,0)</f>
        <v>0</v>
      </c>
      <c r="BJ319" s="16" t="s">
        <v>89</v>
      </c>
      <c r="BK319" s="230">
        <f>ROUND(I319*H319,2)</f>
        <v>0</v>
      </c>
      <c r="BL319" s="16" t="s">
        <v>572</v>
      </c>
      <c r="BM319" s="229" t="s">
        <v>602</v>
      </c>
    </row>
    <row r="320" s="2" customFormat="1">
      <c r="A320" s="38"/>
      <c r="B320" s="39"/>
      <c r="C320" s="40"/>
      <c r="D320" s="233" t="s">
        <v>266</v>
      </c>
      <c r="E320" s="40"/>
      <c r="F320" s="243" t="s">
        <v>597</v>
      </c>
      <c r="G320" s="40"/>
      <c r="H320" s="40"/>
      <c r="I320" s="136"/>
      <c r="J320" s="40"/>
      <c r="K320" s="40"/>
      <c r="L320" s="44"/>
      <c r="M320" s="244"/>
      <c r="N320" s="245"/>
      <c r="O320" s="84"/>
      <c r="P320" s="84"/>
      <c r="Q320" s="84"/>
      <c r="R320" s="84"/>
      <c r="S320" s="84"/>
      <c r="T320" s="85"/>
      <c r="U320" s="38"/>
      <c r="V320" s="38"/>
      <c r="W320" s="38"/>
      <c r="X320" s="38"/>
      <c r="Y320" s="38"/>
      <c r="Z320" s="38"/>
      <c r="AA320" s="38"/>
      <c r="AB320" s="38"/>
      <c r="AC320" s="38"/>
      <c r="AD320" s="38"/>
      <c r="AE320" s="38"/>
      <c r="AT320" s="16" t="s">
        <v>266</v>
      </c>
      <c r="AU320" s="16" t="s">
        <v>91</v>
      </c>
    </row>
    <row r="321" s="13" customFormat="1">
      <c r="A321" s="13"/>
      <c r="B321" s="231"/>
      <c r="C321" s="232"/>
      <c r="D321" s="233" t="s">
        <v>152</v>
      </c>
      <c r="E321" s="234" t="s">
        <v>35</v>
      </c>
      <c r="F321" s="235" t="s">
        <v>598</v>
      </c>
      <c r="G321" s="232"/>
      <c r="H321" s="236">
        <v>1</v>
      </c>
      <c r="I321" s="237"/>
      <c r="J321" s="232"/>
      <c r="K321" s="232"/>
      <c r="L321" s="238"/>
      <c r="M321" s="239"/>
      <c r="N321" s="240"/>
      <c r="O321" s="240"/>
      <c r="P321" s="240"/>
      <c r="Q321" s="240"/>
      <c r="R321" s="240"/>
      <c r="S321" s="240"/>
      <c r="T321" s="241"/>
      <c r="U321" s="13"/>
      <c r="V321" s="13"/>
      <c r="W321" s="13"/>
      <c r="X321" s="13"/>
      <c r="Y321" s="13"/>
      <c r="Z321" s="13"/>
      <c r="AA321" s="13"/>
      <c r="AB321" s="13"/>
      <c r="AC321" s="13"/>
      <c r="AD321" s="13"/>
      <c r="AE321" s="13"/>
      <c r="AT321" s="242" t="s">
        <v>152</v>
      </c>
      <c r="AU321" s="242" t="s">
        <v>91</v>
      </c>
      <c r="AV321" s="13" t="s">
        <v>91</v>
      </c>
      <c r="AW321" s="13" t="s">
        <v>41</v>
      </c>
      <c r="AX321" s="13" t="s">
        <v>81</v>
      </c>
      <c r="AY321" s="242" t="s">
        <v>142</v>
      </c>
    </row>
    <row r="322" s="2" customFormat="1" ht="24" customHeight="1">
      <c r="A322" s="38"/>
      <c r="B322" s="39"/>
      <c r="C322" s="218" t="s">
        <v>603</v>
      </c>
      <c r="D322" s="218" t="s">
        <v>145</v>
      </c>
      <c r="E322" s="219" t="s">
        <v>604</v>
      </c>
      <c r="F322" s="220" t="s">
        <v>605</v>
      </c>
      <c r="G322" s="221" t="s">
        <v>194</v>
      </c>
      <c r="H322" s="222">
        <v>1</v>
      </c>
      <c r="I322" s="223"/>
      <c r="J322" s="224">
        <f>ROUND(I322*H322,2)</f>
        <v>0</v>
      </c>
      <c r="K322" s="220" t="s">
        <v>35</v>
      </c>
      <c r="L322" s="44"/>
      <c r="M322" s="225" t="s">
        <v>35</v>
      </c>
      <c r="N322" s="226" t="s">
        <v>52</v>
      </c>
      <c r="O322" s="84"/>
      <c r="P322" s="227">
        <f>O322*H322</f>
        <v>0</v>
      </c>
      <c r="Q322" s="227">
        <v>0</v>
      </c>
      <c r="R322" s="227">
        <f>Q322*H322</f>
        <v>0</v>
      </c>
      <c r="S322" s="227">
        <v>0</v>
      </c>
      <c r="T322" s="228">
        <f>S322*H322</f>
        <v>0</v>
      </c>
      <c r="U322" s="38"/>
      <c r="V322" s="38"/>
      <c r="W322" s="38"/>
      <c r="X322" s="38"/>
      <c r="Y322" s="38"/>
      <c r="Z322" s="38"/>
      <c r="AA322" s="38"/>
      <c r="AB322" s="38"/>
      <c r="AC322" s="38"/>
      <c r="AD322" s="38"/>
      <c r="AE322" s="38"/>
      <c r="AR322" s="229" t="s">
        <v>572</v>
      </c>
      <c r="AT322" s="229" t="s">
        <v>145</v>
      </c>
      <c r="AU322" s="229" t="s">
        <v>91</v>
      </c>
      <c r="AY322" s="16" t="s">
        <v>142</v>
      </c>
      <c r="BE322" s="230">
        <f>IF(N322="základní",J322,0)</f>
        <v>0</v>
      </c>
      <c r="BF322" s="230">
        <f>IF(N322="snížená",J322,0)</f>
        <v>0</v>
      </c>
      <c r="BG322" s="230">
        <f>IF(N322="zákl. přenesená",J322,0)</f>
        <v>0</v>
      </c>
      <c r="BH322" s="230">
        <f>IF(N322="sníž. přenesená",J322,0)</f>
        <v>0</v>
      </c>
      <c r="BI322" s="230">
        <f>IF(N322="nulová",J322,0)</f>
        <v>0</v>
      </c>
      <c r="BJ322" s="16" t="s">
        <v>89</v>
      </c>
      <c r="BK322" s="230">
        <f>ROUND(I322*H322,2)</f>
        <v>0</v>
      </c>
      <c r="BL322" s="16" t="s">
        <v>572</v>
      </c>
      <c r="BM322" s="229" t="s">
        <v>606</v>
      </c>
    </row>
    <row r="323" s="2" customFormat="1">
      <c r="A323" s="38"/>
      <c r="B323" s="39"/>
      <c r="C323" s="40"/>
      <c r="D323" s="233" t="s">
        <v>266</v>
      </c>
      <c r="E323" s="40"/>
      <c r="F323" s="243" t="s">
        <v>597</v>
      </c>
      <c r="G323" s="40"/>
      <c r="H323" s="40"/>
      <c r="I323" s="136"/>
      <c r="J323" s="40"/>
      <c r="K323" s="40"/>
      <c r="L323" s="44"/>
      <c r="M323" s="244"/>
      <c r="N323" s="245"/>
      <c r="O323" s="84"/>
      <c r="P323" s="84"/>
      <c r="Q323" s="84"/>
      <c r="R323" s="84"/>
      <c r="S323" s="84"/>
      <c r="T323" s="85"/>
      <c r="U323" s="38"/>
      <c r="V323" s="38"/>
      <c r="W323" s="38"/>
      <c r="X323" s="38"/>
      <c r="Y323" s="38"/>
      <c r="Z323" s="38"/>
      <c r="AA323" s="38"/>
      <c r="AB323" s="38"/>
      <c r="AC323" s="38"/>
      <c r="AD323" s="38"/>
      <c r="AE323" s="38"/>
      <c r="AT323" s="16" t="s">
        <v>266</v>
      </c>
      <c r="AU323" s="16" t="s">
        <v>91</v>
      </c>
    </row>
    <row r="324" s="13" customFormat="1">
      <c r="A324" s="13"/>
      <c r="B324" s="231"/>
      <c r="C324" s="232"/>
      <c r="D324" s="233" t="s">
        <v>152</v>
      </c>
      <c r="E324" s="234" t="s">
        <v>35</v>
      </c>
      <c r="F324" s="235" t="s">
        <v>598</v>
      </c>
      <c r="G324" s="232"/>
      <c r="H324" s="236">
        <v>1</v>
      </c>
      <c r="I324" s="237"/>
      <c r="J324" s="232"/>
      <c r="K324" s="232"/>
      <c r="L324" s="238"/>
      <c r="M324" s="239"/>
      <c r="N324" s="240"/>
      <c r="O324" s="240"/>
      <c r="P324" s="240"/>
      <c r="Q324" s="240"/>
      <c r="R324" s="240"/>
      <c r="S324" s="240"/>
      <c r="T324" s="241"/>
      <c r="U324" s="13"/>
      <c r="V324" s="13"/>
      <c r="W324" s="13"/>
      <c r="X324" s="13"/>
      <c r="Y324" s="13"/>
      <c r="Z324" s="13"/>
      <c r="AA324" s="13"/>
      <c r="AB324" s="13"/>
      <c r="AC324" s="13"/>
      <c r="AD324" s="13"/>
      <c r="AE324" s="13"/>
      <c r="AT324" s="242" t="s">
        <v>152</v>
      </c>
      <c r="AU324" s="242" t="s">
        <v>91</v>
      </c>
      <c r="AV324" s="13" t="s">
        <v>91</v>
      </c>
      <c r="AW324" s="13" t="s">
        <v>41</v>
      </c>
      <c r="AX324" s="13" t="s">
        <v>81</v>
      </c>
      <c r="AY324" s="242" t="s">
        <v>142</v>
      </c>
    </row>
    <row r="325" s="2" customFormat="1" ht="24" customHeight="1">
      <c r="A325" s="38"/>
      <c r="B325" s="39"/>
      <c r="C325" s="218" t="s">
        <v>607</v>
      </c>
      <c r="D325" s="218" t="s">
        <v>145</v>
      </c>
      <c r="E325" s="219" t="s">
        <v>608</v>
      </c>
      <c r="F325" s="220" t="s">
        <v>609</v>
      </c>
      <c r="G325" s="221" t="s">
        <v>194</v>
      </c>
      <c r="H325" s="222">
        <v>1</v>
      </c>
      <c r="I325" s="223"/>
      <c r="J325" s="224">
        <f>ROUND(I325*H325,2)</f>
        <v>0</v>
      </c>
      <c r="K325" s="220" t="s">
        <v>35</v>
      </c>
      <c r="L325" s="44"/>
      <c r="M325" s="225" t="s">
        <v>35</v>
      </c>
      <c r="N325" s="226" t="s">
        <v>52</v>
      </c>
      <c r="O325" s="84"/>
      <c r="P325" s="227">
        <f>O325*H325</f>
        <v>0</v>
      </c>
      <c r="Q325" s="227">
        <v>0</v>
      </c>
      <c r="R325" s="227">
        <f>Q325*H325</f>
        <v>0</v>
      </c>
      <c r="S325" s="227">
        <v>0</v>
      </c>
      <c r="T325" s="228">
        <f>S325*H325</f>
        <v>0</v>
      </c>
      <c r="U325" s="38"/>
      <c r="V325" s="38"/>
      <c r="W325" s="38"/>
      <c r="X325" s="38"/>
      <c r="Y325" s="38"/>
      <c r="Z325" s="38"/>
      <c r="AA325" s="38"/>
      <c r="AB325" s="38"/>
      <c r="AC325" s="38"/>
      <c r="AD325" s="38"/>
      <c r="AE325" s="38"/>
      <c r="AR325" s="229" t="s">
        <v>572</v>
      </c>
      <c r="AT325" s="229" t="s">
        <v>145</v>
      </c>
      <c r="AU325" s="229" t="s">
        <v>91</v>
      </c>
      <c r="AY325" s="16" t="s">
        <v>142</v>
      </c>
      <c r="BE325" s="230">
        <f>IF(N325="základní",J325,0)</f>
        <v>0</v>
      </c>
      <c r="BF325" s="230">
        <f>IF(N325="snížená",J325,0)</f>
        <v>0</v>
      </c>
      <c r="BG325" s="230">
        <f>IF(N325="zákl. přenesená",J325,0)</f>
        <v>0</v>
      </c>
      <c r="BH325" s="230">
        <f>IF(N325="sníž. přenesená",J325,0)</f>
        <v>0</v>
      </c>
      <c r="BI325" s="230">
        <f>IF(N325="nulová",J325,0)</f>
        <v>0</v>
      </c>
      <c r="BJ325" s="16" t="s">
        <v>89</v>
      </c>
      <c r="BK325" s="230">
        <f>ROUND(I325*H325,2)</f>
        <v>0</v>
      </c>
      <c r="BL325" s="16" t="s">
        <v>572</v>
      </c>
      <c r="BM325" s="229" t="s">
        <v>610</v>
      </c>
    </row>
    <row r="326" s="2" customFormat="1">
      <c r="A326" s="38"/>
      <c r="B326" s="39"/>
      <c r="C326" s="40"/>
      <c r="D326" s="233" t="s">
        <v>266</v>
      </c>
      <c r="E326" s="40"/>
      <c r="F326" s="243" t="s">
        <v>597</v>
      </c>
      <c r="G326" s="40"/>
      <c r="H326" s="40"/>
      <c r="I326" s="136"/>
      <c r="J326" s="40"/>
      <c r="K326" s="40"/>
      <c r="L326" s="44"/>
      <c r="M326" s="244"/>
      <c r="N326" s="245"/>
      <c r="O326" s="84"/>
      <c r="P326" s="84"/>
      <c r="Q326" s="84"/>
      <c r="R326" s="84"/>
      <c r="S326" s="84"/>
      <c r="T326" s="85"/>
      <c r="U326" s="38"/>
      <c r="V326" s="38"/>
      <c r="W326" s="38"/>
      <c r="X326" s="38"/>
      <c r="Y326" s="38"/>
      <c r="Z326" s="38"/>
      <c r="AA326" s="38"/>
      <c r="AB326" s="38"/>
      <c r="AC326" s="38"/>
      <c r="AD326" s="38"/>
      <c r="AE326" s="38"/>
      <c r="AT326" s="16" t="s">
        <v>266</v>
      </c>
      <c r="AU326" s="16" t="s">
        <v>91</v>
      </c>
    </row>
    <row r="327" s="13" customFormat="1">
      <c r="A327" s="13"/>
      <c r="B327" s="231"/>
      <c r="C327" s="232"/>
      <c r="D327" s="233" t="s">
        <v>152</v>
      </c>
      <c r="E327" s="234" t="s">
        <v>35</v>
      </c>
      <c r="F327" s="235" t="s">
        <v>598</v>
      </c>
      <c r="G327" s="232"/>
      <c r="H327" s="236">
        <v>1</v>
      </c>
      <c r="I327" s="237"/>
      <c r="J327" s="232"/>
      <c r="K327" s="232"/>
      <c r="L327" s="238"/>
      <c r="M327" s="239"/>
      <c r="N327" s="240"/>
      <c r="O327" s="240"/>
      <c r="P327" s="240"/>
      <c r="Q327" s="240"/>
      <c r="R327" s="240"/>
      <c r="S327" s="240"/>
      <c r="T327" s="241"/>
      <c r="U327" s="13"/>
      <c r="V327" s="13"/>
      <c r="W327" s="13"/>
      <c r="X327" s="13"/>
      <c r="Y327" s="13"/>
      <c r="Z327" s="13"/>
      <c r="AA327" s="13"/>
      <c r="AB327" s="13"/>
      <c r="AC327" s="13"/>
      <c r="AD327" s="13"/>
      <c r="AE327" s="13"/>
      <c r="AT327" s="242" t="s">
        <v>152</v>
      </c>
      <c r="AU327" s="242" t="s">
        <v>91</v>
      </c>
      <c r="AV327" s="13" t="s">
        <v>91</v>
      </c>
      <c r="AW327" s="13" t="s">
        <v>41</v>
      </c>
      <c r="AX327" s="13" t="s">
        <v>81</v>
      </c>
      <c r="AY327" s="242" t="s">
        <v>142</v>
      </c>
    </row>
    <row r="328" s="2" customFormat="1" ht="24" customHeight="1">
      <c r="A328" s="38"/>
      <c r="B328" s="39"/>
      <c r="C328" s="218" t="s">
        <v>611</v>
      </c>
      <c r="D328" s="218" t="s">
        <v>145</v>
      </c>
      <c r="E328" s="219" t="s">
        <v>612</v>
      </c>
      <c r="F328" s="220" t="s">
        <v>613</v>
      </c>
      <c r="G328" s="221" t="s">
        <v>194</v>
      </c>
      <c r="H328" s="222">
        <v>1</v>
      </c>
      <c r="I328" s="223"/>
      <c r="J328" s="224">
        <f>ROUND(I328*H328,2)</f>
        <v>0</v>
      </c>
      <c r="K328" s="220" t="s">
        <v>35</v>
      </c>
      <c r="L328" s="44"/>
      <c r="M328" s="225" t="s">
        <v>35</v>
      </c>
      <c r="N328" s="226" t="s">
        <v>52</v>
      </c>
      <c r="O328" s="84"/>
      <c r="P328" s="227">
        <f>O328*H328</f>
        <v>0</v>
      </c>
      <c r="Q328" s="227">
        <v>0</v>
      </c>
      <c r="R328" s="227">
        <f>Q328*H328</f>
        <v>0</v>
      </c>
      <c r="S328" s="227">
        <v>0</v>
      </c>
      <c r="T328" s="228">
        <f>S328*H328</f>
        <v>0</v>
      </c>
      <c r="U328" s="38"/>
      <c r="V328" s="38"/>
      <c r="W328" s="38"/>
      <c r="X328" s="38"/>
      <c r="Y328" s="38"/>
      <c r="Z328" s="38"/>
      <c r="AA328" s="38"/>
      <c r="AB328" s="38"/>
      <c r="AC328" s="38"/>
      <c r="AD328" s="38"/>
      <c r="AE328" s="38"/>
      <c r="AR328" s="229" t="s">
        <v>572</v>
      </c>
      <c r="AT328" s="229" t="s">
        <v>145</v>
      </c>
      <c r="AU328" s="229" t="s">
        <v>91</v>
      </c>
      <c r="AY328" s="16" t="s">
        <v>142</v>
      </c>
      <c r="BE328" s="230">
        <f>IF(N328="základní",J328,0)</f>
        <v>0</v>
      </c>
      <c r="BF328" s="230">
        <f>IF(N328="snížená",J328,0)</f>
        <v>0</v>
      </c>
      <c r="BG328" s="230">
        <f>IF(N328="zákl. přenesená",J328,0)</f>
        <v>0</v>
      </c>
      <c r="BH328" s="230">
        <f>IF(N328="sníž. přenesená",J328,0)</f>
        <v>0</v>
      </c>
      <c r="BI328" s="230">
        <f>IF(N328="nulová",J328,0)</f>
        <v>0</v>
      </c>
      <c r="BJ328" s="16" t="s">
        <v>89</v>
      </c>
      <c r="BK328" s="230">
        <f>ROUND(I328*H328,2)</f>
        <v>0</v>
      </c>
      <c r="BL328" s="16" t="s">
        <v>572</v>
      </c>
      <c r="BM328" s="229" t="s">
        <v>614</v>
      </c>
    </row>
    <row r="329" s="2" customFormat="1">
      <c r="A329" s="38"/>
      <c r="B329" s="39"/>
      <c r="C329" s="40"/>
      <c r="D329" s="233" t="s">
        <v>266</v>
      </c>
      <c r="E329" s="40"/>
      <c r="F329" s="243" t="s">
        <v>597</v>
      </c>
      <c r="G329" s="40"/>
      <c r="H329" s="40"/>
      <c r="I329" s="136"/>
      <c r="J329" s="40"/>
      <c r="K329" s="40"/>
      <c r="L329" s="44"/>
      <c r="M329" s="244"/>
      <c r="N329" s="245"/>
      <c r="O329" s="84"/>
      <c r="P329" s="84"/>
      <c r="Q329" s="84"/>
      <c r="R329" s="84"/>
      <c r="S329" s="84"/>
      <c r="T329" s="85"/>
      <c r="U329" s="38"/>
      <c r="V329" s="38"/>
      <c r="W329" s="38"/>
      <c r="X329" s="38"/>
      <c r="Y329" s="38"/>
      <c r="Z329" s="38"/>
      <c r="AA329" s="38"/>
      <c r="AB329" s="38"/>
      <c r="AC329" s="38"/>
      <c r="AD329" s="38"/>
      <c r="AE329" s="38"/>
      <c r="AT329" s="16" t="s">
        <v>266</v>
      </c>
      <c r="AU329" s="16" t="s">
        <v>91</v>
      </c>
    </row>
    <row r="330" s="13" customFormat="1">
      <c r="A330" s="13"/>
      <c r="B330" s="231"/>
      <c r="C330" s="232"/>
      <c r="D330" s="233" t="s">
        <v>152</v>
      </c>
      <c r="E330" s="234" t="s">
        <v>35</v>
      </c>
      <c r="F330" s="235" t="s">
        <v>598</v>
      </c>
      <c r="G330" s="232"/>
      <c r="H330" s="236">
        <v>1</v>
      </c>
      <c r="I330" s="237"/>
      <c r="J330" s="232"/>
      <c r="K330" s="232"/>
      <c r="L330" s="238"/>
      <c r="M330" s="239"/>
      <c r="N330" s="240"/>
      <c r="O330" s="240"/>
      <c r="P330" s="240"/>
      <c r="Q330" s="240"/>
      <c r="R330" s="240"/>
      <c r="S330" s="240"/>
      <c r="T330" s="241"/>
      <c r="U330" s="13"/>
      <c r="V330" s="13"/>
      <c r="W330" s="13"/>
      <c r="X330" s="13"/>
      <c r="Y330" s="13"/>
      <c r="Z330" s="13"/>
      <c r="AA330" s="13"/>
      <c r="AB330" s="13"/>
      <c r="AC330" s="13"/>
      <c r="AD330" s="13"/>
      <c r="AE330" s="13"/>
      <c r="AT330" s="242" t="s">
        <v>152</v>
      </c>
      <c r="AU330" s="242" t="s">
        <v>91</v>
      </c>
      <c r="AV330" s="13" t="s">
        <v>91</v>
      </c>
      <c r="AW330" s="13" t="s">
        <v>41</v>
      </c>
      <c r="AX330" s="13" t="s">
        <v>81</v>
      </c>
      <c r="AY330" s="242" t="s">
        <v>142</v>
      </c>
    </row>
    <row r="331" s="2" customFormat="1" ht="24" customHeight="1">
      <c r="A331" s="38"/>
      <c r="B331" s="39"/>
      <c r="C331" s="218" t="s">
        <v>615</v>
      </c>
      <c r="D331" s="218" t="s">
        <v>145</v>
      </c>
      <c r="E331" s="219" t="s">
        <v>616</v>
      </c>
      <c r="F331" s="220" t="s">
        <v>617</v>
      </c>
      <c r="G331" s="221" t="s">
        <v>194</v>
      </c>
      <c r="H331" s="222">
        <v>1</v>
      </c>
      <c r="I331" s="223"/>
      <c r="J331" s="224">
        <f>ROUND(I331*H331,2)</f>
        <v>0</v>
      </c>
      <c r="K331" s="220" t="s">
        <v>35</v>
      </c>
      <c r="L331" s="44"/>
      <c r="M331" s="225" t="s">
        <v>35</v>
      </c>
      <c r="N331" s="226" t="s">
        <v>52</v>
      </c>
      <c r="O331" s="84"/>
      <c r="P331" s="227">
        <f>O331*H331</f>
        <v>0</v>
      </c>
      <c r="Q331" s="227">
        <v>0</v>
      </c>
      <c r="R331" s="227">
        <f>Q331*H331</f>
        <v>0</v>
      </c>
      <c r="S331" s="227">
        <v>0</v>
      </c>
      <c r="T331" s="228">
        <f>S331*H331</f>
        <v>0</v>
      </c>
      <c r="U331" s="38"/>
      <c r="V331" s="38"/>
      <c r="W331" s="38"/>
      <c r="X331" s="38"/>
      <c r="Y331" s="38"/>
      <c r="Z331" s="38"/>
      <c r="AA331" s="38"/>
      <c r="AB331" s="38"/>
      <c r="AC331" s="38"/>
      <c r="AD331" s="38"/>
      <c r="AE331" s="38"/>
      <c r="AR331" s="229" t="s">
        <v>572</v>
      </c>
      <c r="AT331" s="229" t="s">
        <v>145</v>
      </c>
      <c r="AU331" s="229" t="s">
        <v>91</v>
      </c>
      <c r="AY331" s="16" t="s">
        <v>142</v>
      </c>
      <c r="BE331" s="230">
        <f>IF(N331="základní",J331,0)</f>
        <v>0</v>
      </c>
      <c r="BF331" s="230">
        <f>IF(N331="snížená",J331,0)</f>
        <v>0</v>
      </c>
      <c r="BG331" s="230">
        <f>IF(N331="zákl. přenesená",J331,0)</f>
        <v>0</v>
      </c>
      <c r="BH331" s="230">
        <f>IF(N331="sníž. přenesená",J331,0)</f>
        <v>0</v>
      </c>
      <c r="BI331" s="230">
        <f>IF(N331="nulová",J331,0)</f>
        <v>0</v>
      </c>
      <c r="BJ331" s="16" t="s">
        <v>89</v>
      </c>
      <c r="BK331" s="230">
        <f>ROUND(I331*H331,2)</f>
        <v>0</v>
      </c>
      <c r="BL331" s="16" t="s">
        <v>572</v>
      </c>
      <c r="BM331" s="229" t="s">
        <v>618</v>
      </c>
    </row>
    <row r="332" s="2" customFormat="1">
      <c r="A332" s="38"/>
      <c r="B332" s="39"/>
      <c r="C332" s="40"/>
      <c r="D332" s="233" t="s">
        <v>266</v>
      </c>
      <c r="E332" s="40"/>
      <c r="F332" s="243" t="s">
        <v>597</v>
      </c>
      <c r="G332" s="40"/>
      <c r="H332" s="40"/>
      <c r="I332" s="136"/>
      <c r="J332" s="40"/>
      <c r="K332" s="40"/>
      <c r="L332" s="44"/>
      <c r="M332" s="244"/>
      <c r="N332" s="245"/>
      <c r="O332" s="84"/>
      <c r="P332" s="84"/>
      <c r="Q332" s="84"/>
      <c r="R332" s="84"/>
      <c r="S332" s="84"/>
      <c r="T332" s="85"/>
      <c r="U332" s="38"/>
      <c r="V332" s="38"/>
      <c r="W332" s="38"/>
      <c r="X332" s="38"/>
      <c r="Y332" s="38"/>
      <c r="Z332" s="38"/>
      <c r="AA332" s="38"/>
      <c r="AB332" s="38"/>
      <c r="AC332" s="38"/>
      <c r="AD332" s="38"/>
      <c r="AE332" s="38"/>
      <c r="AT332" s="16" t="s">
        <v>266</v>
      </c>
      <c r="AU332" s="16" t="s">
        <v>91</v>
      </c>
    </row>
    <row r="333" s="13" customFormat="1">
      <c r="A333" s="13"/>
      <c r="B333" s="231"/>
      <c r="C333" s="232"/>
      <c r="D333" s="233" t="s">
        <v>152</v>
      </c>
      <c r="E333" s="234" t="s">
        <v>35</v>
      </c>
      <c r="F333" s="235" t="s">
        <v>598</v>
      </c>
      <c r="G333" s="232"/>
      <c r="H333" s="236">
        <v>1</v>
      </c>
      <c r="I333" s="237"/>
      <c r="J333" s="232"/>
      <c r="K333" s="232"/>
      <c r="L333" s="238"/>
      <c r="M333" s="239"/>
      <c r="N333" s="240"/>
      <c r="O333" s="240"/>
      <c r="P333" s="240"/>
      <c r="Q333" s="240"/>
      <c r="R333" s="240"/>
      <c r="S333" s="240"/>
      <c r="T333" s="241"/>
      <c r="U333" s="13"/>
      <c r="V333" s="13"/>
      <c r="W333" s="13"/>
      <c r="X333" s="13"/>
      <c r="Y333" s="13"/>
      <c r="Z333" s="13"/>
      <c r="AA333" s="13"/>
      <c r="AB333" s="13"/>
      <c r="AC333" s="13"/>
      <c r="AD333" s="13"/>
      <c r="AE333" s="13"/>
      <c r="AT333" s="242" t="s">
        <v>152</v>
      </c>
      <c r="AU333" s="242" t="s">
        <v>91</v>
      </c>
      <c r="AV333" s="13" t="s">
        <v>91</v>
      </c>
      <c r="AW333" s="13" t="s">
        <v>41</v>
      </c>
      <c r="AX333" s="13" t="s">
        <v>81</v>
      </c>
      <c r="AY333" s="242" t="s">
        <v>142</v>
      </c>
    </row>
    <row r="334" s="2" customFormat="1" ht="24" customHeight="1">
      <c r="A334" s="38"/>
      <c r="B334" s="39"/>
      <c r="C334" s="218" t="s">
        <v>619</v>
      </c>
      <c r="D334" s="218" t="s">
        <v>145</v>
      </c>
      <c r="E334" s="219" t="s">
        <v>620</v>
      </c>
      <c r="F334" s="220" t="s">
        <v>621</v>
      </c>
      <c r="G334" s="221" t="s">
        <v>194</v>
      </c>
      <c r="H334" s="222">
        <v>33</v>
      </c>
      <c r="I334" s="223"/>
      <c r="J334" s="224">
        <f>ROUND(I334*H334,2)</f>
        <v>0</v>
      </c>
      <c r="K334" s="220" t="s">
        <v>35</v>
      </c>
      <c r="L334" s="44"/>
      <c r="M334" s="225" t="s">
        <v>35</v>
      </c>
      <c r="N334" s="226" t="s">
        <v>52</v>
      </c>
      <c r="O334" s="84"/>
      <c r="P334" s="227">
        <f>O334*H334</f>
        <v>0</v>
      </c>
      <c r="Q334" s="227">
        <v>0</v>
      </c>
      <c r="R334" s="227">
        <f>Q334*H334</f>
        <v>0</v>
      </c>
      <c r="S334" s="227">
        <v>0</v>
      </c>
      <c r="T334" s="228">
        <f>S334*H334</f>
        <v>0</v>
      </c>
      <c r="U334" s="38"/>
      <c r="V334" s="38"/>
      <c r="W334" s="38"/>
      <c r="X334" s="38"/>
      <c r="Y334" s="38"/>
      <c r="Z334" s="38"/>
      <c r="AA334" s="38"/>
      <c r="AB334" s="38"/>
      <c r="AC334" s="38"/>
      <c r="AD334" s="38"/>
      <c r="AE334" s="38"/>
      <c r="AR334" s="229" t="s">
        <v>572</v>
      </c>
      <c r="AT334" s="229" t="s">
        <v>145</v>
      </c>
      <c r="AU334" s="229" t="s">
        <v>91</v>
      </c>
      <c r="AY334" s="16" t="s">
        <v>142</v>
      </c>
      <c r="BE334" s="230">
        <f>IF(N334="základní",J334,0)</f>
        <v>0</v>
      </c>
      <c r="BF334" s="230">
        <f>IF(N334="snížená",J334,0)</f>
        <v>0</v>
      </c>
      <c r="BG334" s="230">
        <f>IF(N334="zákl. přenesená",J334,0)</f>
        <v>0</v>
      </c>
      <c r="BH334" s="230">
        <f>IF(N334="sníž. přenesená",J334,0)</f>
        <v>0</v>
      </c>
      <c r="BI334" s="230">
        <f>IF(N334="nulová",J334,0)</f>
        <v>0</v>
      </c>
      <c r="BJ334" s="16" t="s">
        <v>89</v>
      </c>
      <c r="BK334" s="230">
        <f>ROUND(I334*H334,2)</f>
        <v>0</v>
      </c>
      <c r="BL334" s="16" t="s">
        <v>572</v>
      </c>
      <c r="BM334" s="229" t="s">
        <v>622</v>
      </c>
    </row>
    <row r="335" s="2" customFormat="1">
      <c r="A335" s="38"/>
      <c r="B335" s="39"/>
      <c r="C335" s="40"/>
      <c r="D335" s="233" t="s">
        <v>266</v>
      </c>
      <c r="E335" s="40"/>
      <c r="F335" s="243" t="s">
        <v>597</v>
      </c>
      <c r="G335" s="40"/>
      <c r="H335" s="40"/>
      <c r="I335" s="136"/>
      <c r="J335" s="40"/>
      <c r="K335" s="40"/>
      <c r="L335" s="44"/>
      <c r="M335" s="244"/>
      <c r="N335" s="245"/>
      <c r="O335" s="84"/>
      <c r="P335" s="84"/>
      <c r="Q335" s="84"/>
      <c r="R335" s="84"/>
      <c r="S335" s="84"/>
      <c r="T335" s="85"/>
      <c r="U335" s="38"/>
      <c r="V335" s="38"/>
      <c r="W335" s="38"/>
      <c r="X335" s="38"/>
      <c r="Y335" s="38"/>
      <c r="Z335" s="38"/>
      <c r="AA335" s="38"/>
      <c r="AB335" s="38"/>
      <c r="AC335" s="38"/>
      <c r="AD335" s="38"/>
      <c r="AE335" s="38"/>
      <c r="AT335" s="16" t="s">
        <v>266</v>
      </c>
      <c r="AU335" s="16" t="s">
        <v>91</v>
      </c>
    </row>
    <row r="336" s="13" customFormat="1">
      <c r="A336" s="13"/>
      <c r="B336" s="231"/>
      <c r="C336" s="232"/>
      <c r="D336" s="233" t="s">
        <v>152</v>
      </c>
      <c r="E336" s="234" t="s">
        <v>35</v>
      </c>
      <c r="F336" s="235" t="s">
        <v>623</v>
      </c>
      <c r="G336" s="232"/>
      <c r="H336" s="236">
        <v>33</v>
      </c>
      <c r="I336" s="237"/>
      <c r="J336" s="232"/>
      <c r="K336" s="232"/>
      <c r="L336" s="238"/>
      <c r="M336" s="239"/>
      <c r="N336" s="240"/>
      <c r="O336" s="240"/>
      <c r="P336" s="240"/>
      <c r="Q336" s="240"/>
      <c r="R336" s="240"/>
      <c r="S336" s="240"/>
      <c r="T336" s="241"/>
      <c r="U336" s="13"/>
      <c r="V336" s="13"/>
      <c r="W336" s="13"/>
      <c r="X336" s="13"/>
      <c r="Y336" s="13"/>
      <c r="Z336" s="13"/>
      <c r="AA336" s="13"/>
      <c r="AB336" s="13"/>
      <c r="AC336" s="13"/>
      <c r="AD336" s="13"/>
      <c r="AE336" s="13"/>
      <c r="AT336" s="242" t="s">
        <v>152</v>
      </c>
      <c r="AU336" s="242" t="s">
        <v>91</v>
      </c>
      <c r="AV336" s="13" t="s">
        <v>91</v>
      </c>
      <c r="AW336" s="13" t="s">
        <v>41</v>
      </c>
      <c r="AX336" s="13" t="s">
        <v>81</v>
      </c>
      <c r="AY336" s="242" t="s">
        <v>142</v>
      </c>
    </row>
    <row r="337" s="2" customFormat="1" ht="24" customHeight="1">
      <c r="A337" s="38"/>
      <c r="B337" s="39"/>
      <c r="C337" s="218" t="s">
        <v>624</v>
      </c>
      <c r="D337" s="218" t="s">
        <v>145</v>
      </c>
      <c r="E337" s="219" t="s">
        <v>625</v>
      </c>
      <c r="F337" s="220" t="s">
        <v>626</v>
      </c>
      <c r="G337" s="221" t="s">
        <v>194</v>
      </c>
      <c r="H337" s="222">
        <v>2</v>
      </c>
      <c r="I337" s="223"/>
      <c r="J337" s="224">
        <f>ROUND(I337*H337,2)</f>
        <v>0</v>
      </c>
      <c r="K337" s="220" t="s">
        <v>35</v>
      </c>
      <c r="L337" s="44"/>
      <c r="M337" s="225" t="s">
        <v>35</v>
      </c>
      <c r="N337" s="226" t="s">
        <v>52</v>
      </c>
      <c r="O337" s="84"/>
      <c r="P337" s="227">
        <f>O337*H337</f>
        <v>0</v>
      </c>
      <c r="Q337" s="227">
        <v>0</v>
      </c>
      <c r="R337" s="227">
        <f>Q337*H337</f>
        <v>0</v>
      </c>
      <c r="S337" s="227">
        <v>0</v>
      </c>
      <c r="T337" s="228">
        <f>S337*H337</f>
        <v>0</v>
      </c>
      <c r="U337" s="38"/>
      <c r="V337" s="38"/>
      <c r="W337" s="38"/>
      <c r="X337" s="38"/>
      <c r="Y337" s="38"/>
      <c r="Z337" s="38"/>
      <c r="AA337" s="38"/>
      <c r="AB337" s="38"/>
      <c r="AC337" s="38"/>
      <c r="AD337" s="38"/>
      <c r="AE337" s="38"/>
      <c r="AR337" s="229" t="s">
        <v>572</v>
      </c>
      <c r="AT337" s="229" t="s">
        <v>145</v>
      </c>
      <c r="AU337" s="229" t="s">
        <v>91</v>
      </c>
      <c r="AY337" s="16" t="s">
        <v>142</v>
      </c>
      <c r="BE337" s="230">
        <f>IF(N337="základní",J337,0)</f>
        <v>0</v>
      </c>
      <c r="BF337" s="230">
        <f>IF(N337="snížená",J337,0)</f>
        <v>0</v>
      </c>
      <c r="BG337" s="230">
        <f>IF(N337="zákl. přenesená",J337,0)</f>
        <v>0</v>
      </c>
      <c r="BH337" s="230">
        <f>IF(N337="sníž. přenesená",J337,0)</f>
        <v>0</v>
      </c>
      <c r="BI337" s="230">
        <f>IF(N337="nulová",J337,0)</f>
        <v>0</v>
      </c>
      <c r="BJ337" s="16" t="s">
        <v>89</v>
      </c>
      <c r="BK337" s="230">
        <f>ROUND(I337*H337,2)</f>
        <v>0</v>
      </c>
      <c r="BL337" s="16" t="s">
        <v>572</v>
      </c>
      <c r="BM337" s="229" t="s">
        <v>627</v>
      </c>
    </row>
    <row r="338" s="2" customFormat="1">
      <c r="A338" s="38"/>
      <c r="B338" s="39"/>
      <c r="C338" s="40"/>
      <c r="D338" s="233" t="s">
        <v>266</v>
      </c>
      <c r="E338" s="40"/>
      <c r="F338" s="243" t="s">
        <v>597</v>
      </c>
      <c r="G338" s="40"/>
      <c r="H338" s="40"/>
      <c r="I338" s="136"/>
      <c r="J338" s="40"/>
      <c r="K338" s="40"/>
      <c r="L338" s="44"/>
      <c r="M338" s="244"/>
      <c r="N338" s="245"/>
      <c r="O338" s="84"/>
      <c r="P338" s="84"/>
      <c r="Q338" s="84"/>
      <c r="R338" s="84"/>
      <c r="S338" s="84"/>
      <c r="T338" s="85"/>
      <c r="U338" s="38"/>
      <c r="V338" s="38"/>
      <c r="W338" s="38"/>
      <c r="X338" s="38"/>
      <c r="Y338" s="38"/>
      <c r="Z338" s="38"/>
      <c r="AA338" s="38"/>
      <c r="AB338" s="38"/>
      <c r="AC338" s="38"/>
      <c r="AD338" s="38"/>
      <c r="AE338" s="38"/>
      <c r="AT338" s="16" t="s">
        <v>266</v>
      </c>
      <c r="AU338" s="16" t="s">
        <v>91</v>
      </c>
    </row>
    <row r="339" s="13" customFormat="1">
      <c r="A339" s="13"/>
      <c r="B339" s="231"/>
      <c r="C339" s="232"/>
      <c r="D339" s="233" t="s">
        <v>152</v>
      </c>
      <c r="E339" s="234" t="s">
        <v>35</v>
      </c>
      <c r="F339" s="235" t="s">
        <v>628</v>
      </c>
      <c r="G339" s="232"/>
      <c r="H339" s="236">
        <v>2</v>
      </c>
      <c r="I339" s="237"/>
      <c r="J339" s="232"/>
      <c r="K339" s="232"/>
      <c r="L339" s="238"/>
      <c r="M339" s="239"/>
      <c r="N339" s="240"/>
      <c r="O339" s="240"/>
      <c r="P339" s="240"/>
      <c r="Q339" s="240"/>
      <c r="R339" s="240"/>
      <c r="S339" s="240"/>
      <c r="T339" s="241"/>
      <c r="U339" s="13"/>
      <c r="V339" s="13"/>
      <c r="W339" s="13"/>
      <c r="X339" s="13"/>
      <c r="Y339" s="13"/>
      <c r="Z339" s="13"/>
      <c r="AA339" s="13"/>
      <c r="AB339" s="13"/>
      <c r="AC339" s="13"/>
      <c r="AD339" s="13"/>
      <c r="AE339" s="13"/>
      <c r="AT339" s="242" t="s">
        <v>152</v>
      </c>
      <c r="AU339" s="242" t="s">
        <v>91</v>
      </c>
      <c r="AV339" s="13" t="s">
        <v>91</v>
      </c>
      <c r="AW339" s="13" t="s">
        <v>41</v>
      </c>
      <c r="AX339" s="13" t="s">
        <v>81</v>
      </c>
      <c r="AY339" s="242" t="s">
        <v>142</v>
      </c>
    </row>
    <row r="340" s="2" customFormat="1" ht="36" customHeight="1">
      <c r="A340" s="38"/>
      <c r="B340" s="39"/>
      <c r="C340" s="218" t="s">
        <v>629</v>
      </c>
      <c r="D340" s="218" t="s">
        <v>145</v>
      </c>
      <c r="E340" s="219" t="s">
        <v>630</v>
      </c>
      <c r="F340" s="220" t="s">
        <v>631</v>
      </c>
      <c r="G340" s="221" t="s">
        <v>194</v>
      </c>
      <c r="H340" s="222">
        <v>136</v>
      </c>
      <c r="I340" s="223"/>
      <c r="J340" s="224">
        <f>ROUND(I340*H340,2)</f>
        <v>0</v>
      </c>
      <c r="K340" s="220" t="s">
        <v>35</v>
      </c>
      <c r="L340" s="44"/>
      <c r="M340" s="225" t="s">
        <v>35</v>
      </c>
      <c r="N340" s="226" t="s">
        <v>52</v>
      </c>
      <c r="O340" s="84"/>
      <c r="P340" s="227">
        <f>O340*H340</f>
        <v>0</v>
      </c>
      <c r="Q340" s="227">
        <v>0</v>
      </c>
      <c r="R340" s="227">
        <f>Q340*H340</f>
        <v>0</v>
      </c>
      <c r="S340" s="227">
        <v>0</v>
      </c>
      <c r="T340" s="228">
        <f>S340*H340</f>
        <v>0</v>
      </c>
      <c r="U340" s="38"/>
      <c r="V340" s="38"/>
      <c r="W340" s="38"/>
      <c r="X340" s="38"/>
      <c r="Y340" s="38"/>
      <c r="Z340" s="38"/>
      <c r="AA340" s="38"/>
      <c r="AB340" s="38"/>
      <c r="AC340" s="38"/>
      <c r="AD340" s="38"/>
      <c r="AE340" s="38"/>
      <c r="AR340" s="229" t="s">
        <v>572</v>
      </c>
      <c r="AT340" s="229" t="s">
        <v>145</v>
      </c>
      <c r="AU340" s="229" t="s">
        <v>91</v>
      </c>
      <c r="AY340" s="16" t="s">
        <v>142</v>
      </c>
      <c r="BE340" s="230">
        <f>IF(N340="základní",J340,0)</f>
        <v>0</v>
      </c>
      <c r="BF340" s="230">
        <f>IF(N340="snížená",J340,0)</f>
        <v>0</v>
      </c>
      <c r="BG340" s="230">
        <f>IF(N340="zákl. přenesená",J340,0)</f>
        <v>0</v>
      </c>
      <c r="BH340" s="230">
        <f>IF(N340="sníž. přenesená",J340,0)</f>
        <v>0</v>
      </c>
      <c r="BI340" s="230">
        <f>IF(N340="nulová",J340,0)</f>
        <v>0</v>
      </c>
      <c r="BJ340" s="16" t="s">
        <v>89</v>
      </c>
      <c r="BK340" s="230">
        <f>ROUND(I340*H340,2)</f>
        <v>0</v>
      </c>
      <c r="BL340" s="16" t="s">
        <v>572</v>
      </c>
      <c r="BM340" s="229" t="s">
        <v>632</v>
      </c>
    </row>
    <row r="341" s="2" customFormat="1">
      <c r="A341" s="38"/>
      <c r="B341" s="39"/>
      <c r="C341" s="40"/>
      <c r="D341" s="233" t="s">
        <v>266</v>
      </c>
      <c r="E341" s="40"/>
      <c r="F341" s="243" t="s">
        <v>597</v>
      </c>
      <c r="G341" s="40"/>
      <c r="H341" s="40"/>
      <c r="I341" s="136"/>
      <c r="J341" s="40"/>
      <c r="K341" s="40"/>
      <c r="L341" s="44"/>
      <c r="M341" s="244"/>
      <c r="N341" s="245"/>
      <c r="O341" s="84"/>
      <c r="P341" s="84"/>
      <c r="Q341" s="84"/>
      <c r="R341" s="84"/>
      <c r="S341" s="84"/>
      <c r="T341" s="85"/>
      <c r="U341" s="38"/>
      <c r="V341" s="38"/>
      <c r="W341" s="38"/>
      <c r="X341" s="38"/>
      <c r="Y341" s="38"/>
      <c r="Z341" s="38"/>
      <c r="AA341" s="38"/>
      <c r="AB341" s="38"/>
      <c r="AC341" s="38"/>
      <c r="AD341" s="38"/>
      <c r="AE341" s="38"/>
      <c r="AT341" s="16" t="s">
        <v>266</v>
      </c>
      <c r="AU341" s="16" t="s">
        <v>91</v>
      </c>
    </row>
    <row r="342" s="13" customFormat="1">
      <c r="A342" s="13"/>
      <c r="B342" s="231"/>
      <c r="C342" s="232"/>
      <c r="D342" s="233" t="s">
        <v>152</v>
      </c>
      <c r="E342" s="234" t="s">
        <v>35</v>
      </c>
      <c r="F342" s="235" t="s">
        <v>633</v>
      </c>
      <c r="G342" s="232"/>
      <c r="H342" s="236">
        <v>136</v>
      </c>
      <c r="I342" s="237"/>
      <c r="J342" s="232"/>
      <c r="K342" s="232"/>
      <c r="L342" s="238"/>
      <c r="M342" s="239"/>
      <c r="N342" s="240"/>
      <c r="O342" s="240"/>
      <c r="P342" s="240"/>
      <c r="Q342" s="240"/>
      <c r="R342" s="240"/>
      <c r="S342" s="240"/>
      <c r="T342" s="241"/>
      <c r="U342" s="13"/>
      <c r="V342" s="13"/>
      <c r="W342" s="13"/>
      <c r="X342" s="13"/>
      <c r="Y342" s="13"/>
      <c r="Z342" s="13"/>
      <c r="AA342" s="13"/>
      <c r="AB342" s="13"/>
      <c r="AC342" s="13"/>
      <c r="AD342" s="13"/>
      <c r="AE342" s="13"/>
      <c r="AT342" s="242" t="s">
        <v>152</v>
      </c>
      <c r="AU342" s="242" t="s">
        <v>91</v>
      </c>
      <c r="AV342" s="13" t="s">
        <v>91</v>
      </c>
      <c r="AW342" s="13" t="s">
        <v>41</v>
      </c>
      <c r="AX342" s="13" t="s">
        <v>81</v>
      </c>
      <c r="AY342" s="242" t="s">
        <v>142</v>
      </c>
    </row>
    <row r="343" s="2" customFormat="1" ht="24" customHeight="1">
      <c r="A343" s="38"/>
      <c r="B343" s="39"/>
      <c r="C343" s="218" t="s">
        <v>634</v>
      </c>
      <c r="D343" s="218" t="s">
        <v>145</v>
      </c>
      <c r="E343" s="219" t="s">
        <v>635</v>
      </c>
      <c r="F343" s="220" t="s">
        <v>636</v>
      </c>
      <c r="G343" s="221" t="s">
        <v>194</v>
      </c>
      <c r="H343" s="222">
        <v>3</v>
      </c>
      <c r="I343" s="223"/>
      <c r="J343" s="224">
        <f>ROUND(I343*H343,2)</f>
        <v>0</v>
      </c>
      <c r="K343" s="220" t="s">
        <v>35</v>
      </c>
      <c r="L343" s="44"/>
      <c r="M343" s="225" t="s">
        <v>35</v>
      </c>
      <c r="N343" s="226" t="s">
        <v>52</v>
      </c>
      <c r="O343" s="84"/>
      <c r="P343" s="227">
        <f>O343*H343</f>
        <v>0</v>
      </c>
      <c r="Q343" s="227">
        <v>0</v>
      </c>
      <c r="R343" s="227">
        <f>Q343*H343</f>
        <v>0</v>
      </c>
      <c r="S343" s="227">
        <v>0</v>
      </c>
      <c r="T343" s="228">
        <f>S343*H343</f>
        <v>0</v>
      </c>
      <c r="U343" s="38"/>
      <c r="V343" s="38"/>
      <c r="W343" s="38"/>
      <c r="X343" s="38"/>
      <c r="Y343" s="38"/>
      <c r="Z343" s="38"/>
      <c r="AA343" s="38"/>
      <c r="AB343" s="38"/>
      <c r="AC343" s="38"/>
      <c r="AD343" s="38"/>
      <c r="AE343" s="38"/>
      <c r="AR343" s="229" t="s">
        <v>572</v>
      </c>
      <c r="AT343" s="229" t="s">
        <v>145</v>
      </c>
      <c r="AU343" s="229" t="s">
        <v>91</v>
      </c>
      <c r="AY343" s="16" t="s">
        <v>142</v>
      </c>
      <c r="BE343" s="230">
        <f>IF(N343="základní",J343,0)</f>
        <v>0</v>
      </c>
      <c r="BF343" s="230">
        <f>IF(N343="snížená",J343,0)</f>
        <v>0</v>
      </c>
      <c r="BG343" s="230">
        <f>IF(N343="zákl. přenesená",J343,0)</f>
        <v>0</v>
      </c>
      <c r="BH343" s="230">
        <f>IF(N343="sníž. přenesená",J343,0)</f>
        <v>0</v>
      </c>
      <c r="BI343" s="230">
        <f>IF(N343="nulová",J343,0)</f>
        <v>0</v>
      </c>
      <c r="BJ343" s="16" t="s">
        <v>89</v>
      </c>
      <c r="BK343" s="230">
        <f>ROUND(I343*H343,2)</f>
        <v>0</v>
      </c>
      <c r="BL343" s="16" t="s">
        <v>572</v>
      </c>
      <c r="BM343" s="229" t="s">
        <v>637</v>
      </c>
    </row>
    <row r="344" s="2" customFormat="1">
      <c r="A344" s="38"/>
      <c r="B344" s="39"/>
      <c r="C344" s="40"/>
      <c r="D344" s="233" t="s">
        <v>266</v>
      </c>
      <c r="E344" s="40"/>
      <c r="F344" s="243" t="s">
        <v>597</v>
      </c>
      <c r="G344" s="40"/>
      <c r="H344" s="40"/>
      <c r="I344" s="136"/>
      <c r="J344" s="40"/>
      <c r="K344" s="40"/>
      <c r="L344" s="44"/>
      <c r="M344" s="244"/>
      <c r="N344" s="245"/>
      <c r="O344" s="84"/>
      <c r="P344" s="84"/>
      <c r="Q344" s="84"/>
      <c r="R344" s="84"/>
      <c r="S344" s="84"/>
      <c r="T344" s="85"/>
      <c r="U344" s="38"/>
      <c r="V344" s="38"/>
      <c r="W344" s="38"/>
      <c r="X344" s="38"/>
      <c r="Y344" s="38"/>
      <c r="Z344" s="38"/>
      <c r="AA344" s="38"/>
      <c r="AB344" s="38"/>
      <c r="AC344" s="38"/>
      <c r="AD344" s="38"/>
      <c r="AE344" s="38"/>
      <c r="AT344" s="16" t="s">
        <v>266</v>
      </c>
      <c r="AU344" s="16" t="s">
        <v>91</v>
      </c>
    </row>
    <row r="345" s="13" customFormat="1">
      <c r="A345" s="13"/>
      <c r="B345" s="231"/>
      <c r="C345" s="232"/>
      <c r="D345" s="233" t="s">
        <v>152</v>
      </c>
      <c r="E345" s="234" t="s">
        <v>35</v>
      </c>
      <c r="F345" s="235" t="s">
        <v>638</v>
      </c>
      <c r="G345" s="232"/>
      <c r="H345" s="236">
        <v>3</v>
      </c>
      <c r="I345" s="237"/>
      <c r="J345" s="232"/>
      <c r="K345" s="232"/>
      <c r="L345" s="238"/>
      <c r="M345" s="239"/>
      <c r="N345" s="240"/>
      <c r="O345" s="240"/>
      <c r="P345" s="240"/>
      <c r="Q345" s="240"/>
      <c r="R345" s="240"/>
      <c r="S345" s="240"/>
      <c r="T345" s="241"/>
      <c r="U345" s="13"/>
      <c r="V345" s="13"/>
      <c r="W345" s="13"/>
      <c r="X345" s="13"/>
      <c r="Y345" s="13"/>
      <c r="Z345" s="13"/>
      <c r="AA345" s="13"/>
      <c r="AB345" s="13"/>
      <c r="AC345" s="13"/>
      <c r="AD345" s="13"/>
      <c r="AE345" s="13"/>
      <c r="AT345" s="242" t="s">
        <v>152</v>
      </c>
      <c r="AU345" s="242" t="s">
        <v>91</v>
      </c>
      <c r="AV345" s="13" t="s">
        <v>91</v>
      </c>
      <c r="AW345" s="13" t="s">
        <v>41</v>
      </c>
      <c r="AX345" s="13" t="s">
        <v>81</v>
      </c>
      <c r="AY345" s="242" t="s">
        <v>142</v>
      </c>
    </row>
    <row r="346" s="2" customFormat="1" ht="24" customHeight="1">
      <c r="A346" s="38"/>
      <c r="B346" s="39"/>
      <c r="C346" s="218" t="s">
        <v>639</v>
      </c>
      <c r="D346" s="218" t="s">
        <v>145</v>
      </c>
      <c r="E346" s="219" t="s">
        <v>640</v>
      </c>
      <c r="F346" s="220" t="s">
        <v>641</v>
      </c>
      <c r="G346" s="221" t="s">
        <v>194</v>
      </c>
      <c r="H346" s="222">
        <v>2</v>
      </c>
      <c r="I346" s="223"/>
      <c r="J346" s="224">
        <f>ROUND(I346*H346,2)</f>
        <v>0</v>
      </c>
      <c r="K346" s="220" t="s">
        <v>35</v>
      </c>
      <c r="L346" s="44"/>
      <c r="M346" s="225" t="s">
        <v>35</v>
      </c>
      <c r="N346" s="226" t="s">
        <v>52</v>
      </c>
      <c r="O346" s="84"/>
      <c r="P346" s="227">
        <f>O346*H346</f>
        <v>0</v>
      </c>
      <c r="Q346" s="227">
        <v>0</v>
      </c>
      <c r="R346" s="227">
        <f>Q346*H346</f>
        <v>0</v>
      </c>
      <c r="S346" s="227">
        <v>0</v>
      </c>
      <c r="T346" s="228">
        <f>S346*H346</f>
        <v>0</v>
      </c>
      <c r="U346" s="38"/>
      <c r="V346" s="38"/>
      <c r="W346" s="38"/>
      <c r="X346" s="38"/>
      <c r="Y346" s="38"/>
      <c r="Z346" s="38"/>
      <c r="AA346" s="38"/>
      <c r="AB346" s="38"/>
      <c r="AC346" s="38"/>
      <c r="AD346" s="38"/>
      <c r="AE346" s="38"/>
      <c r="AR346" s="229" t="s">
        <v>572</v>
      </c>
      <c r="AT346" s="229" t="s">
        <v>145</v>
      </c>
      <c r="AU346" s="229" t="s">
        <v>91</v>
      </c>
      <c r="AY346" s="16" t="s">
        <v>142</v>
      </c>
      <c r="BE346" s="230">
        <f>IF(N346="základní",J346,0)</f>
        <v>0</v>
      </c>
      <c r="BF346" s="230">
        <f>IF(N346="snížená",J346,0)</f>
        <v>0</v>
      </c>
      <c r="BG346" s="230">
        <f>IF(N346="zákl. přenesená",J346,0)</f>
        <v>0</v>
      </c>
      <c r="BH346" s="230">
        <f>IF(N346="sníž. přenesená",J346,0)</f>
        <v>0</v>
      </c>
      <c r="BI346" s="230">
        <f>IF(N346="nulová",J346,0)</f>
        <v>0</v>
      </c>
      <c r="BJ346" s="16" t="s">
        <v>89</v>
      </c>
      <c r="BK346" s="230">
        <f>ROUND(I346*H346,2)</f>
        <v>0</v>
      </c>
      <c r="BL346" s="16" t="s">
        <v>572</v>
      </c>
      <c r="BM346" s="229" t="s">
        <v>642</v>
      </c>
    </row>
    <row r="347" s="2" customFormat="1">
      <c r="A347" s="38"/>
      <c r="B347" s="39"/>
      <c r="C347" s="40"/>
      <c r="D347" s="233" t="s">
        <v>266</v>
      </c>
      <c r="E347" s="40"/>
      <c r="F347" s="243" t="s">
        <v>597</v>
      </c>
      <c r="G347" s="40"/>
      <c r="H347" s="40"/>
      <c r="I347" s="136"/>
      <c r="J347" s="40"/>
      <c r="K347" s="40"/>
      <c r="L347" s="44"/>
      <c r="M347" s="244"/>
      <c r="N347" s="245"/>
      <c r="O347" s="84"/>
      <c r="P347" s="84"/>
      <c r="Q347" s="84"/>
      <c r="R347" s="84"/>
      <c r="S347" s="84"/>
      <c r="T347" s="85"/>
      <c r="U347" s="38"/>
      <c r="V347" s="38"/>
      <c r="W347" s="38"/>
      <c r="X347" s="38"/>
      <c r="Y347" s="38"/>
      <c r="Z347" s="38"/>
      <c r="AA347" s="38"/>
      <c r="AB347" s="38"/>
      <c r="AC347" s="38"/>
      <c r="AD347" s="38"/>
      <c r="AE347" s="38"/>
      <c r="AT347" s="16" t="s">
        <v>266</v>
      </c>
      <c r="AU347" s="16" t="s">
        <v>91</v>
      </c>
    </row>
    <row r="348" s="13" customFormat="1">
      <c r="A348" s="13"/>
      <c r="B348" s="231"/>
      <c r="C348" s="232"/>
      <c r="D348" s="233" t="s">
        <v>152</v>
      </c>
      <c r="E348" s="234" t="s">
        <v>35</v>
      </c>
      <c r="F348" s="235" t="s">
        <v>628</v>
      </c>
      <c r="G348" s="232"/>
      <c r="H348" s="236">
        <v>2</v>
      </c>
      <c r="I348" s="237"/>
      <c r="J348" s="232"/>
      <c r="K348" s="232"/>
      <c r="L348" s="238"/>
      <c r="M348" s="239"/>
      <c r="N348" s="240"/>
      <c r="O348" s="240"/>
      <c r="P348" s="240"/>
      <c r="Q348" s="240"/>
      <c r="R348" s="240"/>
      <c r="S348" s="240"/>
      <c r="T348" s="241"/>
      <c r="U348" s="13"/>
      <c r="V348" s="13"/>
      <c r="W348" s="13"/>
      <c r="X348" s="13"/>
      <c r="Y348" s="13"/>
      <c r="Z348" s="13"/>
      <c r="AA348" s="13"/>
      <c r="AB348" s="13"/>
      <c r="AC348" s="13"/>
      <c r="AD348" s="13"/>
      <c r="AE348" s="13"/>
      <c r="AT348" s="242" t="s">
        <v>152</v>
      </c>
      <c r="AU348" s="242" t="s">
        <v>91</v>
      </c>
      <c r="AV348" s="13" t="s">
        <v>91</v>
      </c>
      <c r="AW348" s="13" t="s">
        <v>41</v>
      </c>
      <c r="AX348" s="13" t="s">
        <v>81</v>
      </c>
      <c r="AY348" s="242" t="s">
        <v>142</v>
      </c>
    </row>
    <row r="349" s="2" customFormat="1" ht="36" customHeight="1">
      <c r="A349" s="38"/>
      <c r="B349" s="39"/>
      <c r="C349" s="218" t="s">
        <v>643</v>
      </c>
      <c r="D349" s="218" t="s">
        <v>145</v>
      </c>
      <c r="E349" s="219" t="s">
        <v>644</v>
      </c>
      <c r="F349" s="220" t="s">
        <v>645</v>
      </c>
      <c r="G349" s="221" t="s">
        <v>194</v>
      </c>
      <c r="H349" s="222">
        <v>1</v>
      </c>
      <c r="I349" s="223"/>
      <c r="J349" s="224">
        <f>ROUND(I349*H349,2)</f>
        <v>0</v>
      </c>
      <c r="K349" s="220" t="s">
        <v>35</v>
      </c>
      <c r="L349" s="44"/>
      <c r="M349" s="225" t="s">
        <v>35</v>
      </c>
      <c r="N349" s="226" t="s">
        <v>52</v>
      </c>
      <c r="O349" s="84"/>
      <c r="P349" s="227">
        <f>O349*H349</f>
        <v>0</v>
      </c>
      <c r="Q349" s="227">
        <v>0</v>
      </c>
      <c r="R349" s="227">
        <f>Q349*H349</f>
        <v>0</v>
      </c>
      <c r="S349" s="227">
        <v>0</v>
      </c>
      <c r="T349" s="228">
        <f>S349*H349</f>
        <v>0</v>
      </c>
      <c r="U349" s="38"/>
      <c r="V349" s="38"/>
      <c r="W349" s="38"/>
      <c r="X349" s="38"/>
      <c r="Y349" s="38"/>
      <c r="Z349" s="38"/>
      <c r="AA349" s="38"/>
      <c r="AB349" s="38"/>
      <c r="AC349" s="38"/>
      <c r="AD349" s="38"/>
      <c r="AE349" s="38"/>
      <c r="AR349" s="229" t="s">
        <v>572</v>
      </c>
      <c r="AT349" s="229" t="s">
        <v>145</v>
      </c>
      <c r="AU349" s="229" t="s">
        <v>91</v>
      </c>
      <c r="AY349" s="16" t="s">
        <v>142</v>
      </c>
      <c r="BE349" s="230">
        <f>IF(N349="základní",J349,0)</f>
        <v>0</v>
      </c>
      <c r="BF349" s="230">
        <f>IF(N349="snížená",J349,0)</f>
        <v>0</v>
      </c>
      <c r="BG349" s="230">
        <f>IF(N349="zákl. přenesená",J349,0)</f>
        <v>0</v>
      </c>
      <c r="BH349" s="230">
        <f>IF(N349="sníž. přenesená",J349,0)</f>
        <v>0</v>
      </c>
      <c r="BI349" s="230">
        <f>IF(N349="nulová",J349,0)</f>
        <v>0</v>
      </c>
      <c r="BJ349" s="16" t="s">
        <v>89</v>
      </c>
      <c r="BK349" s="230">
        <f>ROUND(I349*H349,2)</f>
        <v>0</v>
      </c>
      <c r="BL349" s="16" t="s">
        <v>572</v>
      </c>
      <c r="BM349" s="229" t="s">
        <v>646</v>
      </c>
    </row>
    <row r="350" s="13" customFormat="1">
      <c r="A350" s="13"/>
      <c r="B350" s="231"/>
      <c r="C350" s="232"/>
      <c r="D350" s="233" t="s">
        <v>152</v>
      </c>
      <c r="E350" s="234" t="s">
        <v>35</v>
      </c>
      <c r="F350" s="235" t="s">
        <v>647</v>
      </c>
      <c r="G350" s="232"/>
      <c r="H350" s="236">
        <v>1</v>
      </c>
      <c r="I350" s="237"/>
      <c r="J350" s="232"/>
      <c r="K350" s="232"/>
      <c r="L350" s="238"/>
      <c r="M350" s="257"/>
      <c r="N350" s="258"/>
      <c r="O350" s="258"/>
      <c r="P350" s="258"/>
      <c r="Q350" s="258"/>
      <c r="R350" s="258"/>
      <c r="S350" s="258"/>
      <c r="T350" s="259"/>
      <c r="U350" s="13"/>
      <c r="V350" s="13"/>
      <c r="W350" s="13"/>
      <c r="X350" s="13"/>
      <c r="Y350" s="13"/>
      <c r="Z350" s="13"/>
      <c r="AA350" s="13"/>
      <c r="AB350" s="13"/>
      <c r="AC350" s="13"/>
      <c r="AD350" s="13"/>
      <c r="AE350" s="13"/>
      <c r="AT350" s="242" t="s">
        <v>152</v>
      </c>
      <c r="AU350" s="242" t="s">
        <v>91</v>
      </c>
      <c r="AV350" s="13" t="s">
        <v>91</v>
      </c>
      <c r="AW350" s="13" t="s">
        <v>41</v>
      </c>
      <c r="AX350" s="13" t="s">
        <v>81</v>
      </c>
      <c r="AY350" s="242" t="s">
        <v>142</v>
      </c>
    </row>
    <row r="351" s="2" customFormat="1" ht="6.96" customHeight="1">
      <c r="A351" s="38"/>
      <c r="B351" s="59"/>
      <c r="C351" s="60"/>
      <c r="D351" s="60"/>
      <c r="E351" s="60"/>
      <c r="F351" s="60"/>
      <c r="G351" s="60"/>
      <c r="H351" s="60"/>
      <c r="I351" s="166"/>
      <c r="J351" s="60"/>
      <c r="K351" s="60"/>
      <c r="L351" s="44"/>
      <c r="M351" s="38"/>
      <c r="O351" s="38"/>
      <c r="P351" s="38"/>
      <c r="Q351" s="38"/>
      <c r="R351" s="38"/>
      <c r="S351" s="38"/>
      <c r="T351" s="38"/>
      <c r="U351" s="38"/>
      <c r="V351" s="38"/>
      <c r="W351" s="38"/>
      <c r="X351" s="38"/>
      <c r="Y351" s="38"/>
      <c r="Z351" s="38"/>
      <c r="AA351" s="38"/>
      <c r="AB351" s="38"/>
      <c r="AC351" s="38"/>
      <c r="AD351" s="38"/>
      <c r="AE351" s="38"/>
    </row>
  </sheetData>
  <sheetProtection sheet="1" autoFilter="0" formatColumns="0" formatRows="0" objects="1" scenarios="1" spinCount="100000" saltValue="a4ZxLNMgvN3rDnISDjeY/Z8NEotHnG99ULMMJ7TYx79aXGFlKImif7BPVJJ9/4HCtyWYiINR+zJcWhAlpt01Ug==" hashValue="BN+8MlscfBZyhJZU/RXVkCxAk5cYOhe3R568hSRNbpyKbwZiPFseoRff/H+DBHBrz3wzx0r273CN/QNRhmXdrA==" algorithmName="SHA-512" password="CC35"/>
  <autoFilter ref="C97:K350"/>
  <mergeCells count="9">
    <mergeCell ref="E7:H7"/>
    <mergeCell ref="E9:H9"/>
    <mergeCell ref="E18:H18"/>
    <mergeCell ref="E27:H27"/>
    <mergeCell ref="E48:H48"/>
    <mergeCell ref="E50:H50"/>
    <mergeCell ref="E88:H88"/>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8"/>
      <c r="L2" s="1"/>
      <c r="M2" s="1"/>
      <c r="N2" s="1"/>
      <c r="O2" s="1"/>
      <c r="P2" s="1"/>
      <c r="Q2" s="1"/>
      <c r="R2" s="1"/>
      <c r="S2" s="1"/>
      <c r="T2" s="1"/>
      <c r="U2" s="1"/>
      <c r="V2" s="1"/>
      <c r="AT2" s="16" t="s">
        <v>94</v>
      </c>
    </row>
    <row r="3" s="1" customFormat="1" ht="6.96" customHeight="1">
      <c r="B3" s="129"/>
      <c r="C3" s="130"/>
      <c r="D3" s="130"/>
      <c r="E3" s="130"/>
      <c r="F3" s="130"/>
      <c r="G3" s="130"/>
      <c r="H3" s="130"/>
      <c r="I3" s="131"/>
      <c r="J3" s="130"/>
      <c r="K3" s="130"/>
      <c r="L3" s="19"/>
      <c r="AT3" s="16" t="s">
        <v>91</v>
      </c>
    </row>
    <row r="4" s="1" customFormat="1" ht="24.96" customHeight="1">
      <c r="B4" s="19"/>
      <c r="D4" s="132" t="s">
        <v>101</v>
      </c>
      <c r="I4" s="128"/>
      <c r="L4" s="19"/>
      <c r="M4" s="133" t="s">
        <v>10</v>
      </c>
      <c r="AT4" s="16" t="s">
        <v>4</v>
      </c>
    </row>
    <row r="5" s="1" customFormat="1" ht="6.96" customHeight="1">
      <c r="B5" s="19"/>
      <c r="I5" s="128"/>
      <c r="L5" s="19"/>
    </row>
    <row r="6" s="1" customFormat="1" ht="12" customHeight="1">
      <c r="B6" s="19"/>
      <c r="D6" s="134" t="s">
        <v>16</v>
      </c>
      <c r="I6" s="128"/>
      <c r="L6" s="19"/>
    </row>
    <row r="7" s="1" customFormat="1" ht="25.5" customHeight="1">
      <c r="B7" s="19"/>
      <c r="E7" s="135" t="str">
        <f>'Rekapitulace stavby'!K6</f>
        <v>Rekonstrukce školní jídelny ZŠ Za Chlumem, Sídliště Za Chlumem 824, Bílina</v>
      </c>
      <c r="F7" s="134"/>
      <c r="G7" s="134"/>
      <c r="H7" s="134"/>
      <c r="I7" s="128"/>
      <c r="L7" s="19"/>
    </row>
    <row r="8" s="2" customFormat="1" ht="12" customHeight="1">
      <c r="A8" s="38"/>
      <c r="B8" s="44"/>
      <c r="C8" s="38"/>
      <c r="D8" s="134" t="s">
        <v>102</v>
      </c>
      <c r="E8" s="38"/>
      <c r="F8" s="38"/>
      <c r="G8" s="38"/>
      <c r="H8" s="38"/>
      <c r="I8" s="136"/>
      <c r="J8" s="38"/>
      <c r="K8" s="38"/>
      <c r="L8" s="137"/>
      <c r="S8" s="38"/>
      <c r="T8" s="38"/>
      <c r="U8" s="38"/>
      <c r="V8" s="38"/>
      <c r="W8" s="38"/>
      <c r="X8" s="38"/>
      <c r="Y8" s="38"/>
      <c r="Z8" s="38"/>
      <c r="AA8" s="38"/>
      <c r="AB8" s="38"/>
      <c r="AC8" s="38"/>
      <c r="AD8" s="38"/>
      <c r="AE8" s="38"/>
    </row>
    <row r="9" s="2" customFormat="1" ht="16.5" customHeight="1">
      <c r="A9" s="38"/>
      <c r="B9" s="44"/>
      <c r="C9" s="38"/>
      <c r="D9" s="38"/>
      <c r="E9" s="138" t="s">
        <v>648</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35</v>
      </c>
      <c r="G11" s="38"/>
      <c r="H11" s="38"/>
      <c r="I11" s="140" t="s">
        <v>20</v>
      </c>
      <c r="J11" s="139" t="s">
        <v>35</v>
      </c>
      <c r="K11" s="38"/>
      <c r="L11" s="137"/>
      <c r="S11" s="38"/>
      <c r="T11" s="38"/>
      <c r="U11" s="38"/>
      <c r="V11" s="38"/>
      <c r="W11" s="38"/>
      <c r="X11" s="38"/>
      <c r="Y11" s="38"/>
      <c r="Z11" s="38"/>
      <c r="AA11" s="38"/>
      <c r="AB11" s="38"/>
      <c r="AC11" s="38"/>
      <c r="AD11" s="38"/>
      <c r="AE11" s="38"/>
    </row>
    <row r="12" s="2" customFormat="1" ht="12" customHeight="1">
      <c r="A12" s="38"/>
      <c r="B12" s="44"/>
      <c r="C12" s="38"/>
      <c r="D12" s="134" t="s">
        <v>22</v>
      </c>
      <c r="E12" s="38"/>
      <c r="F12" s="139" t="s">
        <v>23</v>
      </c>
      <c r="G12" s="38"/>
      <c r="H12" s="38"/>
      <c r="I12" s="140" t="s">
        <v>24</v>
      </c>
      <c r="J12" s="141" t="str">
        <f>'Rekapitulace stavby'!AN8</f>
        <v>19. 9. 2019</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30</v>
      </c>
      <c r="E14" s="38"/>
      <c r="F14" s="38"/>
      <c r="G14" s="38"/>
      <c r="H14" s="38"/>
      <c r="I14" s="140" t="s">
        <v>31</v>
      </c>
      <c r="J14" s="139" t="str">
        <f>IF('Rekapitulace stavby'!AN10="","",'Rekapitulace stavby'!AN10)</f>
        <v>00266230</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tr">
        <f>IF('Rekapitulace stavby'!E11="","",'Rekapitulace stavby'!E11)</f>
        <v>Město Bílina, Břežánská 50/4, Bílina</v>
      </c>
      <c r="F15" s="38"/>
      <c r="G15" s="38"/>
      <c r="H15" s="38"/>
      <c r="I15" s="140" t="s">
        <v>34</v>
      </c>
      <c r="J15" s="139" t="str">
        <f>IF('Rekapitulace stavby'!AN11="","",'Rekapitulace stavby'!AN11)</f>
        <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36</v>
      </c>
      <c r="E17" s="38"/>
      <c r="F17" s="38"/>
      <c r="G17" s="38"/>
      <c r="H17" s="38"/>
      <c r="I17" s="140" t="s">
        <v>31</v>
      </c>
      <c r="J17" s="32"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2" t="str">
        <f>'Rekapitulace stavby'!E14</f>
        <v>Vyplň údaj</v>
      </c>
      <c r="F18" s="139"/>
      <c r="G18" s="139"/>
      <c r="H18" s="139"/>
      <c r="I18" s="140" t="s">
        <v>34</v>
      </c>
      <c r="J18" s="32"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38</v>
      </c>
      <c r="E20" s="38"/>
      <c r="F20" s="38"/>
      <c r="G20" s="38"/>
      <c r="H20" s="38"/>
      <c r="I20" s="140" t="s">
        <v>31</v>
      </c>
      <c r="J20" s="139" t="str">
        <f>IF('Rekapitulace stavby'!AN16="","",'Rekapitulace stavby'!AN16)</f>
        <v>25423126</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tr">
        <f>IF('Rekapitulace stavby'!E17="","",'Rekapitulace stavby'!E17)</f>
        <v>PS projekty s.r.o., 14.října 291/4, Teplice</v>
      </c>
      <c r="F21" s="38"/>
      <c r="G21" s="38"/>
      <c r="H21" s="38"/>
      <c r="I21" s="140" t="s">
        <v>34</v>
      </c>
      <c r="J21" s="139" t="str">
        <f>IF('Rekapitulace stavby'!AN17="","",'Rekapitulace stavby'!AN17)</f>
        <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42</v>
      </c>
      <c r="E23" s="38"/>
      <c r="F23" s="38"/>
      <c r="G23" s="38"/>
      <c r="H23" s="38"/>
      <c r="I23" s="140" t="s">
        <v>31</v>
      </c>
      <c r="J23" s="139" t="str">
        <f>IF('Rekapitulace stavby'!AN19="","",'Rekapitulace stavby'!AN19)</f>
        <v>65639081</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tr">
        <f>IF('Rekapitulace stavby'!E20="","",'Rekapitulace stavby'!E20)</f>
        <v>Zbyněk Jarolím-STAVINVEST, J.Hory 1639/17, Teplice</v>
      </c>
      <c r="F24" s="38"/>
      <c r="G24" s="38"/>
      <c r="H24" s="38"/>
      <c r="I24" s="140" t="s">
        <v>34</v>
      </c>
      <c r="J24" s="139" t="str">
        <f>IF('Rekapitulace stavby'!AN20="","",'Rekapitulace stavby'!AN20)</f>
        <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45</v>
      </c>
      <c r="E26" s="38"/>
      <c r="F26" s="38"/>
      <c r="G26" s="38"/>
      <c r="H26" s="38"/>
      <c r="I26" s="136"/>
      <c r="J26" s="38"/>
      <c r="K26" s="38"/>
      <c r="L26" s="137"/>
      <c r="S26" s="38"/>
      <c r="T26" s="38"/>
      <c r="U26" s="38"/>
      <c r="V26" s="38"/>
      <c r="W26" s="38"/>
      <c r="X26" s="38"/>
      <c r="Y26" s="38"/>
      <c r="Z26" s="38"/>
      <c r="AA26" s="38"/>
      <c r="AB26" s="38"/>
      <c r="AC26" s="38"/>
      <c r="AD26" s="38"/>
      <c r="AE26" s="38"/>
    </row>
    <row r="27" s="8" customFormat="1" ht="16.5" customHeight="1">
      <c r="A27" s="142"/>
      <c r="B27" s="143"/>
      <c r="C27" s="142"/>
      <c r="D27" s="142"/>
      <c r="E27" s="144" t="s">
        <v>35</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47</v>
      </c>
      <c r="E30" s="38"/>
      <c r="F30" s="38"/>
      <c r="G30" s="38"/>
      <c r="H30" s="38"/>
      <c r="I30" s="136"/>
      <c r="J30" s="150">
        <f>ROUND(J82,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49</v>
      </c>
      <c r="G32" s="38"/>
      <c r="H32" s="38"/>
      <c r="I32" s="152" t="s">
        <v>48</v>
      </c>
      <c r="J32" s="151" t="s">
        <v>50</v>
      </c>
      <c r="K32" s="38"/>
      <c r="L32" s="137"/>
      <c r="S32" s="38"/>
      <c r="T32" s="38"/>
      <c r="U32" s="38"/>
      <c r="V32" s="38"/>
      <c r="W32" s="38"/>
      <c r="X32" s="38"/>
      <c r="Y32" s="38"/>
      <c r="Z32" s="38"/>
      <c r="AA32" s="38"/>
      <c r="AB32" s="38"/>
      <c r="AC32" s="38"/>
      <c r="AD32" s="38"/>
      <c r="AE32" s="38"/>
    </row>
    <row r="33" s="2" customFormat="1" ht="14.4" customHeight="1">
      <c r="A33" s="38"/>
      <c r="B33" s="44"/>
      <c r="C33" s="38"/>
      <c r="D33" s="153" t="s">
        <v>51</v>
      </c>
      <c r="E33" s="134" t="s">
        <v>52</v>
      </c>
      <c r="F33" s="154">
        <f>ROUND((SUM(BE82:BE151)),  2)</f>
        <v>0</v>
      </c>
      <c r="G33" s="38"/>
      <c r="H33" s="38"/>
      <c r="I33" s="155">
        <v>0.20999999999999999</v>
      </c>
      <c r="J33" s="154">
        <f>ROUND(((SUM(BE82:BE151))*I33),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53</v>
      </c>
      <c r="F34" s="154">
        <f>ROUND((SUM(BF82:BF151)),  2)</f>
        <v>0</v>
      </c>
      <c r="G34" s="38"/>
      <c r="H34" s="38"/>
      <c r="I34" s="155">
        <v>0.14999999999999999</v>
      </c>
      <c r="J34" s="154">
        <f>ROUND(((SUM(BF82:BF151))*I34),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54</v>
      </c>
      <c r="F35" s="154">
        <f>ROUND((SUM(BG82:BG151)),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55</v>
      </c>
      <c r="F36" s="154">
        <f>ROUND((SUM(BH82:BH151)),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56</v>
      </c>
      <c r="F37" s="154">
        <f>ROUND((SUM(BI82:BI151)),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57</v>
      </c>
      <c r="E39" s="158"/>
      <c r="F39" s="158"/>
      <c r="G39" s="159" t="s">
        <v>58</v>
      </c>
      <c r="H39" s="160" t="s">
        <v>59</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2" t="s">
        <v>104</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1"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25.5" customHeight="1">
      <c r="A48" s="38"/>
      <c r="B48" s="39"/>
      <c r="C48" s="40"/>
      <c r="D48" s="40"/>
      <c r="E48" s="170" t="str">
        <f>E7</f>
        <v>Rekonstrukce školní jídelny ZŠ Za Chlumem, Sídliště Za Chlumem 824, Bílina</v>
      </c>
      <c r="F48" s="31"/>
      <c r="G48" s="31"/>
      <c r="H48" s="31"/>
      <c r="I48" s="136"/>
      <c r="J48" s="40"/>
      <c r="K48" s="40"/>
      <c r="L48" s="137"/>
      <c r="S48" s="38"/>
      <c r="T48" s="38"/>
      <c r="U48" s="38"/>
      <c r="V48" s="38"/>
      <c r="W48" s="38"/>
      <c r="X48" s="38"/>
      <c r="Y48" s="38"/>
      <c r="Z48" s="38"/>
      <c r="AA48" s="38"/>
      <c r="AB48" s="38"/>
      <c r="AC48" s="38"/>
      <c r="AD48" s="38"/>
      <c r="AE48" s="38"/>
    </row>
    <row r="49" s="2" customFormat="1" ht="12" customHeight="1">
      <c r="A49" s="38"/>
      <c r="B49" s="39"/>
      <c r="C49" s="31" t="s">
        <v>102</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6.5" customHeight="1">
      <c r="A50" s="38"/>
      <c r="B50" s="39"/>
      <c r="C50" s="40"/>
      <c r="D50" s="40"/>
      <c r="E50" s="69" t="str">
        <f>E9</f>
        <v>SO102 - Elektroinstalace</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1" t="s">
        <v>22</v>
      </c>
      <c r="D52" s="40"/>
      <c r="E52" s="40"/>
      <c r="F52" s="26" t="str">
        <f>F12</f>
        <v>Bílina</v>
      </c>
      <c r="G52" s="40"/>
      <c r="H52" s="40"/>
      <c r="I52" s="140" t="s">
        <v>24</v>
      </c>
      <c r="J52" s="72" t="str">
        <f>IF(J12="","",J12)</f>
        <v>19. 9. 2019</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43.05" customHeight="1">
      <c r="A54" s="38"/>
      <c r="B54" s="39"/>
      <c r="C54" s="31" t="s">
        <v>30</v>
      </c>
      <c r="D54" s="40"/>
      <c r="E54" s="40"/>
      <c r="F54" s="26" t="str">
        <f>E15</f>
        <v>Město Bílina, Břežánská 50/4, Bílina</v>
      </c>
      <c r="G54" s="40"/>
      <c r="H54" s="40"/>
      <c r="I54" s="140" t="s">
        <v>38</v>
      </c>
      <c r="J54" s="36" t="str">
        <f>E21</f>
        <v>PS projekty s.r.o., 14.října 291/4, Teplice</v>
      </c>
      <c r="K54" s="40"/>
      <c r="L54" s="137"/>
      <c r="S54" s="38"/>
      <c r="T54" s="38"/>
      <c r="U54" s="38"/>
      <c r="V54" s="38"/>
      <c r="W54" s="38"/>
      <c r="X54" s="38"/>
      <c r="Y54" s="38"/>
      <c r="Z54" s="38"/>
      <c r="AA54" s="38"/>
      <c r="AB54" s="38"/>
      <c r="AC54" s="38"/>
      <c r="AD54" s="38"/>
      <c r="AE54" s="38"/>
    </row>
    <row r="55" s="2" customFormat="1" ht="58.2" customHeight="1">
      <c r="A55" s="38"/>
      <c r="B55" s="39"/>
      <c r="C55" s="31" t="s">
        <v>36</v>
      </c>
      <c r="D55" s="40"/>
      <c r="E55" s="40"/>
      <c r="F55" s="26" t="str">
        <f>IF(E18="","",E18)</f>
        <v>Vyplň údaj</v>
      </c>
      <c r="G55" s="40"/>
      <c r="H55" s="40"/>
      <c r="I55" s="140" t="s">
        <v>42</v>
      </c>
      <c r="J55" s="36" t="str">
        <f>E24</f>
        <v>Zbyněk Jarolím-STAVINVEST, J.Hory 1639/17, Teplice</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105</v>
      </c>
      <c r="D57" s="172"/>
      <c r="E57" s="172"/>
      <c r="F57" s="172"/>
      <c r="G57" s="172"/>
      <c r="H57" s="172"/>
      <c r="I57" s="173"/>
      <c r="J57" s="174" t="s">
        <v>106</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79</v>
      </c>
      <c r="D59" s="40"/>
      <c r="E59" s="40"/>
      <c r="F59" s="40"/>
      <c r="G59" s="40"/>
      <c r="H59" s="40"/>
      <c r="I59" s="136"/>
      <c r="J59" s="102">
        <f>J82</f>
        <v>0</v>
      </c>
      <c r="K59" s="40"/>
      <c r="L59" s="137"/>
      <c r="S59" s="38"/>
      <c r="T59" s="38"/>
      <c r="U59" s="38"/>
      <c r="V59" s="38"/>
      <c r="W59" s="38"/>
      <c r="X59" s="38"/>
      <c r="Y59" s="38"/>
      <c r="Z59" s="38"/>
      <c r="AA59" s="38"/>
      <c r="AB59" s="38"/>
      <c r="AC59" s="38"/>
      <c r="AD59" s="38"/>
      <c r="AE59" s="38"/>
      <c r="AU59" s="16" t="s">
        <v>107</v>
      </c>
    </row>
    <row r="60" s="9" customFormat="1" ht="24.96" customHeight="1">
      <c r="A60" s="9"/>
      <c r="B60" s="176"/>
      <c r="C60" s="177"/>
      <c r="D60" s="178" t="s">
        <v>115</v>
      </c>
      <c r="E60" s="179"/>
      <c r="F60" s="179"/>
      <c r="G60" s="179"/>
      <c r="H60" s="179"/>
      <c r="I60" s="180"/>
      <c r="J60" s="181">
        <f>J83</f>
        <v>0</v>
      </c>
      <c r="K60" s="177"/>
      <c r="L60" s="182"/>
      <c r="S60" s="9"/>
      <c r="T60" s="9"/>
      <c r="U60" s="9"/>
      <c r="V60" s="9"/>
      <c r="W60" s="9"/>
      <c r="X60" s="9"/>
      <c r="Y60" s="9"/>
      <c r="Z60" s="9"/>
      <c r="AA60" s="9"/>
      <c r="AB60" s="9"/>
      <c r="AC60" s="9"/>
      <c r="AD60" s="9"/>
      <c r="AE60" s="9"/>
    </row>
    <row r="61" s="10" customFormat="1" ht="19.92" customHeight="1">
      <c r="A61" s="10"/>
      <c r="B61" s="183"/>
      <c r="C61" s="184"/>
      <c r="D61" s="185" t="s">
        <v>649</v>
      </c>
      <c r="E61" s="186"/>
      <c r="F61" s="186"/>
      <c r="G61" s="186"/>
      <c r="H61" s="186"/>
      <c r="I61" s="187"/>
      <c r="J61" s="188">
        <f>J84</f>
        <v>0</v>
      </c>
      <c r="K61" s="184"/>
      <c r="L61" s="189"/>
      <c r="S61" s="10"/>
      <c r="T61" s="10"/>
      <c r="U61" s="10"/>
      <c r="V61" s="10"/>
      <c r="W61" s="10"/>
      <c r="X61" s="10"/>
      <c r="Y61" s="10"/>
      <c r="Z61" s="10"/>
      <c r="AA61" s="10"/>
      <c r="AB61" s="10"/>
      <c r="AC61" s="10"/>
      <c r="AD61" s="10"/>
      <c r="AE61" s="10"/>
    </row>
    <row r="62" s="9" customFormat="1" ht="24.96" customHeight="1">
      <c r="A62" s="9"/>
      <c r="B62" s="176"/>
      <c r="C62" s="177"/>
      <c r="D62" s="178" t="s">
        <v>124</v>
      </c>
      <c r="E62" s="179"/>
      <c r="F62" s="179"/>
      <c r="G62" s="179"/>
      <c r="H62" s="179"/>
      <c r="I62" s="180"/>
      <c r="J62" s="181">
        <f>J149</f>
        <v>0</v>
      </c>
      <c r="K62" s="177"/>
      <c r="L62" s="182"/>
      <c r="S62" s="9"/>
      <c r="T62" s="9"/>
      <c r="U62" s="9"/>
      <c r="V62" s="9"/>
      <c r="W62" s="9"/>
      <c r="X62" s="9"/>
      <c r="Y62" s="9"/>
      <c r="Z62" s="9"/>
      <c r="AA62" s="9"/>
      <c r="AB62" s="9"/>
      <c r="AC62" s="9"/>
      <c r="AD62" s="9"/>
      <c r="AE62" s="9"/>
    </row>
    <row r="63" s="2" customFormat="1" ht="21.84" customHeight="1">
      <c r="A63" s="38"/>
      <c r="B63" s="39"/>
      <c r="C63" s="40"/>
      <c r="D63" s="40"/>
      <c r="E63" s="40"/>
      <c r="F63" s="40"/>
      <c r="G63" s="40"/>
      <c r="H63" s="40"/>
      <c r="I63" s="136"/>
      <c r="J63" s="40"/>
      <c r="K63" s="40"/>
      <c r="L63" s="137"/>
      <c r="S63" s="38"/>
      <c r="T63" s="38"/>
      <c r="U63" s="38"/>
      <c r="V63" s="38"/>
      <c r="W63" s="38"/>
      <c r="X63" s="38"/>
      <c r="Y63" s="38"/>
      <c r="Z63" s="38"/>
      <c r="AA63" s="38"/>
      <c r="AB63" s="38"/>
      <c r="AC63" s="38"/>
      <c r="AD63" s="38"/>
      <c r="AE63" s="38"/>
    </row>
    <row r="64" s="2" customFormat="1" ht="6.96" customHeight="1">
      <c r="A64" s="38"/>
      <c r="B64" s="59"/>
      <c r="C64" s="60"/>
      <c r="D64" s="60"/>
      <c r="E64" s="60"/>
      <c r="F64" s="60"/>
      <c r="G64" s="60"/>
      <c r="H64" s="60"/>
      <c r="I64" s="166"/>
      <c r="J64" s="60"/>
      <c r="K64" s="60"/>
      <c r="L64" s="137"/>
      <c r="S64" s="38"/>
      <c r="T64" s="38"/>
      <c r="U64" s="38"/>
      <c r="V64" s="38"/>
      <c r="W64" s="38"/>
      <c r="X64" s="38"/>
      <c r="Y64" s="38"/>
      <c r="Z64" s="38"/>
      <c r="AA64" s="38"/>
      <c r="AB64" s="38"/>
      <c r="AC64" s="38"/>
      <c r="AD64" s="38"/>
      <c r="AE64" s="38"/>
    </row>
    <row r="68" s="2" customFormat="1" ht="6.96" customHeight="1">
      <c r="A68" s="38"/>
      <c r="B68" s="61"/>
      <c r="C68" s="62"/>
      <c r="D68" s="62"/>
      <c r="E68" s="62"/>
      <c r="F68" s="62"/>
      <c r="G68" s="62"/>
      <c r="H68" s="62"/>
      <c r="I68" s="169"/>
      <c r="J68" s="62"/>
      <c r="K68" s="62"/>
      <c r="L68" s="137"/>
      <c r="S68" s="38"/>
      <c r="T68" s="38"/>
      <c r="U68" s="38"/>
      <c r="V68" s="38"/>
      <c r="W68" s="38"/>
      <c r="X68" s="38"/>
      <c r="Y68" s="38"/>
      <c r="Z68" s="38"/>
      <c r="AA68" s="38"/>
      <c r="AB68" s="38"/>
      <c r="AC68" s="38"/>
      <c r="AD68" s="38"/>
      <c r="AE68" s="38"/>
    </row>
    <row r="69" s="2" customFormat="1" ht="24.96" customHeight="1">
      <c r="A69" s="38"/>
      <c r="B69" s="39"/>
      <c r="C69" s="22" t="s">
        <v>127</v>
      </c>
      <c r="D69" s="40"/>
      <c r="E69" s="40"/>
      <c r="F69" s="40"/>
      <c r="G69" s="40"/>
      <c r="H69" s="40"/>
      <c r="I69" s="136"/>
      <c r="J69" s="40"/>
      <c r="K69" s="40"/>
      <c r="L69" s="137"/>
      <c r="S69" s="38"/>
      <c r="T69" s="38"/>
      <c r="U69" s="38"/>
      <c r="V69" s="38"/>
      <c r="W69" s="38"/>
      <c r="X69" s="38"/>
      <c r="Y69" s="38"/>
      <c r="Z69" s="38"/>
      <c r="AA69" s="38"/>
      <c r="AB69" s="38"/>
      <c r="AC69" s="38"/>
      <c r="AD69" s="38"/>
      <c r="AE69" s="38"/>
    </row>
    <row r="70" s="2" customFormat="1" ht="6.96" customHeight="1">
      <c r="A70" s="38"/>
      <c r="B70" s="39"/>
      <c r="C70" s="40"/>
      <c r="D70" s="40"/>
      <c r="E70" s="40"/>
      <c r="F70" s="40"/>
      <c r="G70" s="40"/>
      <c r="H70" s="40"/>
      <c r="I70" s="136"/>
      <c r="J70" s="40"/>
      <c r="K70" s="40"/>
      <c r="L70" s="137"/>
      <c r="S70" s="38"/>
      <c r="T70" s="38"/>
      <c r="U70" s="38"/>
      <c r="V70" s="38"/>
      <c r="W70" s="38"/>
      <c r="X70" s="38"/>
      <c r="Y70" s="38"/>
      <c r="Z70" s="38"/>
      <c r="AA70" s="38"/>
      <c r="AB70" s="38"/>
      <c r="AC70" s="38"/>
      <c r="AD70" s="38"/>
      <c r="AE70" s="38"/>
    </row>
    <row r="71" s="2" customFormat="1" ht="12" customHeight="1">
      <c r="A71" s="38"/>
      <c r="B71" s="39"/>
      <c r="C71" s="31" t="s">
        <v>16</v>
      </c>
      <c r="D71" s="40"/>
      <c r="E71" s="40"/>
      <c r="F71" s="40"/>
      <c r="G71" s="40"/>
      <c r="H71" s="40"/>
      <c r="I71" s="136"/>
      <c r="J71" s="40"/>
      <c r="K71" s="40"/>
      <c r="L71" s="137"/>
      <c r="S71" s="38"/>
      <c r="T71" s="38"/>
      <c r="U71" s="38"/>
      <c r="V71" s="38"/>
      <c r="W71" s="38"/>
      <c r="X71" s="38"/>
      <c r="Y71" s="38"/>
      <c r="Z71" s="38"/>
      <c r="AA71" s="38"/>
      <c r="AB71" s="38"/>
      <c r="AC71" s="38"/>
      <c r="AD71" s="38"/>
      <c r="AE71" s="38"/>
    </row>
    <row r="72" s="2" customFormat="1" ht="25.5" customHeight="1">
      <c r="A72" s="38"/>
      <c r="B72" s="39"/>
      <c r="C72" s="40"/>
      <c r="D72" s="40"/>
      <c r="E72" s="170" t="str">
        <f>E7</f>
        <v>Rekonstrukce školní jídelny ZŠ Za Chlumem, Sídliště Za Chlumem 824, Bílina</v>
      </c>
      <c r="F72" s="31"/>
      <c r="G72" s="31"/>
      <c r="H72" s="31"/>
      <c r="I72" s="136"/>
      <c r="J72" s="40"/>
      <c r="K72" s="40"/>
      <c r="L72" s="137"/>
      <c r="S72" s="38"/>
      <c r="T72" s="38"/>
      <c r="U72" s="38"/>
      <c r="V72" s="38"/>
      <c r="W72" s="38"/>
      <c r="X72" s="38"/>
      <c r="Y72" s="38"/>
      <c r="Z72" s="38"/>
      <c r="AA72" s="38"/>
      <c r="AB72" s="38"/>
      <c r="AC72" s="38"/>
      <c r="AD72" s="38"/>
      <c r="AE72" s="38"/>
    </row>
    <row r="73" s="2" customFormat="1" ht="12" customHeight="1">
      <c r="A73" s="38"/>
      <c r="B73" s="39"/>
      <c r="C73" s="31" t="s">
        <v>102</v>
      </c>
      <c r="D73" s="40"/>
      <c r="E73" s="40"/>
      <c r="F73" s="40"/>
      <c r="G73" s="40"/>
      <c r="H73" s="40"/>
      <c r="I73" s="136"/>
      <c r="J73" s="40"/>
      <c r="K73" s="40"/>
      <c r="L73" s="137"/>
      <c r="S73" s="38"/>
      <c r="T73" s="38"/>
      <c r="U73" s="38"/>
      <c r="V73" s="38"/>
      <c r="W73" s="38"/>
      <c r="X73" s="38"/>
      <c r="Y73" s="38"/>
      <c r="Z73" s="38"/>
      <c r="AA73" s="38"/>
      <c r="AB73" s="38"/>
      <c r="AC73" s="38"/>
      <c r="AD73" s="38"/>
      <c r="AE73" s="38"/>
    </row>
    <row r="74" s="2" customFormat="1" ht="16.5" customHeight="1">
      <c r="A74" s="38"/>
      <c r="B74" s="39"/>
      <c r="C74" s="40"/>
      <c r="D74" s="40"/>
      <c r="E74" s="69" t="str">
        <f>E9</f>
        <v>SO102 - Elektroinstalace</v>
      </c>
      <c r="F74" s="40"/>
      <c r="G74" s="40"/>
      <c r="H74" s="40"/>
      <c r="I74" s="136"/>
      <c r="J74" s="40"/>
      <c r="K74" s="40"/>
      <c r="L74" s="137"/>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136"/>
      <c r="J75" s="40"/>
      <c r="K75" s="40"/>
      <c r="L75" s="137"/>
      <c r="S75" s="38"/>
      <c r="T75" s="38"/>
      <c r="U75" s="38"/>
      <c r="V75" s="38"/>
      <c r="W75" s="38"/>
      <c r="X75" s="38"/>
      <c r="Y75" s="38"/>
      <c r="Z75" s="38"/>
      <c r="AA75" s="38"/>
      <c r="AB75" s="38"/>
      <c r="AC75" s="38"/>
      <c r="AD75" s="38"/>
      <c r="AE75" s="38"/>
    </row>
    <row r="76" s="2" customFormat="1" ht="12" customHeight="1">
      <c r="A76" s="38"/>
      <c r="B76" s="39"/>
      <c r="C76" s="31" t="s">
        <v>22</v>
      </c>
      <c r="D76" s="40"/>
      <c r="E76" s="40"/>
      <c r="F76" s="26" t="str">
        <f>F12</f>
        <v>Bílina</v>
      </c>
      <c r="G76" s="40"/>
      <c r="H76" s="40"/>
      <c r="I76" s="140" t="s">
        <v>24</v>
      </c>
      <c r="J76" s="72" t="str">
        <f>IF(J12="","",J12)</f>
        <v>19. 9. 2019</v>
      </c>
      <c r="K76" s="40"/>
      <c r="L76" s="137"/>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136"/>
      <c r="J77" s="40"/>
      <c r="K77" s="40"/>
      <c r="L77" s="137"/>
      <c r="S77" s="38"/>
      <c r="T77" s="38"/>
      <c r="U77" s="38"/>
      <c r="V77" s="38"/>
      <c r="W77" s="38"/>
      <c r="X77" s="38"/>
      <c r="Y77" s="38"/>
      <c r="Z77" s="38"/>
      <c r="AA77" s="38"/>
      <c r="AB77" s="38"/>
      <c r="AC77" s="38"/>
      <c r="AD77" s="38"/>
      <c r="AE77" s="38"/>
    </row>
    <row r="78" s="2" customFormat="1" ht="43.05" customHeight="1">
      <c r="A78" s="38"/>
      <c r="B78" s="39"/>
      <c r="C78" s="31" t="s">
        <v>30</v>
      </c>
      <c r="D78" s="40"/>
      <c r="E78" s="40"/>
      <c r="F78" s="26" t="str">
        <f>E15</f>
        <v>Město Bílina, Břežánská 50/4, Bílina</v>
      </c>
      <c r="G78" s="40"/>
      <c r="H78" s="40"/>
      <c r="I78" s="140" t="s">
        <v>38</v>
      </c>
      <c r="J78" s="36" t="str">
        <f>E21</f>
        <v>PS projekty s.r.o., 14.října 291/4, Teplice</v>
      </c>
      <c r="K78" s="40"/>
      <c r="L78" s="137"/>
      <c r="S78" s="38"/>
      <c r="T78" s="38"/>
      <c r="U78" s="38"/>
      <c r="V78" s="38"/>
      <c r="W78" s="38"/>
      <c r="X78" s="38"/>
      <c r="Y78" s="38"/>
      <c r="Z78" s="38"/>
      <c r="AA78" s="38"/>
      <c r="AB78" s="38"/>
      <c r="AC78" s="38"/>
      <c r="AD78" s="38"/>
      <c r="AE78" s="38"/>
    </row>
    <row r="79" s="2" customFormat="1" ht="58.2" customHeight="1">
      <c r="A79" s="38"/>
      <c r="B79" s="39"/>
      <c r="C79" s="31" t="s">
        <v>36</v>
      </c>
      <c r="D79" s="40"/>
      <c r="E79" s="40"/>
      <c r="F79" s="26" t="str">
        <f>IF(E18="","",E18)</f>
        <v>Vyplň údaj</v>
      </c>
      <c r="G79" s="40"/>
      <c r="H79" s="40"/>
      <c r="I79" s="140" t="s">
        <v>42</v>
      </c>
      <c r="J79" s="36" t="str">
        <f>E24</f>
        <v>Zbyněk Jarolím-STAVINVEST, J.Hory 1639/17, Teplice</v>
      </c>
      <c r="K79" s="40"/>
      <c r="L79" s="137"/>
      <c r="S79" s="38"/>
      <c r="T79" s="38"/>
      <c r="U79" s="38"/>
      <c r="V79" s="38"/>
      <c r="W79" s="38"/>
      <c r="X79" s="38"/>
      <c r="Y79" s="38"/>
      <c r="Z79" s="38"/>
      <c r="AA79" s="38"/>
      <c r="AB79" s="38"/>
      <c r="AC79" s="38"/>
      <c r="AD79" s="38"/>
      <c r="AE79" s="38"/>
    </row>
    <row r="80" s="2" customFormat="1" ht="10.32" customHeight="1">
      <c r="A80" s="38"/>
      <c r="B80" s="39"/>
      <c r="C80" s="40"/>
      <c r="D80" s="40"/>
      <c r="E80" s="40"/>
      <c r="F80" s="40"/>
      <c r="G80" s="40"/>
      <c r="H80" s="40"/>
      <c r="I80" s="136"/>
      <c r="J80" s="40"/>
      <c r="K80" s="40"/>
      <c r="L80" s="137"/>
      <c r="S80" s="38"/>
      <c r="T80" s="38"/>
      <c r="U80" s="38"/>
      <c r="V80" s="38"/>
      <c r="W80" s="38"/>
      <c r="X80" s="38"/>
      <c r="Y80" s="38"/>
      <c r="Z80" s="38"/>
      <c r="AA80" s="38"/>
      <c r="AB80" s="38"/>
      <c r="AC80" s="38"/>
      <c r="AD80" s="38"/>
      <c r="AE80" s="38"/>
    </row>
    <row r="81" s="11" customFormat="1" ht="29.28" customHeight="1">
      <c r="A81" s="190"/>
      <c r="B81" s="191"/>
      <c r="C81" s="192" t="s">
        <v>128</v>
      </c>
      <c r="D81" s="193" t="s">
        <v>66</v>
      </c>
      <c r="E81" s="193" t="s">
        <v>62</v>
      </c>
      <c r="F81" s="193" t="s">
        <v>63</v>
      </c>
      <c r="G81" s="193" t="s">
        <v>129</v>
      </c>
      <c r="H81" s="193" t="s">
        <v>130</v>
      </c>
      <c r="I81" s="194" t="s">
        <v>131</v>
      </c>
      <c r="J81" s="193" t="s">
        <v>106</v>
      </c>
      <c r="K81" s="195" t="s">
        <v>132</v>
      </c>
      <c r="L81" s="196"/>
      <c r="M81" s="92" t="s">
        <v>35</v>
      </c>
      <c r="N81" s="93" t="s">
        <v>51</v>
      </c>
      <c r="O81" s="93" t="s">
        <v>133</v>
      </c>
      <c r="P81" s="93" t="s">
        <v>134</v>
      </c>
      <c r="Q81" s="93" t="s">
        <v>135</v>
      </c>
      <c r="R81" s="93" t="s">
        <v>136</v>
      </c>
      <c r="S81" s="93" t="s">
        <v>137</v>
      </c>
      <c r="T81" s="94" t="s">
        <v>138</v>
      </c>
      <c r="U81" s="190"/>
      <c r="V81" s="190"/>
      <c r="W81" s="190"/>
      <c r="X81" s="190"/>
      <c r="Y81" s="190"/>
      <c r="Z81" s="190"/>
      <c r="AA81" s="190"/>
      <c r="AB81" s="190"/>
      <c r="AC81" s="190"/>
      <c r="AD81" s="190"/>
      <c r="AE81" s="190"/>
    </row>
    <row r="82" s="2" customFormat="1" ht="22.8" customHeight="1">
      <c r="A82" s="38"/>
      <c r="B82" s="39"/>
      <c r="C82" s="99" t="s">
        <v>139</v>
      </c>
      <c r="D82" s="40"/>
      <c r="E82" s="40"/>
      <c r="F82" s="40"/>
      <c r="G82" s="40"/>
      <c r="H82" s="40"/>
      <c r="I82" s="136"/>
      <c r="J82" s="197">
        <f>BK82</f>
        <v>0</v>
      </c>
      <c r="K82" s="40"/>
      <c r="L82" s="44"/>
      <c r="M82" s="95"/>
      <c r="N82" s="198"/>
      <c r="O82" s="96"/>
      <c r="P82" s="199">
        <f>P83+P149</f>
        <v>0</v>
      </c>
      <c r="Q82" s="96"/>
      <c r="R82" s="199">
        <f>R83+R149</f>
        <v>140.35776999999999</v>
      </c>
      <c r="S82" s="96"/>
      <c r="T82" s="200">
        <f>T83+T149</f>
        <v>0</v>
      </c>
      <c r="U82" s="38"/>
      <c r="V82" s="38"/>
      <c r="W82" s="38"/>
      <c r="X82" s="38"/>
      <c r="Y82" s="38"/>
      <c r="Z82" s="38"/>
      <c r="AA82" s="38"/>
      <c r="AB82" s="38"/>
      <c r="AC82" s="38"/>
      <c r="AD82" s="38"/>
      <c r="AE82" s="38"/>
      <c r="AT82" s="16" t="s">
        <v>80</v>
      </c>
      <c r="AU82" s="16" t="s">
        <v>107</v>
      </c>
      <c r="BK82" s="201">
        <f>BK83+BK149</f>
        <v>0</v>
      </c>
    </row>
    <row r="83" s="12" customFormat="1" ht="25.92" customHeight="1">
      <c r="A83" s="12"/>
      <c r="B83" s="202"/>
      <c r="C83" s="203"/>
      <c r="D83" s="204" t="s">
        <v>80</v>
      </c>
      <c r="E83" s="205" t="s">
        <v>301</v>
      </c>
      <c r="F83" s="205" t="s">
        <v>302</v>
      </c>
      <c r="G83" s="203"/>
      <c r="H83" s="203"/>
      <c r="I83" s="206"/>
      <c r="J83" s="207">
        <f>BK83</f>
        <v>0</v>
      </c>
      <c r="K83" s="203"/>
      <c r="L83" s="208"/>
      <c r="M83" s="209"/>
      <c r="N83" s="210"/>
      <c r="O83" s="210"/>
      <c r="P83" s="211">
        <f>P84</f>
        <v>0</v>
      </c>
      <c r="Q83" s="210"/>
      <c r="R83" s="211">
        <f>R84</f>
        <v>140.35776999999999</v>
      </c>
      <c r="S83" s="210"/>
      <c r="T83" s="212">
        <f>T84</f>
        <v>0</v>
      </c>
      <c r="U83" s="12"/>
      <c r="V83" s="12"/>
      <c r="W83" s="12"/>
      <c r="X83" s="12"/>
      <c r="Y83" s="12"/>
      <c r="Z83" s="12"/>
      <c r="AA83" s="12"/>
      <c r="AB83" s="12"/>
      <c r="AC83" s="12"/>
      <c r="AD83" s="12"/>
      <c r="AE83" s="12"/>
      <c r="AR83" s="213" t="s">
        <v>91</v>
      </c>
      <c r="AT83" s="214" t="s">
        <v>80</v>
      </c>
      <c r="AU83" s="214" t="s">
        <v>81</v>
      </c>
      <c r="AY83" s="213" t="s">
        <v>142</v>
      </c>
      <c r="BK83" s="215">
        <f>BK84</f>
        <v>0</v>
      </c>
    </row>
    <row r="84" s="12" customFormat="1" ht="22.8" customHeight="1">
      <c r="A84" s="12"/>
      <c r="B84" s="202"/>
      <c r="C84" s="203"/>
      <c r="D84" s="204" t="s">
        <v>80</v>
      </c>
      <c r="E84" s="216" t="s">
        <v>650</v>
      </c>
      <c r="F84" s="216" t="s">
        <v>651</v>
      </c>
      <c r="G84" s="203"/>
      <c r="H84" s="203"/>
      <c r="I84" s="206"/>
      <c r="J84" s="217">
        <f>BK84</f>
        <v>0</v>
      </c>
      <c r="K84" s="203"/>
      <c r="L84" s="208"/>
      <c r="M84" s="209"/>
      <c r="N84" s="210"/>
      <c r="O84" s="210"/>
      <c r="P84" s="211">
        <f>SUM(P85:P148)</f>
        <v>0</v>
      </c>
      <c r="Q84" s="210"/>
      <c r="R84" s="211">
        <f>SUM(R85:R148)</f>
        <v>140.35776999999999</v>
      </c>
      <c r="S84" s="210"/>
      <c r="T84" s="212">
        <f>SUM(T85:T148)</f>
        <v>0</v>
      </c>
      <c r="U84" s="12"/>
      <c r="V84" s="12"/>
      <c r="W84" s="12"/>
      <c r="X84" s="12"/>
      <c r="Y84" s="12"/>
      <c r="Z84" s="12"/>
      <c r="AA84" s="12"/>
      <c r="AB84" s="12"/>
      <c r="AC84" s="12"/>
      <c r="AD84" s="12"/>
      <c r="AE84" s="12"/>
      <c r="AR84" s="213" t="s">
        <v>91</v>
      </c>
      <c r="AT84" s="214" t="s">
        <v>80</v>
      </c>
      <c r="AU84" s="214" t="s">
        <v>89</v>
      </c>
      <c r="AY84" s="213" t="s">
        <v>142</v>
      </c>
      <c r="BK84" s="215">
        <f>SUM(BK85:BK148)</f>
        <v>0</v>
      </c>
    </row>
    <row r="85" s="2" customFormat="1" ht="48" customHeight="1">
      <c r="A85" s="38"/>
      <c r="B85" s="39"/>
      <c r="C85" s="218" t="s">
        <v>89</v>
      </c>
      <c r="D85" s="218" t="s">
        <v>145</v>
      </c>
      <c r="E85" s="219" t="s">
        <v>652</v>
      </c>
      <c r="F85" s="220" t="s">
        <v>653</v>
      </c>
      <c r="G85" s="221" t="s">
        <v>194</v>
      </c>
      <c r="H85" s="222">
        <v>28</v>
      </c>
      <c r="I85" s="223"/>
      <c r="J85" s="224">
        <f>ROUND(I85*H85,2)</f>
        <v>0</v>
      </c>
      <c r="K85" s="220" t="s">
        <v>149</v>
      </c>
      <c r="L85" s="44"/>
      <c r="M85" s="225" t="s">
        <v>35</v>
      </c>
      <c r="N85" s="226" t="s">
        <v>52</v>
      </c>
      <c r="O85" s="84"/>
      <c r="P85" s="227">
        <f>O85*H85</f>
        <v>0</v>
      </c>
      <c r="Q85" s="227">
        <v>0</v>
      </c>
      <c r="R85" s="227">
        <f>Q85*H85</f>
        <v>0</v>
      </c>
      <c r="S85" s="227">
        <v>0</v>
      </c>
      <c r="T85" s="228">
        <f>S85*H85</f>
        <v>0</v>
      </c>
      <c r="U85" s="38"/>
      <c r="V85" s="38"/>
      <c r="W85" s="38"/>
      <c r="X85" s="38"/>
      <c r="Y85" s="38"/>
      <c r="Z85" s="38"/>
      <c r="AA85" s="38"/>
      <c r="AB85" s="38"/>
      <c r="AC85" s="38"/>
      <c r="AD85" s="38"/>
      <c r="AE85" s="38"/>
      <c r="AR85" s="229" t="s">
        <v>213</v>
      </c>
      <c r="AT85" s="229" t="s">
        <v>145</v>
      </c>
      <c r="AU85" s="229" t="s">
        <v>91</v>
      </c>
      <c r="AY85" s="16" t="s">
        <v>142</v>
      </c>
      <c r="BE85" s="230">
        <f>IF(N85="základní",J85,0)</f>
        <v>0</v>
      </c>
      <c r="BF85" s="230">
        <f>IF(N85="snížená",J85,0)</f>
        <v>0</v>
      </c>
      <c r="BG85" s="230">
        <f>IF(N85="zákl. přenesená",J85,0)</f>
        <v>0</v>
      </c>
      <c r="BH85" s="230">
        <f>IF(N85="sníž. přenesená",J85,0)</f>
        <v>0</v>
      </c>
      <c r="BI85" s="230">
        <f>IF(N85="nulová",J85,0)</f>
        <v>0</v>
      </c>
      <c r="BJ85" s="16" t="s">
        <v>89</v>
      </c>
      <c r="BK85" s="230">
        <f>ROUND(I85*H85,2)</f>
        <v>0</v>
      </c>
      <c r="BL85" s="16" t="s">
        <v>213</v>
      </c>
      <c r="BM85" s="229" t="s">
        <v>654</v>
      </c>
    </row>
    <row r="86" s="2" customFormat="1" ht="24" customHeight="1">
      <c r="A86" s="38"/>
      <c r="B86" s="39"/>
      <c r="C86" s="246" t="s">
        <v>91</v>
      </c>
      <c r="D86" s="246" t="s">
        <v>197</v>
      </c>
      <c r="E86" s="247" t="s">
        <v>655</v>
      </c>
      <c r="F86" s="248" t="s">
        <v>656</v>
      </c>
      <c r="G86" s="249" t="s">
        <v>194</v>
      </c>
      <c r="H86" s="250">
        <v>13</v>
      </c>
      <c r="I86" s="251"/>
      <c r="J86" s="252">
        <f>ROUND(I86*H86,2)</f>
        <v>0</v>
      </c>
      <c r="K86" s="248" t="s">
        <v>149</v>
      </c>
      <c r="L86" s="253"/>
      <c r="M86" s="254" t="s">
        <v>35</v>
      </c>
      <c r="N86" s="255" t="s">
        <v>52</v>
      </c>
      <c r="O86" s="84"/>
      <c r="P86" s="227">
        <f>O86*H86</f>
        <v>0</v>
      </c>
      <c r="Q86" s="227">
        <v>4.0000000000000003E-05</v>
      </c>
      <c r="R86" s="227">
        <f>Q86*H86</f>
        <v>0.00052000000000000006</v>
      </c>
      <c r="S86" s="227">
        <v>0</v>
      </c>
      <c r="T86" s="228">
        <f>S86*H86</f>
        <v>0</v>
      </c>
      <c r="U86" s="38"/>
      <c r="V86" s="38"/>
      <c r="W86" s="38"/>
      <c r="X86" s="38"/>
      <c r="Y86" s="38"/>
      <c r="Z86" s="38"/>
      <c r="AA86" s="38"/>
      <c r="AB86" s="38"/>
      <c r="AC86" s="38"/>
      <c r="AD86" s="38"/>
      <c r="AE86" s="38"/>
      <c r="AR86" s="229" t="s">
        <v>312</v>
      </c>
      <c r="AT86" s="229" t="s">
        <v>197</v>
      </c>
      <c r="AU86" s="229" t="s">
        <v>91</v>
      </c>
      <c r="AY86" s="16" t="s">
        <v>142</v>
      </c>
      <c r="BE86" s="230">
        <f>IF(N86="základní",J86,0)</f>
        <v>0</v>
      </c>
      <c r="BF86" s="230">
        <f>IF(N86="snížená",J86,0)</f>
        <v>0</v>
      </c>
      <c r="BG86" s="230">
        <f>IF(N86="zákl. přenesená",J86,0)</f>
        <v>0</v>
      </c>
      <c r="BH86" s="230">
        <f>IF(N86="sníž. přenesená",J86,0)</f>
        <v>0</v>
      </c>
      <c r="BI86" s="230">
        <f>IF(N86="nulová",J86,0)</f>
        <v>0</v>
      </c>
      <c r="BJ86" s="16" t="s">
        <v>89</v>
      </c>
      <c r="BK86" s="230">
        <f>ROUND(I86*H86,2)</f>
        <v>0</v>
      </c>
      <c r="BL86" s="16" t="s">
        <v>213</v>
      </c>
      <c r="BM86" s="229" t="s">
        <v>657</v>
      </c>
    </row>
    <row r="87" s="13" customFormat="1">
      <c r="A87" s="13"/>
      <c r="B87" s="231"/>
      <c r="C87" s="232"/>
      <c r="D87" s="233" t="s">
        <v>152</v>
      </c>
      <c r="E87" s="234" t="s">
        <v>35</v>
      </c>
      <c r="F87" s="235" t="s">
        <v>658</v>
      </c>
      <c r="G87" s="232"/>
      <c r="H87" s="236">
        <v>13</v>
      </c>
      <c r="I87" s="237"/>
      <c r="J87" s="232"/>
      <c r="K87" s="232"/>
      <c r="L87" s="238"/>
      <c r="M87" s="239"/>
      <c r="N87" s="240"/>
      <c r="O87" s="240"/>
      <c r="P87" s="240"/>
      <c r="Q87" s="240"/>
      <c r="R87" s="240"/>
      <c r="S87" s="240"/>
      <c r="T87" s="241"/>
      <c r="U87" s="13"/>
      <c r="V87" s="13"/>
      <c r="W87" s="13"/>
      <c r="X87" s="13"/>
      <c r="Y87" s="13"/>
      <c r="Z87" s="13"/>
      <c r="AA87" s="13"/>
      <c r="AB87" s="13"/>
      <c r="AC87" s="13"/>
      <c r="AD87" s="13"/>
      <c r="AE87" s="13"/>
      <c r="AT87" s="242" t="s">
        <v>152</v>
      </c>
      <c r="AU87" s="242" t="s">
        <v>91</v>
      </c>
      <c r="AV87" s="13" t="s">
        <v>91</v>
      </c>
      <c r="AW87" s="13" t="s">
        <v>41</v>
      </c>
      <c r="AX87" s="13" t="s">
        <v>81</v>
      </c>
      <c r="AY87" s="242" t="s">
        <v>142</v>
      </c>
    </row>
    <row r="88" s="2" customFormat="1" ht="36" customHeight="1">
      <c r="A88" s="38"/>
      <c r="B88" s="39"/>
      <c r="C88" s="246" t="s">
        <v>143</v>
      </c>
      <c r="D88" s="246" t="s">
        <v>197</v>
      </c>
      <c r="E88" s="247" t="s">
        <v>659</v>
      </c>
      <c r="F88" s="248" t="s">
        <v>660</v>
      </c>
      <c r="G88" s="249" t="s">
        <v>194</v>
      </c>
      <c r="H88" s="250">
        <v>15</v>
      </c>
      <c r="I88" s="251"/>
      <c r="J88" s="252">
        <f>ROUND(I88*H88,2)</f>
        <v>0</v>
      </c>
      <c r="K88" s="248" t="s">
        <v>149</v>
      </c>
      <c r="L88" s="253"/>
      <c r="M88" s="254" t="s">
        <v>35</v>
      </c>
      <c r="N88" s="255" t="s">
        <v>52</v>
      </c>
      <c r="O88" s="84"/>
      <c r="P88" s="227">
        <f>O88*H88</f>
        <v>0</v>
      </c>
      <c r="Q88" s="227">
        <v>9.0000000000000006E-05</v>
      </c>
      <c r="R88" s="227">
        <f>Q88*H88</f>
        <v>0.0013500000000000001</v>
      </c>
      <c r="S88" s="227">
        <v>0</v>
      </c>
      <c r="T88" s="228">
        <f>S88*H88</f>
        <v>0</v>
      </c>
      <c r="U88" s="38"/>
      <c r="V88" s="38"/>
      <c r="W88" s="38"/>
      <c r="X88" s="38"/>
      <c r="Y88" s="38"/>
      <c r="Z88" s="38"/>
      <c r="AA88" s="38"/>
      <c r="AB88" s="38"/>
      <c r="AC88" s="38"/>
      <c r="AD88" s="38"/>
      <c r="AE88" s="38"/>
      <c r="AR88" s="229" t="s">
        <v>312</v>
      </c>
      <c r="AT88" s="229" t="s">
        <v>197</v>
      </c>
      <c r="AU88" s="229" t="s">
        <v>91</v>
      </c>
      <c r="AY88" s="16" t="s">
        <v>142</v>
      </c>
      <c r="BE88" s="230">
        <f>IF(N88="základní",J88,0)</f>
        <v>0</v>
      </c>
      <c r="BF88" s="230">
        <f>IF(N88="snížená",J88,0)</f>
        <v>0</v>
      </c>
      <c r="BG88" s="230">
        <f>IF(N88="zákl. přenesená",J88,0)</f>
        <v>0</v>
      </c>
      <c r="BH88" s="230">
        <f>IF(N88="sníž. přenesená",J88,0)</f>
        <v>0</v>
      </c>
      <c r="BI88" s="230">
        <f>IF(N88="nulová",J88,0)</f>
        <v>0</v>
      </c>
      <c r="BJ88" s="16" t="s">
        <v>89</v>
      </c>
      <c r="BK88" s="230">
        <f>ROUND(I88*H88,2)</f>
        <v>0</v>
      </c>
      <c r="BL88" s="16" t="s">
        <v>213</v>
      </c>
      <c r="BM88" s="229" t="s">
        <v>661</v>
      </c>
    </row>
    <row r="89" s="13" customFormat="1">
      <c r="A89" s="13"/>
      <c r="B89" s="231"/>
      <c r="C89" s="232"/>
      <c r="D89" s="233" t="s">
        <v>152</v>
      </c>
      <c r="E89" s="234" t="s">
        <v>35</v>
      </c>
      <c r="F89" s="235" t="s">
        <v>662</v>
      </c>
      <c r="G89" s="232"/>
      <c r="H89" s="236">
        <v>15</v>
      </c>
      <c r="I89" s="237"/>
      <c r="J89" s="232"/>
      <c r="K89" s="232"/>
      <c r="L89" s="238"/>
      <c r="M89" s="239"/>
      <c r="N89" s="240"/>
      <c r="O89" s="240"/>
      <c r="P89" s="240"/>
      <c r="Q89" s="240"/>
      <c r="R89" s="240"/>
      <c r="S89" s="240"/>
      <c r="T89" s="241"/>
      <c r="U89" s="13"/>
      <c r="V89" s="13"/>
      <c r="W89" s="13"/>
      <c r="X89" s="13"/>
      <c r="Y89" s="13"/>
      <c r="Z89" s="13"/>
      <c r="AA89" s="13"/>
      <c r="AB89" s="13"/>
      <c r="AC89" s="13"/>
      <c r="AD89" s="13"/>
      <c r="AE89" s="13"/>
      <c r="AT89" s="242" t="s">
        <v>152</v>
      </c>
      <c r="AU89" s="242" t="s">
        <v>91</v>
      </c>
      <c r="AV89" s="13" t="s">
        <v>91</v>
      </c>
      <c r="AW89" s="13" t="s">
        <v>41</v>
      </c>
      <c r="AX89" s="13" t="s">
        <v>81</v>
      </c>
      <c r="AY89" s="242" t="s">
        <v>142</v>
      </c>
    </row>
    <row r="90" s="2" customFormat="1" ht="36" customHeight="1">
      <c r="A90" s="38"/>
      <c r="B90" s="39"/>
      <c r="C90" s="218" t="s">
        <v>150</v>
      </c>
      <c r="D90" s="218" t="s">
        <v>145</v>
      </c>
      <c r="E90" s="219" t="s">
        <v>663</v>
      </c>
      <c r="F90" s="220" t="s">
        <v>664</v>
      </c>
      <c r="G90" s="221" t="s">
        <v>172</v>
      </c>
      <c r="H90" s="222">
        <v>20</v>
      </c>
      <c r="I90" s="223"/>
      <c r="J90" s="224">
        <f>ROUND(I90*H90,2)</f>
        <v>0</v>
      </c>
      <c r="K90" s="220" t="s">
        <v>149</v>
      </c>
      <c r="L90" s="44"/>
      <c r="M90" s="225" t="s">
        <v>35</v>
      </c>
      <c r="N90" s="226" t="s">
        <v>52</v>
      </c>
      <c r="O90" s="84"/>
      <c r="P90" s="227">
        <f>O90*H90</f>
        <v>0</v>
      </c>
      <c r="Q90" s="227">
        <v>0</v>
      </c>
      <c r="R90" s="227">
        <f>Q90*H90</f>
        <v>0</v>
      </c>
      <c r="S90" s="227">
        <v>0</v>
      </c>
      <c r="T90" s="228">
        <f>S90*H90</f>
        <v>0</v>
      </c>
      <c r="U90" s="38"/>
      <c r="V90" s="38"/>
      <c r="W90" s="38"/>
      <c r="X90" s="38"/>
      <c r="Y90" s="38"/>
      <c r="Z90" s="38"/>
      <c r="AA90" s="38"/>
      <c r="AB90" s="38"/>
      <c r="AC90" s="38"/>
      <c r="AD90" s="38"/>
      <c r="AE90" s="38"/>
      <c r="AR90" s="229" t="s">
        <v>213</v>
      </c>
      <c r="AT90" s="229" t="s">
        <v>145</v>
      </c>
      <c r="AU90" s="229" t="s">
        <v>91</v>
      </c>
      <c r="AY90" s="16" t="s">
        <v>142</v>
      </c>
      <c r="BE90" s="230">
        <f>IF(N90="základní",J90,0)</f>
        <v>0</v>
      </c>
      <c r="BF90" s="230">
        <f>IF(N90="snížená",J90,0)</f>
        <v>0</v>
      </c>
      <c r="BG90" s="230">
        <f>IF(N90="zákl. přenesená",J90,0)</f>
        <v>0</v>
      </c>
      <c r="BH90" s="230">
        <f>IF(N90="sníž. přenesená",J90,0)</f>
        <v>0</v>
      </c>
      <c r="BI90" s="230">
        <f>IF(N90="nulová",J90,0)</f>
        <v>0</v>
      </c>
      <c r="BJ90" s="16" t="s">
        <v>89</v>
      </c>
      <c r="BK90" s="230">
        <f>ROUND(I90*H90,2)</f>
        <v>0</v>
      </c>
      <c r="BL90" s="16" t="s">
        <v>213</v>
      </c>
      <c r="BM90" s="229" t="s">
        <v>665</v>
      </c>
    </row>
    <row r="91" s="2" customFormat="1" ht="16.5" customHeight="1">
      <c r="A91" s="38"/>
      <c r="B91" s="39"/>
      <c r="C91" s="246" t="s">
        <v>169</v>
      </c>
      <c r="D91" s="246" t="s">
        <v>197</v>
      </c>
      <c r="E91" s="247" t="s">
        <v>666</v>
      </c>
      <c r="F91" s="248" t="s">
        <v>667</v>
      </c>
      <c r="G91" s="249" t="s">
        <v>172</v>
      </c>
      <c r="H91" s="250">
        <v>21</v>
      </c>
      <c r="I91" s="251"/>
      <c r="J91" s="252">
        <f>ROUND(I91*H91,2)</f>
        <v>0</v>
      </c>
      <c r="K91" s="248" t="s">
        <v>149</v>
      </c>
      <c r="L91" s="253"/>
      <c r="M91" s="254" t="s">
        <v>35</v>
      </c>
      <c r="N91" s="255" t="s">
        <v>52</v>
      </c>
      <c r="O91" s="84"/>
      <c r="P91" s="227">
        <f>O91*H91</f>
        <v>0</v>
      </c>
      <c r="Q91" s="227">
        <v>0.00010000000000000001</v>
      </c>
      <c r="R91" s="227">
        <f>Q91*H91</f>
        <v>0.0021000000000000003</v>
      </c>
      <c r="S91" s="227">
        <v>0</v>
      </c>
      <c r="T91" s="228">
        <f>S91*H91</f>
        <v>0</v>
      </c>
      <c r="U91" s="38"/>
      <c r="V91" s="38"/>
      <c r="W91" s="38"/>
      <c r="X91" s="38"/>
      <c r="Y91" s="38"/>
      <c r="Z91" s="38"/>
      <c r="AA91" s="38"/>
      <c r="AB91" s="38"/>
      <c r="AC91" s="38"/>
      <c r="AD91" s="38"/>
      <c r="AE91" s="38"/>
      <c r="AR91" s="229" t="s">
        <v>312</v>
      </c>
      <c r="AT91" s="229" t="s">
        <v>197</v>
      </c>
      <c r="AU91" s="229" t="s">
        <v>91</v>
      </c>
      <c r="AY91" s="16" t="s">
        <v>142</v>
      </c>
      <c r="BE91" s="230">
        <f>IF(N91="základní",J91,0)</f>
        <v>0</v>
      </c>
      <c r="BF91" s="230">
        <f>IF(N91="snížená",J91,0)</f>
        <v>0</v>
      </c>
      <c r="BG91" s="230">
        <f>IF(N91="zákl. přenesená",J91,0)</f>
        <v>0</v>
      </c>
      <c r="BH91" s="230">
        <f>IF(N91="sníž. přenesená",J91,0)</f>
        <v>0</v>
      </c>
      <c r="BI91" s="230">
        <f>IF(N91="nulová",J91,0)</f>
        <v>0</v>
      </c>
      <c r="BJ91" s="16" t="s">
        <v>89</v>
      </c>
      <c r="BK91" s="230">
        <f>ROUND(I91*H91,2)</f>
        <v>0</v>
      </c>
      <c r="BL91" s="16" t="s">
        <v>213</v>
      </c>
      <c r="BM91" s="229" t="s">
        <v>668</v>
      </c>
    </row>
    <row r="92" s="13" customFormat="1">
      <c r="A92" s="13"/>
      <c r="B92" s="231"/>
      <c r="C92" s="232"/>
      <c r="D92" s="233" t="s">
        <v>152</v>
      </c>
      <c r="E92" s="234" t="s">
        <v>35</v>
      </c>
      <c r="F92" s="235" t="s">
        <v>669</v>
      </c>
      <c r="G92" s="232"/>
      <c r="H92" s="236">
        <v>20</v>
      </c>
      <c r="I92" s="237"/>
      <c r="J92" s="232"/>
      <c r="K92" s="232"/>
      <c r="L92" s="238"/>
      <c r="M92" s="239"/>
      <c r="N92" s="240"/>
      <c r="O92" s="240"/>
      <c r="P92" s="240"/>
      <c r="Q92" s="240"/>
      <c r="R92" s="240"/>
      <c r="S92" s="240"/>
      <c r="T92" s="241"/>
      <c r="U92" s="13"/>
      <c r="V92" s="13"/>
      <c r="W92" s="13"/>
      <c r="X92" s="13"/>
      <c r="Y92" s="13"/>
      <c r="Z92" s="13"/>
      <c r="AA92" s="13"/>
      <c r="AB92" s="13"/>
      <c r="AC92" s="13"/>
      <c r="AD92" s="13"/>
      <c r="AE92" s="13"/>
      <c r="AT92" s="242" t="s">
        <v>152</v>
      </c>
      <c r="AU92" s="242" t="s">
        <v>91</v>
      </c>
      <c r="AV92" s="13" t="s">
        <v>91</v>
      </c>
      <c r="AW92" s="13" t="s">
        <v>41</v>
      </c>
      <c r="AX92" s="13" t="s">
        <v>81</v>
      </c>
      <c r="AY92" s="242" t="s">
        <v>142</v>
      </c>
    </row>
    <row r="93" s="13" customFormat="1">
      <c r="A93" s="13"/>
      <c r="B93" s="231"/>
      <c r="C93" s="232"/>
      <c r="D93" s="233" t="s">
        <v>152</v>
      </c>
      <c r="E93" s="232"/>
      <c r="F93" s="235" t="s">
        <v>670</v>
      </c>
      <c r="G93" s="232"/>
      <c r="H93" s="236">
        <v>21</v>
      </c>
      <c r="I93" s="237"/>
      <c r="J93" s="232"/>
      <c r="K93" s="232"/>
      <c r="L93" s="238"/>
      <c r="M93" s="239"/>
      <c r="N93" s="240"/>
      <c r="O93" s="240"/>
      <c r="P93" s="240"/>
      <c r="Q93" s="240"/>
      <c r="R93" s="240"/>
      <c r="S93" s="240"/>
      <c r="T93" s="241"/>
      <c r="U93" s="13"/>
      <c r="V93" s="13"/>
      <c r="W93" s="13"/>
      <c r="X93" s="13"/>
      <c r="Y93" s="13"/>
      <c r="Z93" s="13"/>
      <c r="AA93" s="13"/>
      <c r="AB93" s="13"/>
      <c r="AC93" s="13"/>
      <c r="AD93" s="13"/>
      <c r="AE93" s="13"/>
      <c r="AT93" s="242" t="s">
        <v>152</v>
      </c>
      <c r="AU93" s="242" t="s">
        <v>91</v>
      </c>
      <c r="AV93" s="13" t="s">
        <v>91</v>
      </c>
      <c r="AW93" s="13" t="s">
        <v>4</v>
      </c>
      <c r="AX93" s="13" t="s">
        <v>89</v>
      </c>
      <c r="AY93" s="242" t="s">
        <v>142</v>
      </c>
    </row>
    <row r="94" s="2" customFormat="1" ht="36" customHeight="1">
      <c r="A94" s="38"/>
      <c r="B94" s="39"/>
      <c r="C94" s="218" t="s">
        <v>154</v>
      </c>
      <c r="D94" s="218" t="s">
        <v>145</v>
      </c>
      <c r="E94" s="219" t="s">
        <v>671</v>
      </c>
      <c r="F94" s="220" t="s">
        <v>672</v>
      </c>
      <c r="G94" s="221" t="s">
        <v>172</v>
      </c>
      <c r="H94" s="222">
        <v>230</v>
      </c>
      <c r="I94" s="223"/>
      <c r="J94" s="224">
        <f>ROUND(I94*H94,2)</f>
        <v>0</v>
      </c>
      <c r="K94" s="220" t="s">
        <v>149</v>
      </c>
      <c r="L94" s="44"/>
      <c r="M94" s="225" t="s">
        <v>35</v>
      </c>
      <c r="N94" s="226" t="s">
        <v>52</v>
      </c>
      <c r="O94" s="84"/>
      <c r="P94" s="227">
        <f>O94*H94</f>
        <v>0</v>
      </c>
      <c r="Q94" s="227">
        <v>0</v>
      </c>
      <c r="R94" s="227">
        <f>Q94*H94</f>
        <v>0</v>
      </c>
      <c r="S94" s="227">
        <v>0</v>
      </c>
      <c r="T94" s="228">
        <f>S94*H94</f>
        <v>0</v>
      </c>
      <c r="U94" s="38"/>
      <c r="V94" s="38"/>
      <c r="W94" s="38"/>
      <c r="X94" s="38"/>
      <c r="Y94" s="38"/>
      <c r="Z94" s="38"/>
      <c r="AA94" s="38"/>
      <c r="AB94" s="38"/>
      <c r="AC94" s="38"/>
      <c r="AD94" s="38"/>
      <c r="AE94" s="38"/>
      <c r="AR94" s="229" t="s">
        <v>213</v>
      </c>
      <c r="AT94" s="229" t="s">
        <v>145</v>
      </c>
      <c r="AU94" s="229" t="s">
        <v>91</v>
      </c>
      <c r="AY94" s="16" t="s">
        <v>142</v>
      </c>
      <c r="BE94" s="230">
        <f>IF(N94="základní",J94,0)</f>
        <v>0</v>
      </c>
      <c r="BF94" s="230">
        <f>IF(N94="snížená",J94,0)</f>
        <v>0</v>
      </c>
      <c r="BG94" s="230">
        <f>IF(N94="zákl. přenesená",J94,0)</f>
        <v>0</v>
      </c>
      <c r="BH94" s="230">
        <f>IF(N94="sníž. přenesená",J94,0)</f>
        <v>0</v>
      </c>
      <c r="BI94" s="230">
        <f>IF(N94="nulová",J94,0)</f>
        <v>0</v>
      </c>
      <c r="BJ94" s="16" t="s">
        <v>89</v>
      </c>
      <c r="BK94" s="230">
        <f>ROUND(I94*H94,2)</f>
        <v>0</v>
      </c>
      <c r="BL94" s="16" t="s">
        <v>213</v>
      </c>
      <c r="BM94" s="229" t="s">
        <v>673</v>
      </c>
    </row>
    <row r="95" s="2" customFormat="1" ht="16.5" customHeight="1">
      <c r="A95" s="38"/>
      <c r="B95" s="39"/>
      <c r="C95" s="246" t="s">
        <v>185</v>
      </c>
      <c r="D95" s="246" t="s">
        <v>197</v>
      </c>
      <c r="E95" s="247" t="s">
        <v>674</v>
      </c>
      <c r="F95" s="248" t="s">
        <v>675</v>
      </c>
      <c r="G95" s="249" t="s">
        <v>172</v>
      </c>
      <c r="H95" s="250">
        <v>157.5</v>
      </c>
      <c r="I95" s="251"/>
      <c r="J95" s="252">
        <f>ROUND(I95*H95,2)</f>
        <v>0</v>
      </c>
      <c r="K95" s="248" t="s">
        <v>149</v>
      </c>
      <c r="L95" s="253"/>
      <c r="M95" s="254" t="s">
        <v>35</v>
      </c>
      <c r="N95" s="255" t="s">
        <v>52</v>
      </c>
      <c r="O95" s="84"/>
      <c r="P95" s="227">
        <f>O95*H95</f>
        <v>0</v>
      </c>
      <c r="Q95" s="227">
        <v>0.00012</v>
      </c>
      <c r="R95" s="227">
        <f>Q95*H95</f>
        <v>0.0189</v>
      </c>
      <c r="S95" s="227">
        <v>0</v>
      </c>
      <c r="T95" s="228">
        <f>S95*H95</f>
        <v>0</v>
      </c>
      <c r="U95" s="38"/>
      <c r="V95" s="38"/>
      <c r="W95" s="38"/>
      <c r="X95" s="38"/>
      <c r="Y95" s="38"/>
      <c r="Z95" s="38"/>
      <c r="AA95" s="38"/>
      <c r="AB95" s="38"/>
      <c r="AC95" s="38"/>
      <c r="AD95" s="38"/>
      <c r="AE95" s="38"/>
      <c r="AR95" s="229" t="s">
        <v>312</v>
      </c>
      <c r="AT95" s="229" t="s">
        <v>197</v>
      </c>
      <c r="AU95" s="229" t="s">
        <v>91</v>
      </c>
      <c r="AY95" s="16" t="s">
        <v>142</v>
      </c>
      <c r="BE95" s="230">
        <f>IF(N95="základní",J95,0)</f>
        <v>0</v>
      </c>
      <c r="BF95" s="230">
        <f>IF(N95="snížená",J95,0)</f>
        <v>0</v>
      </c>
      <c r="BG95" s="230">
        <f>IF(N95="zákl. přenesená",J95,0)</f>
        <v>0</v>
      </c>
      <c r="BH95" s="230">
        <f>IF(N95="sníž. přenesená",J95,0)</f>
        <v>0</v>
      </c>
      <c r="BI95" s="230">
        <f>IF(N95="nulová",J95,0)</f>
        <v>0</v>
      </c>
      <c r="BJ95" s="16" t="s">
        <v>89</v>
      </c>
      <c r="BK95" s="230">
        <f>ROUND(I95*H95,2)</f>
        <v>0</v>
      </c>
      <c r="BL95" s="16" t="s">
        <v>213</v>
      </c>
      <c r="BM95" s="229" t="s">
        <v>676</v>
      </c>
    </row>
    <row r="96" s="13" customFormat="1">
      <c r="A96" s="13"/>
      <c r="B96" s="231"/>
      <c r="C96" s="232"/>
      <c r="D96" s="233" t="s">
        <v>152</v>
      </c>
      <c r="E96" s="234" t="s">
        <v>35</v>
      </c>
      <c r="F96" s="235" t="s">
        <v>677</v>
      </c>
      <c r="G96" s="232"/>
      <c r="H96" s="236">
        <v>150</v>
      </c>
      <c r="I96" s="237"/>
      <c r="J96" s="232"/>
      <c r="K96" s="232"/>
      <c r="L96" s="238"/>
      <c r="M96" s="239"/>
      <c r="N96" s="240"/>
      <c r="O96" s="240"/>
      <c r="P96" s="240"/>
      <c r="Q96" s="240"/>
      <c r="R96" s="240"/>
      <c r="S96" s="240"/>
      <c r="T96" s="241"/>
      <c r="U96" s="13"/>
      <c r="V96" s="13"/>
      <c r="W96" s="13"/>
      <c r="X96" s="13"/>
      <c r="Y96" s="13"/>
      <c r="Z96" s="13"/>
      <c r="AA96" s="13"/>
      <c r="AB96" s="13"/>
      <c r="AC96" s="13"/>
      <c r="AD96" s="13"/>
      <c r="AE96" s="13"/>
      <c r="AT96" s="242" t="s">
        <v>152</v>
      </c>
      <c r="AU96" s="242" t="s">
        <v>91</v>
      </c>
      <c r="AV96" s="13" t="s">
        <v>91</v>
      </c>
      <c r="AW96" s="13" t="s">
        <v>41</v>
      </c>
      <c r="AX96" s="13" t="s">
        <v>81</v>
      </c>
      <c r="AY96" s="242" t="s">
        <v>142</v>
      </c>
    </row>
    <row r="97" s="13" customFormat="1">
      <c r="A97" s="13"/>
      <c r="B97" s="231"/>
      <c r="C97" s="232"/>
      <c r="D97" s="233" t="s">
        <v>152</v>
      </c>
      <c r="E97" s="232"/>
      <c r="F97" s="235" t="s">
        <v>678</v>
      </c>
      <c r="G97" s="232"/>
      <c r="H97" s="236">
        <v>157.5</v>
      </c>
      <c r="I97" s="237"/>
      <c r="J97" s="232"/>
      <c r="K97" s="232"/>
      <c r="L97" s="238"/>
      <c r="M97" s="239"/>
      <c r="N97" s="240"/>
      <c r="O97" s="240"/>
      <c r="P97" s="240"/>
      <c r="Q97" s="240"/>
      <c r="R97" s="240"/>
      <c r="S97" s="240"/>
      <c r="T97" s="241"/>
      <c r="U97" s="13"/>
      <c r="V97" s="13"/>
      <c r="W97" s="13"/>
      <c r="X97" s="13"/>
      <c r="Y97" s="13"/>
      <c r="Z97" s="13"/>
      <c r="AA97" s="13"/>
      <c r="AB97" s="13"/>
      <c r="AC97" s="13"/>
      <c r="AD97" s="13"/>
      <c r="AE97" s="13"/>
      <c r="AT97" s="242" t="s">
        <v>152</v>
      </c>
      <c r="AU97" s="242" t="s">
        <v>91</v>
      </c>
      <c r="AV97" s="13" t="s">
        <v>91</v>
      </c>
      <c r="AW97" s="13" t="s">
        <v>4</v>
      </c>
      <c r="AX97" s="13" t="s">
        <v>89</v>
      </c>
      <c r="AY97" s="242" t="s">
        <v>142</v>
      </c>
    </row>
    <row r="98" s="2" customFormat="1" ht="16.5" customHeight="1">
      <c r="A98" s="38"/>
      <c r="B98" s="39"/>
      <c r="C98" s="246" t="s">
        <v>191</v>
      </c>
      <c r="D98" s="246" t="s">
        <v>197</v>
      </c>
      <c r="E98" s="247" t="s">
        <v>679</v>
      </c>
      <c r="F98" s="248" t="s">
        <v>680</v>
      </c>
      <c r="G98" s="249" t="s">
        <v>172</v>
      </c>
      <c r="H98" s="250">
        <v>84</v>
      </c>
      <c r="I98" s="251"/>
      <c r="J98" s="252">
        <f>ROUND(I98*H98,2)</f>
        <v>0</v>
      </c>
      <c r="K98" s="248" t="s">
        <v>149</v>
      </c>
      <c r="L98" s="253"/>
      <c r="M98" s="254" t="s">
        <v>35</v>
      </c>
      <c r="N98" s="255" t="s">
        <v>52</v>
      </c>
      <c r="O98" s="84"/>
      <c r="P98" s="227">
        <f>O98*H98</f>
        <v>0</v>
      </c>
      <c r="Q98" s="227">
        <v>0.00017000000000000001</v>
      </c>
      <c r="R98" s="227">
        <f>Q98*H98</f>
        <v>0.014280000000000001</v>
      </c>
      <c r="S98" s="227">
        <v>0</v>
      </c>
      <c r="T98" s="228">
        <f>S98*H98</f>
        <v>0</v>
      </c>
      <c r="U98" s="38"/>
      <c r="V98" s="38"/>
      <c r="W98" s="38"/>
      <c r="X98" s="38"/>
      <c r="Y98" s="38"/>
      <c r="Z98" s="38"/>
      <c r="AA98" s="38"/>
      <c r="AB98" s="38"/>
      <c r="AC98" s="38"/>
      <c r="AD98" s="38"/>
      <c r="AE98" s="38"/>
      <c r="AR98" s="229" t="s">
        <v>312</v>
      </c>
      <c r="AT98" s="229" t="s">
        <v>197</v>
      </c>
      <c r="AU98" s="229" t="s">
        <v>91</v>
      </c>
      <c r="AY98" s="16" t="s">
        <v>142</v>
      </c>
      <c r="BE98" s="230">
        <f>IF(N98="základní",J98,0)</f>
        <v>0</v>
      </c>
      <c r="BF98" s="230">
        <f>IF(N98="snížená",J98,0)</f>
        <v>0</v>
      </c>
      <c r="BG98" s="230">
        <f>IF(N98="zákl. přenesená",J98,0)</f>
        <v>0</v>
      </c>
      <c r="BH98" s="230">
        <f>IF(N98="sníž. přenesená",J98,0)</f>
        <v>0</v>
      </c>
      <c r="BI98" s="230">
        <f>IF(N98="nulová",J98,0)</f>
        <v>0</v>
      </c>
      <c r="BJ98" s="16" t="s">
        <v>89</v>
      </c>
      <c r="BK98" s="230">
        <f>ROUND(I98*H98,2)</f>
        <v>0</v>
      </c>
      <c r="BL98" s="16" t="s">
        <v>213</v>
      </c>
      <c r="BM98" s="229" t="s">
        <v>681</v>
      </c>
    </row>
    <row r="99" s="13" customFormat="1">
      <c r="A99" s="13"/>
      <c r="B99" s="231"/>
      <c r="C99" s="232"/>
      <c r="D99" s="233" t="s">
        <v>152</v>
      </c>
      <c r="E99" s="234" t="s">
        <v>35</v>
      </c>
      <c r="F99" s="235" t="s">
        <v>682</v>
      </c>
      <c r="G99" s="232"/>
      <c r="H99" s="236">
        <v>80</v>
      </c>
      <c r="I99" s="237"/>
      <c r="J99" s="232"/>
      <c r="K99" s="232"/>
      <c r="L99" s="238"/>
      <c r="M99" s="239"/>
      <c r="N99" s="240"/>
      <c r="O99" s="240"/>
      <c r="P99" s="240"/>
      <c r="Q99" s="240"/>
      <c r="R99" s="240"/>
      <c r="S99" s="240"/>
      <c r="T99" s="241"/>
      <c r="U99" s="13"/>
      <c r="V99" s="13"/>
      <c r="W99" s="13"/>
      <c r="X99" s="13"/>
      <c r="Y99" s="13"/>
      <c r="Z99" s="13"/>
      <c r="AA99" s="13"/>
      <c r="AB99" s="13"/>
      <c r="AC99" s="13"/>
      <c r="AD99" s="13"/>
      <c r="AE99" s="13"/>
      <c r="AT99" s="242" t="s">
        <v>152</v>
      </c>
      <c r="AU99" s="242" t="s">
        <v>91</v>
      </c>
      <c r="AV99" s="13" t="s">
        <v>91</v>
      </c>
      <c r="AW99" s="13" t="s">
        <v>41</v>
      </c>
      <c r="AX99" s="13" t="s">
        <v>81</v>
      </c>
      <c r="AY99" s="242" t="s">
        <v>142</v>
      </c>
    </row>
    <row r="100" s="13" customFormat="1">
      <c r="A100" s="13"/>
      <c r="B100" s="231"/>
      <c r="C100" s="232"/>
      <c r="D100" s="233" t="s">
        <v>152</v>
      </c>
      <c r="E100" s="232"/>
      <c r="F100" s="235" t="s">
        <v>683</v>
      </c>
      <c r="G100" s="232"/>
      <c r="H100" s="236">
        <v>84</v>
      </c>
      <c r="I100" s="237"/>
      <c r="J100" s="232"/>
      <c r="K100" s="232"/>
      <c r="L100" s="238"/>
      <c r="M100" s="239"/>
      <c r="N100" s="240"/>
      <c r="O100" s="240"/>
      <c r="P100" s="240"/>
      <c r="Q100" s="240"/>
      <c r="R100" s="240"/>
      <c r="S100" s="240"/>
      <c r="T100" s="241"/>
      <c r="U100" s="13"/>
      <c r="V100" s="13"/>
      <c r="W100" s="13"/>
      <c r="X100" s="13"/>
      <c r="Y100" s="13"/>
      <c r="Z100" s="13"/>
      <c r="AA100" s="13"/>
      <c r="AB100" s="13"/>
      <c r="AC100" s="13"/>
      <c r="AD100" s="13"/>
      <c r="AE100" s="13"/>
      <c r="AT100" s="242" t="s">
        <v>152</v>
      </c>
      <c r="AU100" s="242" t="s">
        <v>91</v>
      </c>
      <c r="AV100" s="13" t="s">
        <v>91</v>
      </c>
      <c r="AW100" s="13" t="s">
        <v>4</v>
      </c>
      <c r="AX100" s="13" t="s">
        <v>89</v>
      </c>
      <c r="AY100" s="242" t="s">
        <v>142</v>
      </c>
    </row>
    <row r="101" s="2" customFormat="1" ht="24" customHeight="1">
      <c r="A101" s="38"/>
      <c r="B101" s="39"/>
      <c r="C101" s="218" t="s">
        <v>176</v>
      </c>
      <c r="D101" s="218" t="s">
        <v>145</v>
      </c>
      <c r="E101" s="219" t="s">
        <v>684</v>
      </c>
      <c r="F101" s="220" t="s">
        <v>685</v>
      </c>
      <c r="G101" s="221" t="s">
        <v>194</v>
      </c>
      <c r="H101" s="222">
        <v>1</v>
      </c>
      <c r="I101" s="223"/>
      <c r="J101" s="224">
        <f>ROUND(I101*H101,2)</f>
        <v>0</v>
      </c>
      <c r="K101" s="220" t="s">
        <v>149</v>
      </c>
      <c r="L101" s="44"/>
      <c r="M101" s="225" t="s">
        <v>35</v>
      </c>
      <c r="N101" s="226" t="s">
        <v>52</v>
      </c>
      <c r="O101" s="84"/>
      <c r="P101" s="227">
        <f>O101*H101</f>
        <v>0</v>
      </c>
      <c r="Q101" s="227">
        <v>0</v>
      </c>
      <c r="R101" s="227">
        <f>Q101*H101</f>
        <v>0</v>
      </c>
      <c r="S101" s="227">
        <v>0</v>
      </c>
      <c r="T101" s="228">
        <f>S101*H101</f>
        <v>0</v>
      </c>
      <c r="U101" s="38"/>
      <c r="V101" s="38"/>
      <c r="W101" s="38"/>
      <c r="X101" s="38"/>
      <c r="Y101" s="38"/>
      <c r="Z101" s="38"/>
      <c r="AA101" s="38"/>
      <c r="AB101" s="38"/>
      <c r="AC101" s="38"/>
      <c r="AD101" s="38"/>
      <c r="AE101" s="38"/>
      <c r="AR101" s="229" t="s">
        <v>213</v>
      </c>
      <c r="AT101" s="229" t="s">
        <v>145</v>
      </c>
      <c r="AU101" s="229" t="s">
        <v>91</v>
      </c>
      <c r="AY101" s="16" t="s">
        <v>142</v>
      </c>
      <c r="BE101" s="230">
        <f>IF(N101="základní",J101,0)</f>
        <v>0</v>
      </c>
      <c r="BF101" s="230">
        <f>IF(N101="snížená",J101,0)</f>
        <v>0</v>
      </c>
      <c r="BG101" s="230">
        <f>IF(N101="zákl. přenesená",J101,0)</f>
        <v>0</v>
      </c>
      <c r="BH101" s="230">
        <f>IF(N101="sníž. přenesená",J101,0)</f>
        <v>0</v>
      </c>
      <c r="BI101" s="230">
        <f>IF(N101="nulová",J101,0)</f>
        <v>0</v>
      </c>
      <c r="BJ101" s="16" t="s">
        <v>89</v>
      </c>
      <c r="BK101" s="230">
        <f>ROUND(I101*H101,2)</f>
        <v>0</v>
      </c>
      <c r="BL101" s="16" t="s">
        <v>213</v>
      </c>
      <c r="BM101" s="229" t="s">
        <v>686</v>
      </c>
    </row>
    <row r="102" s="2" customFormat="1" ht="48" customHeight="1">
      <c r="A102" s="38"/>
      <c r="B102" s="39"/>
      <c r="C102" s="246" t="s">
        <v>204</v>
      </c>
      <c r="D102" s="246" t="s">
        <v>197</v>
      </c>
      <c r="E102" s="247" t="s">
        <v>687</v>
      </c>
      <c r="F102" s="248" t="s">
        <v>688</v>
      </c>
      <c r="G102" s="249" t="s">
        <v>194</v>
      </c>
      <c r="H102" s="250">
        <v>1</v>
      </c>
      <c r="I102" s="251"/>
      <c r="J102" s="252">
        <f>ROUND(I102*H102,2)</f>
        <v>0</v>
      </c>
      <c r="K102" s="248" t="s">
        <v>35</v>
      </c>
      <c r="L102" s="253"/>
      <c r="M102" s="254" t="s">
        <v>35</v>
      </c>
      <c r="N102" s="255" t="s">
        <v>52</v>
      </c>
      <c r="O102" s="84"/>
      <c r="P102" s="227">
        <f>O102*H102</f>
        <v>0</v>
      </c>
      <c r="Q102" s="227">
        <v>0</v>
      </c>
      <c r="R102" s="227">
        <f>Q102*H102</f>
        <v>0</v>
      </c>
      <c r="S102" s="227">
        <v>0</v>
      </c>
      <c r="T102" s="228">
        <f>S102*H102</f>
        <v>0</v>
      </c>
      <c r="U102" s="38"/>
      <c r="V102" s="38"/>
      <c r="W102" s="38"/>
      <c r="X102" s="38"/>
      <c r="Y102" s="38"/>
      <c r="Z102" s="38"/>
      <c r="AA102" s="38"/>
      <c r="AB102" s="38"/>
      <c r="AC102" s="38"/>
      <c r="AD102" s="38"/>
      <c r="AE102" s="38"/>
      <c r="AR102" s="229" t="s">
        <v>312</v>
      </c>
      <c r="AT102" s="229" t="s">
        <v>197</v>
      </c>
      <c r="AU102" s="229" t="s">
        <v>91</v>
      </c>
      <c r="AY102" s="16" t="s">
        <v>142</v>
      </c>
      <c r="BE102" s="230">
        <f>IF(N102="základní",J102,0)</f>
        <v>0</v>
      </c>
      <c r="BF102" s="230">
        <f>IF(N102="snížená",J102,0)</f>
        <v>0</v>
      </c>
      <c r="BG102" s="230">
        <f>IF(N102="zákl. přenesená",J102,0)</f>
        <v>0</v>
      </c>
      <c r="BH102" s="230">
        <f>IF(N102="sníž. přenesená",J102,0)</f>
        <v>0</v>
      </c>
      <c r="BI102" s="230">
        <f>IF(N102="nulová",J102,0)</f>
        <v>0</v>
      </c>
      <c r="BJ102" s="16" t="s">
        <v>89</v>
      </c>
      <c r="BK102" s="230">
        <f>ROUND(I102*H102,2)</f>
        <v>0</v>
      </c>
      <c r="BL102" s="16" t="s">
        <v>213</v>
      </c>
      <c r="BM102" s="229" t="s">
        <v>689</v>
      </c>
    </row>
    <row r="103" s="13" customFormat="1">
      <c r="A103" s="13"/>
      <c r="B103" s="231"/>
      <c r="C103" s="232"/>
      <c r="D103" s="233" t="s">
        <v>152</v>
      </c>
      <c r="E103" s="234" t="s">
        <v>35</v>
      </c>
      <c r="F103" s="235" t="s">
        <v>690</v>
      </c>
      <c r="G103" s="232"/>
      <c r="H103" s="236">
        <v>1</v>
      </c>
      <c r="I103" s="237"/>
      <c r="J103" s="232"/>
      <c r="K103" s="232"/>
      <c r="L103" s="238"/>
      <c r="M103" s="239"/>
      <c r="N103" s="240"/>
      <c r="O103" s="240"/>
      <c r="P103" s="240"/>
      <c r="Q103" s="240"/>
      <c r="R103" s="240"/>
      <c r="S103" s="240"/>
      <c r="T103" s="241"/>
      <c r="U103" s="13"/>
      <c r="V103" s="13"/>
      <c r="W103" s="13"/>
      <c r="X103" s="13"/>
      <c r="Y103" s="13"/>
      <c r="Z103" s="13"/>
      <c r="AA103" s="13"/>
      <c r="AB103" s="13"/>
      <c r="AC103" s="13"/>
      <c r="AD103" s="13"/>
      <c r="AE103" s="13"/>
      <c r="AT103" s="242" t="s">
        <v>152</v>
      </c>
      <c r="AU103" s="242" t="s">
        <v>91</v>
      </c>
      <c r="AV103" s="13" t="s">
        <v>91</v>
      </c>
      <c r="AW103" s="13" t="s">
        <v>41</v>
      </c>
      <c r="AX103" s="13" t="s">
        <v>81</v>
      </c>
      <c r="AY103" s="242" t="s">
        <v>142</v>
      </c>
    </row>
    <row r="104" s="2" customFormat="1" ht="16.5" customHeight="1">
      <c r="A104" s="38"/>
      <c r="B104" s="39"/>
      <c r="C104" s="246" t="s">
        <v>210</v>
      </c>
      <c r="D104" s="246" t="s">
        <v>197</v>
      </c>
      <c r="E104" s="247" t="s">
        <v>691</v>
      </c>
      <c r="F104" s="248" t="s">
        <v>692</v>
      </c>
      <c r="G104" s="249" t="s">
        <v>194</v>
      </c>
      <c r="H104" s="250">
        <v>2</v>
      </c>
      <c r="I104" s="251"/>
      <c r="J104" s="252">
        <f>ROUND(I104*H104,2)</f>
        <v>0</v>
      </c>
      <c r="K104" s="248" t="s">
        <v>35</v>
      </c>
      <c r="L104" s="253"/>
      <c r="M104" s="254" t="s">
        <v>35</v>
      </c>
      <c r="N104" s="255" t="s">
        <v>52</v>
      </c>
      <c r="O104" s="84"/>
      <c r="P104" s="227">
        <f>O104*H104</f>
        <v>0</v>
      </c>
      <c r="Q104" s="227">
        <v>0</v>
      </c>
      <c r="R104" s="227">
        <f>Q104*H104</f>
        <v>0</v>
      </c>
      <c r="S104" s="227">
        <v>0</v>
      </c>
      <c r="T104" s="228">
        <f>S104*H104</f>
        <v>0</v>
      </c>
      <c r="U104" s="38"/>
      <c r="V104" s="38"/>
      <c r="W104" s="38"/>
      <c r="X104" s="38"/>
      <c r="Y104" s="38"/>
      <c r="Z104" s="38"/>
      <c r="AA104" s="38"/>
      <c r="AB104" s="38"/>
      <c r="AC104" s="38"/>
      <c r="AD104" s="38"/>
      <c r="AE104" s="38"/>
      <c r="AR104" s="229" t="s">
        <v>312</v>
      </c>
      <c r="AT104" s="229" t="s">
        <v>197</v>
      </c>
      <c r="AU104" s="229" t="s">
        <v>91</v>
      </c>
      <c r="AY104" s="16" t="s">
        <v>142</v>
      </c>
      <c r="BE104" s="230">
        <f>IF(N104="základní",J104,0)</f>
        <v>0</v>
      </c>
      <c r="BF104" s="230">
        <f>IF(N104="snížená",J104,0)</f>
        <v>0</v>
      </c>
      <c r="BG104" s="230">
        <f>IF(N104="zákl. přenesená",J104,0)</f>
        <v>0</v>
      </c>
      <c r="BH104" s="230">
        <f>IF(N104="sníž. přenesená",J104,0)</f>
        <v>0</v>
      </c>
      <c r="BI104" s="230">
        <f>IF(N104="nulová",J104,0)</f>
        <v>0</v>
      </c>
      <c r="BJ104" s="16" t="s">
        <v>89</v>
      </c>
      <c r="BK104" s="230">
        <f>ROUND(I104*H104,2)</f>
        <v>0</v>
      </c>
      <c r="BL104" s="16" t="s">
        <v>213</v>
      </c>
      <c r="BM104" s="229" t="s">
        <v>693</v>
      </c>
    </row>
    <row r="105" s="13" customFormat="1">
      <c r="A105" s="13"/>
      <c r="B105" s="231"/>
      <c r="C105" s="232"/>
      <c r="D105" s="233" t="s">
        <v>152</v>
      </c>
      <c r="E105" s="234" t="s">
        <v>35</v>
      </c>
      <c r="F105" s="235" t="s">
        <v>694</v>
      </c>
      <c r="G105" s="232"/>
      <c r="H105" s="236">
        <v>2</v>
      </c>
      <c r="I105" s="237"/>
      <c r="J105" s="232"/>
      <c r="K105" s="232"/>
      <c r="L105" s="238"/>
      <c r="M105" s="239"/>
      <c r="N105" s="240"/>
      <c r="O105" s="240"/>
      <c r="P105" s="240"/>
      <c r="Q105" s="240"/>
      <c r="R105" s="240"/>
      <c r="S105" s="240"/>
      <c r="T105" s="241"/>
      <c r="U105" s="13"/>
      <c r="V105" s="13"/>
      <c r="W105" s="13"/>
      <c r="X105" s="13"/>
      <c r="Y105" s="13"/>
      <c r="Z105" s="13"/>
      <c r="AA105" s="13"/>
      <c r="AB105" s="13"/>
      <c r="AC105" s="13"/>
      <c r="AD105" s="13"/>
      <c r="AE105" s="13"/>
      <c r="AT105" s="242" t="s">
        <v>152</v>
      </c>
      <c r="AU105" s="242" t="s">
        <v>91</v>
      </c>
      <c r="AV105" s="13" t="s">
        <v>91</v>
      </c>
      <c r="AW105" s="13" t="s">
        <v>41</v>
      </c>
      <c r="AX105" s="13" t="s">
        <v>81</v>
      </c>
      <c r="AY105" s="242" t="s">
        <v>142</v>
      </c>
    </row>
    <row r="106" s="2" customFormat="1" ht="16.5" customHeight="1">
      <c r="A106" s="38"/>
      <c r="B106" s="39"/>
      <c r="C106" s="246" t="s">
        <v>216</v>
      </c>
      <c r="D106" s="246" t="s">
        <v>197</v>
      </c>
      <c r="E106" s="247" t="s">
        <v>695</v>
      </c>
      <c r="F106" s="248" t="s">
        <v>696</v>
      </c>
      <c r="G106" s="249" t="s">
        <v>194</v>
      </c>
      <c r="H106" s="250">
        <v>1</v>
      </c>
      <c r="I106" s="251"/>
      <c r="J106" s="252">
        <f>ROUND(I106*H106,2)</f>
        <v>0</v>
      </c>
      <c r="K106" s="248" t="s">
        <v>35</v>
      </c>
      <c r="L106" s="253"/>
      <c r="M106" s="254" t="s">
        <v>35</v>
      </c>
      <c r="N106" s="255" t="s">
        <v>52</v>
      </c>
      <c r="O106" s="84"/>
      <c r="P106" s="227">
        <f>O106*H106</f>
        <v>0</v>
      </c>
      <c r="Q106" s="227">
        <v>0</v>
      </c>
      <c r="R106" s="227">
        <f>Q106*H106</f>
        <v>0</v>
      </c>
      <c r="S106" s="227">
        <v>0</v>
      </c>
      <c r="T106" s="228">
        <f>S106*H106</f>
        <v>0</v>
      </c>
      <c r="U106" s="38"/>
      <c r="V106" s="38"/>
      <c r="W106" s="38"/>
      <c r="X106" s="38"/>
      <c r="Y106" s="38"/>
      <c r="Z106" s="38"/>
      <c r="AA106" s="38"/>
      <c r="AB106" s="38"/>
      <c r="AC106" s="38"/>
      <c r="AD106" s="38"/>
      <c r="AE106" s="38"/>
      <c r="AR106" s="229" t="s">
        <v>312</v>
      </c>
      <c r="AT106" s="229" t="s">
        <v>197</v>
      </c>
      <c r="AU106" s="229" t="s">
        <v>91</v>
      </c>
      <c r="AY106" s="16" t="s">
        <v>142</v>
      </c>
      <c r="BE106" s="230">
        <f>IF(N106="základní",J106,0)</f>
        <v>0</v>
      </c>
      <c r="BF106" s="230">
        <f>IF(N106="snížená",J106,0)</f>
        <v>0</v>
      </c>
      <c r="BG106" s="230">
        <f>IF(N106="zákl. přenesená",J106,0)</f>
        <v>0</v>
      </c>
      <c r="BH106" s="230">
        <f>IF(N106="sníž. přenesená",J106,0)</f>
        <v>0</v>
      </c>
      <c r="BI106" s="230">
        <f>IF(N106="nulová",J106,0)</f>
        <v>0</v>
      </c>
      <c r="BJ106" s="16" t="s">
        <v>89</v>
      </c>
      <c r="BK106" s="230">
        <f>ROUND(I106*H106,2)</f>
        <v>0</v>
      </c>
      <c r="BL106" s="16" t="s">
        <v>213</v>
      </c>
      <c r="BM106" s="229" t="s">
        <v>697</v>
      </c>
    </row>
    <row r="107" s="13" customFormat="1">
      <c r="A107" s="13"/>
      <c r="B107" s="231"/>
      <c r="C107" s="232"/>
      <c r="D107" s="233" t="s">
        <v>152</v>
      </c>
      <c r="E107" s="234" t="s">
        <v>35</v>
      </c>
      <c r="F107" s="235" t="s">
        <v>690</v>
      </c>
      <c r="G107" s="232"/>
      <c r="H107" s="236">
        <v>1</v>
      </c>
      <c r="I107" s="237"/>
      <c r="J107" s="232"/>
      <c r="K107" s="232"/>
      <c r="L107" s="238"/>
      <c r="M107" s="239"/>
      <c r="N107" s="240"/>
      <c r="O107" s="240"/>
      <c r="P107" s="240"/>
      <c r="Q107" s="240"/>
      <c r="R107" s="240"/>
      <c r="S107" s="240"/>
      <c r="T107" s="241"/>
      <c r="U107" s="13"/>
      <c r="V107" s="13"/>
      <c r="W107" s="13"/>
      <c r="X107" s="13"/>
      <c r="Y107" s="13"/>
      <c r="Z107" s="13"/>
      <c r="AA107" s="13"/>
      <c r="AB107" s="13"/>
      <c r="AC107" s="13"/>
      <c r="AD107" s="13"/>
      <c r="AE107" s="13"/>
      <c r="AT107" s="242" t="s">
        <v>152</v>
      </c>
      <c r="AU107" s="242" t="s">
        <v>91</v>
      </c>
      <c r="AV107" s="13" t="s">
        <v>91</v>
      </c>
      <c r="AW107" s="13" t="s">
        <v>41</v>
      </c>
      <c r="AX107" s="13" t="s">
        <v>81</v>
      </c>
      <c r="AY107" s="242" t="s">
        <v>142</v>
      </c>
    </row>
    <row r="108" s="2" customFormat="1" ht="16.5" customHeight="1">
      <c r="A108" s="38"/>
      <c r="B108" s="39"/>
      <c r="C108" s="246" t="s">
        <v>222</v>
      </c>
      <c r="D108" s="246" t="s">
        <v>197</v>
      </c>
      <c r="E108" s="247" t="s">
        <v>698</v>
      </c>
      <c r="F108" s="248" t="s">
        <v>699</v>
      </c>
      <c r="G108" s="249" t="s">
        <v>194</v>
      </c>
      <c r="H108" s="250">
        <v>1</v>
      </c>
      <c r="I108" s="251"/>
      <c r="J108" s="252">
        <f>ROUND(I108*H108,2)</f>
        <v>0</v>
      </c>
      <c r="K108" s="248" t="s">
        <v>35</v>
      </c>
      <c r="L108" s="253"/>
      <c r="M108" s="254" t="s">
        <v>35</v>
      </c>
      <c r="N108" s="255" t="s">
        <v>52</v>
      </c>
      <c r="O108" s="84"/>
      <c r="P108" s="227">
        <f>O108*H108</f>
        <v>0</v>
      </c>
      <c r="Q108" s="227">
        <v>0</v>
      </c>
      <c r="R108" s="227">
        <f>Q108*H108</f>
        <v>0</v>
      </c>
      <c r="S108" s="227">
        <v>0</v>
      </c>
      <c r="T108" s="228">
        <f>S108*H108</f>
        <v>0</v>
      </c>
      <c r="U108" s="38"/>
      <c r="V108" s="38"/>
      <c r="W108" s="38"/>
      <c r="X108" s="38"/>
      <c r="Y108" s="38"/>
      <c r="Z108" s="38"/>
      <c r="AA108" s="38"/>
      <c r="AB108" s="38"/>
      <c r="AC108" s="38"/>
      <c r="AD108" s="38"/>
      <c r="AE108" s="38"/>
      <c r="AR108" s="229" t="s">
        <v>312</v>
      </c>
      <c r="AT108" s="229" t="s">
        <v>197</v>
      </c>
      <c r="AU108" s="229" t="s">
        <v>91</v>
      </c>
      <c r="AY108" s="16" t="s">
        <v>142</v>
      </c>
      <c r="BE108" s="230">
        <f>IF(N108="základní",J108,0)</f>
        <v>0</v>
      </c>
      <c r="BF108" s="230">
        <f>IF(N108="snížená",J108,0)</f>
        <v>0</v>
      </c>
      <c r="BG108" s="230">
        <f>IF(N108="zákl. přenesená",J108,0)</f>
        <v>0</v>
      </c>
      <c r="BH108" s="230">
        <f>IF(N108="sníž. přenesená",J108,0)</f>
        <v>0</v>
      </c>
      <c r="BI108" s="230">
        <f>IF(N108="nulová",J108,0)</f>
        <v>0</v>
      </c>
      <c r="BJ108" s="16" t="s">
        <v>89</v>
      </c>
      <c r="BK108" s="230">
        <f>ROUND(I108*H108,2)</f>
        <v>0</v>
      </c>
      <c r="BL108" s="16" t="s">
        <v>213</v>
      </c>
      <c r="BM108" s="229" t="s">
        <v>700</v>
      </c>
    </row>
    <row r="109" s="13" customFormat="1">
      <c r="A109" s="13"/>
      <c r="B109" s="231"/>
      <c r="C109" s="232"/>
      <c r="D109" s="233" t="s">
        <v>152</v>
      </c>
      <c r="E109" s="234" t="s">
        <v>35</v>
      </c>
      <c r="F109" s="235" t="s">
        <v>690</v>
      </c>
      <c r="G109" s="232"/>
      <c r="H109" s="236">
        <v>1</v>
      </c>
      <c r="I109" s="237"/>
      <c r="J109" s="232"/>
      <c r="K109" s="232"/>
      <c r="L109" s="238"/>
      <c r="M109" s="239"/>
      <c r="N109" s="240"/>
      <c r="O109" s="240"/>
      <c r="P109" s="240"/>
      <c r="Q109" s="240"/>
      <c r="R109" s="240"/>
      <c r="S109" s="240"/>
      <c r="T109" s="241"/>
      <c r="U109" s="13"/>
      <c r="V109" s="13"/>
      <c r="W109" s="13"/>
      <c r="X109" s="13"/>
      <c r="Y109" s="13"/>
      <c r="Z109" s="13"/>
      <c r="AA109" s="13"/>
      <c r="AB109" s="13"/>
      <c r="AC109" s="13"/>
      <c r="AD109" s="13"/>
      <c r="AE109" s="13"/>
      <c r="AT109" s="242" t="s">
        <v>152</v>
      </c>
      <c r="AU109" s="242" t="s">
        <v>91</v>
      </c>
      <c r="AV109" s="13" t="s">
        <v>91</v>
      </c>
      <c r="AW109" s="13" t="s">
        <v>41</v>
      </c>
      <c r="AX109" s="13" t="s">
        <v>81</v>
      </c>
      <c r="AY109" s="242" t="s">
        <v>142</v>
      </c>
    </row>
    <row r="110" s="2" customFormat="1" ht="16.5" customHeight="1">
      <c r="A110" s="38"/>
      <c r="B110" s="39"/>
      <c r="C110" s="246" t="s">
        <v>228</v>
      </c>
      <c r="D110" s="246" t="s">
        <v>197</v>
      </c>
      <c r="E110" s="247" t="s">
        <v>701</v>
      </c>
      <c r="F110" s="248" t="s">
        <v>702</v>
      </c>
      <c r="G110" s="249" t="s">
        <v>194</v>
      </c>
      <c r="H110" s="250">
        <v>2</v>
      </c>
      <c r="I110" s="251"/>
      <c r="J110" s="252">
        <f>ROUND(I110*H110,2)</f>
        <v>0</v>
      </c>
      <c r="K110" s="248" t="s">
        <v>35</v>
      </c>
      <c r="L110" s="253"/>
      <c r="M110" s="254" t="s">
        <v>35</v>
      </c>
      <c r="N110" s="255" t="s">
        <v>52</v>
      </c>
      <c r="O110" s="84"/>
      <c r="P110" s="227">
        <f>O110*H110</f>
        <v>0</v>
      </c>
      <c r="Q110" s="227">
        <v>0</v>
      </c>
      <c r="R110" s="227">
        <f>Q110*H110</f>
        <v>0</v>
      </c>
      <c r="S110" s="227">
        <v>0</v>
      </c>
      <c r="T110" s="228">
        <f>S110*H110</f>
        <v>0</v>
      </c>
      <c r="U110" s="38"/>
      <c r="V110" s="38"/>
      <c r="W110" s="38"/>
      <c r="X110" s="38"/>
      <c r="Y110" s="38"/>
      <c r="Z110" s="38"/>
      <c r="AA110" s="38"/>
      <c r="AB110" s="38"/>
      <c r="AC110" s="38"/>
      <c r="AD110" s="38"/>
      <c r="AE110" s="38"/>
      <c r="AR110" s="229" t="s">
        <v>312</v>
      </c>
      <c r="AT110" s="229" t="s">
        <v>197</v>
      </c>
      <c r="AU110" s="229" t="s">
        <v>91</v>
      </c>
      <c r="AY110" s="16" t="s">
        <v>142</v>
      </c>
      <c r="BE110" s="230">
        <f>IF(N110="základní",J110,0)</f>
        <v>0</v>
      </c>
      <c r="BF110" s="230">
        <f>IF(N110="snížená",J110,0)</f>
        <v>0</v>
      </c>
      <c r="BG110" s="230">
        <f>IF(N110="zákl. přenesená",J110,0)</f>
        <v>0</v>
      </c>
      <c r="BH110" s="230">
        <f>IF(N110="sníž. přenesená",J110,0)</f>
        <v>0</v>
      </c>
      <c r="BI110" s="230">
        <f>IF(N110="nulová",J110,0)</f>
        <v>0</v>
      </c>
      <c r="BJ110" s="16" t="s">
        <v>89</v>
      </c>
      <c r="BK110" s="230">
        <f>ROUND(I110*H110,2)</f>
        <v>0</v>
      </c>
      <c r="BL110" s="16" t="s">
        <v>213</v>
      </c>
      <c r="BM110" s="229" t="s">
        <v>703</v>
      </c>
    </row>
    <row r="111" s="13" customFormat="1">
      <c r="A111" s="13"/>
      <c r="B111" s="231"/>
      <c r="C111" s="232"/>
      <c r="D111" s="233" t="s">
        <v>152</v>
      </c>
      <c r="E111" s="234" t="s">
        <v>35</v>
      </c>
      <c r="F111" s="235" t="s">
        <v>694</v>
      </c>
      <c r="G111" s="232"/>
      <c r="H111" s="236">
        <v>2</v>
      </c>
      <c r="I111" s="237"/>
      <c r="J111" s="232"/>
      <c r="K111" s="232"/>
      <c r="L111" s="238"/>
      <c r="M111" s="239"/>
      <c r="N111" s="240"/>
      <c r="O111" s="240"/>
      <c r="P111" s="240"/>
      <c r="Q111" s="240"/>
      <c r="R111" s="240"/>
      <c r="S111" s="240"/>
      <c r="T111" s="241"/>
      <c r="U111" s="13"/>
      <c r="V111" s="13"/>
      <c r="W111" s="13"/>
      <c r="X111" s="13"/>
      <c r="Y111" s="13"/>
      <c r="Z111" s="13"/>
      <c r="AA111" s="13"/>
      <c r="AB111" s="13"/>
      <c r="AC111" s="13"/>
      <c r="AD111" s="13"/>
      <c r="AE111" s="13"/>
      <c r="AT111" s="242" t="s">
        <v>152</v>
      </c>
      <c r="AU111" s="242" t="s">
        <v>91</v>
      </c>
      <c r="AV111" s="13" t="s">
        <v>91</v>
      </c>
      <c r="AW111" s="13" t="s">
        <v>41</v>
      </c>
      <c r="AX111" s="13" t="s">
        <v>81</v>
      </c>
      <c r="AY111" s="242" t="s">
        <v>142</v>
      </c>
    </row>
    <row r="112" s="2" customFormat="1" ht="48" customHeight="1">
      <c r="A112" s="38"/>
      <c r="B112" s="39"/>
      <c r="C112" s="218" t="s">
        <v>8</v>
      </c>
      <c r="D112" s="218" t="s">
        <v>145</v>
      </c>
      <c r="E112" s="219" t="s">
        <v>704</v>
      </c>
      <c r="F112" s="220" t="s">
        <v>705</v>
      </c>
      <c r="G112" s="221" t="s">
        <v>194</v>
      </c>
      <c r="H112" s="222">
        <v>6</v>
      </c>
      <c r="I112" s="223"/>
      <c r="J112" s="224">
        <f>ROUND(I112*H112,2)</f>
        <v>0</v>
      </c>
      <c r="K112" s="220" t="s">
        <v>149</v>
      </c>
      <c r="L112" s="44"/>
      <c r="M112" s="225" t="s">
        <v>35</v>
      </c>
      <c r="N112" s="226" t="s">
        <v>52</v>
      </c>
      <c r="O112" s="84"/>
      <c r="P112" s="227">
        <f>O112*H112</f>
        <v>0</v>
      </c>
      <c r="Q112" s="227">
        <v>0</v>
      </c>
      <c r="R112" s="227">
        <f>Q112*H112</f>
        <v>0</v>
      </c>
      <c r="S112" s="227">
        <v>0</v>
      </c>
      <c r="T112" s="228">
        <f>S112*H112</f>
        <v>0</v>
      </c>
      <c r="U112" s="38"/>
      <c r="V112" s="38"/>
      <c r="W112" s="38"/>
      <c r="X112" s="38"/>
      <c r="Y112" s="38"/>
      <c r="Z112" s="38"/>
      <c r="AA112" s="38"/>
      <c r="AB112" s="38"/>
      <c r="AC112" s="38"/>
      <c r="AD112" s="38"/>
      <c r="AE112" s="38"/>
      <c r="AR112" s="229" t="s">
        <v>213</v>
      </c>
      <c r="AT112" s="229" t="s">
        <v>145</v>
      </c>
      <c r="AU112" s="229" t="s">
        <v>91</v>
      </c>
      <c r="AY112" s="16" t="s">
        <v>142</v>
      </c>
      <c r="BE112" s="230">
        <f>IF(N112="základní",J112,0)</f>
        <v>0</v>
      </c>
      <c r="BF112" s="230">
        <f>IF(N112="snížená",J112,0)</f>
        <v>0</v>
      </c>
      <c r="BG112" s="230">
        <f>IF(N112="zákl. přenesená",J112,0)</f>
        <v>0</v>
      </c>
      <c r="BH112" s="230">
        <f>IF(N112="sníž. přenesená",J112,0)</f>
        <v>0</v>
      </c>
      <c r="BI112" s="230">
        <f>IF(N112="nulová",J112,0)</f>
        <v>0</v>
      </c>
      <c r="BJ112" s="16" t="s">
        <v>89</v>
      </c>
      <c r="BK112" s="230">
        <f>ROUND(I112*H112,2)</f>
        <v>0</v>
      </c>
      <c r="BL112" s="16" t="s">
        <v>213</v>
      </c>
      <c r="BM112" s="229" t="s">
        <v>706</v>
      </c>
    </row>
    <row r="113" s="2" customFormat="1" ht="16.5" customHeight="1">
      <c r="A113" s="38"/>
      <c r="B113" s="39"/>
      <c r="C113" s="246" t="s">
        <v>213</v>
      </c>
      <c r="D113" s="246" t="s">
        <v>197</v>
      </c>
      <c r="E113" s="247" t="s">
        <v>707</v>
      </c>
      <c r="F113" s="248" t="s">
        <v>708</v>
      </c>
      <c r="G113" s="249" t="s">
        <v>194</v>
      </c>
      <c r="H113" s="250">
        <v>6</v>
      </c>
      <c r="I113" s="251"/>
      <c r="J113" s="252">
        <f>ROUND(I113*H113,2)</f>
        <v>0</v>
      </c>
      <c r="K113" s="248" t="s">
        <v>149</v>
      </c>
      <c r="L113" s="253"/>
      <c r="M113" s="254" t="s">
        <v>35</v>
      </c>
      <c r="N113" s="255" t="s">
        <v>52</v>
      </c>
      <c r="O113" s="84"/>
      <c r="P113" s="227">
        <f>O113*H113</f>
        <v>0</v>
      </c>
      <c r="Q113" s="227">
        <v>5.0000000000000002E-05</v>
      </c>
      <c r="R113" s="227">
        <f>Q113*H113</f>
        <v>0.00030000000000000003</v>
      </c>
      <c r="S113" s="227">
        <v>0</v>
      </c>
      <c r="T113" s="228">
        <f>S113*H113</f>
        <v>0</v>
      </c>
      <c r="U113" s="38"/>
      <c r="V113" s="38"/>
      <c r="W113" s="38"/>
      <c r="X113" s="38"/>
      <c r="Y113" s="38"/>
      <c r="Z113" s="38"/>
      <c r="AA113" s="38"/>
      <c r="AB113" s="38"/>
      <c r="AC113" s="38"/>
      <c r="AD113" s="38"/>
      <c r="AE113" s="38"/>
      <c r="AR113" s="229" t="s">
        <v>312</v>
      </c>
      <c r="AT113" s="229" t="s">
        <v>197</v>
      </c>
      <c r="AU113" s="229" t="s">
        <v>91</v>
      </c>
      <c r="AY113" s="16" t="s">
        <v>142</v>
      </c>
      <c r="BE113" s="230">
        <f>IF(N113="základní",J113,0)</f>
        <v>0</v>
      </c>
      <c r="BF113" s="230">
        <f>IF(N113="snížená",J113,0)</f>
        <v>0</v>
      </c>
      <c r="BG113" s="230">
        <f>IF(N113="zákl. přenesená",J113,0)</f>
        <v>0</v>
      </c>
      <c r="BH113" s="230">
        <f>IF(N113="sníž. přenesená",J113,0)</f>
        <v>0</v>
      </c>
      <c r="BI113" s="230">
        <f>IF(N113="nulová",J113,0)</f>
        <v>0</v>
      </c>
      <c r="BJ113" s="16" t="s">
        <v>89</v>
      </c>
      <c r="BK113" s="230">
        <f>ROUND(I113*H113,2)</f>
        <v>0</v>
      </c>
      <c r="BL113" s="16" t="s">
        <v>213</v>
      </c>
      <c r="BM113" s="229" t="s">
        <v>709</v>
      </c>
    </row>
    <row r="114" s="13" customFormat="1">
      <c r="A114" s="13"/>
      <c r="B114" s="231"/>
      <c r="C114" s="232"/>
      <c r="D114" s="233" t="s">
        <v>152</v>
      </c>
      <c r="E114" s="234" t="s">
        <v>35</v>
      </c>
      <c r="F114" s="235" t="s">
        <v>710</v>
      </c>
      <c r="G114" s="232"/>
      <c r="H114" s="236">
        <v>6</v>
      </c>
      <c r="I114" s="237"/>
      <c r="J114" s="232"/>
      <c r="K114" s="232"/>
      <c r="L114" s="238"/>
      <c r="M114" s="239"/>
      <c r="N114" s="240"/>
      <c r="O114" s="240"/>
      <c r="P114" s="240"/>
      <c r="Q114" s="240"/>
      <c r="R114" s="240"/>
      <c r="S114" s="240"/>
      <c r="T114" s="241"/>
      <c r="U114" s="13"/>
      <c r="V114" s="13"/>
      <c r="W114" s="13"/>
      <c r="X114" s="13"/>
      <c r="Y114" s="13"/>
      <c r="Z114" s="13"/>
      <c r="AA114" s="13"/>
      <c r="AB114" s="13"/>
      <c r="AC114" s="13"/>
      <c r="AD114" s="13"/>
      <c r="AE114" s="13"/>
      <c r="AT114" s="242" t="s">
        <v>152</v>
      </c>
      <c r="AU114" s="242" t="s">
        <v>91</v>
      </c>
      <c r="AV114" s="13" t="s">
        <v>91</v>
      </c>
      <c r="AW114" s="13" t="s">
        <v>41</v>
      </c>
      <c r="AX114" s="13" t="s">
        <v>81</v>
      </c>
      <c r="AY114" s="242" t="s">
        <v>142</v>
      </c>
    </row>
    <row r="115" s="2" customFormat="1" ht="36" customHeight="1">
      <c r="A115" s="38"/>
      <c r="B115" s="39"/>
      <c r="C115" s="218" t="s">
        <v>240</v>
      </c>
      <c r="D115" s="218" t="s">
        <v>145</v>
      </c>
      <c r="E115" s="219" t="s">
        <v>711</v>
      </c>
      <c r="F115" s="220" t="s">
        <v>712</v>
      </c>
      <c r="G115" s="221" t="s">
        <v>194</v>
      </c>
      <c r="H115" s="222">
        <v>1</v>
      </c>
      <c r="I115" s="223"/>
      <c r="J115" s="224">
        <f>ROUND(I115*H115,2)</f>
        <v>0</v>
      </c>
      <c r="K115" s="220" t="s">
        <v>149</v>
      </c>
      <c r="L115" s="44"/>
      <c r="M115" s="225" t="s">
        <v>35</v>
      </c>
      <c r="N115" s="226" t="s">
        <v>52</v>
      </c>
      <c r="O115" s="84"/>
      <c r="P115" s="227">
        <f>O115*H115</f>
        <v>0</v>
      </c>
      <c r="Q115" s="227">
        <v>0</v>
      </c>
      <c r="R115" s="227">
        <f>Q115*H115</f>
        <v>0</v>
      </c>
      <c r="S115" s="227">
        <v>0</v>
      </c>
      <c r="T115" s="228">
        <f>S115*H115</f>
        <v>0</v>
      </c>
      <c r="U115" s="38"/>
      <c r="V115" s="38"/>
      <c r="W115" s="38"/>
      <c r="X115" s="38"/>
      <c r="Y115" s="38"/>
      <c r="Z115" s="38"/>
      <c r="AA115" s="38"/>
      <c r="AB115" s="38"/>
      <c r="AC115" s="38"/>
      <c r="AD115" s="38"/>
      <c r="AE115" s="38"/>
      <c r="AR115" s="229" t="s">
        <v>213</v>
      </c>
      <c r="AT115" s="229" t="s">
        <v>145</v>
      </c>
      <c r="AU115" s="229" t="s">
        <v>91</v>
      </c>
      <c r="AY115" s="16" t="s">
        <v>142</v>
      </c>
      <c r="BE115" s="230">
        <f>IF(N115="základní",J115,0)</f>
        <v>0</v>
      </c>
      <c r="BF115" s="230">
        <f>IF(N115="snížená",J115,0)</f>
        <v>0</v>
      </c>
      <c r="BG115" s="230">
        <f>IF(N115="zákl. přenesená",J115,0)</f>
        <v>0</v>
      </c>
      <c r="BH115" s="230">
        <f>IF(N115="sníž. přenesená",J115,0)</f>
        <v>0</v>
      </c>
      <c r="BI115" s="230">
        <f>IF(N115="nulová",J115,0)</f>
        <v>0</v>
      </c>
      <c r="BJ115" s="16" t="s">
        <v>89</v>
      </c>
      <c r="BK115" s="230">
        <f>ROUND(I115*H115,2)</f>
        <v>0</v>
      </c>
      <c r="BL115" s="16" t="s">
        <v>213</v>
      </c>
      <c r="BM115" s="229" t="s">
        <v>713</v>
      </c>
    </row>
    <row r="116" s="2" customFormat="1" ht="16.5" customHeight="1">
      <c r="A116" s="38"/>
      <c r="B116" s="39"/>
      <c r="C116" s="246" t="s">
        <v>245</v>
      </c>
      <c r="D116" s="246" t="s">
        <v>197</v>
      </c>
      <c r="E116" s="247" t="s">
        <v>714</v>
      </c>
      <c r="F116" s="248" t="s">
        <v>715</v>
      </c>
      <c r="G116" s="249" t="s">
        <v>194</v>
      </c>
      <c r="H116" s="250">
        <v>1</v>
      </c>
      <c r="I116" s="251"/>
      <c r="J116" s="252">
        <f>ROUND(I116*H116,2)</f>
        <v>0</v>
      </c>
      <c r="K116" s="248" t="s">
        <v>35</v>
      </c>
      <c r="L116" s="253"/>
      <c r="M116" s="254" t="s">
        <v>35</v>
      </c>
      <c r="N116" s="255" t="s">
        <v>52</v>
      </c>
      <c r="O116" s="84"/>
      <c r="P116" s="227">
        <f>O116*H116</f>
        <v>0</v>
      </c>
      <c r="Q116" s="227">
        <v>0.437</v>
      </c>
      <c r="R116" s="227">
        <f>Q116*H116</f>
        <v>0.437</v>
      </c>
      <c r="S116" s="227">
        <v>0</v>
      </c>
      <c r="T116" s="228">
        <f>S116*H116</f>
        <v>0</v>
      </c>
      <c r="U116" s="38"/>
      <c r="V116" s="38"/>
      <c r="W116" s="38"/>
      <c r="X116" s="38"/>
      <c r="Y116" s="38"/>
      <c r="Z116" s="38"/>
      <c r="AA116" s="38"/>
      <c r="AB116" s="38"/>
      <c r="AC116" s="38"/>
      <c r="AD116" s="38"/>
      <c r="AE116" s="38"/>
      <c r="AR116" s="229" t="s">
        <v>312</v>
      </c>
      <c r="AT116" s="229" t="s">
        <v>197</v>
      </c>
      <c r="AU116" s="229" t="s">
        <v>91</v>
      </c>
      <c r="AY116" s="16" t="s">
        <v>142</v>
      </c>
      <c r="BE116" s="230">
        <f>IF(N116="základní",J116,0)</f>
        <v>0</v>
      </c>
      <c r="BF116" s="230">
        <f>IF(N116="snížená",J116,0)</f>
        <v>0</v>
      </c>
      <c r="BG116" s="230">
        <f>IF(N116="zákl. přenesená",J116,0)</f>
        <v>0</v>
      </c>
      <c r="BH116" s="230">
        <f>IF(N116="sníž. přenesená",J116,0)</f>
        <v>0</v>
      </c>
      <c r="BI116" s="230">
        <f>IF(N116="nulová",J116,0)</f>
        <v>0</v>
      </c>
      <c r="BJ116" s="16" t="s">
        <v>89</v>
      </c>
      <c r="BK116" s="230">
        <f>ROUND(I116*H116,2)</f>
        <v>0</v>
      </c>
      <c r="BL116" s="16" t="s">
        <v>213</v>
      </c>
      <c r="BM116" s="229" t="s">
        <v>716</v>
      </c>
    </row>
    <row r="117" s="13" customFormat="1">
      <c r="A117" s="13"/>
      <c r="B117" s="231"/>
      <c r="C117" s="232"/>
      <c r="D117" s="233" t="s">
        <v>152</v>
      </c>
      <c r="E117" s="234" t="s">
        <v>35</v>
      </c>
      <c r="F117" s="235" t="s">
        <v>690</v>
      </c>
      <c r="G117" s="232"/>
      <c r="H117" s="236">
        <v>1</v>
      </c>
      <c r="I117" s="237"/>
      <c r="J117" s="232"/>
      <c r="K117" s="232"/>
      <c r="L117" s="238"/>
      <c r="M117" s="239"/>
      <c r="N117" s="240"/>
      <c r="O117" s="240"/>
      <c r="P117" s="240"/>
      <c r="Q117" s="240"/>
      <c r="R117" s="240"/>
      <c r="S117" s="240"/>
      <c r="T117" s="241"/>
      <c r="U117" s="13"/>
      <c r="V117" s="13"/>
      <c r="W117" s="13"/>
      <c r="X117" s="13"/>
      <c r="Y117" s="13"/>
      <c r="Z117" s="13"/>
      <c r="AA117" s="13"/>
      <c r="AB117" s="13"/>
      <c r="AC117" s="13"/>
      <c r="AD117" s="13"/>
      <c r="AE117" s="13"/>
      <c r="AT117" s="242" t="s">
        <v>152</v>
      </c>
      <c r="AU117" s="242" t="s">
        <v>91</v>
      </c>
      <c r="AV117" s="13" t="s">
        <v>91</v>
      </c>
      <c r="AW117" s="13" t="s">
        <v>41</v>
      </c>
      <c r="AX117" s="13" t="s">
        <v>81</v>
      </c>
      <c r="AY117" s="242" t="s">
        <v>142</v>
      </c>
    </row>
    <row r="118" s="2" customFormat="1" ht="36" customHeight="1">
      <c r="A118" s="38"/>
      <c r="B118" s="39"/>
      <c r="C118" s="218" t="s">
        <v>252</v>
      </c>
      <c r="D118" s="218" t="s">
        <v>145</v>
      </c>
      <c r="E118" s="219" t="s">
        <v>717</v>
      </c>
      <c r="F118" s="220" t="s">
        <v>718</v>
      </c>
      <c r="G118" s="221" t="s">
        <v>194</v>
      </c>
      <c r="H118" s="222">
        <v>7</v>
      </c>
      <c r="I118" s="223"/>
      <c r="J118" s="224">
        <f>ROUND(I118*H118,2)</f>
        <v>0</v>
      </c>
      <c r="K118" s="220" t="s">
        <v>149</v>
      </c>
      <c r="L118" s="44"/>
      <c r="M118" s="225" t="s">
        <v>35</v>
      </c>
      <c r="N118" s="226" t="s">
        <v>52</v>
      </c>
      <c r="O118" s="84"/>
      <c r="P118" s="227">
        <f>O118*H118</f>
        <v>0</v>
      </c>
      <c r="Q118" s="227">
        <v>0</v>
      </c>
      <c r="R118" s="227">
        <f>Q118*H118</f>
        <v>0</v>
      </c>
      <c r="S118" s="227">
        <v>0</v>
      </c>
      <c r="T118" s="228">
        <f>S118*H118</f>
        <v>0</v>
      </c>
      <c r="U118" s="38"/>
      <c r="V118" s="38"/>
      <c r="W118" s="38"/>
      <c r="X118" s="38"/>
      <c r="Y118" s="38"/>
      <c r="Z118" s="38"/>
      <c r="AA118" s="38"/>
      <c r="AB118" s="38"/>
      <c r="AC118" s="38"/>
      <c r="AD118" s="38"/>
      <c r="AE118" s="38"/>
      <c r="AR118" s="229" t="s">
        <v>213</v>
      </c>
      <c r="AT118" s="229" t="s">
        <v>145</v>
      </c>
      <c r="AU118" s="229" t="s">
        <v>91</v>
      </c>
      <c r="AY118" s="16" t="s">
        <v>142</v>
      </c>
      <c r="BE118" s="230">
        <f>IF(N118="základní",J118,0)</f>
        <v>0</v>
      </c>
      <c r="BF118" s="230">
        <f>IF(N118="snížená",J118,0)</f>
        <v>0</v>
      </c>
      <c r="BG118" s="230">
        <f>IF(N118="zákl. přenesená",J118,0)</f>
        <v>0</v>
      </c>
      <c r="BH118" s="230">
        <f>IF(N118="sníž. přenesená",J118,0)</f>
        <v>0</v>
      </c>
      <c r="BI118" s="230">
        <f>IF(N118="nulová",J118,0)</f>
        <v>0</v>
      </c>
      <c r="BJ118" s="16" t="s">
        <v>89</v>
      </c>
      <c r="BK118" s="230">
        <f>ROUND(I118*H118,2)</f>
        <v>0</v>
      </c>
      <c r="BL118" s="16" t="s">
        <v>213</v>
      </c>
      <c r="BM118" s="229" t="s">
        <v>719</v>
      </c>
    </row>
    <row r="119" s="2" customFormat="1" ht="16.5" customHeight="1">
      <c r="A119" s="38"/>
      <c r="B119" s="39"/>
      <c r="C119" s="246" t="s">
        <v>258</v>
      </c>
      <c r="D119" s="246" t="s">
        <v>197</v>
      </c>
      <c r="E119" s="247" t="s">
        <v>720</v>
      </c>
      <c r="F119" s="248" t="s">
        <v>721</v>
      </c>
      <c r="G119" s="249" t="s">
        <v>194</v>
      </c>
      <c r="H119" s="250">
        <v>7</v>
      </c>
      <c r="I119" s="251"/>
      <c r="J119" s="252">
        <f>ROUND(I119*H119,2)</f>
        <v>0</v>
      </c>
      <c r="K119" s="248" t="s">
        <v>149</v>
      </c>
      <c r="L119" s="253"/>
      <c r="M119" s="254" t="s">
        <v>35</v>
      </c>
      <c r="N119" s="255" t="s">
        <v>52</v>
      </c>
      <c r="O119" s="84"/>
      <c r="P119" s="227">
        <f>O119*H119</f>
        <v>0</v>
      </c>
      <c r="Q119" s="227">
        <v>6.0000000000000002E-05</v>
      </c>
      <c r="R119" s="227">
        <f>Q119*H119</f>
        <v>0.00042000000000000002</v>
      </c>
      <c r="S119" s="227">
        <v>0</v>
      </c>
      <c r="T119" s="228">
        <f>S119*H119</f>
        <v>0</v>
      </c>
      <c r="U119" s="38"/>
      <c r="V119" s="38"/>
      <c r="W119" s="38"/>
      <c r="X119" s="38"/>
      <c r="Y119" s="38"/>
      <c r="Z119" s="38"/>
      <c r="AA119" s="38"/>
      <c r="AB119" s="38"/>
      <c r="AC119" s="38"/>
      <c r="AD119" s="38"/>
      <c r="AE119" s="38"/>
      <c r="AR119" s="229" t="s">
        <v>312</v>
      </c>
      <c r="AT119" s="229" t="s">
        <v>197</v>
      </c>
      <c r="AU119" s="229" t="s">
        <v>91</v>
      </c>
      <c r="AY119" s="16" t="s">
        <v>142</v>
      </c>
      <c r="BE119" s="230">
        <f>IF(N119="základní",J119,0)</f>
        <v>0</v>
      </c>
      <c r="BF119" s="230">
        <f>IF(N119="snížená",J119,0)</f>
        <v>0</v>
      </c>
      <c r="BG119" s="230">
        <f>IF(N119="zákl. přenesená",J119,0)</f>
        <v>0</v>
      </c>
      <c r="BH119" s="230">
        <f>IF(N119="sníž. přenesená",J119,0)</f>
        <v>0</v>
      </c>
      <c r="BI119" s="230">
        <f>IF(N119="nulová",J119,0)</f>
        <v>0</v>
      </c>
      <c r="BJ119" s="16" t="s">
        <v>89</v>
      </c>
      <c r="BK119" s="230">
        <f>ROUND(I119*H119,2)</f>
        <v>0</v>
      </c>
      <c r="BL119" s="16" t="s">
        <v>213</v>
      </c>
      <c r="BM119" s="229" t="s">
        <v>722</v>
      </c>
    </row>
    <row r="120" s="13" customFormat="1">
      <c r="A120" s="13"/>
      <c r="B120" s="231"/>
      <c r="C120" s="232"/>
      <c r="D120" s="233" t="s">
        <v>152</v>
      </c>
      <c r="E120" s="234" t="s">
        <v>35</v>
      </c>
      <c r="F120" s="235" t="s">
        <v>723</v>
      </c>
      <c r="G120" s="232"/>
      <c r="H120" s="236">
        <v>7</v>
      </c>
      <c r="I120" s="237"/>
      <c r="J120" s="232"/>
      <c r="K120" s="232"/>
      <c r="L120" s="238"/>
      <c r="M120" s="239"/>
      <c r="N120" s="240"/>
      <c r="O120" s="240"/>
      <c r="P120" s="240"/>
      <c r="Q120" s="240"/>
      <c r="R120" s="240"/>
      <c r="S120" s="240"/>
      <c r="T120" s="241"/>
      <c r="U120" s="13"/>
      <c r="V120" s="13"/>
      <c r="W120" s="13"/>
      <c r="X120" s="13"/>
      <c r="Y120" s="13"/>
      <c r="Z120" s="13"/>
      <c r="AA120" s="13"/>
      <c r="AB120" s="13"/>
      <c r="AC120" s="13"/>
      <c r="AD120" s="13"/>
      <c r="AE120" s="13"/>
      <c r="AT120" s="242" t="s">
        <v>152</v>
      </c>
      <c r="AU120" s="242" t="s">
        <v>91</v>
      </c>
      <c r="AV120" s="13" t="s">
        <v>91</v>
      </c>
      <c r="AW120" s="13" t="s">
        <v>41</v>
      </c>
      <c r="AX120" s="13" t="s">
        <v>81</v>
      </c>
      <c r="AY120" s="242" t="s">
        <v>142</v>
      </c>
    </row>
    <row r="121" s="2" customFormat="1" ht="24" customHeight="1">
      <c r="A121" s="38"/>
      <c r="B121" s="39"/>
      <c r="C121" s="218" t="s">
        <v>7</v>
      </c>
      <c r="D121" s="218" t="s">
        <v>145</v>
      </c>
      <c r="E121" s="219" t="s">
        <v>724</v>
      </c>
      <c r="F121" s="220" t="s">
        <v>725</v>
      </c>
      <c r="G121" s="221" t="s">
        <v>194</v>
      </c>
      <c r="H121" s="222">
        <v>19</v>
      </c>
      <c r="I121" s="223"/>
      <c r="J121" s="224">
        <f>ROUND(I121*H121,2)</f>
        <v>0</v>
      </c>
      <c r="K121" s="220" t="s">
        <v>149</v>
      </c>
      <c r="L121" s="44"/>
      <c r="M121" s="225" t="s">
        <v>35</v>
      </c>
      <c r="N121" s="226" t="s">
        <v>52</v>
      </c>
      <c r="O121" s="84"/>
      <c r="P121" s="227">
        <f>O121*H121</f>
        <v>0</v>
      </c>
      <c r="Q121" s="227">
        <v>0</v>
      </c>
      <c r="R121" s="227">
        <f>Q121*H121</f>
        <v>0</v>
      </c>
      <c r="S121" s="227">
        <v>0</v>
      </c>
      <c r="T121" s="228">
        <f>S121*H121</f>
        <v>0</v>
      </c>
      <c r="U121" s="38"/>
      <c r="V121" s="38"/>
      <c r="W121" s="38"/>
      <c r="X121" s="38"/>
      <c r="Y121" s="38"/>
      <c r="Z121" s="38"/>
      <c r="AA121" s="38"/>
      <c r="AB121" s="38"/>
      <c r="AC121" s="38"/>
      <c r="AD121" s="38"/>
      <c r="AE121" s="38"/>
      <c r="AR121" s="229" t="s">
        <v>213</v>
      </c>
      <c r="AT121" s="229" t="s">
        <v>145</v>
      </c>
      <c r="AU121" s="229" t="s">
        <v>91</v>
      </c>
      <c r="AY121" s="16" t="s">
        <v>142</v>
      </c>
      <c r="BE121" s="230">
        <f>IF(N121="základní",J121,0)</f>
        <v>0</v>
      </c>
      <c r="BF121" s="230">
        <f>IF(N121="snížená",J121,0)</f>
        <v>0</v>
      </c>
      <c r="BG121" s="230">
        <f>IF(N121="zákl. přenesená",J121,0)</f>
        <v>0</v>
      </c>
      <c r="BH121" s="230">
        <f>IF(N121="sníž. přenesená",J121,0)</f>
        <v>0</v>
      </c>
      <c r="BI121" s="230">
        <f>IF(N121="nulová",J121,0)</f>
        <v>0</v>
      </c>
      <c r="BJ121" s="16" t="s">
        <v>89</v>
      </c>
      <c r="BK121" s="230">
        <f>ROUND(I121*H121,2)</f>
        <v>0</v>
      </c>
      <c r="BL121" s="16" t="s">
        <v>213</v>
      </c>
      <c r="BM121" s="229" t="s">
        <v>726</v>
      </c>
    </row>
    <row r="122" s="2" customFormat="1" ht="16.5" customHeight="1">
      <c r="A122" s="38"/>
      <c r="B122" s="39"/>
      <c r="C122" s="246" t="s">
        <v>269</v>
      </c>
      <c r="D122" s="246" t="s">
        <v>197</v>
      </c>
      <c r="E122" s="247" t="s">
        <v>727</v>
      </c>
      <c r="F122" s="248" t="s">
        <v>728</v>
      </c>
      <c r="G122" s="249" t="s">
        <v>194</v>
      </c>
      <c r="H122" s="250">
        <v>13</v>
      </c>
      <c r="I122" s="251"/>
      <c r="J122" s="252">
        <f>ROUND(I122*H122,2)</f>
        <v>0</v>
      </c>
      <c r="K122" s="248" t="s">
        <v>35</v>
      </c>
      <c r="L122" s="253"/>
      <c r="M122" s="254" t="s">
        <v>35</v>
      </c>
      <c r="N122" s="255" t="s">
        <v>52</v>
      </c>
      <c r="O122" s="84"/>
      <c r="P122" s="227">
        <f>O122*H122</f>
        <v>0</v>
      </c>
      <c r="Q122" s="227">
        <v>0</v>
      </c>
      <c r="R122" s="227">
        <f>Q122*H122</f>
        <v>0</v>
      </c>
      <c r="S122" s="227">
        <v>0</v>
      </c>
      <c r="T122" s="228">
        <f>S122*H122</f>
        <v>0</v>
      </c>
      <c r="U122" s="38"/>
      <c r="V122" s="38"/>
      <c r="W122" s="38"/>
      <c r="X122" s="38"/>
      <c r="Y122" s="38"/>
      <c r="Z122" s="38"/>
      <c r="AA122" s="38"/>
      <c r="AB122" s="38"/>
      <c r="AC122" s="38"/>
      <c r="AD122" s="38"/>
      <c r="AE122" s="38"/>
      <c r="AR122" s="229" t="s">
        <v>312</v>
      </c>
      <c r="AT122" s="229" t="s">
        <v>197</v>
      </c>
      <c r="AU122" s="229" t="s">
        <v>91</v>
      </c>
      <c r="AY122" s="16" t="s">
        <v>142</v>
      </c>
      <c r="BE122" s="230">
        <f>IF(N122="základní",J122,0)</f>
        <v>0</v>
      </c>
      <c r="BF122" s="230">
        <f>IF(N122="snížená",J122,0)</f>
        <v>0</v>
      </c>
      <c r="BG122" s="230">
        <f>IF(N122="zákl. přenesená",J122,0)</f>
        <v>0</v>
      </c>
      <c r="BH122" s="230">
        <f>IF(N122="sníž. přenesená",J122,0)</f>
        <v>0</v>
      </c>
      <c r="BI122" s="230">
        <f>IF(N122="nulová",J122,0)</f>
        <v>0</v>
      </c>
      <c r="BJ122" s="16" t="s">
        <v>89</v>
      </c>
      <c r="BK122" s="230">
        <f>ROUND(I122*H122,2)</f>
        <v>0</v>
      </c>
      <c r="BL122" s="16" t="s">
        <v>213</v>
      </c>
      <c r="BM122" s="229" t="s">
        <v>729</v>
      </c>
    </row>
    <row r="123" s="13" customFormat="1">
      <c r="A123" s="13"/>
      <c r="B123" s="231"/>
      <c r="C123" s="232"/>
      <c r="D123" s="233" t="s">
        <v>152</v>
      </c>
      <c r="E123" s="234" t="s">
        <v>35</v>
      </c>
      <c r="F123" s="235" t="s">
        <v>658</v>
      </c>
      <c r="G123" s="232"/>
      <c r="H123" s="236">
        <v>13</v>
      </c>
      <c r="I123" s="237"/>
      <c r="J123" s="232"/>
      <c r="K123" s="232"/>
      <c r="L123" s="238"/>
      <c r="M123" s="239"/>
      <c r="N123" s="240"/>
      <c r="O123" s="240"/>
      <c r="P123" s="240"/>
      <c r="Q123" s="240"/>
      <c r="R123" s="240"/>
      <c r="S123" s="240"/>
      <c r="T123" s="241"/>
      <c r="U123" s="13"/>
      <c r="V123" s="13"/>
      <c r="W123" s="13"/>
      <c r="X123" s="13"/>
      <c r="Y123" s="13"/>
      <c r="Z123" s="13"/>
      <c r="AA123" s="13"/>
      <c r="AB123" s="13"/>
      <c r="AC123" s="13"/>
      <c r="AD123" s="13"/>
      <c r="AE123" s="13"/>
      <c r="AT123" s="242" t="s">
        <v>152</v>
      </c>
      <c r="AU123" s="242" t="s">
        <v>91</v>
      </c>
      <c r="AV123" s="13" t="s">
        <v>91</v>
      </c>
      <c r="AW123" s="13" t="s">
        <v>41</v>
      </c>
      <c r="AX123" s="13" t="s">
        <v>81</v>
      </c>
      <c r="AY123" s="242" t="s">
        <v>142</v>
      </c>
    </row>
    <row r="124" s="2" customFormat="1" ht="16.5" customHeight="1">
      <c r="A124" s="38"/>
      <c r="B124" s="39"/>
      <c r="C124" s="246" t="s">
        <v>274</v>
      </c>
      <c r="D124" s="246" t="s">
        <v>197</v>
      </c>
      <c r="E124" s="247" t="s">
        <v>730</v>
      </c>
      <c r="F124" s="248" t="s">
        <v>731</v>
      </c>
      <c r="G124" s="249" t="s">
        <v>194</v>
      </c>
      <c r="H124" s="250">
        <v>5</v>
      </c>
      <c r="I124" s="251"/>
      <c r="J124" s="252">
        <f>ROUND(I124*H124,2)</f>
        <v>0</v>
      </c>
      <c r="K124" s="248" t="s">
        <v>35</v>
      </c>
      <c r="L124" s="253"/>
      <c r="M124" s="254" t="s">
        <v>35</v>
      </c>
      <c r="N124" s="255" t="s">
        <v>52</v>
      </c>
      <c r="O124" s="84"/>
      <c r="P124" s="227">
        <f>O124*H124</f>
        <v>0</v>
      </c>
      <c r="Q124" s="227">
        <v>0</v>
      </c>
      <c r="R124" s="227">
        <f>Q124*H124</f>
        <v>0</v>
      </c>
      <c r="S124" s="227">
        <v>0</v>
      </c>
      <c r="T124" s="228">
        <f>S124*H124</f>
        <v>0</v>
      </c>
      <c r="U124" s="38"/>
      <c r="V124" s="38"/>
      <c r="W124" s="38"/>
      <c r="X124" s="38"/>
      <c r="Y124" s="38"/>
      <c r="Z124" s="38"/>
      <c r="AA124" s="38"/>
      <c r="AB124" s="38"/>
      <c r="AC124" s="38"/>
      <c r="AD124" s="38"/>
      <c r="AE124" s="38"/>
      <c r="AR124" s="229" t="s">
        <v>312</v>
      </c>
      <c r="AT124" s="229" t="s">
        <v>197</v>
      </c>
      <c r="AU124" s="229" t="s">
        <v>91</v>
      </c>
      <c r="AY124" s="16" t="s">
        <v>142</v>
      </c>
      <c r="BE124" s="230">
        <f>IF(N124="základní",J124,0)</f>
        <v>0</v>
      </c>
      <c r="BF124" s="230">
        <f>IF(N124="snížená",J124,0)</f>
        <v>0</v>
      </c>
      <c r="BG124" s="230">
        <f>IF(N124="zákl. přenesená",J124,0)</f>
        <v>0</v>
      </c>
      <c r="BH124" s="230">
        <f>IF(N124="sníž. přenesená",J124,0)</f>
        <v>0</v>
      </c>
      <c r="BI124" s="230">
        <f>IF(N124="nulová",J124,0)</f>
        <v>0</v>
      </c>
      <c r="BJ124" s="16" t="s">
        <v>89</v>
      </c>
      <c r="BK124" s="230">
        <f>ROUND(I124*H124,2)</f>
        <v>0</v>
      </c>
      <c r="BL124" s="16" t="s">
        <v>213</v>
      </c>
      <c r="BM124" s="229" t="s">
        <v>732</v>
      </c>
    </row>
    <row r="125" s="13" customFormat="1">
      <c r="A125" s="13"/>
      <c r="B125" s="231"/>
      <c r="C125" s="232"/>
      <c r="D125" s="233" t="s">
        <v>152</v>
      </c>
      <c r="E125" s="234" t="s">
        <v>35</v>
      </c>
      <c r="F125" s="235" t="s">
        <v>733</v>
      </c>
      <c r="G125" s="232"/>
      <c r="H125" s="236">
        <v>5</v>
      </c>
      <c r="I125" s="237"/>
      <c r="J125" s="232"/>
      <c r="K125" s="232"/>
      <c r="L125" s="238"/>
      <c r="M125" s="239"/>
      <c r="N125" s="240"/>
      <c r="O125" s="240"/>
      <c r="P125" s="240"/>
      <c r="Q125" s="240"/>
      <c r="R125" s="240"/>
      <c r="S125" s="240"/>
      <c r="T125" s="241"/>
      <c r="U125" s="13"/>
      <c r="V125" s="13"/>
      <c r="W125" s="13"/>
      <c r="X125" s="13"/>
      <c r="Y125" s="13"/>
      <c r="Z125" s="13"/>
      <c r="AA125" s="13"/>
      <c r="AB125" s="13"/>
      <c r="AC125" s="13"/>
      <c r="AD125" s="13"/>
      <c r="AE125" s="13"/>
      <c r="AT125" s="242" t="s">
        <v>152</v>
      </c>
      <c r="AU125" s="242" t="s">
        <v>91</v>
      </c>
      <c r="AV125" s="13" t="s">
        <v>91</v>
      </c>
      <c r="AW125" s="13" t="s">
        <v>41</v>
      </c>
      <c r="AX125" s="13" t="s">
        <v>81</v>
      </c>
      <c r="AY125" s="242" t="s">
        <v>142</v>
      </c>
    </row>
    <row r="126" s="2" customFormat="1" ht="16.5" customHeight="1">
      <c r="A126" s="38"/>
      <c r="B126" s="39"/>
      <c r="C126" s="246" t="s">
        <v>278</v>
      </c>
      <c r="D126" s="246" t="s">
        <v>197</v>
      </c>
      <c r="E126" s="247" t="s">
        <v>734</v>
      </c>
      <c r="F126" s="248" t="s">
        <v>735</v>
      </c>
      <c r="G126" s="249" t="s">
        <v>194</v>
      </c>
      <c r="H126" s="250">
        <v>1</v>
      </c>
      <c r="I126" s="251"/>
      <c r="J126" s="252">
        <f>ROUND(I126*H126,2)</f>
        <v>0</v>
      </c>
      <c r="K126" s="248" t="s">
        <v>35</v>
      </c>
      <c r="L126" s="253"/>
      <c r="M126" s="254" t="s">
        <v>35</v>
      </c>
      <c r="N126" s="255" t="s">
        <v>52</v>
      </c>
      <c r="O126" s="84"/>
      <c r="P126" s="227">
        <f>O126*H126</f>
        <v>0</v>
      </c>
      <c r="Q126" s="227">
        <v>0</v>
      </c>
      <c r="R126" s="227">
        <f>Q126*H126</f>
        <v>0</v>
      </c>
      <c r="S126" s="227">
        <v>0</v>
      </c>
      <c r="T126" s="228">
        <f>S126*H126</f>
        <v>0</v>
      </c>
      <c r="U126" s="38"/>
      <c r="V126" s="38"/>
      <c r="W126" s="38"/>
      <c r="X126" s="38"/>
      <c r="Y126" s="38"/>
      <c r="Z126" s="38"/>
      <c r="AA126" s="38"/>
      <c r="AB126" s="38"/>
      <c r="AC126" s="38"/>
      <c r="AD126" s="38"/>
      <c r="AE126" s="38"/>
      <c r="AR126" s="229" t="s">
        <v>312</v>
      </c>
      <c r="AT126" s="229" t="s">
        <v>197</v>
      </c>
      <c r="AU126" s="229" t="s">
        <v>91</v>
      </c>
      <c r="AY126" s="16" t="s">
        <v>142</v>
      </c>
      <c r="BE126" s="230">
        <f>IF(N126="základní",J126,0)</f>
        <v>0</v>
      </c>
      <c r="BF126" s="230">
        <f>IF(N126="snížená",J126,0)</f>
        <v>0</v>
      </c>
      <c r="BG126" s="230">
        <f>IF(N126="zákl. přenesená",J126,0)</f>
        <v>0</v>
      </c>
      <c r="BH126" s="230">
        <f>IF(N126="sníž. přenesená",J126,0)</f>
        <v>0</v>
      </c>
      <c r="BI126" s="230">
        <f>IF(N126="nulová",J126,0)</f>
        <v>0</v>
      </c>
      <c r="BJ126" s="16" t="s">
        <v>89</v>
      </c>
      <c r="BK126" s="230">
        <f>ROUND(I126*H126,2)</f>
        <v>0</v>
      </c>
      <c r="BL126" s="16" t="s">
        <v>213</v>
      </c>
      <c r="BM126" s="229" t="s">
        <v>736</v>
      </c>
    </row>
    <row r="127" s="13" customFormat="1">
      <c r="A127" s="13"/>
      <c r="B127" s="231"/>
      <c r="C127" s="232"/>
      <c r="D127" s="233" t="s">
        <v>152</v>
      </c>
      <c r="E127" s="234" t="s">
        <v>35</v>
      </c>
      <c r="F127" s="235" t="s">
        <v>690</v>
      </c>
      <c r="G127" s="232"/>
      <c r="H127" s="236">
        <v>1</v>
      </c>
      <c r="I127" s="237"/>
      <c r="J127" s="232"/>
      <c r="K127" s="232"/>
      <c r="L127" s="238"/>
      <c r="M127" s="239"/>
      <c r="N127" s="240"/>
      <c r="O127" s="240"/>
      <c r="P127" s="240"/>
      <c r="Q127" s="240"/>
      <c r="R127" s="240"/>
      <c r="S127" s="240"/>
      <c r="T127" s="241"/>
      <c r="U127" s="13"/>
      <c r="V127" s="13"/>
      <c r="W127" s="13"/>
      <c r="X127" s="13"/>
      <c r="Y127" s="13"/>
      <c r="Z127" s="13"/>
      <c r="AA127" s="13"/>
      <c r="AB127" s="13"/>
      <c r="AC127" s="13"/>
      <c r="AD127" s="13"/>
      <c r="AE127" s="13"/>
      <c r="AT127" s="242" t="s">
        <v>152</v>
      </c>
      <c r="AU127" s="242" t="s">
        <v>91</v>
      </c>
      <c r="AV127" s="13" t="s">
        <v>91</v>
      </c>
      <c r="AW127" s="13" t="s">
        <v>41</v>
      </c>
      <c r="AX127" s="13" t="s">
        <v>81</v>
      </c>
      <c r="AY127" s="242" t="s">
        <v>142</v>
      </c>
    </row>
    <row r="128" s="2" customFormat="1" ht="24" customHeight="1">
      <c r="A128" s="38"/>
      <c r="B128" s="39"/>
      <c r="C128" s="218" t="s">
        <v>282</v>
      </c>
      <c r="D128" s="218" t="s">
        <v>145</v>
      </c>
      <c r="E128" s="219" t="s">
        <v>737</v>
      </c>
      <c r="F128" s="220" t="s">
        <v>738</v>
      </c>
      <c r="G128" s="221" t="s">
        <v>194</v>
      </c>
      <c r="H128" s="222">
        <v>2</v>
      </c>
      <c r="I128" s="223"/>
      <c r="J128" s="224">
        <f>ROUND(I128*H128,2)</f>
        <v>0</v>
      </c>
      <c r="K128" s="220" t="s">
        <v>149</v>
      </c>
      <c r="L128" s="44"/>
      <c r="M128" s="225" t="s">
        <v>35</v>
      </c>
      <c r="N128" s="226" t="s">
        <v>52</v>
      </c>
      <c r="O128" s="84"/>
      <c r="P128" s="227">
        <f>O128*H128</f>
        <v>0</v>
      </c>
      <c r="Q128" s="227">
        <v>0</v>
      </c>
      <c r="R128" s="227">
        <f>Q128*H128</f>
        <v>0</v>
      </c>
      <c r="S128" s="227">
        <v>0</v>
      </c>
      <c r="T128" s="228">
        <f>S128*H128</f>
        <v>0</v>
      </c>
      <c r="U128" s="38"/>
      <c r="V128" s="38"/>
      <c r="W128" s="38"/>
      <c r="X128" s="38"/>
      <c r="Y128" s="38"/>
      <c r="Z128" s="38"/>
      <c r="AA128" s="38"/>
      <c r="AB128" s="38"/>
      <c r="AC128" s="38"/>
      <c r="AD128" s="38"/>
      <c r="AE128" s="38"/>
      <c r="AR128" s="229" t="s">
        <v>213</v>
      </c>
      <c r="AT128" s="229" t="s">
        <v>145</v>
      </c>
      <c r="AU128" s="229" t="s">
        <v>91</v>
      </c>
      <c r="AY128" s="16" t="s">
        <v>142</v>
      </c>
      <c r="BE128" s="230">
        <f>IF(N128="základní",J128,0)</f>
        <v>0</v>
      </c>
      <c r="BF128" s="230">
        <f>IF(N128="snížená",J128,0)</f>
        <v>0</v>
      </c>
      <c r="BG128" s="230">
        <f>IF(N128="zákl. přenesená",J128,0)</f>
        <v>0</v>
      </c>
      <c r="BH128" s="230">
        <f>IF(N128="sníž. přenesená",J128,0)</f>
        <v>0</v>
      </c>
      <c r="BI128" s="230">
        <f>IF(N128="nulová",J128,0)</f>
        <v>0</v>
      </c>
      <c r="BJ128" s="16" t="s">
        <v>89</v>
      </c>
      <c r="BK128" s="230">
        <f>ROUND(I128*H128,2)</f>
        <v>0</v>
      </c>
      <c r="BL128" s="16" t="s">
        <v>213</v>
      </c>
      <c r="BM128" s="229" t="s">
        <v>739</v>
      </c>
    </row>
    <row r="129" s="2" customFormat="1" ht="16.5" customHeight="1">
      <c r="A129" s="38"/>
      <c r="B129" s="39"/>
      <c r="C129" s="246" t="s">
        <v>286</v>
      </c>
      <c r="D129" s="246" t="s">
        <v>197</v>
      </c>
      <c r="E129" s="247" t="s">
        <v>740</v>
      </c>
      <c r="F129" s="248" t="s">
        <v>741</v>
      </c>
      <c r="G129" s="249" t="s">
        <v>194</v>
      </c>
      <c r="H129" s="250">
        <v>2</v>
      </c>
      <c r="I129" s="251"/>
      <c r="J129" s="252">
        <f>ROUND(I129*H129,2)</f>
        <v>0</v>
      </c>
      <c r="K129" s="248" t="s">
        <v>35</v>
      </c>
      <c r="L129" s="253"/>
      <c r="M129" s="254" t="s">
        <v>35</v>
      </c>
      <c r="N129" s="255" t="s">
        <v>52</v>
      </c>
      <c r="O129" s="84"/>
      <c r="P129" s="227">
        <f>O129*H129</f>
        <v>0</v>
      </c>
      <c r="Q129" s="227">
        <v>0</v>
      </c>
      <c r="R129" s="227">
        <f>Q129*H129</f>
        <v>0</v>
      </c>
      <c r="S129" s="227">
        <v>0</v>
      </c>
      <c r="T129" s="228">
        <f>S129*H129</f>
        <v>0</v>
      </c>
      <c r="U129" s="38"/>
      <c r="V129" s="38"/>
      <c r="W129" s="38"/>
      <c r="X129" s="38"/>
      <c r="Y129" s="38"/>
      <c r="Z129" s="38"/>
      <c r="AA129" s="38"/>
      <c r="AB129" s="38"/>
      <c r="AC129" s="38"/>
      <c r="AD129" s="38"/>
      <c r="AE129" s="38"/>
      <c r="AR129" s="229" t="s">
        <v>312</v>
      </c>
      <c r="AT129" s="229" t="s">
        <v>197</v>
      </c>
      <c r="AU129" s="229" t="s">
        <v>91</v>
      </c>
      <c r="AY129" s="16" t="s">
        <v>142</v>
      </c>
      <c r="BE129" s="230">
        <f>IF(N129="základní",J129,0)</f>
        <v>0</v>
      </c>
      <c r="BF129" s="230">
        <f>IF(N129="snížená",J129,0)</f>
        <v>0</v>
      </c>
      <c r="BG129" s="230">
        <f>IF(N129="zákl. přenesená",J129,0)</f>
        <v>0</v>
      </c>
      <c r="BH129" s="230">
        <f>IF(N129="sníž. přenesená",J129,0)</f>
        <v>0</v>
      </c>
      <c r="BI129" s="230">
        <f>IF(N129="nulová",J129,0)</f>
        <v>0</v>
      </c>
      <c r="BJ129" s="16" t="s">
        <v>89</v>
      </c>
      <c r="BK129" s="230">
        <f>ROUND(I129*H129,2)</f>
        <v>0</v>
      </c>
      <c r="BL129" s="16" t="s">
        <v>213</v>
      </c>
      <c r="BM129" s="229" t="s">
        <v>742</v>
      </c>
    </row>
    <row r="130" s="13" customFormat="1">
      <c r="A130" s="13"/>
      <c r="B130" s="231"/>
      <c r="C130" s="232"/>
      <c r="D130" s="233" t="s">
        <v>152</v>
      </c>
      <c r="E130" s="234" t="s">
        <v>35</v>
      </c>
      <c r="F130" s="235" t="s">
        <v>694</v>
      </c>
      <c r="G130" s="232"/>
      <c r="H130" s="236">
        <v>2</v>
      </c>
      <c r="I130" s="237"/>
      <c r="J130" s="232"/>
      <c r="K130" s="232"/>
      <c r="L130" s="238"/>
      <c r="M130" s="239"/>
      <c r="N130" s="240"/>
      <c r="O130" s="240"/>
      <c r="P130" s="240"/>
      <c r="Q130" s="240"/>
      <c r="R130" s="240"/>
      <c r="S130" s="240"/>
      <c r="T130" s="241"/>
      <c r="U130" s="13"/>
      <c r="V130" s="13"/>
      <c r="W130" s="13"/>
      <c r="X130" s="13"/>
      <c r="Y130" s="13"/>
      <c r="Z130" s="13"/>
      <c r="AA130" s="13"/>
      <c r="AB130" s="13"/>
      <c r="AC130" s="13"/>
      <c r="AD130" s="13"/>
      <c r="AE130" s="13"/>
      <c r="AT130" s="242" t="s">
        <v>152</v>
      </c>
      <c r="AU130" s="242" t="s">
        <v>91</v>
      </c>
      <c r="AV130" s="13" t="s">
        <v>91</v>
      </c>
      <c r="AW130" s="13" t="s">
        <v>41</v>
      </c>
      <c r="AX130" s="13" t="s">
        <v>81</v>
      </c>
      <c r="AY130" s="242" t="s">
        <v>142</v>
      </c>
    </row>
    <row r="131" s="2" customFormat="1" ht="24" customHeight="1">
      <c r="A131" s="38"/>
      <c r="B131" s="39"/>
      <c r="C131" s="218" t="s">
        <v>290</v>
      </c>
      <c r="D131" s="218" t="s">
        <v>145</v>
      </c>
      <c r="E131" s="219" t="s">
        <v>743</v>
      </c>
      <c r="F131" s="220" t="s">
        <v>744</v>
      </c>
      <c r="G131" s="221" t="s">
        <v>194</v>
      </c>
      <c r="H131" s="222">
        <v>2</v>
      </c>
      <c r="I131" s="223"/>
      <c r="J131" s="224">
        <f>ROUND(I131*H131,2)</f>
        <v>0</v>
      </c>
      <c r="K131" s="220" t="s">
        <v>149</v>
      </c>
      <c r="L131" s="44"/>
      <c r="M131" s="225" t="s">
        <v>35</v>
      </c>
      <c r="N131" s="226" t="s">
        <v>52</v>
      </c>
      <c r="O131" s="84"/>
      <c r="P131" s="227">
        <f>O131*H131</f>
        <v>0</v>
      </c>
      <c r="Q131" s="227">
        <v>0</v>
      </c>
      <c r="R131" s="227">
        <f>Q131*H131</f>
        <v>0</v>
      </c>
      <c r="S131" s="227">
        <v>0</v>
      </c>
      <c r="T131" s="228">
        <f>S131*H131</f>
        <v>0</v>
      </c>
      <c r="U131" s="38"/>
      <c r="V131" s="38"/>
      <c r="W131" s="38"/>
      <c r="X131" s="38"/>
      <c r="Y131" s="38"/>
      <c r="Z131" s="38"/>
      <c r="AA131" s="38"/>
      <c r="AB131" s="38"/>
      <c r="AC131" s="38"/>
      <c r="AD131" s="38"/>
      <c r="AE131" s="38"/>
      <c r="AR131" s="229" t="s">
        <v>213</v>
      </c>
      <c r="AT131" s="229" t="s">
        <v>145</v>
      </c>
      <c r="AU131" s="229" t="s">
        <v>91</v>
      </c>
      <c r="AY131" s="16" t="s">
        <v>142</v>
      </c>
      <c r="BE131" s="230">
        <f>IF(N131="základní",J131,0)</f>
        <v>0</v>
      </c>
      <c r="BF131" s="230">
        <f>IF(N131="snížená",J131,0)</f>
        <v>0</v>
      </c>
      <c r="BG131" s="230">
        <f>IF(N131="zákl. přenesená",J131,0)</f>
        <v>0</v>
      </c>
      <c r="BH131" s="230">
        <f>IF(N131="sníž. přenesená",J131,0)</f>
        <v>0</v>
      </c>
      <c r="BI131" s="230">
        <f>IF(N131="nulová",J131,0)</f>
        <v>0</v>
      </c>
      <c r="BJ131" s="16" t="s">
        <v>89</v>
      </c>
      <c r="BK131" s="230">
        <f>ROUND(I131*H131,2)</f>
        <v>0</v>
      </c>
      <c r="BL131" s="16" t="s">
        <v>213</v>
      </c>
      <c r="BM131" s="229" t="s">
        <v>745</v>
      </c>
    </row>
    <row r="132" s="2" customFormat="1" ht="24" customHeight="1">
      <c r="A132" s="38"/>
      <c r="B132" s="39"/>
      <c r="C132" s="246" t="s">
        <v>296</v>
      </c>
      <c r="D132" s="246" t="s">
        <v>197</v>
      </c>
      <c r="E132" s="247" t="s">
        <v>746</v>
      </c>
      <c r="F132" s="248" t="s">
        <v>747</v>
      </c>
      <c r="G132" s="249" t="s">
        <v>194</v>
      </c>
      <c r="H132" s="250">
        <v>2</v>
      </c>
      <c r="I132" s="251"/>
      <c r="J132" s="252">
        <f>ROUND(I132*H132,2)</f>
        <v>0</v>
      </c>
      <c r="K132" s="248" t="s">
        <v>35</v>
      </c>
      <c r="L132" s="253"/>
      <c r="M132" s="254" t="s">
        <v>35</v>
      </c>
      <c r="N132" s="255" t="s">
        <v>52</v>
      </c>
      <c r="O132" s="84"/>
      <c r="P132" s="227">
        <f>O132*H132</f>
        <v>0</v>
      </c>
      <c r="Q132" s="227">
        <v>0</v>
      </c>
      <c r="R132" s="227">
        <f>Q132*H132</f>
        <v>0</v>
      </c>
      <c r="S132" s="227">
        <v>0</v>
      </c>
      <c r="T132" s="228">
        <f>S132*H132</f>
        <v>0</v>
      </c>
      <c r="U132" s="38"/>
      <c r="V132" s="38"/>
      <c r="W132" s="38"/>
      <c r="X132" s="38"/>
      <c r="Y132" s="38"/>
      <c r="Z132" s="38"/>
      <c r="AA132" s="38"/>
      <c r="AB132" s="38"/>
      <c r="AC132" s="38"/>
      <c r="AD132" s="38"/>
      <c r="AE132" s="38"/>
      <c r="AR132" s="229" t="s">
        <v>312</v>
      </c>
      <c r="AT132" s="229" t="s">
        <v>197</v>
      </c>
      <c r="AU132" s="229" t="s">
        <v>91</v>
      </c>
      <c r="AY132" s="16" t="s">
        <v>142</v>
      </c>
      <c r="BE132" s="230">
        <f>IF(N132="základní",J132,0)</f>
        <v>0</v>
      </c>
      <c r="BF132" s="230">
        <f>IF(N132="snížená",J132,0)</f>
        <v>0</v>
      </c>
      <c r="BG132" s="230">
        <f>IF(N132="zákl. přenesená",J132,0)</f>
        <v>0</v>
      </c>
      <c r="BH132" s="230">
        <f>IF(N132="sníž. přenesená",J132,0)</f>
        <v>0</v>
      </c>
      <c r="BI132" s="230">
        <f>IF(N132="nulová",J132,0)</f>
        <v>0</v>
      </c>
      <c r="BJ132" s="16" t="s">
        <v>89</v>
      </c>
      <c r="BK132" s="230">
        <f>ROUND(I132*H132,2)</f>
        <v>0</v>
      </c>
      <c r="BL132" s="16" t="s">
        <v>213</v>
      </c>
      <c r="BM132" s="229" t="s">
        <v>748</v>
      </c>
    </row>
    <row r="133" s="13" customFormat="1">
      <c r="A133" s="13"/>
      <c r="B133" s="231"/>
      <c r="C133" s="232"/>
      <c r="D133" s="233" t="s">
        <v>152</v>
      </c>
      <c r="E133" s="234" t="s">
        <v>35</v>
      </c>
      <c r="F133" s="235" t="s">
        <v>694</v>
      </c>
      <c r="G133" s="232"/>
      <c r="H133" s="236">
        <v>2</v>
      </c>
      <c r="I133" s="237"/>
      <c r="J133" s="232"/>
      <c r="K133" s="232"/>
      <c r="L133" s="238"/>
      <c r="M133" s="239"/>
      <c r="N133" s="240"/>
      <c r="O133" s="240"/>
      <c r="P133" s="240"/>
      <c r="Q133" s="240"/>
      <c r="R133" s="240"/>
      <c r="S133" s="240"/>
      <c r="T133" s="241"/>
      <c r="U133" s="13"/>
      <c r="V133" s="13"/>
      <c r="W133" s="13"/>
      <c r="X133" s="13"/>
      <c r="Y133" s="13"/>
      <c r="Z133" s="13"/>
      <c r="AA133" s="13"/>
      <c r="AB133" s="13"/>
      <c r="AC133" s="13"/>
      <c r="AD133" s="13"/>
      <c r="AE133" s="13"/>
      <c r="AT133" s="242" t="s">
        <v>152</v>
      </c>
      <c r="AU133" s="242" t="s">
        <v>91</v>
      </c>
      <c r="AV133" s="13" t="s">
        <v>91</v>
      </c>
      <c r="AW133" s="13" t="s">
        <v>41</v>
      </c>
      <c r="AX133" s="13" t="s">
        <v>81</v>
      </c>
      <c r="AY133" s="242" t="s">
        <v>142</v>
      </c>
    </row>
    <row r="134" s="2" customFormat="1" ht="36" customHeight="1">
      <c r="A134" s="38"/>
      <c r="B134" s="39"/>
      <c r="C134" s="218" t="s">
        <v>305</v>
      </c>
      <c r="D134" s="218" t="s">
        <v>145</v>
      </c>
      <c r="E134" s="219" t="s">
        <v>749</v>
      </c>
      <c r="F134" s="220" t="s">
        <v>750</v>
      </c>
      <c r="G134" s="221" t="s">
        <v>194</v>
      </c>
      <c r="H134" s="222">
        <v>1</v>
      </c>
      <c r="I134" s="223"/>
      <c r="J134" s="224">
        <f>ROUND(I134*H134,2)</f>
        <v>0</v>
      </c>
      <c r="K134" s="220" t="s">
        <v>149</v>
      </c>
      <c r="L134" s="44"/>
      <c r="M134" s="225" t="s">
        <v>35</v>
      </c>
      <c r="N134" s="226" t="s">
        <v>52</v>
      </c>
      <c r="O134" s="84"/>
      <c r="P134" s="227">
        <f>O134*H134</f>
        <v>0</v>
      </c>
      <c r="Q134" s="227">
        <v>0</v>
      </c>
      <c r="R134" s="227">
        <f>Q134*H134</f>
        <v>0</v>
      </c>
      <c r="S134" s="227">
        <v>0</v>
      </c>
      <c r="T134" s="228">
        <f>S134*H134</f>
        <v>0</v>
      </c>
      <c r="U134" s="38"/>
      <c r="V134" s="38"/>
      <c r="W134" s="38"/>
      <c r="X134" s="38"/>
      <c r="Y134" s="38"/>
      <c r="Z134" s="38"/>
      <c r="AA134" s="38"/>
      <c r="AB134" s="38"/>
      <c r="AC134" s="38"/>
      <c r="AD134" s="38"/>
      <c r="AE134" s="38"/>
      <c r="AR134" s="229" t="s">
        <v>213</v>
      </c>
      <c r="AT134" s="229" t="s">
        <v>145</v>
      </c>
      <c r="AU134" s="229" t="s">
        <v>91</v>
      </c>
      <c r="AY134" s="16" t="s">
        <v>142</v>
      </c>
      <c r="BE134" s="230">
        <f>IF(N134="základní",J134,0)</f>
        <v>0</v>
      </c>
      <c r="BF134" s="230">
        <f>IF(N134="snížená",J134,0)</f>
        <v>0</v>
      </c>
      <c r="BG134" s="230">
        <f>IF(N134="zákl. přenesená",J134,0)</f>
        <v>0</v>
      </c>
      <c r="BH134" s="230">
        <f>IF(N134="sníž. přenesená",J134,0)</f>
        <v>0</v>
      </c>
      <c r="BI134" s="230">
        <f>IF(N134="nulová",J134,0)</f>
        <v>0</v>
      </c>
      <c r="BJ134" s="16" t="s">
        <v>89</v>
      </c>
      <c r="BK134" s="230">
        <f>ROUND(I134*H134,2)</f>
        <v>0</v>
      </c>
      <c r="BL134" s="16" t="s">
        <v>213</v>
      </c>
      <c r="BM134" s="229" t="s">
        <v>751</v>
      </c>
    </row>
    <row r="135" s="2" customFormat="1" ht="16.5" customHeight="1">
      <c r="A135" s="38"/>
      <c r="B135" s="39"/>
      <c r="C135" s="246" t="s">
        <v>309</v>
      </c>
      <c r="D135" s="246" t="s">
        <v>197</v>
      </c>
      <c r="E135" s="247" t="s">
        <v>752</v>
      </c>
      <c r="F135" s="248" t="s">
        <v>753</v>
      </c>
      <c r="G135" s="249" t="s">
        <v>194</v>
      </c>
      <c r="H135" s="250">
        <v>1</v>
      </c>
      <c r="I135" s="251"/>
      <c r="J135" s="252">
        <f>ROUND(I135*H135,2)</f>
        <v>0</v>
      </c>
      <c r="K135" s="248" t="s">
        <v>35</v>
      </c>
      <c r="L135" s="253"/>
      <c r="M135" s="254" t="s">
        <v>35</v>
      </c>
      <c r="N135" s="255" t="s">
        <v>52</v>
      </c>
      <c r="O135" s="84"/>
      <c r="P135" s="227">
        <f>O135*H135</f>
        <v>0</v>
      </c>
      <c r="Q135" s="227">
        <v>1.2828999999999999</v>
      </c>
      <c r="R135" s="227">
        <f>Q135*H135</f>
        <v>1.2828999999999999</v>
      </c>
      <c r="S135" s="227">
        <v>0</v>
      </c>
      <c r="T135" s="228">
        <f>S135*H135</f>
        <v>0</v>
      </c>
      <c r="U135" s="38"/>
      <c r="V135" s="38"/>
      <c r="W135" s="38"/>
      <c r="X135" s="38"/>
      <c r="Y135" s="38"/>
      <c r="Z135" s="38"/>
      <c r="AA135" s="38"/>
      <c r="AB135" s="38"/>
      <c r="AC135" s="38"/>
      <c r="AD135" s="38"/>
      <c r="AE135" s="38"/>
      <c r="AR135" s="229" t="s">
        <v>312</v>
      </c>
      <c r="AT135" s="229" t="s">
        <v>197</v>
      </c>
      <c r="AU135" s="229" t="s">
        <v>91</v>
      </c>
      <c r="AY135" s="16" t="s">
        <v>142</v>
      </c>
      <c r="BE135" s="230">
        <f>IF(N135="základní",J135,0)</f>
        <v>0</v>
      </c>
      <c r="BF135" s="230">
        <f>IF(N135="snížená",J135,0)</f>
        <v>0</v>
      </c>
      <c r="BG135" s="230">
        <f>IF(N135="zákl. přenesená",J135,0)</f>
        <v>0</v>
      </c>
      <c r="BH135" s="230">
        <f>IF(N135="sníž. přenesená",J135,0)</f>
        <v>0</v>
      </c>
      <c r="BI135" s="230">
        <f>IF(N135="nulová",J135,0)</f>
        <v>0</v>
      </c>
      <c r="BJ135" s="16" t="s">
        <v>89</v>
      </c>
      <c r="BK135" s="230">
        <f>ROUND(I135*H135,2)</f>
        <v>0</v>
      </c>
      <c r="BL135" s="16" t="s">
        <v>213</v>
      </c>
      <c r="BM135" s="229" t="s">
        <v>754</v>
      </c>
    </row>
    <row r="136" s="13" customFormat="1">
      <c r="A136" s="13"/>
      <c r="B136" s="231"/>
      <c r="C136" s="232"/>
      <c r="D136" s="233" t="s">
        <v>152</v>
      </c>
      <c r="E136" s="234" t="s">
        <v>35</v>
      </c>
      <c r="F136" s="235" t="s">
        <v>690</v>
      </c>
      <c r="G136" s="232"/>
      <c r="H136" s="236">
        <v>1</v>
      </c>
      <c r="I136" s="237"/>
      <c r="J136" s="232"/>
      <c r="K136" s="232"/>
      <c r="L136" s="238"/>
      <c r="M136" s="239"/>
      <c r="N136" s="240"/>
      <c r="O136" s="240"/>
      <c r="P136" s="240"/>
      <c r="Q136" s="240"/>
      <c r="R136" s="240"/>
      <c r="S136" s="240"/>
      <c r="T136" s="241"/>
      <c r="U136" s="13"/>
      <c r="V136" s="13"/>
      <c r="W136" s="13"/>
      <c r="X136" s="13"/>
      <c r="Y136" s="13"/>
      <c r="Z136" s="13"/>
      <c r="AA136" s="13"/>
      <c r="AB136" s="13"/>
      <c r="AC136" s="13"/>
      <c r="AD136" s="13"/>
      <c r="AE136" s="13"/>
      <c r="AT136" s="242" t="s">
        <v>152</v>
      </c>
      <c r="AU136" s="242" t="s">
        <v>91</v>
      </c>
      <c r="AV136" s="13" t="s">
        <v>91</v>
      </c>
      <c r="AW136" s="13" t="s">
        <v>41</v>
      </c>
      <c r="AX136" s="13" t="s">
        <v>81</v>
      </c>
      <c r="AY136" s="242" t="s">
        <v>142</v>
      </c>
    </row>
    <row r="137" s="2" customFormat="1" ht="48" customHeight="1">
      <c r="A137" s="38"/>
      <c r="B137" s="39"/>
      <c r="C137" s="218" t="s">
        <v>314</v>
      </c>
      <c r="D137" s="218" t="s">
        <v>145</v>
      </c>
      <c r="E137" s="219" t="s">
        <v>755</v>
      </c>
      <c r="F137" s="220" t="s">
        <v>756</v>
      </c>
      <c r="G137" s="221" t="s">
        <v>194</v>
      </c>
      <c r="H137" s="222">
        <v>30</v>
      </c>
      <c r="I137" s="223"/>
      <c r="J137" s="224">
        <f>ROUND(I137*H137,2)</f>
        <v>0</v>
      </c>
      <c r="K137" s="220" t="s">
        <v>149</v>
      </c>
      <c r="L137" s="44"/>
      <c r="M137" s="225" t="s">
        <v>35</v>
      </c>
      <c r="N137" s="226" t="s">
        <v>52</v>
      </c>
      <c r="O137" s="84"/>
      <c r="P137" s="227">
        <f>O137*H137</f>
        <v>0</v>
      </c>
      <c r="Q137" s="227">
        <v>0</v>
      </c>
      <c r="R137" s="227">
        <f>Q137*H137</f>
        <v>0</v>
      </c>
      <c r="S137" s="227">
        <v>0</v>
      </c>
      <c r="T137" s="228">
        <f>S137*H137</f>
        <v>0</v>
      </c>
      <c r="U137" s="38"/>
      <c r="V137" s="38"/>
      <c r="W137" s="38"/>
      <c r="X137" s="38"/>
      <c r="Y137" s="38"/>
      <c r="Z137" s="38"/>
      <c r="AA137" s="38"/>
      <c r="AB137" s="38"/>
      <c r="AC137" s="38"/>
      <c r="AD137" s="38"/>
      <c r="AE137" s="38"/>
      <c r="AR137" s="229" t="s">
        <v>213</v>
      </c>
      <c r="AT137" s="229" t="s">
        <v>145</v>
      </c>
      <c r="AU137" s="229" t="s">
        <v>91</v>
      </c>
      <c r="AY137" s="16" t="s">
        <v>142</v>
      </c>
      <c r="BE137" s="230">
        <f>IF(N137="základní",J137,0)</f>
        <v>0</v>
      </c>
      <c r="BF137" s="230">
        <f>IF(N137="snížená",J137,0)</f>
        <v>0</v>
      </c>
      <c r="BG137" s="230">
        <f>IF(N137="zákl. přenesená",J137,0)</f>
        <v>0</v>
      </c>
      <c r="BH137" s="230">
        <f>IF(N137="sníž. přenesená",J137,0)</f>
        <v>0</v>
      </c>
      <c r="BI137" s="230">
        <f>IF(N137="nulová",J137,0)</f>
        <v>0</v>
      </c>
      <c r="BJ137" s="16" t="s">
        <v>89</v>
      </c>
      <c r="BK137" s="230">
        <f>ROUND(I137*H137,2)</f>
        <v>0</v>
      </c>
      <c r="BL137" s="16" t="s">
        <v>213</v>
      </c>
      <c r="BM137" s="229" t="s">
        <v>757</v>
      </c>
    </row>
    <row r="138" s="2" customFormat="1" ht="24" customHeight="1">
      <c r="A138" s="38"/>
      <c r="B138" s="39"/>
      <c r="C138" s="246" t="s">
        <v>312</v>
      </c>
      <c r="D138" s="246" t="s">
        <v>197</v>
      </c>
      <c r="E138" s="247" t="s">
        <v>758</v>
      </c>
      <c r="F138" s="248" t="s">
        <v>759</v>
      </c>
      <c r="G138" s="249" t="s">
        <v>194</v>
      </c>
      <c r="H138" s="250">
        <v>30</v>
      </c>
      <c r="I138" s="251"/>
      <c r="J138" s="252">
        <f>ROUND(I138*H138,2)</f>
        <v>0</v>
      </c>
      <c r="K138" s="248" t="s">
        <v>35</v>
      </c>
      <c r="L138" s="253"/>
      <c r="M138" s="254" t="s">
        <v>35</v>
      </c>
      <c r="N138" s="255" t="s">
        <v>52</v>
      </c>
      <c r="O138" s="84"/>
      <c r="P138" s="227">
        <f>O138*H138</f>
        <v>0</v>
      </c>
      <c r="Q138" s="227">
        <v>4.6200000000000001</v>
      </c>
      <c r="R138" s="227">
        <f>Q138*H138</f>
        <v>138.59999999999999</v>
      </c>
      <c r="S138" s="227">
        <v>0</v>
      </c>
      <c r="T138" s="228">
        <f>S138*H138</f>
        <v>0</v>
      </c>
      <c r="U138" s="38"/>
      <c r="V138" s="38"/>
      <c r="W138" s="38"/>
      <c r="X138" s="38"/>
      <c r="Y138" s="38"/>
      <c r="Z138" s="38"/>
      <c r="AA138" s="38"/>
      <c r="AB138" s="38"/>
      <c r="AC138" s="38"/>
      <c r="AD138" s="38"/>
      <c r="AE138" s="38"/>
      <c r="AR138" s="229" t="s">
        <v>312</v>
      </c>
      <c r="AT138" s="229" t="s">
        <v>197</v>
      </c>
      <c r="AU138" s="229" t="s">
        <v>91</v>
      </c>
      <c r="AY138" s="16" t="s">
        <v>142</v>
      </c>
      <c r="BE138" s="230">
        <f>IF(N138="základní",J138,0)</f>
        <v>0</v>
      </c>
      <c r="BF138" s="230">
        <f>IF(N138="snížená",J138,0)</f>
        <v>0</v>
      </c>
      <c r="BG138" s="230">
        <f>IF(N138="zákl. přenesená",J138,0)</f>
        <v>0</v>
      </c>
      <c r="BH138" s="230">
        <f>IF(N138="sníž. přenesená",J138,0)</f>
        <v>0</v>
      </c>
      <c r="BI138" s="230">
        <f>IF(N138="nulová",J138,0)</f>
        <v>0</v>
      </c>
      <c r="BJ138" s="16" t="s">
        <v>89</v>
      </c>
      <c r="BK138" s="230">
        <f>ROUND(I138*H138,2)</f>
        <v>0</v>
      </c>
      <c r="BL138" s="16" t="s">
        <v>213</v>
      </c>
      <c r="BM138" s="229" t="s">
        <v>760</v>
      </c>
    </row>
    <row r="139" s="13" customFormat="1">
      <c r="A139" s="13"/>
      <c r="B139" s="231"/>
      <c r="C139" s="232"/>
      <c r="D139" s="233" t="s">
        <v>152</v>
      </c>
      <c r="E139" s="234" t="s">
        <v>35</v>
      </c>
      <c r="F139" s="235" t="s">
        <v>761</v>
      </c>
      <c r="G139" s="232"/>
      <c r="H139" s="236">
        <v>30</v>
      </c>
      <c r="I139" s="237"/>
      <c r="J139" s="232"/>
      <c r="K139" s="232"/>
      <c r="L139" s="238"/>
      <c r="M139" s="239"/>
      <c r="N139" s="240"/>
      <c r="O139" s="240"/>
      <c r="P139" s="240"/>
      <c r="Q139" s="240"/>
      <c r="R139" s="240"/>
      <c r="S139" s="240"/>
      <c r="T139" s="241"/>
      <c r="U139" s="13"/>
      <c r="V139" s="13"/>
      <c r="W139" s="13"/>
      <c r="X139" s="13"/>
      <c r="Y139" s="13"/>
      <c r="Z139" s="13"/>
      <c r="AA139" s="13"/>
      <c r="AB139" s="13"/>
      <c r="AC139" s="13"/>
      <c r="AD139" s="13"/>
      <c r="AE139" s="13"/>
      <c r="AT139" s="242" t="s">
        <v>152</v>
      </c>
      <c r="AU139" s="242" t="s">
        <v>91</v>
      </c>
      <c r="AV139" s="13" t="s">
        <v>91</v>
      </c>
      <c r="AW139" s="13" t="s">
        <v>41</v>
      </c>
      <c r="AX139" s="13" t="s">
        <v>81</v>
      </c>
      <c r="AY139" s="242" t="s">
        <v>142</v>
      </c>
    </row>
    <row r="140" s="2" customFormat="1" ht="36" customHeight="1">
      <c r="A140" s="38"/>
      <c r="B140" s="39"/>
      <c r="C140" s="218" t="s">
        <v>327</v>
      </c>
      <c r="D140" s="218" t="s">
        <v>145</v>
      </c>
      <c r="E140" s="219" t="s">
        <v>762</v>
      </c>
      <c r="F140" s="220" t="s">
        <v>763</v>
      </c>
      <c r="G140" s="221" t="s">
        <v>194</v>
      </c>
      <c r="H140" s="222">
        <v>1</v>
      </c>
      <c r="I140" s="223"/>
      <c r="J140" s="224">
        <f>ROUND(I140*H140,2)</f>
        <v>0</v>
      </c>
      <c r="K140" s="220" t="s">
        <v>149</v>
      </c>
      <c r="L140" s="44"/>
      <c r="M140" s="225" t="s">
        <v>35</v>
      </c>
      <c r="N140" s="226" t="s">
        <v>52</v>
      </c>
      <c r="O140" s="84"/>
      <c r="P140" s="227">
        <f>O140*H140</f>
        <v>0</v>
      </c>
      <c r="Q140" s="227">
        <v>0</v>
      </c>
      <c r="R140" s="227">
        <f>Q140*H140</f>
        <v>0</v>
      </c>
      <c r="S140" s="227">
        <v>0</v>
      </c>
      <c r="T140" s="228">
        <f>S140*H140</f>
        <v>0</v>
      </c>
      <c r="U140" s="38"/>
      <c r="V140" s="38"/>
      <c r="W140" s="38"/>
      <c r="X140" s="38"/>
      <c r="Y140" s="38"/>
      <c r="Z140" s="38"/>
      <c r="AA140" s="38"/>
      <c r="AB140" s="38"/>
      <c r="AC140" s="38"/>
      <c r="AD140" s="38"/>
      <c r="AE140" s="38"/>
      <c r="AR140" s="229" t="s">
        <v>213</v>
      </c>
      <c r="AT140" s="229" t="s">
        <v>145</v>
      </c>
      <c r="AU140" s="229" t="s">
        <v>91</v>
      </c>
      <c r="AY140" s="16" t="s">
        <v>142</v>
      </c>
      <c r="BE140" s="230">
        <f>IF(N140="základní",J140,0)</f>
        <v>0</v>
      </c>
      <c r="BF140" s="230">
        <f>IF(N140="snížená",J140,0)</f>
        <v>0</v>
      </c>
      <c r="BG140" s="230">
        <f>IF(N140="zákl. přenesená",J140,0)</f>
        <v>0</v>
      </c>
      <c r="BH140" s="230">
        <f>IF(N140="sníž. přenesená",J140,0)</f>
        <v>0</v>
      </c>
      <c r="BI140" s="230">
        <f>IF(N140="nulová",J140,0)</f>
        <v>0</v>
      </c>
      <c r="BJ140" s="16" t="s">
        <v>89</v>
      </c>
      <c r="BK140" s="230">
        <f>ROUND(I140*H140,2)</f>
        <v>0</v>
      </c>
      <c r="BL140" s="16" t="s">
        <v>213</v>
      </c>
      <c r="BM140" s="229" t="s">
        <v>764</v>
      </c>
    </row>
    <row r="141" s="2" customFormat="1">
      <c r="A141" s="38"/>
      <c r="B141" s="39"/>
      <c r="C141" s="40"/>
      <c r="D141" s="233" t="s">
        <v>159</v>
      </c>
      <c r="E141" s="40"/>
      <c r="F141" s="243" t="s">
        <v>765</v>
      </c>
      <c r="G141" s="40"/>
      <c r="H141" s="40"/>
      <c r="I141" s="136"/>
      <c r="J141" s="40"/>
      <c r="K141" s="40"/>
      <c r="L141" s="44"/>
      <c r="M141" s="244"/>
      <c r="N141" s="245"/>
      <c r="O141" s="84"/>
      <c r="P141" s="84"/>
      <c r="Q141" s="84"/>
      <c r="R141" s="84"/>
      <c r="S141" s="84"/>
      <c r="T141" s="85"/>
      <c r="U141" s="38"/>
      <c r="V141" s="38"/>
      <c r="W141" s="38"/>
      <c r="X141" s="38"/>
      <c r="Y141" s="38"/>
      <c r="Z141" s="38"/>
      <c r="AA141" s="38"/>
      <c r="AB141" s="38"/>
      <c r="AC141" s="38"/>
      <c r="AD141" s="38"/>
      <c r="AE141" s="38"/>
      <c r="AT141" s="16" t="s">
        <v>159</v>
      </c>
      <c r="AU141" s="16" t="s">
        <v>91</v>
      </c>
    </row>
    <row r="142" s="2" customFormat="1" ht="24" customHeight="1">
      <c r="A142" s="38"/>
      <c r="B142" s="39"/>
      <c r="C142" s="218" t="s">
        <v>333</v>
      </c>
      <c r="D142" s="218" t="s">
        <v>145</v>
      </c>
      <c r="E142" s="219" t="s">
        <v>766</v>
      </c>
      <c r="F142" s="220" t="s">
        <v>767</v>
      </c>
      <c r="G142" s="221" t="s">
        <v>194</v>
      </c>
      <c r="H142" s="222">
        <v>50</v>
      </c>
      <c r="I142" s="223"/>
      <c r="J142" s="224">
        <f>ROUND(I142*H142,2)</f>
        <v>0</v>
      </c>
      <c r="K142" s="220" t="s">
        <v>149</v>
      </c>
      <c r="L142" s="44"/>
      <c r="M142" s="225" t="s">
        <v>35</v>
      </c>
      <c r="N142" s="226" t="s">
        <v>52</v>
      </c>
      <c r="O142" s="84"/>
      <c r="P142" s="227">
        <f>O142*H142</f>
        <v>0</v>
      </c>
      <c r="Q142" s="227">
        <v>0</v>
      </c>
      <c r="R142" s="227">
        <f>Q142*H142</f>
        <v>0</v>
      </c>
      <c r="S142" s="227">
        <v>0</v>
      </c>
      <c r="T142" s="228">
        <f>S142*H142</f>
        <v>0</v>
      </c>
      <c r="U142" s="38"/>
      <c r="V142" s="38"/>
      <c r="W142" s="38"/>
      <c r="X142" s="38"/>
      <c r="Y142" s="38"/>
      <c r="Z142" s="38"/>
      <c r="AA142" s="38"/>
      <c r="AB142" s="38"/>
      <c r="AC142" s="38"/>
      <c r="AD142" s="38"/>
      <c r="AE142" s="38"/>
      <c r="AR142" s="229" t="s">
        <v>213</v>
      </c>
      <c r="AT142" s="229" t="s">
        <v>145</v>
      </c>
      <c r="AU142" s="229" t="s">
        <v>91</v>
      </c>
      <c r="AY142" s="16" t="s">
        <v>142</v>
      </c>
      <c r="BE142" s="230">
        <f>IF(N142="základní",J142,0)</f>
        <v>0</v>
      </c>
      <c r="BF142" s="230">
        <f>IF(N142="snížená",J142,0)</f>
        <v>0</v>
      </c>
      <c r="BG142" s="230">
        <f>IF(N142="zákl. přenesená",J142,0)</f>
        <v>0</v>
      </c>
      <c r="BH142" s="230">
        <f>IF(N142="sníž. přenesená",J142,0)</f>
        <v>0</v>
      </c>
      <c r="BI142" s="230">
        <f>IF(N142="nulová",J142,0)</f>
        <v>0</v>
      </c>
      <c r="BJ142" s="16" t="s">
        <v>89</v>
      </c>
      <c r="BK142" s="230">
        <f>ROUND(I142*H142,2)</f>
        <v>0</v>
      </c>
      <c r="BL142" s="16" t="s">
        <v>213</v>
      </c>
      <c r="BM142" s="229" t="s">
        <v>768</v>
      </c>
    </row>
    <row r="143" s="2" customFormat="1" ht="24" customHeight="1">
      <c r="A143" s="38"/>
      <c r="B143" s="39"/>
      <c r="C143" s="246" t="s">
        <v>338</v>
      </c>
      <c r="D143" s="246" t="s">
        <v>197</v>
      </c>
      <c r="E143" s="247" t="s">
        <v>769</v>
      </c>
      <c r="F143" s="248" t="s">
        <v>770</v>
      </c>
      <c r="G143" s="249" t="s">
        <v>194</v>
      </c>
      <c r="H143" s="250">
        <v>50</v>
      </c>
      <c r="I143" s="251"/>
      <c r="J143" s="252">
        <f>ROUND(I143*H143,2)</f>
        <v>0</v>
      </c>
      <c r="K143" s="248" t="s">
        <v>35</v>
      </c>
      <c r="L143" s="253"/>
      <c r="M143" s="254" t="s">
        <v>35</v>
      </c>
      <c r="N143" s="255" t="s">
        <v>52</v>
      </c>
      <c r="O143" s="84"/>
      <c r="P143" s="227">
        <f>O143*H143</f>
        <v>0</v>
      </c>
      <c r="Q143" s="227">
        <v>0</v>
      </c>
      <c r="R143" s="227">
        <f>Q143*H143</f>
        <v>0</v>
      </c>
      <c r="S143" s="227">
        <v>0</v>
      </c>
      <c r="T143" s="228">
        <f>S143*H143</f>
        <v>0</v>
      </c>
      <c r="U143" s="38"/>
      <c r="V143" s="38"/>
      <c r="W143" s="38"/>
      <c r="X143" s="38"/>
      <c r="Y143" s="38"/>
      <c r="Z143" s="38"/>
      <c r="AA143" s="38"/>
      <c r="AB143" s="38"/>
      <c r="AC143" s="38"/>
      <c r="AD143" s="38"/>
      <c r="AE143" s="38"/>
      <c r="AR143" s="229" t="s">
        <v>312</v>
      </c>
      <c r="AT143" s="229" t="s">
        <v>197</v>
      </c>
      <c r="AU143" s="229" t="s">
        <v>91</v>
      </c>
      <c r="AY143" s="16" t="s">
        <v>142</v>
      </c>
      <c r="BE143" s="230">
        <f>IF(N143="základní",J143,0)</f>
        <v>0</v>
      </c>
      <c r="BF143" s="230">
        <f>IF(N143="snížená",J143,0)</f>
        <v>0</v>
      </c>
      <c r="BG143" s="230">
        <f>IF(N143="zákl. přenesená",J143,0)</f>
        <v>0</v>
      </c>
      <c r="BH143" s="230">
        <f>IF(N143="sníž. přenesená",J143,0)</f>
        <v>0</v>
      </c>
      <c r="BI143" s="230">
        <f>IF(N143="nulová",J143,0)</f>
        <v>0</v>
      </c>
      <c r="BJ143" s="16" t="s">
        <v>89</v>
      </c>
      <c r="BK143" s="230">
        <f>ROUND(I143*H143,2)</f>
        <v>0</v>
      </c>
      <c r="BL143" s="16" t="s">
        <v>213</v>
      </c>
      <c r="BM143" s="229" t="s">
        <v>771</v>
      </c>
    </row>
    <row r="144" s="13" customFormat="1">
      <c r="A144" s="13"/>
      <c r="B144" s="231"/>
      <c r="C144" s="232"/>
      <c r="D144" s="233" t="s">
        <v>152</v>
      </c>
      <c r="E144" s="234" t="s">
        <v>35</v>
      </c>
      <c r="F144" s="235" t="s">
        <v>772</v>
      </c>
      <c r="G144" s="232"/>
      <c r="H144" s="236">
        <v>50</v>
      </c>
      <c r="I144" s="237"/>
      <c r="J144" s="232"/>
      <c r="K144" s="232"/>
      <c r="L144" s="238"/>
      <c r="M144" s="239"/>
      <c r="N144" s="240"/>
      <c r="O144" s="240"/>
      <c r="P144" s="240"/>
      <c r="Q144" s="240"/>
      <c r="R144" s="240"/>
      <c r="S144" s="240"/>
      <c r="T144" s="241"/>
      <c r="U144" s="13"/>
      <c r="V144" s="13"/>
      <c r="W144" s="13"/>
      <c r="X144" s="13"/>
      <c r="Y144" s="13"/>
      <c r="Z144" s="13"/>
      <c r="AA144" s="13"/>
      <c r="AB144" s="13"/>
      <c r="AC144" s="13"/>
      <c r="AD144" s="13"/>
      <c r="AE144" s="13"/>
      <c r="AT144" s="242" t="s">
        <v>152</v>
      </c>
      <c r="AU144" s="242" t="s">
        <v>91</v>
      </c>
      <c r="AV144" s="13" t="s">
        <v>91</v>
      </c>
      <c r="AW144" s="13" t="s">
        <v>41</v>
      </c>
      <c r="AX144" s="13" t="s">
        <v>81</v>
      </c>
      <c r="AY144" s="242" t="s">
        <v>142</v>
      </c>
    </row>
    <row r="145" s="2" customFormat="1" ht="16.5" customHeight="1">
      <c r="A145" s="38"/>
      <c r="B145" s="39"/>
      <c r="C145" s="218" t="s">
        <v>342</v>
      </c>
      <c r="D145" s="218" t="s">
        <v>145</v>
      </c>
      <c r="E145" s="219" t="s">
        <v>773</v>
      </c>
      <c r="F145" s="220" t="s">
        <v>774</v>
      </c>
      <c r="G145" s="221" t="s">
        <v>194</v>
      </c>
      <c r="H145" s="222">
        <v>1</v>
      </c>
      <c r="I145" s="223"/>
      <c r="J145" s="224">
        <f>ROUND(I145*H145,2)</f>
        <v>0</v>
      </c>
      <c r="K145" s="220" t="s">
        <v>35</v>
      </c>
      <c r="L145" s="44"/>
      <c r="M145" s="225" t="s">
        <v>35</v>
      </c>
      <c r="N145" s="226" t="s">
        <v>52</v>
      </c>
      <c r="O145" s="84"/>
      <c r="P145" s="227">
        <f>O145*H145</f>
        <v>0</v>
      </c>
      <c r="Q145" s="227">
        <v>0</v>
      </c>
      <c r="R145" s="227">
        <f>Q145*H145</f>
        <v>0</v>
      </c>
      <c r="S145" s="227">
        <v>0</v>
      </c>
      <c r="T145" s="228">
        <f>S145*H145</f>
        <v>0</v>
      </c>
      <c r="U145" s="38"/>
      <c r="V145" s="38"/>
      <c r="W145" s="38"/>
      <c r="X145" s="38"/>
      <c r="Y145" s="38"/>
      <c r="Z145" s="38"/>
      <c r="AA145" s="38"/>
      <c r="AB145" s="38"/>
      <c r="AC145" s="38"/>
      <c r="AD145" s="38"/>
      <c r="AE145" s="38"/>
      <c r="AR145" s="229" t="s">
        <v>213</v>
      </c>
      <c r="AT145" s="229" t="s">
        <v>145</v>
      </c>
      <c r="AU145" s="229" t="s">
        <v>91</v>
      </c>
      <c r="AY145" s="16" t="s">
        <v>142</v>
      </c>
      <c r="BE145" s="230">
        <f>IF(N145="základní",J145,0)</f>
        <v>0</v>
      </c>
      <c r="BF145" s="230">
        <f>IF(N145="snížená",J145,0)</f>
        <v>0</v>
      </c>
      <c r="BG145" s="230">
        <f>IF(N145="zákl. přenesená",J145,0)</f>
        <v>0</v>
      </c>
      <c r="BH145" s="230">
        <f>IF(N145="sníž. přenesená",J145,0)</f>
        <v>0</v>
      </c>
      <c r="BI145" s="230">
        <f>IF(N145="nulová",J145,0)</f>
        <v>0</v>
      </c>
      <c r="BJ145" s="16" t="s">
        <v>89</v>
      </c>
      <c r="BK145" s="230">
        <f>ROUND(I145*H145,2)</f>
        <v>0</v>
      </c>
      <c r="BL145" s="16" t="s">
        <v>213</v>
      </c>
      <c r="BM145" s="229" t="s">
        <v>775</v>
      </c>
    </row>
    <row r="146" s="2" customFormat="1">
      <c r="A146" s="38"/>
      <c r="B146" s="39"/>
      <c r="C146" s="40"/>
      <c r="D146" s="233" t="s">
        <v>266</v>
      </c>
      <c r="E146" s="40"/>
      <c r="F146" s="243" t="s">
        <v>776</v>
      </c>
      <c r="G146" s="40"/>
      <c r="H146" s="40"/>
      <c r="I146" s="136"/>
      <c r="J146" s="40"/>
      <c r="K146" s="40"/>
      <c r="L146" s="44"/>
      <c r="M146" s="244"/>
      <c r="N146" s="245"/>
      <c r="O146" s="84"/>
      <c r="P146" s="84"/>
      <c r="Q146" s="84"/>
      <c r="R146" s="84"/>
      <c r="S146" s="84"/>
      <c r="T146" s="85"/>
      <c r="U146" s="38"/>
      <c r="V146" s="38"/>
      <c r="W146" s="38"/>
      <c r="X146" s="38"/>
      <c r="Y146" s="38"/>
      <c r="Z146" s="38"/>
      <c r="AA146" s="38"/>
      <c r="AB146" s="38"/>
      <c r="AC146" s="38"/>
      <c r="AD146" s="38"/>
      <c r="AE146" s="38"/>
      <c r="AT146" s="16" t="s">
        <v>266</v>
      </c>
      <c r="AU146" s="16" t="s">
        <v>91</v>
      </c>
    </row>
    <row r="147" s="2" customFormat="1" ht="36" customHeight="1">
      <c r="A147" s="38"/>
      <c r="B147" s="39"/>
      <c r="C147" s="218" t="s">
        <v>348</v>
      </c>
      <c r="D147" s="218" t="s">
        <v>145</v>
      </c>
      <c r="E147" s="219" t="s">
        <v>777</v>
      </c>
      <c r="F147" s="220" t="s">
        <v>778</v>
      </c>
      <c r="G147" s="221" t="s">
        <v>317</v>
      </c>
      <c r="H147" s="256"/>
      <c r="I147" s="223"/>
      <c r="J147" s="224">
        <f>ROUND(I147*H147,2)</f>
        <v>0</v>
      </c>
      <c r="K147" s="220" t="s">
        <v>149</v>
      </c>
      <c r="L147" s="44"/>
      <c r="M147" s="225" t="s">
        <v>35</v>
      </c>
      <c r="N147" s="226" t="s">
        <v>52</v>
      </c>
      <c r="O147" s="84"/>
      <c r="P147" s="227">
        <f>O147*H147</f>
        <v>0</v>
      </c>
      <c r="Q147" s="227">
        <v>0</v>
      </c>
      <c r="R147" s="227">
        <f>Q147*H147</f>
        <v>0</v>
      </c>
      <c r="S147" s="227">
        <v>0</v>
      </c>
      <c r="T147" s="228">
        <f>S147*H147</f>
        <v>0</v>
      </c>
      <c r="U147" s="38"/>
      <c r="V147" s="38"/>
      <c r="W147" s="38"/>
      <c r="X147" s="38"/>
      <c r="Y147" s="38"/>
      <c r="Z147" s="38"/>
      <c r="AA147" s="38"/>
      <c r="AB147" s="38"/>
      <c r="AC147" s="38"/>
      <c r="AD147" s="38"/>
      <c r="AE147" s="38"/>
      <c r="AR147" s="229" t="s">
        <v>213</v>
      </c>
      <c r="AT147" s="229" t="s">
        <v>145</v>
      </c>
      <c r="AU147" s="229" t="s">
        <v>91</v>
      </c>
      <c r="AY147" s="16" t="s">
        <v>142</v>
      </c>
      <c r="BE147" s="230">
        <f>IF(N147="základní",J147,0)</f>
        <v>0</v>
      </c>
      <c r="BF147" s="230">
        <f>IF(N147="snížená",J147,0)</f>
        <v>0</v>
      </c>
      <c r="BG147" s="230">
        <f>IF(N147="zákl. přenesená",J147,0)</f>
        <v>0</v>
      </c>
      <c r="BH147" s="230">
        <f>IF(N147="sníž. přenesená",J147,0)</f>
        <v>0</v>
      </c>
      <c r="BI147" s="230">
        <f>IF(N147="nulová",J147,0)</f>
        <v>0</v>
      </c>
      <c r="BJ147" s="16" t="s">
        <v>89</v>
      </c>
      <c r="BK147" s="230">
        <f>ROUND(I147*H147,2)</f>
        <v>0</v>
      </c>
      <c r="BL147" s="16" t="s">
        <v>213</v>
      </c>
      <c r="BM147" s="229" t="s">
        <v>779</v>
      </c>
    </row>
    <row r="148" s="2" customFormat="1">
      <c r="A148" s="38"/>
      <c r="B148" s="39"/>
      <c r="C148" s="40"/>
      <c r="D148" s="233" t="s">
        <v>159</v>
      </c>
      <c r="E148" s="40"/>
      <c r="F148" s="243" t="s">
        <v>319</v>
      </c>
      <c r="G148" s="40"/>
      <c r="H148" s="40"/>
      <c r="I148" s="136"/>
      <c r="J148" s="40"/>
      <c r="K148" s="40"/>
      <c r="L148" s="44"/>
      <c r="M148" s="244"/>
      <c r="N148" s="245"/>
      <c r="O148" s="84"/>
      <c r="P148" s="84"/>
      <c r="Q148" s="84"/>
      <c r="R148" s="84"/>
      <c r="S148" s="84"/>
      <c r="T148" s="85"/>
      <c r="U148" s="38"/>
      <c r="V148" s="38"/>
      <c r="W148" s="38"/>
      <c r="X148" s="38"/>
      <c r="Y148" s="38"/>
      <c r="Z148" s="38"/>
      <c r="AA148" s="38"/>
      <c r="AB148" s="38"/>
      <c r="AC148" s="38"/>
      <c r="AD148" s="38"/>
      <c r="AE148" s="38"/>
      <c r="AT148" s="16" t="s">
        <v>159</v>
      </c>
      <c r="AU148" s="16" t="s">
        <v>91</v>
      </c>
    </row>
    <row r="149" s="12" customFormat="1" ht="25.92" customHeight="1">
      <c r="A149" s="12"/>
      <c r="B149" s="202"/>
      <c r="C149" s="203"/>
      <c r="D149" s="204" t="s">
        <v>80</v>
      </c>
      <c r="E149" s="205" t="s">
        <v>566</v>
      </c>
      <c r="F149" s="205" t="s">
        <v>567</v>
      </c>
      <c r="G149" s="203"/>
      <c r="H149" s="203"/>
      <c r="I149" s="206"/>
      <c r="J149" s="207">
        <f>BK149</f>
        <v>0</v>
      </c>
      <c r="K149" s="203"/>
      <c r="L149" s="208"/>
      <c r="M149" s="209"/>
      <c r="N149" s="210"/>
      <c r="O149" s="210"/>
      <c r="P149" s="211">
        <f>SUM(P150:P151)</f>
        <v>0</v>
      </c>
      <c r="Q149" s="210"/>
      <c r="R149" s="211">
        <f>SUM(R150:R151)</f>
        <v>0</v>
      </c>
      <c r="S149" s="210"/>
      <c r="T149" s="212">
        <f>SUM(T150:T151)</f>
        <v>0</v>
      </c>
      <c r="U149" s="12"/>
      <c r="V149" s="12"/>
      <c r="W149" s="12"/>
      <c r="X149" s="12"/>
      <c r="Y149" s="12"/>
      <c r="Z149" s="12"/>
      <c r="AA149" s="12"/>
      <c r="AB149" s="12"/>
      <c r="AC149" s="12"/>
      <c r="AD149" s="12"/>
      <c r="AE149" s="12"/>
      <c r="AR149" s="213" t="s">
        <v>150</v>
      </c>
      <c r="AT149" s="214" t="s">
        <v>80</v>
      </c>
      <c r="AU149" s="214" t="s">
        <v>81</v>
      </c>
      <c r="AY149" s="213" t="s">
        <v>142</v>
      </c>
      <c r="BK149" s="215">
        <f>SUM(BK150:BK151)</f>
        <v>0</v>
      </c>
    </row>
    <row r="150" s="2" customFormat="1" ht="24" customHeight="1">
      <c r="A150" s="38"/>
      <c r="B150" s="39"/>
      <c r="C150" s="218" t="s">
        <v>353</v>
      </c>
      <c r="D150" s="218" t="s">
        <v>145</v>
      </c>
      <c r="E150" s="219" t="s">
        <v>780</v>
      </c>
      <c r="F150" s="220" t="s">
        <v>781</v>
      </c>
      <c r="G150" s="221" t="s">
        <v>571</v>
      </c>
      <c r="H150" s="222">
        <v>48</v>
      </c>
      <c r="I150" s="223"/>
      <c r="J150" s="224">
        <f>ROUND(I150*H150,2)</f>
        <v>0</v>
      </c>
      <c r="K150" s="220" t="s">
        <v>149</v>
      </c>
      <c r="L150" s="44"/>
      <c r="M150" s="225" t="s">
        <v>35</v>
      </c>
      <c r="N150" s="226" t="s">
        <v>52</v>
      </c>
      <c r="O150" s="84"/>
      <c r="P150" s="227">
        <f>O150*H150</f>
        <v>0</v>
      </c>
      <c r="Q150" s="227">
        <v>0</v>
      </c>
      <c r="R150" s="227">
        <f>Q150*H150</f>
        <v>0</v>
      </c>
      <c r="S150" s="227">
        <v>0</v>
      </c>
      <c r="T150" s="228">
        <f>S150*H150</f>
        <v>0</v>
      </c>
      <c r="U150" s="38"/>
      <c r="V150" s="38"/>
      <c r="W150" s="38"/>
      <c r="X150" s="38"/>
      <c r="Y150" s="38"/>
      <c r="Z150" s="38"/>
      <c r="AA150" s="38"/>
      <c r="AB150" s="38"/>
      <c r="AC150" s="38"/>
      <c r="AD150" s="38"/>
      <c r="AE150" s="38"/>
      <c r="AR150" s="229" t="s">
        <v>572</v>
      </c>
      <c r="AT150" s="229" t="s">
        <v>145</v>
      </c>
      <c r="AU150" s="229" t="s">
        <v>89</v>
      </c>
      <c r="AY150" s="16" t="s">
        <v>142</v>
      </c>
      <c r="BE150" s="230">
        <f>IF(N150="základní",J150,0)</f>
        <v>0</v>
      </c>
      <c r="BF150" s="230">
        <f>IF(N150="snížená",J150,0)</f>
        <v>0</v>
      </c>
      <c r="BG150" s="230">
        <f>IF(N150="zákl. přenesená",J150,0)</f>
        <v>0</v>
      </c>
      <c r="BH150" s="230">
        <f>IF(N150="sníž. přenesená",J150,0)</f>
        <v>0</v>
      </c>
      <c r="BI150" s="230">
        <f>IF(N150="nulová",J150,0)</f>
        <v>0</v>
      </c>
      <c r="BJ150" s="16" t="s">
        <v>89</v>
      </c>
      <c r="BK150" s="230">
        <f>ROUND(I150*H150,2)</f>
        <v>0</v>
      </c>
      <c r="BL150" s="16" t="s">
        <v>572</v>
      </c>
      <c r="BM150" s="229" t="s">
        <v>782</v>
      </c>
    </row>
    <row r="151" s="13" customFormat="1">
      <c r="A151" s="13"/>
      <c r="B151" s="231"/>
      <c r="C151" s="232"/>
      <c r="D151" s="233" t="s">
        <v>152</v>
      </c>
      <c r="E151" s="234" t="s">
        <v>35</v>
      </c>
      <c r="F151" s="235" t="s">
        <v>783</v>
      </c>
      <c r="G151" s="232"/>
      <c r="H151" s="236">
        <v>48</v>
      </c>
      <c r="I151" s="237"/>
      <c r="J151" s="232"/>
      <c r="K151" s="232"/>
      <c r="L151" s="238"/>
      <c r="M151" s="257"/>
      <c r="N151" s="258"/>
      <c r="O151" s="258"/>
      <c r="P151" s="258"/>
      <c r="Q151" s="258"/>
      <c r="R151" s="258"/>
      <c r="S151" s="258"/>
      <c r="T151" s="259"/>
      <c r="U151" s="13"/>
      <c r="V151" s="13"/>
      <c r="W151" s="13"/>
      <c r="X151" s="13"/>
      <c r="Y151" s="13"/>
      <c r="Z151" s="13"/>
      <c r="AA151" s="13"/>
      <c r="AB151" s="13"/>
      <c r="AC151" s="13"/>
      <c r="AD151" s="13"/>
      <c r="AE151" s="13"/>
      <c r="AT151" s="242" t="s">
        <v>152</v>
      </c>
      <c r="AU151" s="242" t="s">
        <v>89</v>
      </c>
      <c r="AV151" s="13" t="s">
        <v>91</v>
      </c>
      <c r="AW151" s="13" t="s">
        <v>41</v>
      </c>
      <c r="AX151" s="13" t="s">
        <v>81</v>
      </c>
      <c r="AY151" s="242" t="s">
        <v>142</v>
      </c>
    </row>
    <row r="152" s="2" customFormat="1" ht="6.96" customHeight="1">
      <c r="A152" s="38"/>
      <c r="B152" s="59"/>
      <c r="C152" s="60"/>
      <c r="D152" s="60"/>
      <c r="E152" s="60"/>
      <c r="F152" s="60"/>
      <c r="G152" s="60"/>
      <c r="H152" s="60"/>
      <c r="I152" s="166"/>
      <c r="J152" s="60"/>
      <c r="K152" s="60"/>
      <c r="L152" s="44"/>
      <c r="M152" s="38"/>
      <c r="O152" s="38"/>
      <c r="P152" s="38"/>
      <c r="Q152" s="38"/>
      <c r="R152" s="38"/>
      <c r="S152" s="38"/>
      <c r="T152" s="38"/>
      <c r="U152" s="38"/>
      <c r="V152" s="38"/>
      <c r="W152" s="38"/>
      <c r="X152" s="38"/>
      <c r="Y152" s="38"/>
      <c r="Z152" s="38"/>
      <c r="AA152" s="38"/>
      <c r="AB152" s="38"/>
      <c r="AC152" s="38"/>
      <c r="AD152" s="38"/>
      <c r="AE152" s="38"/>
    </row>
  </sheetData>
  <sheetProtection sheet="1" autoFilter="0" formatColumns="0" formatRows="0" objects="1" scenarios="1" spinCount="100000" saltValue="vaS8X7C4jyDDVFTb9maBSEVKYsanzjLgf6qboKYi9JEWXnx1dKKuX45gCU/RKrVINU9DoU1p+wG5KCdmZ3SR2A==" hashValue="950Z6xC/35kiCQlZbxRL4Bo97tkINcv8ExjA8NrfZhUjFgbspFxGbkijne7orost3B8laxilD9a6KLYPeVpgoA==" algorithmName="SHA-512" password="CC35"/>
  <autoFilter ref="C81:K151"/>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8"/>
      <c r="L2" s="1"/>
      <c r="M2" s="1"/>
      <c r="N2" s="1"/>
      <c r="O2" s="1"/>
      <c r="P2" s="1"/>
      <c r="Q2" s="1"/>
      <c r="R2" s="1"/>
      <c r="S2" s="1"/>
      <c r="T2" s="1"/>
      <c r="U2" s="1"/>
      <c r="V2" s="1"/>
      <c r="AT2" s="16" t="s">
        <v>97</v>
      </c>
    </row>
    <row r="3" s="1" customFormat="1" ht="6.96" customHeight="1">
      <c r="B3" s="129"/>
      <c r="C3" s="130"/>
      <c r="D3" s="130"/>
      <c r="E3" s="130"/>
      <c r="F3" s="130"/>
      <c r="G3" s="130"/>
      <c r="H3" s="130"/>
      <c r="I3" s="131"/>
      <c r="J3" s="130"/>
      <c r="K3" s="130"/>
      <c r="L3" s="19"/>
      <c r="AT3" s="16" t="s">
        <v>91</v>
      </c>
    </row>
    <row r="4" s="1" customFormat="1" ht="24.96" customHeight="1">
      <c r="B4" s="19"/>
      <c r="D4" s="132" t="s">
        <v>101</v>
      </c>
      <c r="I4" s="128"/>
      <c r="L4" s="19"/>
      <c r="M4" s="133" t="s">
        <v>10</v>
      </c>
      <c r="AT4" s="16" t="s">
        <v>4</v>
      </c>
    </row>
    <row r="5" s="1" customFormat="1" ht="6.96" customHeight="1">
      <c r="B5" s="19"/>
      <c r="I5" s="128"/>
      <c r="L5" s="19"/>
    </row>
    <row r="6" s="1" customFormat="1" ht="12" customHeight="1">
      <c r="B6" s="19"/>
      <c r="D6" s="134" t="s">
        <v>16</v>
      </c>
      <c r="I6" s="128"/>
      <c r="L6" s="19"/>
    </row>
    <row r="7" s="1" customFormat="1" ht="25.5" customHeight="1">
      <c r="B7" s="19"/>
      <c r="E7" s="135" t="str">
        <f>'Rekapitulace stavby'!K6</f>
        <v>Rekonstrukce školní jídelny ZŠ Za Chlumem, Sídliště Za Chlumem 824, Bílina</v>
      </c>
      <c r="F7" s="134"/>
      <c r="G7" s="134"/>
      <c r="H7" s="134"/>
      <c r="I7" s="128"/>
      <c r="L7" s="19"/>
    </row>
    <row r="8" s="2" customFormat="1" ht="12" customHeight="1">
      <c r="A8" s="38"/>
      <c r="B8" s="44"/>
      <c r="C8" s="38"/>
      <c r="D8" s="134" t="s">
        <v>102</v>
      </c>
      <c r="E8" s="38"/>
      <c r="F8" s="38"/>
      <c r="G8" s="38"/>
      <c r="H8" s="38"/>
      <c r="I8" s="136"/>
      <c r="J8" s="38"/>
      <c r="K8" s="38"/>
      <c r="L8" s="137"/>
      <c r="S8" s="38"/>
      <c r="T8" s="38"/>
      <c r="U8" s="38"/>
      <c r="V8" s="38"/>
      <c r="W8" s="38"/>
      <c r="X8" s="38"/>
      <c r="Y8" s="38"/>
      <c r="Z8" s="38"/>
      <c r="AA8" s="38"/>
      <c r="AB8" s="38"/>
      <c r="AC8" s="38"/>
      <c r="AD8" s="38"/>
      <c r="AE8" s="38"/>
    </row>
    <row r="9" s="2" customFormat="1" ht="16.5" customHeight="1">
      <c r="A9" s="38"/>
      <c r="B9" s="44"/>
      <c r="C9" s="38"/>
      <c r="D9" s="38"/>
      <c r="E9" s="138" t="s">
        <v>784</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35</v>
      </c>
      <c r="G11" s="38"/>
      <c r="H11" s="38"/>
      <c r="I11" s="140" t="s">
        <v>20</v>
      </c>
      <c r="J11" s="139" t="s">
        <v>35</v>
      </c>
      <c r="K11" s="38"/>
      <c r="L11" s="137"/>
      <c r="S11" s="38"/>
      <c r="T11" s="38"/>
      <c r="U11" s="38"/>
      <c r="V11" s="38"/>
      <c r="W11" s="38"/>
      <c r="X11" s="38"/>
      <c r="Y11" s="38"/>
      <c r="Z11" s="38"/>
      <c r="AA11" s="38"/>
      <c r="AB11" s="38"/>
      <c r="AC11" s="38"/>
      <c r="AD11" s="38"/>
      <c r="AE11" s="38"/>
    </row>
    <row r="12" s="2" customFormat="1" ht="12" customHeight="1">
      <c r="A12" s="38"/>
      <c r="B12" s="44"/>
      <c r="C12" s="38"/>
      <c r="D12" s="134" t="s">
        <v>22</v>
      </c>
      <c r="E12" s="38"/>
      <c r="F12" s="139" t="s">
        <v>23</v>
      </c>
      <c r="G12" s="38"/>
      <c r="H12" s="38"/>
      <c r="I12" s="140" t="s">
        <v>24</v>
      </c>
      <c r="J12" s="141" t="str">
        <f>'Rekapitulace stavby'!AN8</f>
        <v>19. 9. 2019</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30</v>
      </c>
      <c r="E14" s="38"/>
      <c r="F14" s="38"/>
      <c r="G14" s="38"/>
      <c r="H14" s="38"/>
      <c r="I14" s="140" t="s">
        <v>31</v>
      </c>
      <c r="J14" s="139" t="str">
        <f>IF('Rekapitulace stavby'!AN10="","",'Rekapitulace stavby'!AN10)</f>
        <v>00266230</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tr">
        <f>IF('Rekapitulace stavby'!E11="","",'Rekapitulace stavby'!E11)</f>
        <v>Město Bílina, Břežánská 50/4, Bílina</v>
      </c>
      <c r="F15" s="38"/>
      <c r="G15" s="38"/>
      <c r="H15" s="38"/>
      <c r="I15" s="140" t="s">
        <v>34</v>
      </c>
      <c r="J15" s="139" t="str">
        <f>IF('Rekapitulace stavby'!AN11="","",'Rekapitulace stavby'!AN11)</f>
        <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36</v>
      </c>
      <c r="E17" s="38"/>
      <c r="F17" s="38"/>
      <c r="G17" s="38"/>
      <c r="H17" s="38"/>
      <c r="I17" s="140" t="s">
        <v>31</v>
      </c>
      <c r="J17" s="32"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2" t="str">
        <f>'Rekapitulace stavby'!E14</f>
        <v>Vyplň údaj</v>
      </c>
      <c r="F18" s="139"/>
      <c r="G18" s="139"/>
      <c r="H18" s="139"/>
      <c r="I18" s="140" t="s">
        <v>34</v>
      </c>
      <c r="J18" s="32"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38</v>
      </c>
      <c r="E20" s="38"/>
      <c r="F20" s="38"/>
      <c r="G20" s="38"/>
      <c r="H20" s="38"/>
      <c r="I20" s="140" t="s">
        <v>31</v>
      </c>
      <c r="J20" s="139" t="str">
        <f>IF('Rekapitulace stavby'!AN16="","",'Rekapitulace stavby'!AN16)</f>
        <v>25423126</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tr">
        <f>IF('Rekapitulace stavby'!E17="","",'Rekapitulace stavby'!E17)</f>
        <v>PS projekty s.r.o., 14.října 291/4, Teplice</v>
      </c>
      <c r="F21" s="38"/>
      <c r="G21" s="38"/>
      <c r="H21" s="38"/>
      <c r="I21" s="140" t="s">
        <v>34</v>
      </c>
      <c r="J21" s="139" t="str">
        <f>IF('Rekapitulace stavby'!AN17="","",'Rekapitulace stavby'!AN17)</f>
        <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42</v>
      </c>
      <c r="E23" s="38"/>
      <c r="F23" s="38"/>
      <c r="G23" s="38"/>
      <c r="H23" s="38"/>
      <c r="I23" s="140" t="s">
        <v>31</v>
      </c>
      <c r="J23" s="139" t="str">
        <f>IF('Rekapitulace stavby'!AN19="","",'Rekapitulace stavby'!AN19)</f>
        <v>65639081</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tr">
        <f>IF('Rekapitulace stavby'!E20="","",'Rekapitulace stavby'!E20)</f>
        <v>Zbyněk Jarolím-STAVINVEST, J.Hory 1639/17, Teplice</v>
      </c>
      <c r="F24" s="38"/>
      <c r="G24" s="38"/>
      <c r="H24" s="38"/>
      <c r="I24" s="140" t="s">
        <v>34</v>
      </c>
      <c r="J24" s="139" t="str">
        <f>IF('Rekapitulace stavby'!AN20="","",'Rekapitulace stavby'!AN20)</f>
        <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45</v>
      </c>
      <c r="E26" s="38"/>
      <c r="F26" s="38"/>
      <c r="G26" s="38"/>
      <c r="H26" s="38"/>
      <c r="I26" s="136"/>
      <c r="J26" s="38"/>
      <c r="K26" s="38"/>
      <c r="L26" s="137"/>
      <c r="S26" s="38"/>
      <c r="T26" s="38"/>
      <c r="U26" s="38"/>
      <c r="V26" s="38"/>
      <c r="W26" s="38"/>
      <c r="X26" s="38"/>
      <c r="Y26" s="38"/>
      <c r="Z26" s="38"/>
      <c r="AA26" s="38"/>
      <c r="AB26" s="38"/>
      <c r="AC26" s="38"/>
      <c r="AD26" s="38"/>
      <c r="AE26" s="38"/>
    </row>
    <row r="27" s="8" customFormat="1" ht="16.5" customHeight="1">
      <c r="A27" s="142"/>
      <c r="B27" s="143"/>
      <c r="C27" s="142"/>
      <c r="D27" s="142"/>
      <c r="E27" s="144" t="s">
        <v>35</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47</v>
      </c>
      <c r="E30" s="38"/>
      <c r="F30" s="38"/>
      <c r="G30" s="38"/>
      <c r="H30" s="38"/>
      <c r="I30" s="136"/>
      <c r="J30" s="150">
        <f>ROUND(J87,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49</v>
      </c>
      <c r="G32" s="38"/>
      <c r="H32" s="38"/>
      <c r="I32" s="152" t="s">
        <v>48</v>
      </c>
      <c r="J32" s="151" t="s">
        <v>50</v>
      </c>
      <c r="K32" s="38"/>
      <c r="L32" s="137"/>
      <c r="S32" s="38"/>
      <c r="T32" s="38"/>
      <c r="U32" s="38"/>
      <c r="V32" s="38"/>
      <c r="W32" s="38"/>
      <c r="X32" s="38"/>
      <c r="Y32" s="38"/>
      <c r="Z32" s="38"/>
      <c r="AA32" s="38"/>
      <c r="AB32" s="38"/>
      <c r="AC32" s="38"/>
      <c r="AD32" s="38"/>
      <c r="AE32" s="38"/>
    </row>
    <row r="33" s="2" customFormat="1" ht="14.4" customHeight="1">
      <c r="A33" s="38"/>
      <c r="B33" s="44"/>
      <c r="C33" s="38"/>
      <c r="D33" s="153" t="s">
        <v>51</v>
      </c>
      <c r="E33" s="134" t="s">
        <v>52</v>
      </c>
      <c r="F33" s="154">
        <f>ROUND((SUM(BE87:BE120)),  2)</f>
        <v>0</v>
      </c>
      <c r="G33" s="38"/>
      <c r="H33" s="38"/>
      <c r="I33" s="155">
        <v>0.20999999999999999</v>
      </c>
      <c r="J33" s="154">
        <f>ROUND(((SUM(BE87:BE120))*I33),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53</v>
      </c>
      <c r="F34" s="154">
        <f>ROUND((SUM(BF87:BF120)),  2)</f>
        <v>0</v>
      </c>
      <c r="G34" s="38"/>
      <c r="H34" s="38"/>
      <c r="I34" s="155">
        <v>0.14999999999999999</v>
      </c>
      <c r="J34" s="154">
        <f>ROUND(((SUM(BF87:BF120))*I34),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54</v>
      </c>
      <c r="F35" s="154">
        <f>ROUND((SUM(BG87:BG120)),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55</v>
      </c>
      <c r="F36" s="154">
        <f>ROUND((SUM(BH87:BH120)),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56</v>
      </c>
      <c r="F37" s="154">
        <f>ROUND((SUM(BI87:BI120)),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57</v>
      </c>
      <c r="E39" s="158"/>
      <c r="F39" s="158"/>
      <c r="G39" s="159" t="s">
        <v>58</v>
      </c>
      <c r="H39" s="160" t="s">
        <v>59</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2" t="s">
        <v>104</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1"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25.5" customHeight="1">
      <c r="A48" s="38"/>
      <c r="B48" s="39"/>
      <c r="C48" s="40"/>
      <c r="D48" s="40"/>
      <c r="E48" s="170" t="str">
        <f>E7</f>
        <v>Rekonstrukce školní jídelny ZŠ Za Chlumem, Sídliště Za Chlumem 824, Bílina</v>
      </c>
      <c r="F48" s="31"/>
      <c r="G48" s="31"/>
      <c r="H48" s="31"/>
      <c r="I48" s="136"/>
      <c r="J48" s="40"/>
      <c r="K48" s="40"/>
      <c r="L48" s="137"/>
      <c r="S48" s="38"/>
      <c r="T48" s="38"/>
      <c r="U48" s="38"/>
      <c r="V48" s="38"/>
      <c r="W48" s="38"/>
      <c r="X48" s="38"/>
      <c r="Y48" s="38"/>
      <c r="Z48" s="38"/>
      <c r="AA48" s="38"/>
      <c r="AB48" s="38"/>
      <c r="AC48" s="38"/>
      <c r="AD48" s="38"/>
      <c r="AE48" s="38"/>
    </row>
    <row r="49" s="2" customFormat="1" ht="12" customHeight="1">
      <c r="A49" s="38"/>
      <c r="B49" s="39"/>
      <c r="C49" s="31" t="s">
        <v>102</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6.5" customHeight="1">
      <c r="A50" s="38"/>
      <c r="B50" s="39"/>
      <c r="C50" s="40"/>
      <c r="D50" s="40"/>
      <c r="E50" s="69" t="str">
        <f>E9</f>
        <v>SO103 - Vytápění</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1" t="s">
        <v>22</v>
      </c>
      <c r="D52" s="40"/>
      <c r="E52" s="40"/>
      <c r="F52" s="26" t="str">
        <f>F12</f>
        <v>Bílina</v>
      </c>
      <c r="G52" s="40"/>
      <c r="H52" s="40"/>
      <c r="I52" s="140" t="s">
        <v>24</v>
      </c>
      <c r="J52" s="72" t="str">
        <f>IF(J12="","",J12)</f>
        <v>19. 9. 2019</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43.05" customHeight="1">
      <c r="A54" s="38"/>
      <c r="B54" s="39"/>
      <c r="C54" s="31" t="s">
        <v>30</v>
      </c>
      <c r="D54" s="40"/>
      <c r="E54" s="40"/>
      <c r="F54" s="26" t="str">
        <f>E15</f>
        <v>Město Bílina, Břežánská 50/4, Bílina</v>
      </c>
      <c r="G54" s="40"/>
      <c r="H54" s="40"/>
      <c r="I54" s="140" t="s">
        <v>38</v>
      </c>
      <c r="J54" s="36" t="str">
        <f>E21</f>
        <v>PS projekty s.r.o., 14.října 291/4, Teplice</v>
      </c>
      <c r="K54" s="40"/>
      <c r="L54" s="137"/>
      <c r="S54" s="38"/>
      <c r="T54" s="38"/>
      <c r="U54" s="38"/>
      <c r="V54" s="38"/>
      <c r="W54" s="38"/>
      <c r="X54" s="38"/>
      <c r="Y54" s="38"/>
      <c r="Z54" s="38"/>
      <c r="AA54" s="38"/>
      <c r="AB54" s="38"/>
      <c r="AC54" s="38"/>
      <c r="AD54" s="38"/>
      <c r="AE54" s="38"/>
    </row>
    <row r="55" s="2" customFormat="1" ht="58.2" customHeight="1">
      <c r="A55" s="38"/>
      <c r="B55" s="39"/>
      <c r="C55" s="31" t="s">
        <v>36</v>
      </c>
      <c r="D55" s="40"/>
      <c r="E55" s="40"/>
      <c r="F55" s="26" t="str">
        <f>IF(E18="","",E18)</f>
        <v>Vyplň údaj</v>
      </c>
      <c r="G55" s="40"/>
      <c r="H55" s="40"/>
      <c r="I55" s="140" t="s">
        <v>42</v>
      </c>
      <c r="J55" s="36" t="str">
        <f>E24</f>
        <v>Zbyněk Jarolím-STAVINVEST, J.Hory 1639/17, Teplice</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105</v>
      </c>
      <c r="D57" s="172"/>
      <c r="E57" s="172"/>
      <c r="F57" s="172"/>
      <c r="G57" s="172"/>
      <c r="H57" s="172"/>
      <c r="I57" s="173"/>
      <c r="J57" s="174" t="s">
        <v>106</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79</v>
      </c>
      <c r="D59" s="40"/>
      <c r="E59" s="40"/>
      <c r="F59" s="40"/>
      <c r="G59" s="40"/>
      <c r="H59" s="40"/>
      <c r="I59" s="136"/>
      <c r="J59" s="102">
        <f>J87</f>
        <v>0</v>
      </c>
      <c r="K59" s="40"/>
      <c r="L59" s="137"/>
      <c r="S59" s="38"/>
      <c r="T59" s="38"/>
      <c r="U59" s="38"/>
      <c r="V59" s="38"/>
      <c r="W59" s="38"/>
      <c r="X59" s="38"/>
      <c r="Y59" s="38"/>
      <c r="Z59" s="38"/>
      <c r="AA59" s="38"/>
      <c r="AB59" s="38"/>
      <c r="AC59" s="38"/>
      <c r="AD59" s="38"/>
      <c r="AE59" s="38"/>
      <c r="AU59" s="16" t="s">
        <v>107</v>
      </c>
    </row>
    <row r="60" s="9" customFormat="1" ht="24.96" customHeight="1">
      <c r="A60" s="9"/>
      <c r="B60" s="176"/>
      <c r="C60" s="177"/>
      <c r="D60" s="178" t="s">
        <v>785</v>
      </c>
      <c r="E60" s="179"/>
      <c r="F60" s="179"/>
      <c r="G60" s="179"/>
      <c r="H60" s="179"/>
      <c r="I60" s="180"/>
      <c r="J60" s="181">
        <f>J88</f>
        <v>0</v>
      </c>
      <c r="K60" s="177"/>
      <c r="L60" s="182"/>
      <c r="S60" s="9"/>
      <c r="T60" s="9"/>
      <c r="U60" s="9"/>
      <c r="V60" s="9"/>
      <c r="W60" s="9"/>
      <c r="X60" s="9"/>
      <c r="Y60" s="9"/>
      <c r="Z60" s="9"/>
      <c r="AA60" s="9"/>
      <c r="AB60" s="9"/>
      <c r="AC60" s="9"/>
      <c r="AD60" s="9"/>
      <c r="AE60" s="9"/>
    </row>
    <row r="61" s="10" customFormat="1" ht="19.92" customHeight="1">
      <c r="A61" s="10"/>
      <c r="B61" s="183"/>
      <c r="C61" s="184"/>
      <c r="D61" s="185" t="s">
        <v>786</v>
      </c>
      <c r="E61" s="186"/>
      <c r="F61" s="186"/>
      <c r="G61" s="186"/>
      <c r="H61" s="186"/>
      <c r="I61" s="187"/>
      <c r="J61" s="188">
        <f>J89</f>
        <v>0</v>
      </c>
      <c r="K61" s="184"/>
      <c r="L61" s="189"/>
      <c r="S61" s="10"/>
      <c r="T61" s="10"/>
      <c r="U61" s="10"/>
      <c r="V61" s="10"/>
      <c r="W61" s="10"/>
      <c r="X61" s="10"/>
      <c r="Y61" s="10"/>
      <c r="Z61" s="10"/>
      <c r="AA61" s="10"/>
      <c r="AB61" s="10"/>
      <c r="AC61" s="10"/>
      <c r="AD61" s="10"/>
      <c r="AE61" s="10"/>
    </row>
    <row r="62" s="10" customFormat="1" ht="19.92" customHeight="1">
      <c r="A62" s="10"/>
      <c r="B62" s="183"/>
      <c r="C62" s="184"/>
      <c r="D62" s="185" t="s">
        <v>787</v>
      </c>
      <c r="E62" s="186"/>
      <c r="F62" s="186"/>
      <c r="G62" s="186"/>
      <c r="H62" s="186"/>
      <c r="I62" s="187"/>
      <c r="J62" s="188">
        <f>J92</f>
        <v>0</v>
      </c>
      <c r="K62" s="184"/>
      <c r="L62" s="189"/>
      <c r="S62" s="10"/>
      <c r="T62" s="10"/>
      <c r="U62" s="10"/>
      <c r="V62" s="10"/>
      <c r="W62" s="10"/>
      <c r="X62" s="10"/>
      <c r="Y62" s="10"/>
      <c r="Z62" s="10"/>
      <c r="AA62" s="10"/>
      <c r="AB62" s="10"/>
      <c r="AC62" s="10"/>
      <c r="AD62" s="10"/>
      <c r="AE62" s="10"/>
    </row>
    <row r="63" s="9" customFormat="1" ht="24.96" customHeight="1">
      <c r="A63" s="9"/>
      <c r="B63" s="176"/>
      <c r="C63" s="177"/>
      <c r="D63" s="178" t="s">
        <v>788</v>
      </c>
      <c r="E63" s="179"/>
      <c r="F63" s="179"/>
      <c r="G63" s="179"/>
      <c r="H63" s="179"/>
      <c r="I63" s="180"/>
      <c r="J63" s="181">
        <f>J95</f>
        <v>0</v>
      </c>
      <c r="K63" s="177"/>
      <c r="L63" s="182"/>
      <c r="S63" s="9"/>
      <c r="T63" s="9"/>
      <c r="U63" s="9"/>
      <c r="V63" s="9"/>
      <c r="W63" s="9"/>
      <c r="X63" s="9"/>
      <c r="Y63" s="9"/>
      <c r="Z63" s="9"/>
      <c r="AA63" s="9"/>
      <c r="AB63" s="9"/>
      <c r="AC63" s="9"/>
      <c r="AD63" s="9"/>
      <c r="AE63" s="9"/>
    </row>
    <row r="64" s="10" customFormat="1" ht="19.92" customHeight="1">
      <c r="A64" s="10"/>
      <c r="B64" s="183"/>
      <c r="C64" s="184"/>
      <c r="D64" s="185" t="s">
        <v>789</v>
      </c>
      <c r="E64" s="186"/>
      <c r="F64" s="186"/>
      <c r="G64" s="186"/>
      <c r="H64" s="186"/>
      <c r="I64" s="187"/>
      <c r="J64" s="188">
        <f>J96</f>
        <v>0</v>
      </c>
      <c r="K64" s="184"/>
      <c r="L64" s="189"/>
      <c r="S64" s="10"/>
      <c r="T64" s="10"/>
      <c r="U64" s="10"/>
      <c r="V64" s="10"/>
      <c r="W64" s="10"/>
      <c r="X64" s="10"/>
      <c r="Y64" s="10"/>
      <c r="Z64" s="10"/>
      <c r="AA64" s="10"/>
      <c r="AB64" s="10"/>
      <c r="AC64" s="10"/>
      <c r="AD64" s="10"/>
      <c r="AE64" s="10"/>
    </row>
    <row r="65" s="10" customFormat="1" ht="19.92" customHeight="1">
      <c r="A65" s="10"/>
      <c r="B65" s="183"/>
      <c r="C65" s="184"/>
      <c r="D65" s="185" t="s">
        <v>790</v>
      </c>
      <c r="E65" s="186"/>
      <c r="F65" s="186"/>
      <c r="G65" s="186"/>
      <c r="H65" s="186"/>
      <c r="I65" s="187"/>
      <c r="J65" s="188">
        <f>J101</f>
        <v>0</v>
      </c>
      <c r="K65" s="184"/>
      <c r="L65" s="189"/>
      <c r="S65" s="10"/>
      <c r="T65" s="10"/>
      <c r="U65" s="10"/>
      <c r="V65" s="10"/>
      <c r="W65" s="10"/>
      <c r="X65" s="10"/>
      <c r="Y65" s="10"/>
      <c r="Z65" s="10"/>
      <c r="AA65" s="10"/>
      <c r="AB65" s="10"/>
      <c r="AC65" s="10"/>
      <c r="AD65" s="10"/>
      <c r="AE65" s="10"/>
    </row>
    <row r="66" s="10" customFormat="1" ht="19.92" customHeight="1">
      <c r="A66" s="10"/>
      <c r="B66" s="183"/>
      <c r="C66" s="184"/>
      <c r="D66" s="185" t="s">
        <v>791</v>
      </c>
      <c r="E66" s="186"/>
      <c r="F66" s="186"/>
      <c r="G66" s="186"/>
      <c r="H66" s="186"/>
      <c r="I66" s="187"/>
      <c r="J66" s="188">
        <f>J108</f>
        <v>0</v>
      </c>
      <c r="K66" s="184"/>
      <c r="L66" s="189"/>
      <c r="S66" s="10"/>
      <c r="T66" s="10"/>
      <c r="U66" s="10"/>
      <c r="V66" s="10"/>
      <c r="W66" s="10"/>
      <c r="X66" s="10"/>
      <c r="Y66" s="10"/>
      <c r="Z66" s="10"/>
      <c r="AA66" s="10"/>
      <c r="AB66" s="10"/>
      <c r="AC66" s="10"/>
      <c r="AD66" s="10"/>
      <c r="AE66" s="10"/>
    </row>
    <row r="67" s="10" customFormat="1" ht="19.92" customHeight="1">
      <c r="A67" s="10"/>
      <c r="B67" s="183"/>
      <c r="C67" s="184"/>
      <c r="D67" s="185" t="s">
        <v>792</v>
      </c>
      <c r="E67" s="186"/>
      <c r="F67" s="186"/>
      <c r="G67" s="186"/>
      <c r="H67" s="186"/>
      <c r="I67" s="187"/>
      <c r="J67" s="188">
        <f>J117</f>
        <v>0</v>
      </c>
      <c r="K67" s="184"/>
      <c r="L67" s="189"/>
      <c r="S67" s="10"/>
      <c r="T67" s="10"/>
      <c r="U67" s="10"/>
      <c r="V67" s="10"/>
      <c r="W67" s="10"/>
      <c r="X67" s="10"/>
      <c r="Y67" s="10"/>
      <c r="Z67" s="10"/>
      <c r="AA67" s="10"/>
      <c r="AB67" s="10"/>
      <c r="AC67" s="10"/>
      <c r="AD67" s="10"/>
      <c r="AE67" s="10"/>
    </row>
    <row r="68" s="2" customFormat="1" ht="21.84" customHeight="1">
      <c r="A68" s="38"/>
      <c r="B68" s="39"/>
      <c r="C68" s="40"/>
      <c r="D68" s="40"/>
      <c r="E68" s="40"/>
      <c r="F68" s="40"/>
      <c r="G68" s="40"/>
      <c r="H68" s="40"/>
      <c r="I68" s="136"/>
      <c r="J68" s="40"/>
      <c r="K68" s="40"/>
      <c r="L68" s="137"/>
      <c r="S68" s="38"/>
      <c r="T68" s="38"/>
      <c r="U68" s="38"/>
      <c r="V68" s="38"/>
      <c r="W68" s="38"/>
      <c r="X68" s="38"/>
      <c r="Y68" s="38"/>
      <c r="Z68" s="38"/>
      <c r="AA68" s="38"/>
      <c r="AB68" s="38"/>
      <c r="AC68" s="38"/>
      <c r="AD68" s="38"/>
      <c r="AE68" s="38"/>
    </row>
    <row r="69" s="2" customFormat="1" ht="6.96" customHeight="1">
      <c r="A69" s="38"/>
      <c r="B69" s="59"/>
      <c r="C69" s="60"/>
      <c r="D69" s="60"/>
      <c r="E69" s="60"/>
      <c r="F69" s="60"/>
      <c r="G69" s="60"/>
      <c r="H69" s="60"/>
      <c r="I69" s="166"/>
      <c r="J69" s="60"/>
      <c r="K69" s="60"/>
      <c r="L69" s="137"/>
      <c r="S69" s="38"/>
      <c r="T69" s="38"/>
      <c r="U69" s="38"/>
      <c r="V69" s="38"/>
      <c r="W69" s="38"/>
      <c r="X69" s="38"/>
      <c r="Y69" s="38"/>
      <c r="Z69" s="38"/>
      <c r="AA69" s="38"/>
      <c r="AB69" s="38"/>
      <c r="AC69" s="38"/>
      <c r="AD69" s="38"/>
      <c r="AE69" s="38"/>
    </row>
    <row r="73" s="2" customFormat="1" ht="6.96" customHeight="1">
      <c r="A73" s="38"/>
      <c r="B73" s="61"/>
      <c r="C73" s="62"/>
      <c r="D73" s="62"/>
      <c r="E73" s="62"/>
      <c r="F73" s="62"/>
      <c r="G73" s="62"/>
      <c r="H73" s="62"/>
      <c r="I73" s="169"/>
      <c r="J73" s="62"/>
      <c r="K73" s="62"/>
      <c r="L73" s="137"/>
      <c r="S73" s="38"/>
      <c r="T73" s="38"/>
      <c r="U73" s="38"/>
      <c r="V73" s="38"/>
      <c r="W73" s="38"/>
      <c r="X73" s="38"/>
      <c r="Y73" s="38"/>
      <c r="Z73" s="38"/>
      <c r="AA73" s="38"/>
      <c r="AB73" s="38"/>
      <c r="AC73" s="38"/>
      <c r="AD73" s="38"/>
      <c r="AE73" s="38"/>
    </row>
    <row r="74" s="2" customFormat="1" ht="24.96" customHeight="1">
      <c r="A74" s="38"/>
      <c r="B74" s="39"/>
      <c r="C74" s="22" t="s">
        <v>127</v>
      </c>
      <c r="D74" s="40"/>
      <c r="E74" s="40"/>
      <c r="F74" s="40"/>
      <c r="G74" s="40"/>
      <c r="H74" s="40"/>
      <c r="I74" s="136"/>
      <c r="J74" s="40"/>
      <c r="K74" s="40"/>
      <c r="L74" s="137"/>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136"/>
      <c r="J75" s="40"/>
      <c r="K75" s="40"/>
      <c r="L75" s="137"/>
      <c r="S75" s="38"/>
      <c r="T75" s="38"/>
      <c r="U75" s="38"/>
      <c r="V75" s="38"/>
      <c r="W75" s="38"/>
      <c r="X75" s="38"/>
      <c r="Y75" s="38"/>
      <c r="Z75" s="38"/>
      <c r="AA75" s="38"/>
      <c r="AB75" s="38"/>
      <c r="AC75" s="38"/>
      <c r="AD75" s="38"/>
      <c r="AE75" s="38"/>
    </row>
    <row r="76" s="2" customFormat="1" ht="12" customHeight="1">
      <c r="A76" s="38"/>
      <c r="B76" s="39"/>
      <c r="C76" s="31" t="s">
        <v>16</v>
      </c>
      <c r="D76" s="40"/>
      <c r="E76" s="40"/>
      <c r="F76" s="40"/>
      <c r="G76" s="40"/>
      <c r="H76" s="40"/>
      <c r="I76" s="136"/>
      <c r="J76" s="40"/>
      <c r="K76" s="40"/>
      <c r="L76" s="137"/>
      <c r="S76" s="38"/>
      <c r="T76" s="38"/>
      <c r="U76" s="38"/>
      <c r="V76" s="38"/>
      <c r="W76" s="38"/>
      <c r="X76" s="38"/>
      <c r="Y76" s="38"/>
      <c r="Z76" s="38"/>
      <c r="AA76" s="38"/>
      <c r="AB76" s="38"/>
      <c r="AC76" s="38"/>
      <c r="AD76" s="38"/>
      <c r="AE76" s="38"/>
    </row>
    <row r="77" s="2" customFormat="1" ht="25.5" customHeight="1">
      <c r="A77" s="38"/>
      <c r="B77" s="39"/>
      <c r="C77" s="40"/>
      <c r="D77" s="40"/>
      <c r="E77" s="170" t="str">
        <f>E7</f>
        <v>Rekonstrukce školní jídelny ZŠ Za Chlumem, Sídliště Za Chlumem 824, Bílina</v>
      </c>
      <c r="F77" s="31"/>
      <c r="G77" s="31"/>
      <c r="H77" s="31"/>
      <c r="I77" s="136"/>
      <c r="J77" s="40"/>
      <c r="K77" s="40"/>
      <c r="L77" s="137"/>
      <c r="S77" s="38"/>
      <c r="T77" s="38"/>
      <c r="U77" s="38"/>
      <c r="V77" s="38"/>
      <c r="W77" s="38"/>
      <c r="X77" s="38"/>
      <c r="Y77" s="38"/>
      <c r="Z77" s="38"/>
      <c r="AA77" s="38"/>
      <c r="AB77" s="38"/>
      <c r="AC77" s="38"/>
      <c r="AD77" s="38"/>
      <c r="AE77" s="38"/>
    </row>
    <row r="78" s="2" customFormat="1" ht="12" customHeight="1">
      <c r="A78" s="38"/>
      <c r="B78" s="39"/>
      <c r="C78" s="31" t="s">
        <v>102</v>
      </c>
      <c r="D78" s="40"/>
      <c r="E78" s="40"/>
      <c r="F78" s="40"/>
      <c r="G78" s="40"/>
      <c r="H78" s="40"/>
      <c r="I78" s="136"/>
      <c r="J78" s="40"/>
      <c r="K78" s="40"/>
      <c r="L78" s="137"/>
      <c r="S78" s="38"/>
      <c r="T78" s="38"/>
      <c r="U78" s="38"/>
      <c r="V78" s="38"/>
      <c r="W78" s="38"/>
      <c r="X78" s="38"/>
      <c r="Y78" s="38"/>
      <c r="Z78" s="38"/>
      <c r="AA78" s="38"/>
      <c r="AB78" s="38"/>
      <c r="AC78" s="38"/>
      <c r="AD78" s="38"/>
      <c r="AE78" s="38"/>
    </row>
    <row r="79" s="2" customFormat="1" ht="16.5" customHeight="1">
      <c r="A79" s="38"/>
      <c r="B79" s="39"/>
      <c r="C79" s="40"/>
      <c r="D79" s="40"/>
      <c r="E79" s="69" t="str">
        <f>E9</f>
        <v>SO103 - Vytápění</v>
      </c>
      <c r="F79" s="40"/>
      <c r="G79" s="40"/>
      <c r="H79" s="40"/>
      <c r="I79" s="136"/>
      <c r="J79" s="40"/>
      <c r="K79" s="40"/>
      <c r="L79" s="137"/>
      <c r="S79" s="38"/>
      <c r="T79" s="38"/>
      <c r="U79" s="38"/>
      <c r="V79" s="38"/>
      <c r="W79" s="38"/>
      <c r="X79" s="38"/>
      <c r="Y79" s="38"/>
      <c r="Z79" s="38"/>
      <c r="AA79" s="38"/>
      <c r="AB79" s="38"/>
      <c r="AC79" s="38"/>
      <c r="AD79" s="38"/>
      <c r="AE79" s="38"/>
    </row>
    <row r="80" s="2" customFormat="1" ht="6.96" customHeight="1">
      <c r="A80" s="38"/>
      <c r="B80" s="39"/>
      <c r="C80" s="40"/>
      <c r="D80" s="40"/>
      <c r="E80" s="40"/>
      <c r="F80" s="40"/>
      <c r="G80" s="40"/>
      <c r="H80" s="40"/>
      <c r="I80" s="136"/>
      <c r="J80" s="40"/>
      <c r="K80" s="40"/>
      <c r="L80" s="137"/>
      <c r="S80" s="38"/>
      <c r="T80" s="38"/>
      <c r="U80" s="38"/>
      <c r="V80" s="38"/>
      <c r="W80" s="38"/>
      <c r="X80" s="38"/>
      <c r="Y80" s="38"/>
      <c r="Z80" s="38"/>
      <c r="AA80" s="38"/>
      <c r="AB80" s="38"/>
      <c r="AC80" s="38"/>
      <c r="AD80" s="38"/>
      <c r="AE80" s="38"/>
    </row>
    <row r="81" s="2" customFormat="1" ht="12" customHeight="1">
      <c r="A81" s="38"/>
      <c r="B81" s="39"/>
      <c r="C81" s="31" t="s">
        <v>22</v>
      </c>
      <c r="D81" s="40"/>
      <c r="E81" s="40"/>
      <c r="F81" s="26" t="str">
        <f>F12</f>
        <v>Bílina</v>
      </c>
      <c r="G81" s="40"/>
      <c r="H81" s="40"/>
      <c r="I81" s="140" t="s">
        <v>24</v>
      </c>
      <c r="J81" s="72" t="str">
        <f>IF(J12="","",J12)</f>
        <v>19. 9. 2019</v>
      </c>
      <c r="K81" s="40"/>
      <c r="L81" s="137"/>
      <c r="S81" s="38"/>
      <c r="T81" s="38"/>
      <c r="U81" s="38"/>
      <c r="V81" s="38"/>
      <c r="W81" s="38"/>
      <c r="X81" s="38"/>
      <c r="Y81" s="38"/>
      <c r="Z81" s="38"/>
      <c r="AA81" s="38"/>
      <c r="AB81" s="38"/>
      <c r="AC81" s="38"/>
      <c r="AD81" s="38"/>
      <c r="AE81" s="38"/>
    </row>
    <row r="82" s="2" customFormat="1" ht="6.96" customHeight="1">
      <c r="A82" s="38"/>
      <c r="B82" s="39"/>
      <c r="C82" s="40"/>
      <c r="D82" s="40"/>
      <c r="E82" s="40"/>
      <c r="F82" s="40"/>
      <c r="G82" s="40"/>
      <c r="H82" s="40"/>
      <c r="I82" s="136"/>
      <c r="J82" s="40"/>
      <c r="K82" s="40"/>
      <c r="L82" s="137"/>
      <c r="S82" s="38"/>
      <c r="T82" s="38"/>
      <c r="U82" s="38"/>
      <c r="V82" s="38"/>
      <c r="W82" s="38"/>
      <c r="X82" s="38"/>
      <c r="Y82" s="38"/>
      <c r="Z82" s="38"/>
      <c r="AA82" s="38"/>
      <c r="AB82" s="38"/>
      <c r="AC82" s="38"/>
      <c r="AD82" s="38"/>
      <c r="AE82" s="38"/>
    </row>
    <row r="83" s="2" customFormat="1" ht="43.05" customHeight="1">
      <c r="A83" s="38"/>
      <c r="B83" s="39"/>
      <c r="C83" s="31" t="s">
        <v>30</v>
      </c>
      <c r="D83" s="40"/>
      <c r="E83" s="40"/>
      <c r="F83" s="26" t="str">
        <f>E15</f>
        <v>Město Bílina, Břežánská 50/4, Bílina</v>
      </c>
      <c r="G83" s="40"/>
      <c r="H83" s="40"/>
      <c r="I83" s="140" t="s">
        <v>38</v>
      </c>
      <c r="J83" s="36" t="str">
        <f>E21</f>
        <v>PS projekty s.r.o., 14.října 291/4, Teplice</v>
      </c>
      <c r="K83" s="40"/>
      <c r="L83" s="137"/>
      <c r="S83" s="38"/>
      <c r="T83" s="38"/>
      <c r="U83" s="38"/>
      <c r="V83" s="38"/>
      <c r="W83" s="38"/>
      <c r="X83" s="38"/>
      <c r="Y83" s="38"/>
      <c r="Z83" s="38"/>
      <c r="AA83" s="38"/>
      <c r="AB83" s="38"/>
      <c r="AC83" s="38"/>
      <c r="AD83" s="38"/>
      <c r="AE83" s="38"/>
    </row>
    <row r="84" s="2" customFormat="1" ht="58.2" customHeight="1">
      <c r="A84" s="38"/>
      <c r="B84" s="39"/>
      <c r="C84" s="31" t="s">
        <v>36</v>
      </c>
      <c r="D84" s="40"/>
      <c r="E84" s="40"/>
      <c r="F84" s="26" t="str">
        <f>IF(E18="","",E18)</f>
        <v>Vyplň údaj</v>
      </c>
      <c r="G84" s="40"/>
      <c r="H84" s="40"/>
      <c r="I84" s="140" t="s">
        <v>42</v>
      </c>
      <c r="J84" s="36" t="str">
        <f>E24</f>
        <v>Zbyněk Jarolím-STAVINVEST, J.Hory 1639/17, Teplice</v>
      </c>
      <c r="K84" s="40"/>
      <c r="L84" s="137"/>
      <c r="S84" s="38"/>
      <c r="T84" s="38"/>
      <c r="U84" s="38"/>
      <c r="V84" s="38"/>
      <c r="W84" s="38"/>
      <c r="X84" s="38"/>
      <c r="Y84" s="38"/>
      <c r="Z84" s="38"/>
      <c r="AA84" s="38"/>
      <c r="AB84" s="38"/>
      <c r="AC84" s="38"/>
      <c r="AD84" s="38"/>
      <c r="AE84" s="38"/>
    </row>
    <row r="85" s="2" customFormat="1" ht="10.32" customHeight="1">
      <c r="A85" s="38"/>
      <c r="B85" s="39"/>
      <c r="C85" s="40"/>
      <c r="D85" s="40"/>
      <c r="E85" s="40"/>
      <c r="F85" s="40"/>
      <c r="G85" s="40"/>
      <c r="H85" s="40"/>
      <c r="I85" s="136"/>
      <c r="J85" s="40"/>
      <c r="K85" s="40"/>
      <c r="L85" s="137"/>
      <c r="S85" s="38"/>
      <c r="T85" s="38"/>
      <c r="U85" s="38"/>
      <c r="V85" s="38"/>
      <c r="W85" s="38"/>
      <c r="X85" s="38"/>
      <c r="Y85" s="38"/>
      <c r="Z85" s="38"/>
      <c r="AA85" s="38"/>
      <c r="AB85" s="38"/>
      <c r="AC85" s="38"/>
      <c r="AD85" s="38"/>
      <c r="AE85" s="38"/>
    </row>
    <row r="86" s="11" customFormat="1" ht="29.28" customHeight="1">
      <c r="A86" s="190"/>
      <c r="B86" s="191"/>
      <c r="C86" s="192" t="s">
        <v>128</v>
      </c>
      <c r="D86" s="193" t="s">
        <v>66</v>
      </c>
      <c r="E86" s="193" t="s">
        <v>62</v>
      </c>
      <c r="F86" s="193" t="s">
        <v>63</v>
      </c>
      <c r="G86" s="193" t="s">
        <v>129</v>
      </c>
      <c r="H86" s="193" t="s">
        <v>130</v>
      </c>
      <c r="I86" s="194" t="s">
        <v>131</v>
      </c>
      <c r="J86" s="193" t="s">
        <v>106</v>
      </c>
      <c r="K86" s="195" t="s">
        <v>132</v>
      </c>
      <c r="L86" s="196"/>
      <c r="M86" s="92" t="s">
        <v>35</v>
      </c>
      <c r="N86" s="93" t="s">
        <v>51</v>
      </c>
      <c r="O86" s="93" t="s">
        <v>133</v>
      </c>
      <c r="P86" s="93" t="s">
        <v>134</v>
      </c>
      <c r="Q86" s="93" t="s">
        <v>135</v>
      </c>
      <c r="R86" s="93" t="s">
        <v>136</v>
      </c>
      <c r="S86" s="93" t="s">
        <v>137</v>
      </c>
      <c r="T86" s="94" t="s">
        <v>138</v>
      </c>
      <c r="U86" s="190"/>
      <c r="V86" s="190"/>
      <c r="W86" s="190"/>
      <c r="X86" s="190"/>
      <c r="Y86" s="190"/>
      <c r="Z86" s="190"/>
      <c r="AA86" s="190"/>
      <c r="AB86" s="190"/>
      <c r="AC86" s="190"/>
      <c r="AD86" s="190"/>
      <c r="AE86" s="190"/>
    </row>
    <row r="87" s="2" customFormat="1" ht="22.8" customHeight="1">
      <c r="A87" s="38"/>
      <c r="B87" s="39"/>
      <c r="C87" s="99" t="s">
        <v>139</v>
      </c>
      <c r="D87" s="40"/>
      <c r="E87" s="40"/>
      <c r="F87" s="40"/>
      <c r="G87" s="40"/>
      <c r="H87" s="40"/>
      <c r="I87" s="136"/>
      <c r="J87" s="197">
        <f>BK87</f>
        <v>0</v>
      </c>
      <c r="K87" s="40"/>
      <c r="L87" s="44"/>
      <c r="M87" s="95"/>
      <c r="N87" s="198"/>
      <c r="O87" s="96"/>
      <c r="P87" s="199">
        <f>P88+P95</f>
        <v>0</v>
      </c>
      <c r="Q87" s="96"/>
      <c r="R87" s="199">
        <f>R88+R95</f>
        <v>0.68192000000000008</v>
      </c>
      <c r="S87" s="96"/>
      <c r="T87" s="200">
        <f>T88+T95</f>
        <v>1.3894</v>
      </c>
      <c r="U87" s="38"/>
      <c r="V87" s="38"/>
      <c r="W87" s="38"/>
      <c r="X87" s="38"/>
      <c r="Y87" s="38"/>
      <c r="Z87" s="38"/>
      <c r="AA87" s="38"/>
      <c r="AB87" s="38"/>
      <c r="AC87" s="38"/>
      <c r="AD87" s="38"/>
      <c r="AE87" s="38"/>
      <c r="AT87" s="16" t="s">
        <v>80</v>
      </c>
      <c r="AU87" s="16" t="s">
        <v>107</v>
      </c>
      <c r="BK87" s="201">
        <f>BK88+BK95</f>
        <v>0</v>
      </c>
    </row>
    <row r="88" s="12" customFormat="1" ht="25.92" customHeight="1">
      <c r="A88" s="12"/>
      <c r="B88" s="202"/>
      <c r="C88" s="203"/>
      <c r="D88" s="204" t="s">
        <v>80</v>
      </c>
      <c r="E88" s="205" t="s">
        <v>140</v>
      </c>
      <c r="F88" s="205" t="s">
        <v>793</v>
      </c>
      <c r="G88" s="203"/>
      <c r="H88" s="203"/>
      <c r="I88" s="206"/>
      <c r="J88" s="207">
        <f>BK88</f>
        <v>0</v>
      </c>
      <c r="K88" s="203"/>
      <c r="L88" s="208"/>
      <c r="M88" s="209"/>
      <c r="N88" s="210"/>
      <c r="O88" s="210"/>
      <c r="P88" s="211">
        <f>P89+P92</f>
        <v>0</v>
      </c>
      <c r="Q88" s="210"/>
      <c r="R88" s="211">
        <f>R89+R92</f>
        <v>0.088399999999999992</v>
      </c>
      <c r="S88" s="210"/>
      <c r="T88" s="212">
        <f>T89+T92</f>
        <v>0</v>
      </c>
      <c r="U88" s="12"/>
      <c r="V88" s="12"/>
      <c r="W88" s="12"/>
      <c r="X88" s="12"/>
      <c r="Y88" s="12"/>
      <c r="Z88" s="12"/>
      <c r="AA88" s="12"/>
      <c r="AB88" s="12"/>
      <c r="AC88" s="12"/>
      <c r="AD88" s="12"/>
      <c r="AE88" s="12"/>
      <c r="AR88" s="213" t="s">
        <v>89</v>
      </c>
      <c r="AT88" s="214" t="s">
        <v>80</v>
      </c>
      <c r="AU88" s="214" t="s">
        <v>81</v>
      </c>
      <c r="AY88" s="213" t="s">
        <v>142</v>
      </c>
      <c r="BK88" s="215">
        <f>BK89+BK92</f>
        <v>0</v>
      </c>
    </row>
    <row r="89" s="12" customFormat="1" ht="22.8" customHeight="1">
      <c r="A89" s="12"/>
      <c r="B89" s="202"/>
      <c r="C89" s="203"/>
      <c r="D89" s="204" t="s">
        <v>80</v>
      </c>
      <c r="E89" s="216" t="s">
        <v>154</v>
      </c>
      <c r="F89" s="216" t="s">
        <v>794</v>
      </c>
      <c r="G89" s="203"/>
      <c r="H89" s="203"/>
      <c r="I89" s="206"/>
      <c r="J89" s="217">
        <f>BK89</f>
        <v>0</v>
      </c>
      <c r="K89" s="203"/>
      <c r="L89" s="208"/>
      <c r="M89" s="209"/>
      <c r="N89" s="210"/>
      <c r="O89" s="210"/>
      <c r="P89" s="211">
        <f>SUM(P90:P91)</f>
        <v>0</v>
      </c>
      <c r="Q89" s="210"/>
      <c r="R89" s="211">
        <f>SUM(R90:R91)</f>
        <v>0.088399999999999992</v>
      </c>
      <c r="S89" s="210"/>
      <c r="T89" s="212">
        <f>SUM(T90:T91)</f>
        <v>0</v>
      </c>
      <c r="U89" s="12"/>
      <c r="V89" s="12"/>
      <c r="W89" s="12"/>
      <c r="X89" s="12"/>
      <c r="Y89" s="12"/>
      <c r="Z89" s="12"/>
      <c r="AA89" s="12"/>
      <c r="AB89" s="12"/>
      <c r="AC89" s="12"/>
      <c r="AD89" s="12"/>
      <c r="AE89" s="12"/>
      <c r="AR89" s="213" t="s">
        <v>89</v>
      </c>
      <c r="AT89" s="214" t="s">
        <v>80</v>
      </c>
      <c r="AU89" s="214" t="s">
        <v>89</v>
      </c>
      <c r="AY89" s="213" t="s">
        <v>142</v>
      </c>
      <c r="BK89" s="215">
        <f>SUM(BK90:BK91)</f>
        <v>0</v>
      </c>
    </row>
    <row r="90" s="2" customFormat="1" ht="36" customHeight="1">
      <c r="A90" s="38"/>
      <c r="B90" s="39"/>
      <c r="C90" s="218" t="s">
        <v>89</v>
      </c>
      <c r="D90" s="218" t="s">
        <v>145</v>
      </c>
      <c r="E90" s="219" t="s">
        <v>795</v>
      </c>
      <c r="F90" s="220" t="s">
        <v>796</v>
      </c>
      <c r="G90" s="221" t="s">
        <v>148</v>
      </c>
      <c r="H90" s="222">
        <v>17</v>
      </c>
      <c r="I90" s="223"/>
      <c r="J90" s="224">
        <f>ROUND(I90*H90,2)</f>
        <v>0</v>
      </c>
      <c r="K90" s="220" t="s">
        <v>149</v>
      </c>
      <c r="L90" s="44"/>
      <c r="M90" s="225" t="s">
        <v>35</v>
      </c>
      <c r="N90" s="226" t="s">
        <v>52</v>
      </c>
      <c r="O90" s="84"/>
      <c r="P90" s="227">
        <f>O90*H90</f>
        <v>0</v>
      </c>
      <c r="Q90" s="227">
        <v>0.0051999999999999998</v>
      </c>
      <c r="R90" s="227">
        <f>Q90*H90</f>
        <v>0.088399999999999992</v>
      </c>
      <c r="S90" s="227">
        <v>0</v>
      </c>
      <c r="T90" s="228">
        <f>S90*H90</f>
        <v>0</v>
      </c>
      <c r="U90" s="38"/>
      <c r="V90" s="38"/>
      <c r="W90" s="38"/>
      <c r="X90" s="38"/>
      <c r="Y90" s="38"/>
      <c r="Z90" s="38"/>
      <c r="AA90" s="38"/>
      <c r="AB90" s="38"/>
      <c r="AC90" s="38"/>
      <c r="AD90" s="38"/>
      <c r="AE90" s="38"/>
      <c r="AR90" s="229" t="s">
        <v>150</v>
      </c>
      <c r="AT90" s="229" t="s">
        <v>145</v>
      </c>
      <c r="AU90" s="229" t="s">
        <v>91</v>
      </c>
      <c r="AY90" s="16" t="s">
        <v>142</v>
      </c>
      <c r="BE90" s="230">
        <f>IF(N90="základní",J90,0)</f>
        <v>0</v>
      </c>
      <c r="BF90" s="230">
        <f>IF(N90="snížená",J90,0)</f>
        <v>0</v>
      </c>
      <c r="BG90" s="230">
        <f>IF(N90="zákl. přenesená",J90,0)</f>
        <v>0</v>
      </c>
      <c r="BH90" s="230">
        <f>IF(N90="sníž. přenesená",J90,0)</f>
        <v>0</v>
      </c>
      <c r="BI90" s="230">
        <f>IF(N90="nulová",J90,0)</f>
        <v>0</v>
      </c>
      <c r="BJ90" s="16" t="s">
        <v>89</v>
      </c>
      <c r="BK90" s="230">
        <f>ROUND(I90*H90,2)</f>
        <v>0</v>
      </c>
      <c r="BL90" s="16" t="s">
        <v>150</v>
      </c>
      <c r="BM90" s="229" t="s">
        <v>797</v>
      </c>
    </row>
    <row r="91" s="2" customFormat="1">
      <c r="A91" s="38"/>
      <c r="B91" s="39"/>
      <c r="C91" s="40"/>
      <c r="D91" s="233" t="s">
        <v>159</v>
      </c>
      <c r="E91" s="40"/>
      <c r="F91" s="243" t="s">
        <v>798</v>
      </c>
      <c r="G91" s="40"/>
      <c r="H91" s="40"/>
      <c r="I91" s="136"/>
      <c r="J91" s="40"/>
      <c r="K91" s="40"/>
      <c r="L91" s="44"/>
      <c r="M91" s="244"/>
      <c r="N91" s="245"/>
      <c r="O91" s="84"/>
      <c r="P91" s="84"/>
      <c r="Q91" s="84"/>
      <c r="R91" s="84"/>
      <c r="S91" s="84"/>
      <c r="T91" s="85"/>
      <c r="U91" s="38"/>
      <c r="V91" s="38"/>
      <c r="W91" s="38"/>
      <c r="X91" s="38"/>
      <c r="Y91" s="38"/>
      <c r="Z91" s="38"/>
      <c r="AA91" s="38"/>
      <c r="AB91" s="38"/>
      <c r="AC91" s="38"/>
      <c r="AD91" s="38"/>
      <c r="AE91" s="38"/>
      <c r="AT91" s="16" t="s">
        <v>159</v>
      </c>
      <c r="AU91" s="16" t="s">
        <v>91</v>
      </c>
    </row>
    <row r="92" s="12" customFormat="1" ht="22.8" customHeight="1">
      <c r="A92" s="12"/>
      <c r="B92" s="202"/>
      <c r="C92" s="203"/>
      <c r="D92" s="204" t="s">
        <v>80</v>
      </c>
      <c r="E92" s="216" t="s">
        <v>176</v>
      </c>
      <c r="F92" s="216" t="s">
        <v>799</v>
      </c>
      <c r="G92" s="203"/>
      <c r="H92" s="203"/>
      <c r="I92" s="206"/>
      <c r="J92" s="217">
        <f>BK92</f>
        <v>0</v>
      </c>
      <c r="K92" s="203"/>
      <c r="L92" s="208"/>
      <c r="M92" s="209"/>
      <c r="N92" s="210"/>
      <c r="O92" s="210"/>
      <c r="P92" s="211">
        <f>SUM(P93:P94)</f>
        <v>0</v>
      </c>
      <c r="Q92" s="210"/>
      <c r="R92" s="211">
        <f>SUM(R93:R94)</f>
        <v>0</v>
      </c>
      <c r="S92" s="210"/>
      <c r="T92" s="212">
        <f>SUM(T93:T94)</f>
        <v>0</v>
      </c>
      <c r="U92" s="12"/>
      <c r="V92" s="12"/>
      <c r="W92" s="12"/>
      <c r="X92" s="12"/>
      <c r="Y92" s="12"/>
      <c r="Z92" s="12"/>
      <c r="AA92" s="12"/>
      <c r="AB92" s="12"/>
      <c r="AC92" s="12"/>
      <c r="AD92" s="12"/>
      <c r="AE92" s="12"/>
      <c r="AR92" s="213" t="s">
        <v>89</v>
      </c>
      <c r="AT92" s="214" t="s">
        <v>80</v>
      </c>
      <c r="AU92" s="214" t="s">
        <v>89</v>
      </c>
      <c r="AY92" s="213" t="s">
        <v>142</v>
      </c>
      <c r="BK92" s="215">
        <f>SUM(BK93:BK94)</f>
        <v>0</v>
      </c>
    </row>
    <row r="93" s="2" customFormat="1" ht="16.5" customHeight="1">
      <c r="A93" s="38"/>
      <c r="B93" s="39"/>
      <c r="C93" s="218" t="s">
        <v>91</v>
      </c>
      <c r="D93" s="218" t="s">
        <v>145</v>
      </c>
      <c r="E93" s="219" t="s">
        <v>800</v>
      </c>
      <c r="F93" s="220" t="s">
        <v>801</v>
      </c>
      <c r="G93" s="221" t="s">
        <v>255</v>
      </c>
      <c r="H93" s="222">
        <v>0.087999999999999995</v>
      </c>
      <c r="I93" s="223"/>
      <c r="J93" s="224">
        <f>ROUND(I93*H93,2)</f>
        <v>0</v>
      </c>
      <c r="K93" s="220" t="s">
        <v>35</v>
      </c>
      <c r="L93" s="44"/>
      <c r="M93" s="225" t="s">
        <v>35</v>
      </c>
      <c r="N93" s="226" t="s">
        <v>52</v>
      </c>
      <c r="O93" s="84"/>
      <c r="P93" s="227">
        <f>O93*H93</f>
        <v>0</v>
      </c>
      <c r="Q93" s="227">
        <v>0</v>
      </c>
      <c r="R93" s="227">
        <f>Q93*H93</f>
        <v>0</v>
      </c>
      <c r="S93" s="227">
        <v>0</v>
      </c>
      <c r="T93" s="228">
        <f>S93*H93</f>
        <v>0</v>
      </c>
      <c r="U93" s="38"/>
      <c r="V93" s="38"/>
      <c r="W93" s="38"/>
      <c r="X93" s="38"/>
      <c r="Y93" s="38"/>
      <c r="Z93" s="38"/>
      <c r="AA93" s="38"/>
      <c r="AB93" s="38"/>
      <c r="AC93" s="38"/>
      <c r="AD93" s="38"/>
      <c r="AE93" s="38"/>
      <c r="AR93" s="229" t="s">
        <v>150</v>
      </c>
      <c r="AT93" s="229" t="s">
        <v>145</v>
      </c>
      <c r="AU93" s="229" t="s">
        <v>91</v>
      </c>
      <c r="AY93" s="16" t="s">
        <v>142</v>
      </c>
      <c r="BE93" s="230">
        <f>IF(N93="základní",J93,0)</f>
        <v>0</v>
      </c>
      <c r="BF93" s="230">
        <f>IF(N93="snížená",J93,0)</f>
        <v>0</v>
      </c>
      <c r="BG93" s="230">
        <f>IF(N93="zákl. přenesená",J93,0)</f>
        <v>0</v>
      </c>
      <c r="BH93" s="230">
        <f>IF(N93="sníž. přenesená",J93,0)</f>
        <v>0</v>
      </c>
      <c r="BI93" s="230">
        <f>IF(N93="nulová",J93,0)</f>
        <v>0</v>
      </c>
      <c r="BJ93" s="16" t="s">
        <v>89</v>
      </c>
      <c r="BK93" s="230">
        <f>ROUND(I93*H93,2)</f>
        <v>0</v>
      </c>
      <c r="BL93" s="16" t="s">
        <v>150</v>
      </c>
      <c r="BM93" s="229" t="s">
        <v>802</v>
      </c>
    </row>
    <row r="94" s="2" customFormat="1" ht="16.5" customHeight="1">
      <c r="A94" s="38"/>
      <c r="B94" s="39"/>
      <c r="C94" s="218" t="s">
        <v>143</v>
      </c>
      <c r="D94" s="218" t="s">
        <v>145</v>
      </c>
      <c r="E94" s="219" t="s">
        <v>803</v>
      </c>
      <c r="F94" s="220" t="s">
        <v>804</v>
      </c>
      <c r="G94" s="221" t="s">
        <v>255</v>
      </c>
      <c r="H94" s="222">
        <v>0.087999999999999995</v>
      </c>
      <c r="I94" s="223"/>
      <c r="J94" s="224">
        <f>ROUND(I94*H94,2)</f>
        <v>0</v>
      </c>
      <c r="K94" s="220" t="s">
        <v>35</v>
      </c>
      <c r="L94" s="44"/>
      <c r="M94" s="225" t="s">
        <v>35</v>
      </c>
      <c r="N94" s="226" t="s">
        <v>52</v>
      </c>
      <c r="O94" s="84"/>
      <c r="P94" s="227">
        <f>O94*H94</f>
        <v>0</v>
      </c>
      <c r="Q94" s="227">
        <v>0</v>
      </c>
      <c r="R94" s="227">
        <f>Q94*H94</f>
        <v>0</v>
      </c>
      <c r="S94" s="227">
        <v>0</v>
      </c>
      <c r="T94" s="228">
        <f>S94*H94</f>
        <v>0</v>
      </c>
      <c r="U94" s="38"/>
      <c r="V94" s="38"/>
      <c r="W94" s="38"/>
      <c r="X94" s="38"/>
      <c r="Y94" s="38"/>
      <c r="Z94" s="38"/>
      <c r="AA94" s="38"/>
      <c r="AB94" s="38"/>
      <c r="AC94" s="38"/>
      <c r="AD94" s="38"/>
      <c r="AE94" s="38"/>
      <c r="AR94" s="229" t="s">
        <v>150</v>
      </c>
      <c r="AT94" s="229" t="s">
        <v>145</v>
      </c>
      <c r="AU94" s="229" t="s">
        <v>91</v>
      </c>
      <c r="AY94" s="16" t="s">
        <v>142</v>
      </c>
      <c r="BE94" s="230">
        <f>IF(N94="základní",J94,0)</f>
        <v>0</v>
      </c>
      <c r="BF94" s="230">
        <f>IF(N94="snížená",J94,0)</f>
        <v>0</v>
      </c>
      <c r="BG94" s="230">
        <f>IF(N94="zákl. přenesená",J94,0)</f>
        <v>0</v>
      </c>
      <c r="BH94" s="230">
        <f>IF(N94="sníž. přenesená",J94,0)</f>
        <v>0</v>
      </c>
      <c r="BI94" s="230">
        <f>IF(N94="nulová",J94,0)</f>
        <v>0</v>
      </c>
      <c r="BJ94" s="16" t="s">
        <v>89</v>
      </c>
      <c r="BK94" s="230">
        <f>ROUND(I94*H94,2)</f>
        <v>0</v>
      </c>
      <c r="BL94" s="16" t="s">
        <v>150</v>
      </c>
      <c r="BM94" s="229" t="s">
        <v>805</v>
      </c>
    </row>
    <row r="95" s="12" customFormat="1" ht="25.92" customHeight="1">
      <c r="A95" s="12"/>
      <c r="B95" s="202"/>
      <c r="C95" s="203"/>
      <c r="D95" s="204" t="s">
        <v>80</v>
      </c>
      <c r="E95" s="205" t="s">
        <v>301</v>
      </c>
      <c r="F95" s="205" t="s">
        <v>806</v>
      </c>
      <c r="G95" s="203"/>
      <c r="H95" s="203"/>
      <c r="I95" s="206"/>
      <c r="J95" s="207">
        <f>BK95</f>
        <v>0</v>
      </c>
      <c r="K95" s="203"/>
      <c r="L95" s="208"/>
      <c r="M95" s="209"/>
      <c r="N95" s="210"/>
      <c r="O95" s="210"/>
      <c r="P95" s="211">
        <f>P96+P101+P108+P117</f>
        <v>0</v>
      </c>
      <c r="Q95" s="210"/>
      <c r="R95" s="211">
        <f>R96+R101+R108+R117</f>
        <v>0.59352000000000005</v>
      </c>
      <c r="S95" s="210"/>
      <c r="T95" s="212">
        <f>T96+T101+T108+T117</f>
        <v>1.3894</v>
      </c>
      <c r="U95" s="12"/>
      <c r="V95" s="12"/>
      <c r="W95" s="12"/>
      <c r="X95" s="12"/>
      <c r="Y95" s="12"/>
      <c r="Z95" s="12"/>
      <c r="AA95" s="12"/>
      <c r="AB95" s="12"/>
      <c r="AC95" s="12"/>
      <c r="AD95" s="12"/>
      <c r="AE95" s="12"/>
      <c r="AR95" s="213" t="s">
        <v>91</v>
      </c>
      <c r="AT95" s="214" t="s">
        <v>80</v>
      </c>
      <c r="AU95" s="214" t="s">
        <v>81</v>
      </c>
      <c r="AY95" s="213" t="s">
        <v>142</v>
      </c>
      <c r="BK95" s="215">
        <f>BK96+BK101+BK108+BK117</f>
        <v>0</v>
      </c>
    </row>
    <row r="96" s="12" customFormat="1" ht="22.8" customHeight="1">
      <c r="A96" s="12"/>
      <c r="B96" s="202"/>
      <c r="C96" s="203"/>
      <c r="D96" s="204" t="s">
        <v>80</v>
      </c>
      <c r="E96" s="216" t="s">
        <v>807</v>
      </c>
      <c r="F96" s="216" t="s">
        <v>808</v>
      </c>
      <c r="G96" s="203"/>
      <c r="H96" s="203"/>
      <c r="I96" s="206"/>
      <c r="J96" s="217">
        <f>BK96</f>
        <v>0</v>
      </c>
      <c r="K96" s="203"/>
      <c r="L96" s="208"/>
      <c r="M96" s="209"/>
      <c r="N96" s="210"/>
      <c r="O96" s="210"/>
      <c r="P96" s="211">
        <f>SUM(P97:P100)</f>
        <v>0</v>
      </c>
      <c r="Q96" s="210"/>
      <c r="R96" s="211">
        <f>SUM(R97:R100)</f>
        <v>0.02222</v>
      </c>
      <c r="S96" s="210"/>
      <c r="T96" s="212">
        <f>SUM(T97:T100)</f>
        <v>0.010999999999999999</v>
      </c>
      <c r="U96" s="12"/>
      <c r="V96" s="12"/>
      <c r="W96" s="12"/>
      <c r="X96" s="12"/>
      <c r="Y96" s="12"/>
      <c r="Z96" s="12"/>
      <c r="AA96" s="12"/>
      <c r="AB96" s="12"/>
      <c r="AC96" s="12"/>
      <c r="AD96" s="12"/>
      <c r="AE96" s="12"/>
      <c r="AR96" s="213" t="s">
        <v>91</v>
      </c>
      <c r="AT96" s="214" t="s">
        <v>80</v>
      </c>
      <c r="AU96" s="214" t="s">
        <v>89</v>
      </c>
      <c r="AY96" s="213" t="s">
        <v>142</v>
      </c>
      <c r="BK96" s="215">
        <f>SUM(BK97:BK100)</f>
        <v>0</v>
      </c>
    </row>
    <row r="97" s="2" customFormat="1" ht="24" customHeight="1">
      <c r="A97" s="38"/>
      <c r="B97" s="39"/>
      <c r="C97" s="218" t="s">
        <v>150</v>
      </c>
      <c r="D97" s="218" t="s">
        <v>145</v>
      </c>
      <c r="E97" s="219" t="s">
        <v>809</v>
      </c>
      <c r="F97" s="220" t="s">
        <v>810</v>
      </c>
      <c r="G97" s="221" t="s">
        <v>172</v>
      </c>
      <c r="H97" s="222">
        <v>11</v>
      </c>
      <c r="I97" s="223"/>
      <c r="J97" s="224">
        <f>ROUND(I97*H97,2)</f>
        <v>0</v>
      </c>
      <c r="K97" s="220" t="s">
        <v>149</v>
      </c>
      <c r="L97" s="44"/>
      <c r="M97" s="225" t="s">
        <v>35</v>
      </c>
      <c r="N97" s="226" t="s">
        <v>52</v>
      </c>
      <c r="O97" s="84"/>
      <c r="P97" s="227">
        <f>O97*H97</f>
        <v>0</v>
      </c>
      <c r="Q97" s="227">
        <v>2.0000000000000002E-05</v>
      </c>
      <c r="R97" s="227">
        <f>Q97*H97</f>
        <v>0.00022000000000000001</v>
      </c>
      <c r="S97" s="227">
        <v>0.001</v>
      </c>
      <c r="T97" s="228">
        <f>S97*H97</f>
        <v>0.010999999999999999</v>
      </c>
      <c r="U97" s="38"/>
      <c r="V97" s="38"/>
      <c r="W97" s="38"/>
      <c r="X97" s="38"/>
      <c r="Y97" s="38"/>
      <c r="Z97" s="38"/>
      <c r="AA97" s="38"/>
      <c r="AB97" s="38"/>
      <c r="AC97" s="38"/>
      <c r="AD97" s="38"/>
      <c r="AE97" s="38"/>
      <c r="AR97" s="229" t="s">
        <v>213</v>
      </c>
      <c r="AT97" s="229" t="s">
        <v>145</v>
      </c>
      <c r="AU97" s="229" t="s">
        <v>91</v>
      </c>
      <c r="AY97" s="16" t="s">
        <v>142</v>
      </c>
      <c r="BE97" s="230">
        <f>IF(N97="základní",J97,0)</f>
        <v>0</v>
      </c>
      <c r="BF97" s="230">
        <f>IF(N97="snížená",J97,0)</f>
        <v>0</v>
      </c>
      <c r="BG97" s="230">
        <f>IF(N97="zákl. přenesená",J97,0)</f>
        <v>0</v>
      </c>
      <c r="BH97" s="230">
        <f>IF(N97="sníž. přenesená",J97,0)</f>
        <v>0</v>
      </c>
      <c r="BI97" s="230">
        <f>IF(N97="nulová",J97,0)</f>
        <v>0</v>
      </c>
      <c r="BJ97" s="16" t="s">
        <v>89</v>
      </c>
      <c r="BK97" s="230">
        <f>ROUND(I97*H97,2)</f>
        <v>0</v>
      </c>
      <c r="BL97" s="16" t="s">
        <v>213</v>
      </c>
      <c r="BM97" s="229" t="s">
        <v>811</v>
      </c>
    </row>
    <row r="98" s="2" customFormat="1" ht="36" customHeight="1">
      <c r="A98" s="38"/>
      <c r="B98" s="39"/>
      <c r="C98" s="218" t="s">
        <v>169</v>
      </c>
      <c r="D98" s="218" t="s">
        <v>145</v>
      </c>
      <c r="E98" s="219" t="s">
        <v>812</v>
      </c>
      <c r="F98" s="220" t="s">
        <v>813</v>
      </c>
      <c r="G98" s="221" t="s">
        <v>255</v>
      </c>
      <c r="H98" s="222">
        <v>0.021999999999999999</v>
      </c>
      <c r="I98" s="223"/>
      <c r="J98" s="224">
        <f>ROUND(I98*H98,2)</f>
        <v>0</v>
      </c>
      <c r="K98" s="220" t="s">
        <v>149</v>
      </c>
      <c r="L98" s="44"/>
      <c r="M98" s="225" t="s">
        <v>35</v>
      </c>
      <c r="N98" s="226" t="s">
        <v>52</v>
      </c>
      <c r="O98" s="84"/>
      <c r="P98" s="227">
        <f>O98*H98</f>
        <v>0</v>
      </c>
      <c r="Q98" s="227">
        <v>0</v>
      </c>
      <c r="R98" s="227">
        <f>Q98*H98</f>
        <v>0</v>
      </c>
      <c r="S98" s="227">
        <v>0</v>
      </c>
      <c r="T98" s="228">
        <f>S98*H98</f>
        <v>0</v>
      </c>
      <c r="U98" s="38"/>
      <c r="V98" s="38"/>
      <c r="W98" s="38"/>
      <c r="X98" s="38"/>
      <c r="Y98" s="38"/>
      <c r="Z98" s="38"/>
      <c r="AA98" s="38"/>
      <c r="AB98" s="38"/>
      <c r="AC98" s="38"/>
      <c r="AD98" s="38"/>
      <c r="AE98" s="38"/>
      <c r="AR98" s="229" t="s">
        <v>213</v>
      </c>
      <c r="AT98" s="229" t="s">
        <v>145</v>
      </c>
      <c r="AU98" s="229" t="s">
        <v>91</v>
      </c>
      <c r="AY98" s="16" t="s">
        <v>142</v>
      </c>
      <c r="BE98" s="230">
        <f>IF(N98="základní",J98,0)</f>
        <v>0</v>
      </c>
      <c r="BF98" s="230">
        <f>IF(N98="snížená",J98,0)</f>
        <v>0</v>
      </c>
      <c r="BG98" s="230">
        <f>IF(N98="zákl. přenesená",J98,0)</f>
        <v>0</v>
      </c>
      <c r="BH98" s="230">
        <f>IF(N98="sníž. přenesená",J98,0)</f>
        <v>0</v>
      </c>
      <c r="BI98" s="230">
        <f>IF(N98="nulová",J98,0)</f>
        <v>0</v>
      </c>
      <c r="BJ98" s="16" t="s">
        <v>89</v>
      </c>
      <c r="BK98" s="230">
        <f>ROUND(I98*H98,2)</f>
        <v>0</v>
      </c>
      <c r="BL98" s="16" t="s">
        <v>213</v>
      </c>
      <c r="BM98" s="229" t="s">
        <v>814</v>
      </c>
    </row>
    <row r="99" s="2" customFormat="1">
      <c r="A99" s="38"/>
      <c r="B99" s="39"/>
      <c r="C99" s="40"/>
      <c r="D99" s="233" t="s">
        <v>159</v>
      </c>
      <c r="E99" s="40"/>
      <c r="F99" s="243" t="s">
        <v>815</v>
      </c>
      <c r="G99" s="40"/>
      <c r="H99" s="40"/>
      <c r="I99" s="136"/>
      <c r="J99" s="40"/>
      <c r="K99" s="40"/>
      <c r="L99" s="44"/>
      <c r="M99" s="244"/>
      <c r="N99" s="245"/>
      <c r="O99" s="84"/>
      <c r="P99" s="84"/>
      <c r="Q99" s="84"/>
      <c r="R99" s="84"/>
      <c r="S99" s="84"/>
      <c r="T99" s="85"/>
      <c r="U99" s="38"/>
      <c r="V99" s="38"/>
      <c r="W99" s="38"/>
      <c r="X99" s="38"/>
      <c r="Y99" s="38"/>
      <c r="Z99" s="38"/>
      <c r="AA99" s="38"/>
      <c r="AB99" s="38"/>
      <c r="AC99" s="38"/>
      <c r="AD99" s="38"/>
      <c r="AE99" s="38"/>
      <c r="AT99" s="16" t="s">
        <v>159</v>
      </c>
      <c r="AU99" s="16" t="s">
        <v>91</v>
      </c>
    </row>
    <row r="100" s="2" customFormat="1" ht="36" customHeight="1">
      <c r="A100" s="38"/>
      <c r="B100" s="39"/>
      <c r="C100" s="218" t="s">
        <v>154</v>
      </c>
      <c r="D100" s="218" t="s">
        <v>145</v>
      </c>
      <c r="E100" s="219" t="s">
        <v>816</v>
      </c>
      <c r="F100" s="220" t="s">
        <v>817</v>
      </c>
      <c r="G100" s="221" t="s">
        <v>818</v>
      </c>
      <c r="H100" s="222">
        <v>22</v>
      </c>
      <c r="I100" s="223"/>
      <c r="J100" s="224">
        <f>ROUND(I100*H100,2)</f>
        <v>0</v>
      </c>
      <c r="K100" s="220" t="s">
        <v>35</v>
      </c>
      <c r="L100" s="44"/>
      <c r="M100" s="225" t="s">
        <v>35</v>
      </c>
      <c r="N100" s="226" t="s">
        <v>52</v>
      </c>
      <c r="O100" s="84"/>
      <c r="P100" s="227">
        <f>O100*H100</f>
        <v>0</v>
      </c>
      <c r="Q100" s="227">
        <v>0.001</v>
      </c>
      <c r="R100" s="227">
        <f>Q100*H100</f>
        <v>0.021999999999999999</v>
      </c>
      <c r="S100" s="227">
        <v>0</v>
      </c>
      <c r="T100" s="228">
        <f>S100*H100</f>
        <v>0</v>
      </c>
      <c r="U100" s="38"/>
      <c r="V100" s="38"/>
      <c r="W100" s="38"/>
      <c r="X100" s="38"/>
      <c r="Y100" s="38"/>
      <c r="Z100" s="38"/>
      <c r="AA100" s="38"/>
      <c r="AB100" s="38"/>
      <c r="AC100" s="38"/>
      <c r="AD100" s="38"/>
      <c r="AE100" s="38"/>
      <c r="AR100" s="229" t="s">
        <v>213</v>
      </c>
      <c r="AT100" s="229" t="s">
        <v>145</v>
      </c>
      <c r="AU100" s="229" t="s">
        <v>91</v>
      </c>
      <c r="AY100" s="16" t="s">
        <v>142</v>
      </c>
      <c r="BE100" s="230">
        <f>IF(N100="základní",J100,0)</f>
        <v>0</v>
      </c>
      <c r="BF100" s="230">
        <f>IF(N100="snížená",J100,0)</f>
        <v>0</v>
      </c>
      <c r="BG100" s="230">
        <f>IF(N100="zákl. přenesená",J100,0)</f>
        <v>0</v>
      </c>
      <c r="BH100" s="230">
        <f>IF(N100="sníž. přenesená",J100,0)</f>
        <v>0</v>
      </c>
      <c r="BI100" s="230">
        <f>IF(N100="nulová",J100,0)</f>
        <v>0</v>
      </c>
      <c r="BJ100" s="16" t="s">
        <v>89</v>
      </c>
      <c r="BK100" s="230">
        <f>ROUND(I100*H100,2)</f>
        <v>0</v>
      </c>
      <c r="BL100" s="16" t="s">
        <v>213</v>
      </c>
      <c r="BM100" s="229" t="s">
        <v>819</v>
      </c>
    </row>
    <row r="101" s="12" customFormat="1" ht="22.8" customHeight="1">
      <c r="A101" s="12"/>
      <c r="B101" s="202"/>
      <c r="C101" s="203"/>
      <c r="D101" s="204" t="s">
        <v>80</v>
      </c>
      <c r="E101" s="216" t="s">
        <v>820</v>
      </c>
      <c r="F101" s="216" t="s">
        <v>821</v>
      </c>
      <c r="G101" s="203"/>
      <c r="H101" s="203"/>
      <c r="I101" s="206"/>
      <c r="J101" s="217">
        <f>BK101</f>
        <v>0</v>
      </c>
      <c r="K101" s="203"/>
      <c r="L101" s="208"/>
      <c r="M101" s="209"/>
      <c r="N101" s="210"/>
      <c r="O101" s="210"/>
      <c r="P101" s="211">
        <f>SUM(P102:P107)</f>
        <v>0</v>
      </c>
      <c r="Q101" s="210"/>
      <c r="R101" s="211">
        <f>SUM(R102:R107)</f>
        <v>0.060389999999999999</v>
      </c>
      <c r="S101" s="210"/>
      <c r="T101" s="212">
        <f>SUM(T102:T107)</f>
        <v>0.0098999999999999991</v>
      </c>
      <c r="U101" s="12"/>
      <c r="V101" s="12"/>
      <c r="W101" s="12"/>
      <c r="X101" s="12"/>
      <c r="Y101" s="12"/>
      <c r="Z101" s="12"/>
      <c r="AA101" s="12"/>
      <c r="AB101" s="12"/>
      <c r="AC101" s="12"/>
      <c r="AD101" s="12"/>
      <c r="AE101" s="12"/>
      <c r="AR101" s="213" t="s">
        <v>91</v>
      </c>
      <c r="AT101" s="214" t="s">
        <v>80</v>
      </c>
      <c r="AU101" s="214" t="s">
        <v>89</v>
      </c>
      <c r="AY101" s="213" t="s">
        <v>142</v>
      </c>
      <c r="BK101" s="215">
        <f>SUM(BK102:BK107)</f>
        <v>0</v>
      </c>
    </row>
    <row r="102" s="2" customFormat="1" ht="16.5" customHeight="1">
      <c r="A102" s="38"/>
      <c r="B102" s="39"/>
      <c r="C102" s="218" t="s">
        <v>185</v>
      </c>
      <c r="D102" s="218" t="s">
        <v>145</v>
      </c>
      <c r="E102" s="219" t="s">
        <v>822</v>
      </c>
      <c r="F102" s="220" t="s">
        <v>823</v>
      </c>
      <c r="G102" s="221" t="s">
        <v>194</v>
      </c>
      <c r="H102" s="222">
        <v>22</v>
      </c>
      <c r="I102" s="223"/>
      <c r="J102" s="224">
        <f>ROUND(I102*H102,2)</f>
        <v>0</v>
      </c>
      <c r="K102" s="220" t="s">
        <v>149</v>
      </c>
      <c r="L102" s="44"/>
      <c r="M102" s="225" t="s">
        <v>35</v>
      </c>
      <c r="N102" s="226" t="s">
        <v>52</v>
      </c>
      <c r="O102" s="84"/>
      <c r="P102" s="227">
        <f>O102*H102</f>
        <v>0</v>
      </c>
      <c r="Q102" s="227">
        <v>9.0000000000000006E-05</v>
      </c>
      <c r="R102" s="227">
        <f>Q102*H102</f>
        <v>0.00198</v>
      </c>
      <c r="S102" s="227">
        <v>0.00044999999999999999</v>
      </c>
      <c r="T102" s="228">
        <f>S102*H102</f>
        <v>0.0098999999999999991</v>
      </c>
      <c r="U102" s="38"/>
      <c r="V102" s="38"/>
      <c r="W102" s="38"/>
      <c r="X102" s="38"/>
      <c r="Y102" s="38"/>
      <c r="Z102" s="38"/>
      <c r="AA102" s="38"/>
      <c r="AB102" s="38"/>
      <c r="AC102" s="38"/>
      <c r="AD102" s="38"/>
      <c r="AE102" s="38"/>
      <c r="AR102" s="229" t="s">
        <v>213</v>
      </c>
      <c r="AT102" s="229" t="s">
        <v>145</v>
      </c>
      <c r="AU102" s="229" t="s">
        <v>91</v>
      </c>
      <c r="AY102" s="16" t="s">
        <v>142</v>
      </c>
      <c r="BE102" s="230">
        <f>IF(N102="základní",J102,0)</f>
        <v>0</v>
      </c>
      <c r="BF102" s="230">
        <f>IF(N102="snížená",J102,0)</f>
        <v>0</v>
      </c>
      <c r="BG102" s="230">
        <f>IF(N102="zákl. přenesená",J102,0)</f>
        <v>0</v>
      </c>
      <c r="BH102" s="230">
        <f>IF(N102="sníž. přenesená",J102,0)</f>
        <v>0</v>
      </c>
      <c r="BI102" s="230">
        <f>IF(N102="nulová",J102,0)</f>
        <v>0</v>
      </c>
      <c r="BJ102" s="16" t="s">
        <v>89</v>
      </c>
      <c r="BK102" s="230">
        <f>ROUND(I102*H102,2)</f>
        <v>0</v>
      </c>
      <c r="BL102" s="16" t="s">
        <v>213</v>
      </c>
      <c r="BM102" s="229" t="s">
        <v>824</v>
      </c>
    </row>
    <row r="103" s="2" customFormat="1" ht="16.5" customHeight="1">
      <c r="A103" s="38"/>
      <c r="B103" s="39"/>
      <c r="C103" s="218" t="s">
        <v>191</v>
      </c>
      <c r="D103" s="218" t="s">
        <v>145</v>
      </c>
      <c r="E103" s="219" t="s">
        <v>825</v>
      </c>
      <c r="F103" s="220" t="s">
        <v>826</v>
      </c>
      <c r="G103" s="221" t="s">
        <v>194</v>
      </c>
      <c r="H103" s="222">
        <v>22</v>
      </c>
      <c r="I103" s="223"/>
      <c r="J103" s="224">
        <f>ROUND(I103*H103,2)</f>
        <v>0</v>
      </c>
      <c r="K103" s="220" t="s">
        <v>149</v>
      </c>
      <c r="L103" s="44"/>
      <c r="M103" s="225" t="s">
        <v>35</v>
      </c>
      <c r="N103" s="226" t="s">
        <v>52</v>
      </c>
      <c r="O103" s="84"/>
      <c r="P103" s="227">
        <f>O103*H103</f>
        <v>0</v>
      </c>
      <c r="Q103" s="227">
        <v>8.0000000000000007E-05</v>
      </c>
      <c r="R103" s="227">
        <f>Q103*H103</f>
        <v>0.0017600000000000001</v>
      </c>
      <c r="S103" s="227">
        <v>0</v>
      </c>
      <c r="T103" s="228">
        <f>S103*H103</f>
        <v>0</v>
      </c>
      <c r="U103" s="38"/>
      <c r="V103" s="38"/>
      <c r="W103" s="38"/>
      <c r="X103" s="38"/>
      <c r="Y103" s="38"/>
      <c r="Z103" s="38"/>
      <c r="AA103" s="38"/>
      <c r="AB103" s="38"/>
      <c r="AC103" s="38"/>
      <c r="AD103" s="38"/>
      <c r="AE103" s="38"/>
      <c r="AR103" s="229" t="s">
        <v>213</v>
      </c>
      <c r="AT103" s="229" t="s">
        <v>145</v>
      </c>
      <c r="AU103" s="229" t="s">
        <v>91</v>
      </c>
      <c r="AY103" s="16" t="s">
        <v>142</v>
      </c>
      <c r="BE103" s="230">
        <f>IF(N103="základní",J103,0)</f>
        <v>0</v>
      </c>
      <c r="BF103" s="230">
        <f>IF(N103="snížená",J103,0)</f>
        <v>0</v>
      </c>
      <c r="BG103" s="230">
        <f>IF(N103="zákl. přenesená",J103,0)</f>
        <v>0</v>
      </c>
      <c r="BH103" s="230">
        <f>IF(N103="sníž. přenesená",J103,0)</f>
        <v>0</v>
      </c>
      <c r="BI103" s="230">
        <f>IF(N103="nulová",J103,0)</f>
        <v>0</v>
      </c>
      <c r="BJ103" s="16" t="s">
        <v>89</v>
      </c>
      <c r="BK103" s="230">
        <f>ROUND(I103*H103,2)</f>
        <v>0</v>
      </c>
      <c r="BL103" s="16" t="s">
        <v>213</v>
      </c>
      <c r="BM103" s="229" t="s">
        <v>827</v>
      </c>
    </row>
    <row r="104" s="2" customFormat="1" ht="16.5" customHeight="1">
      <c r="A104" s="38"/>
      <c r="B104" s="39"/>
      <c r="C104" s="246" t="s">
        <v>176</v>
      </c>
      <c r="D104" s="246" t="s">
        <v>197</v>
      </c>
      <c r="E104" s="247" t="s">
        <v>828</v>
      </c>
      <c r="F104" s="248" t="s">
        <v>829</v>
      </c>
      <c r="G104" s="249" t="s">
        <v>194</v>
      </c>
      <c r="H104" s="250">
        <v>11</v>
      </c>
      <c r="I104" s="251"/>
      <c r="J104" s="252">
        <f>ROUND(I104*H104,2)</f>
        <v>0</v>
      </c>
      <c r="K104" s="248" t="s">
        <v>35</v>
      </c>
      <c r="L104" s="253"/>
      <c r="M104" s="254" t="s">
        <v>35</v>
      </c>
      <c r="N104" s="255" t="s">
        <v>52</v>
      </c>
      <c r="O104" s="84"/>
      <c r="P104" s="227">
        <f>O104*H104</f>
        <v>0</v>
      </c>
      <c r="Q104" s="227">
        <v>0.0051500000000000001</v>
      </c>
      <c r="R104" s="227">
        <f>Q104*H104</f>
        <v>0.056649999999999999</v>
      </c>
      <c r="S104" s="227">
        <v>0</v>
      </c>
      <c r="T104" s="228">
        <f>S104*H104</f>
        <v>0</v>
      </c>
      <c r="U104" s="38"/>
      <c r="V104" s="38"/>
      <c r="W104" s="38"/>
      <c r="X104" s="38"/>
      <c r="Y104" s="38"/>
      <c r="Z104" s="38"/>
      <c r="AA104" s="38"/>
      <c r="AB104" s="38"/>
      <c r="AC104" s="38"/>
      <c r="AD104" s="38"/>
      <c r="AE104" s="38"/>
      <c r="AR104" s="229" t="s">
        <v>312</v>
      </c>
      <c r="AT104" s="229" t="s">
        <v>197</v>
      </c>
      <c r="AU104" s="229" t="s">
        <v>91</v>
      </c>
      <c r="AY104" s="16" t="s">
        <v>142</v>
      </c>
      <c r="BE104" s="230">
        <f>IF(N104="základní",J104,0)</f>
        <v>0</v>
      </c>
      <c r="BF104" s="230">
        <f>IF(N104="snížená",J104,0)</f>
        <v>0</v>
      </c>
      <c r="BG104" s="230">
        <f>IF(N104="zákl. přenesená",J104,0)</f>
        <v>0</v>
      </c>
      <c r="BH104" s="230">
        <f>IF(N104="sníž. přenesená",J104,0)</f>
        <v>0</v>
      </c>
      <c r="BI104" s="230">
        <f>IF(N104="nulová",J104,0)</f>
        <v>0</v>
      </c>
      <c r="BJ104" s="16" t="s">
        <v>89</v>
      </c>
      <c r="BK104" s="230">
        <f>ROUND(I104*H104,2)</f>
        <v>0</v>
      </c>
      <c r="BL104" s="16" t="s">
        <v>213</v>
      </c>
      <c r="BM104" s="229" t="s">
        <v>830</v>
      </c>
    </row>
    <row r="105" s="2" customFormat="1" ht="36" customHeight="1">
      <c r="A105" s="38"/>
      <c r="B105" s="39"/>
      <c r="C105" s="218" t="s">
        <v>204</v>
      </c>
      <c r="D105" s="218" t="s">
        <v>145</v>
      </c>
      <c r="E105" s="219" t="s">
        <v>831</v>
      </c>
      <c r="F105" s="220" t="s">
        <v>832</v>
      </c>
      <c r="G105" s="221" t="s">
        <v>194</v>
      </c>
      <c r="H105" s="222">
        <v>11</v>
      </c>
      <c r="I105" s="223"/>
      <c r="J105" s="224">
        <f>ROUND(I105*H105,2)</f>
        <v>0</v>
      </c>
      <c r="K105" s="220" t="s">
        <v>35</v>
      </c>
      <c r="L105" s="44"/>
      <c r="M105" s="225" t="s">
        <v>35</v>
      </c>
      <c r="N105" s="226" t="s">
        <v>52</v>
      </c>
      <c r="O105" s="84"/>
      <c r="P105" s="227">
        <f>O105*H105</f>
        <v>0</v>
      </c>
      <c r="Q105" s="227">
        <v>0</v>
      </c>
      <c r="R105" s="227">
        <f>Q105*H105</f>
        <v>0</v>
      </c>
      <c r="S105" s="227">
        <v>0</v>
      </c>
      <c r="T105" s="228">
        <f>S105*H105</f>
        <v>0</v>
      </c>
      <c r="U105" s="38"/>
      <c r="V105" s="38"/>
      <c r="W105" s="38"/>
      <c r="X105" s="38"/>
      <c r="Y105" s="38"/>
      <c r="Z105" s="38"/>
      <c r="AA105" s="38"/>
      <c r="AB105" s="38"/>
      <c r="AC105" s="38"/>
      <c r="AD105" s="38"/>
      <c r="AE105" s="38"/>
      <c r="AR105" s="229" t="s">
        <v>213</v>
      </c>
      <c r="AT105" s="229" t="s">
        <v>145</v>
      </c>
      <c r="AU105" s="229" t="s">
        <v>91</v>
      </c>
      <c r="AY105" s="16" t="s">
        <v>142</v>
      </c>
      <c r="BE105" s="230">
        <f>IF(N105="základní",J105,0)</f>
        <v>0</v>
      </c>
      <c r="BF105" s="230">
        <f>IF(N105="snížená",J105,0)</f>
        <v>0</v>
      </c>
      <c r="BG105" s="230">
        <f>IF(N105="zákl. přenesená",J105,0)</f>
        <v>0</v>
      </c>
      <c r="BH105" s="230">
        <f>IF(N105="sníž. přenesená",J105,0)</f>
        <v>0</v>
      </c>
      <c r="BI105" s="230">
        <f>IF(N105="nulová",J105,0)</f>
        <v>0</v>
      </c>
      <c r="BJ105" s="16" t="s">
        <v>89</v>
      </c>
      <c r="BK105" s="230">
        <f>ROUND(I105*H105,2)</f>
        <v>0</v>
      </c>
      <c r="BL105" s="16" t="s">
        <v>213</v>
      </c>
      <c r="BM105" s="229" t="s">
        <v>833</v>
      </c>
    </row>
    <row r="106" s="2" customFormat="1" ht="36" customHeight="1">
      <c r="A106" s="38"/>
      <c r="B106" s="39"/>
      <c r="C106" s="218" t="s">
        <v>210</v>
      </c>
      <c r="D106" s="218" t="s">
        <v>145</v>
      </c>
      <c r="E106" s="219" t="s">
        <v>834</v>
      </c>
      <c r="F106" s="220" t="s">
        <v>835</v>
      </c>
      <c r="G106" s="221" t="s">
        <v>255</v>
      </c>
      <c r="H106" s="222">
        <v>0.058999999999999997</v>
      </c>
      <c r="I106" s="223"/>
      <c r="J106" s="224">
        <f>ROUND(I106*H106,2)</f>
        <v>0</v>
      </c>
      <c r="K106" s="220" t="s">
        <v>149</v>
      </c>
      <c r="L106" s="44"/>
      <c r="M106" s="225" t="s">
        <v>35</v>
      </c>
      <c r="N106" s="226" t="s">
        <v>52</v>
      </c>
      <c r="O106" s="84"/>
      <c r="P106" s="227">
        <f>O106*H106</f>
        <v>0</v>
      </c>
      <c r="Q106" s="227">
        <v>0</v>
      </c>
      <c r="R106" s="227">
        <f>Q106*H106</f>
        <v>0</v>
      </c>
      <c r="S106" s="227">
        <v>0</v>
      </c>
      <c r="T106" s="228">
        <f>S106*H106</f>
        <v>0</v>
      </c>
      <c r="U106" s="38"/>
      <c r="V106" s="38"/>
      <c r="W106" s="38"/>
      <c r="X106" s="38"/>
      <c r="Y106" s="38"/>
      <c r="Z106" s="38"/>
      <c r="AA106" s="38"/>
      <c r="AB106" s="38"/>
      <c r="AC106" s="38"/>
      <c r="AD106" s="38"/>
      <c r="AE106" s="38"/>
      <c r="AR106" s="229" t="s">
        <v>213</v>
      </c>
      <c r="AT106" s="229" t="s">
        <v>145</v>
      </c>
      <c r="AU106" s="229" t="s">
        <v>91</v>
      </c>
      <c r="AY106" s="16" t="s">
        <v>142</v>
      </c>
      <c r="BE106" s="230">
        <f>IF(N106="základní",J106,0)</f>
        <v>0</v>
      </c>
      <c r="BF106" s="230">
        <f>IF(N106="snížená",J106,0)</f>
        <v>0</v>
      </c>
      <c r="BG106" s="230">
        <f>IF(N106="zákl. přenesená",J106,0)</f>
        <v>0</v>
      </c>
      <c r="BH106" s="230">
        <f>IF(N106="sníž. přenesená",J106,0)</f>
        <v>0</v>
      </c>
      <c r="BI106" s="230">
        <f>IF(N106="nulová",J106,0)</f>
        <v>0</v>
      </c>
      <c r="BJ106" s="16" t="s">
        <v>89</v>
      </c>
      <c r="BK106" s="230">
        <f>ROUND(I106*H106,2)</f>
        <v>0</v>
      </c>
      <c r="BL106" s="16" t="s">
        <v>213</v>
      </c>
      <c r="BM106" s="229" t="s">
        <v>836</v>
      </c>
    </row>
    <row r="107" s="2" customFormat="1">
      <c r="A107" s="38"/>
      <c r="B107" s="39"/>
      <c r="C107" s="40"/>
      <c r="D107" s="233" t="s">
        <v>159</v>
      </c>
      <c r="E107" s="40"/>
      <c r="F107" s="243" t="s">
        <v>837</v>
      </c>
      <c r="G107" s="40"/>
      <c r="H107" s="40"/>
      <c r="I107" s="136"/>
      <c r="J107" s="40"/>
      <c r="K107" s="40"/>
      <c r="L107" s="44"/>
      <c r="M107" s="244"/>
      <c r="N107" s="245"/>
      <c r="O107" s="84"/>
      <c r="P107" s="84"/>
      <c r="Q107" s="84"/>
      <c r="R107" s="84"/>
      <c r="S107" s="84"/>
      <c r="T107" s="85"/>
      <c r="U107" s="38"/>
      <c r="V107" s="38"/>
      <c r="W107" s="38"/>
      <c r="X107" s="38"/>
      <c r="Y107" s="38"/>
      <c r="Z107" s="38"/>
      <c r="AA107" s="38"/>
      <c r="AB107" s="38"/>
      <c r="AC107" s="38"/>
      <c r="AD107" s="38"/>
      <c r="AE107" s="38"/>
      <c r="AT107" s="16" t="s">
        <v>159</v>
      </c>
      <c r="AU107" s="16" t="s">
        <v>91</v>
      </c>
    </row>
    <row r="108" s="12" customFormat="1" ht="22.8" customHeight="1">
      <c r="A108" s="12"/>
      <c r="B108" s="202"/>
      <c r="C108" s="203"/>
      <c r="D108" s="204" t="s">
        <v>80</v>
      </c>
      <c r="E108" s="216" t="s">
        <v>838</v>
      </c>
      <c r="F108" s="216" t="s">
        <v>839</v>
      </c>
      <c r="G108" s="203"/>
      <c r="H108" s="203"/>
      <c r="I108" s="206"/>
      <c r="J108" s="217">
        <f>BK108</f>
        <v>0</v>
      </c>
      <c r="K108" s="203"/>
      <c r="L108" s="208"/>
      <c r="M108" s="209"/>
      <c r="N108" s="210"/>
      <c r="O108" s="210"/>
      <c r="P108" s="211">
        <f>SUM(P109:P116)</f>
        <v>0</v>
      </c>
      <c r="Q108" s="210"/>
      <c r="R108" s="211">
        <f>SUM(R109:R116)</f>
        <v>0.44370999999999999</v>
      </c>
      <c r="S108" s="210"/>
      <c r="T108" s="212">
        <f>SUM(T109:T116)</f>
        <v>1.3685000000000001</v>
      </c>
      <c r="U108" s="12"/>
      <c r="V108" s="12"/>
      <c r="W108" s="12"/>
      <c r="X108" s="12"/>
      <c r="Y108" s="12"/>
      <c r="Z108" s="12"/>
      <c r="AA108" s="12"/>
      <c r="AB108" s="12"/>
      <c r="AC108" s="12"/>
      <c r="AD108" s="12"/>
      <c r="AE108" s="12"/>
      <c r="AR108" s="213" t="s">
        <v>91</v>
      </c>
      <c r="AT108" s="214" t="s">
        <v>80</v>
      </c>
      <c r="AU108" s="214" t="s">
        <v>89</v>
      </c>
      <c r="AY108" s="213" t="s">
        <v>142</v>
      </c>
      <c r="BK108" s="215">
        <f>SUM(BK109:BK116)</f>
        <v>0</v>
      </c>
    </row>
    <row r="109" s="2" customFormat="1" ht="16.5" customHeight="1">
      <c r="A109" s="38"/>
      <c r="B109" s="39"/>
      <c r="C109" s="218" t="s">
        <v>216</v>
      </c>
      <c r="D109" s="218" t="s">
        <v>145</v>
      </c>
      <c r="E109" s="219" t="s">
        <v>840</v>
      </c>
      <c r="F109" s="220" t="s">
        <v>841</v>
      </c>
      <c r="G109" s="221" t="s">
        <v>148</v>
      </c>
      <c r="H109" s="222">
        <v>57.5</v>
      </c>
      <c r="I109" s="223"/>
      <c r="J109" s="224">
        <f>ROUND(I109*H109,2)</f>
        <v>0</v>
      </c>
      <c r="K109" s="220" t="s">
        <v>149</v>
      </c>
      <c r="L109" s="44"/>
      <c r="M109" s="225" t="s">
        <v>35</v>
      </c>
      <c r="N109" s="226" t="s">
        <v>52</v>
      </c>
      <c r="O109" s="84"/>
      <c r="P109" s="227">
        <f>O109*H109</f>
        <v>0</v>
      </c>
      <c r="Q109" s="227">
        <v>0</v>
      </c>
      <c r="R109" s="227">
        <f>Q109*H109</f>
        <v>0</v>
      </c>
      <c r="S109" s="227">
        <v>0.023800000000000002</v>
      </c>
      <c r="T109" s="228">
        <f>S109*H109</f>
        <v>1.3685000000000001</v>
      </c>
      <c r="U109" s="38"/>
      <c r="V109" s="38"/>
      <c r="W109" s="38"/>
      <c r="X109" s="38"/>
      <c r="Y109" s="38"/>
      <c r="Z109" s="38"/>
      <c r="AA109" s="38"/>
      <c r="AB109" s="38"/>
      <c r="AC109" s="38"/>
      <c r="AD109" s="38"/>
      <c r="AE109" s="38"/>
      <c r="AR109" s="229" t="s">
        <v>213</v>
      </c>
      <c r="AT109" s="229" t="s">
        <v>145</v>
      </c>
      <c r="AU109" s="229" t="s">
        <v>91</v>
      </c>
      <c r="AY109" s="16" t="s">
        <v>142</v>
      </c>
      <c r="BE109" s="230">
        <f>IF(N109="základní",J109,0)</f>
        <v>0</v>
      </c>
      <c r="BF109" s="230">
        <f>IF(N109="snížená",J109,0)</f>
        <v>0</v>
      </c>
      <c r="BG109" s="230">
        <f>IF(N109="zákl. přenesená",J109,0)</f>
        <v>0</v>
      </c>
      <c r="BH109" s="230">
        <f>IF(N109="sníž. přenesená",J109,0)</f>
        <v>0</v>
      </c>
      <c r="BI109" s="230">
        <f>IF(N109="nulová",J109,0)</f>
        <v>0</v>
      </c>
      <c r="BJ109" s="16" t="s">
        <v>89</v>
      </c>
      <c r="BK109" s="230">
        <f>ROUND(I109*H109,2)</f>
        <v>0</v>
      </c>
      <c r="BL109" s="16" t="s">
        <v>213</v>
      </c>
      <c r="BM109" s="229" t="s">
        <v>842</v>
      </c>
    </row>
    <row r="110" s="2" customFormat="1" ht="48" customHeight="1">
      <c r="A110" s="38"/>
      <c r="B110" s="39"/>
      <c r="C110" s="218" t="s">
        <v>222</v>
      </c>
      <c r="D110" s="218" t="s">
        <v>145</v>
      </c>
      <c r="E110" s="219" t="s">
        <v>843</v>
      </c>
      <c r="F110" s="220" t="s">
        <v>844</v>
      </c>
      <c r="G110" s="221" t="s">
        <v>194</v>
      </c>
      <c r="H110" s="222">
        <v>10</v>
      </c>
      <c r="I110" s="223"/>
      <c r="J110" s="224">
        <f>ROUND(I110*H110,2)</f>
        <v>0</v>
      </c>
      <c r="K110" s="220" t="s">
        <v>35</v>
      </c>
      <c r="L110" s="44"/>
      <c r="M110" s="225" t="s">
        <v>35</v>
      </c>
      <c r="N110" s="226" t="s">
        <v>52</v>
      </c>
      <c r="O110" s="84"/>
      <c r="P110" s="227">
        <f>O110*H110</f>
        <v>0</v>
      </c>
      <c r="Q110" s="227">
        <v>0.039300000000000002</v>
      </c>
      <c r="R110" s="227">
        <f>Q110*H110</f>
        <v>0.39300000000000002</v>
      </c>
      <c r="S110" s="227">
        <v>0</v>
      </c>
      <c r="T110" s="228">
        <f>S110*H110</f>
        <v>0</v>
      </c>
      <c r="U110" s="38"/>
      <c r="V110" s="38"/>
      <c r="W110" s="38"/>
      <c r="X110" s="38"/>
      <c r="Y110" s="38"/>
      <c r="Z110" s="38"/>
      <c r="AA110" s="38"/>
      <c r="AB110" s="38"/>
      <c r="AC110" s="38"/>
      <c r="AD110" s="38"/>
      <c r="AE110" s="38"/>
      <c r="AR110" s="229" t="s">
        <v>213</v>
      </c>
      <c r="AT110" s="229" t="s">
        <v>145</v>
      </c>
      <c r="AU110" s="229" t="s">
        <v>91</v>
      </c>
      <c r="AY110" s="16" t="s">
        <v>142</v>
      </c>
      <c r="BE110" s="230">
        <f>IF(N110="základní",J110,0)</f>
        <v>0</v>
      </c>
      <c r="BF110" s="230">
        <f>IF(N110="snížená",J110,0)</f>
        <v>0</v>
      </c>
      <c r="BG110" s="230">
        <f>IF(N110="zákl. přenesená",J110,0)</f>
        <v>0</v>
      </c>
      <c r="BH110" s="230">
        <f>IF(N110="sníž. přenesená",J110,0)</f>
        <v>0</v>
      </c>
      <c r="BI110" s="230">
        <f>IF(N110="nulová",J110,0)</f>
        <v>0</v>
      </c>
      <c r="BJ110" s="16" t="s">
        <v>89</v>
      </c>
      <c r="BK110" s="230">
        <f>ROUND(I110*H110,2)</f>
        <v>0</v>
      </c>
      <c r="BL110" s="16" t="s">
        <v>213</v>
      </c>
      <c r="BM110" s="229" t="s">
        <v>845</v>
      </c>
    </row>
    <row r="111" s="2" customFormat="1" ht="48" customHeight="1">
      <c r="A111" s="38"/>
      <c r="B111" s="39"/>
      <c r="C111" s="218" t="s">
        <v>228</v>
      </c>
      <c r="D111" s="218" t="s">
        <v>145</v>
      </c>
      <c r="E111" s="219" t="s">
        <v>846</v>
      </c>
      <c r="F111" s="220" t="s">
        <v>847</v>
      </c>
      <c r="G111" s="221" t="s">
        <v>194</v>
      </c>
      <c r="H111" s="222">
        <v>1</v>
      </c>
      <c r="I111" s="223"/>
      <c r="J111" s="224">
        <f>ROUND(I111*H111,2)</f>
        <v>0</v>
      </c>
      <c r="K111" s="220" t="s">
        <v>149</v>
      </c>
      <c r="L111" s="44"/>
      <c r="M111" s="225" t="s">
        <v>35</v>
      </c>
      <c r="N111" s="226" t="s">
        <v>52</v>
      </c>
      <c r="O111" s="84"/>
      <c r="P111" s="227">
        <f>O111*H111</f>
        <v>0</v>
      </c>
      <c r="Q111" s="227">
        <v>0.050709999999999998</v>
      </c>
      <c r="R111" s="227">
        <f>Q111*H111</f>
        <v>0.050709999999999998</v>
      </c>
      <c r="S111" s="227">
        <v>0</v>
      </c>
      <c r="T111" s="228">
        <f>S111*H111</f>
        <v>0</v>
      </c>
      <c r="U111" s="38"/>
      <c r="V111" s="38"/>
      <c r="W111" s="38"/>
      <c r="X111" s="38"/>
      <c r="Y111" s="38"/>
      <c r="Z111" s="38"/>
      <c r="AA111" s="38"/>
      <c r="AB111" s="38"/>
      <c r="AC111" s="38"/>
      <c r="AD111" s="38"/>
      <c r="AE111" s="38"/>
      <c r="AR111" s="229" t="s">
        <v>213</v>
      </c>
      <c r="AT111" s="229" t="s">
        <v>145</v>
      </c>
      <c r="AU111" s="229" t="s">
        <v>91</v>
      </c>
      <c r="AY111" s="16" t="s">
        <v>142</v>
      </c>
      <c r="BE111" s="230">
        <f>IF(N111="základní",J111,0)</f>
        <v>0</v>
      </c>
      <c r="BF111" s="230">
        <f>IF(N111="snížená",J111,0)</f>
        <v>0</v>
      </c>
      <c r="BG111" s="230">
        <f>IF(N111="zákl. přenesená",J111,0)</f>
        <v>0</v>
      </c>
      <c r="BH111" s="230">
        <f>IF(N111="sníž. přenesená",J111,0)</f>
        <v>0</v>
      </c>
      <c r="BI111" s="230">
        <f>IF(N111="nulová",J111,0)</f>
        <v>0</v>
      </c>
      <c r="BJ111" s="16" t="s">
        <v>89</v>
      </c>
      <c r="BK111" s="230">
        <f>ROUND(I111*H111,2)</f>
        <v>0</v>
      </c>
      <c r="BL111" s="16" t="s">
        <v>213</v>
      </c>
      <c r="BM111" s="229" t="s">
        <v>848</v>
      </c>
    </row>
    <row r="112" s="2" customFormat="1">
      <c r="A112" s="38"/>
      <c r="B112" s="39"/>
      <c r="C112" s="40"/>
      <c r="D112" s="233" t="s">
        <v>159</v>
      </c>
      <c r="E112" s="40"/>
      <c r="F112" s="243" t="s">
        <v>849</v>
      </c>
      <c r="G112" s="40"/>
      <c r="H112" s="40"/>
      <c r="I112" s="136"/>
      <c r="J112" s="40"/>
      <c r="K112" s="40"/>
      <c r="L112" s="44"/>
      <c r="M112" s="244"/>
      <c r="N112" s="245"/>
      <c r="O112" s="84"/>
      <c r="P112" s="84"/>
      <c r="Q112" s="84"/>
      <c r="R112" s="84"/>
      <c r="S112" s="84"/>
      <c r="T112" s="85"/>
      <c r="U112" s="38"/>
      <c r="V112" s="38"/>
      <c r="W112" s="38"/>
      <c r="X112" s="38"/>
      <c r="Y112" s="38"/>
      <c r="Z112" s="38"/>
      <c r="AA112" s="38"/>
      <c r="AB112" s="38"/>
      <c r="AC112" s="38"/>
      <c r="AD112" s="38"/>
      <c r="AE112" s="38"/>
      <c r="AT112" s="16" t="s">
        <v>159</v>
      </c>
      <c r="AU112" s="16" t="s">
        <v>91</v>
      </c>
    </row>
    <row r="113" s="2" customFormat="1" ht="36" customHeight="1">
      <c r="A113" s="38"/>
      <c r="B113" s="39"/>
      <c r="C113" s="218" t="s">
        <v>8</v>
      </c>
      <c r="D113" s="218" t="s">
        <v>145</v>
      </c>
      <c r="E113" s="219" t="s">
        <v>850</v>
      </c>
      <c r="F113" s="220" t="s">
        <v>851</v>
      </c>
      <c r="G113" s="221" t="s">
        <v>255</v>
      </c>
      <c r="H113" s="222">
        <v>1.4450000000000001</v>
      </c>
      <c r="I113" s="223"/>
      <c r="J113" s="224">
        <f>ROUND(I113*H113,2)</f>
        <v>0</v>
      </c>
      <c r="K113" s="220" t="s">
        <v>149</v>
      </c>
      <c r="L113" s="44"/>
      <c r="M113" s="225" t="s">
        <v>35</v>
      </c>
      <c r="N113" s="226" t="s">
        <v>52</v>
      </c>
      <c r="O113" s="84"/>
      <c r="P113" s="227">
        <f>O113*H113</f>
        <v>0</v>
      </c>
      <c r="Q113" s="227">
        <v>0</v>
      </c>
      <c r="R113" s="227">
        <f>Q113*H113</f>
        <v>0</v>
      </c>
      <c r="S113" s="227">
        <v>0</v>
      </c>
      <c r="T113" s="228">
        <f>S113*H113</f>
        <v>0</v>
      </c>
      <c r="U113" s="38"/>
      <c r="V113" s="38"/>
      <c r="W113" s="38"/>
      <c r="X113" s="38"/>
      <c r="Y113" s="38"/>
      <c r="Z113" s="38"/>
      <c r="AA113" s="38"/>
      <c r="AB113" s="38"/>
      <c r="AC113" s="38"/>
      <c r="AD113" s="38"/>
      <c r="AE113" s="38"/>
      <c r="AR113" s="229" t="s">
        <v>213</v>
      </c>
      <c r="AT113" s="229" t="s">
        <v>145</v>
      </c>
      <c r="AU113" s="229" t="s">
        <v>91</v>
      </c>
      <c r="AY113" s="16" t="s">
        <v>142</v>
      </c>
      <c r="BE113" s="230">
        <f>IF(N113="základní",J113,0)</f>
        <v>0</v>
      </c>
      <c r="BF113" s="230">
        <f>IF(N113="snížená",J113,0)</f>
        <v>0</v>
      </c>
      <c r="BG113" s="230">
        <f>IF(N113="zákl. přenesená",J113,0)</f>
        <v>0</v>
      </c>
      <c r="BH113" s="230">
        <f>IF(N113="sníž. přenesená",J113,0)</f>
        <v>0</v>
      </c>
      <c r="BI113" s="230">
        <f>IF(N113="nulová",J113,0)</f>
        <v>0</v>
      </c>
      <c r="BJ113" s="16" t="s">
        <v>89</v>
      </c>
      <c r="BK113" s="230">
        <f>ROUND(I113*H113,2)</f>
        <v>0</v>
      </c>
      <c r="BL113" s="16" t="s">
        <v>213</v>
      </c>
      <c r="BM113" s="229" t="s">
        <v>852</v>
      </c>
    </row>
    <row r="114" s="2" customFormat="1" ht="36" customHeight="1">
      <c r="A114" s="38"/>
      <c r="B114" s="39"/>
      <c r="C114" s="218" t="s">
        <v>213</v>
      </c>
      <c r="D114" s="218" t="s">
        <v>145</v>
      </c>
      <c r="E114" s="219" t="s">
        <v>853</v>
      </c>
      <c r="F114" s="220" t="s">
        <v>854</v>
      </c>
      <c r="G114" s="221" t="s">
        <v>255</v>
      </c>
      <c r="H114" s="222">
        <v>1.4450000000000001</v>
      </c>
      <c r="I114" s="223"/>
      <c r="J114" s="224">
        <f>ROUND(I114*H114,2)</f>
        <v>0</v>
      </c>
      <c r="K114" s="220" t="s">
        <v>149</v>
      </c>
      <c r="L114" s="44"/>
      <c r="M114" s="225" t="s">
        <v>35</v>
      </c>
      <c r="N114" s="226" t="s">
        <v>52</v>
      </c>
      <c r="O114" s="84"/>
      <c r="P114" s="227">
        <f>O114*H114</f>
        <v>0</v>
      </c>
      <c r="Q114" s="227">
        <v>0</v>
      </c>
      <c r="R114" s="227">
        <f>Q114*H114</f>
        <v>0</v>
      </c>
      <c r="S114" s="227">
        <v>0</v>
      </c>
      <c r="T114" s="228">
        <f>S114*H114</f>
        <v>0</v>
      </c>
      <c r="U114" s="38"/>
      <c r="V114" s="38"/>
      <c r="W114" s="38"/>
      <c r="X114" s="38"/>
      <c r="Y114" s="38"/>
      <c r="Z114" s="38"/>
      <c r="AA114" s="38"/>
      <c r="AB114" s="38"/>
      <c r="AC114" s="38"/>
      <c r="AD114" s="38"/>
      <c r="AE114" s="38"/>
      <c r="AR114" s="229" t="s">
        <v>213</v>
      </c>
      <c r="AT114" s="229" t="s">
        <v>145</v>
      </c>
      <c r="AU114" s="229" t="s">
        <v>91</v>
      </c>
      <c r="AY114" s="16" t="s">
        <v>142</v>
      </c>
      <c r="BE114" s="230">
        <f>IF(N114="základní",J114,0)</f>
        <v>0</v>
      </c>
      <c r="BF114" s="230">
        <f>IF(N114="snížená",J114,0)</f>
        <v>0</v>
      </c>
      <c r="BG114" s="230">
        <f>IF(N114="zákl. přenesená",J114,0)</f>
        <v>0</v>
      </c>
      <c r="BH114" s="230">
        <f>IF(N114="sníž. přenesená",J114,0)</f>
        <v>0</v>
      </c>
      <c r="BI114" s="230">
        <f>IF(N114="nulová",J114,0)</f>
        <v>0</v>
      </c>
      <c r="BJ114" s="16" t="s">
        <v>89</v>
      </c>
      <c r="BK114" s="230">
        <f>ROUND(I114*H114,2)</f>
        <v>0</v>
      </c>
      <c r="BL114" s="16" t="s">
        <v>213</v>
      </c>
      <c r="BM114" s="229" t="s">
        <v>855</v>
      </c>
    </row>
    <row r="115" s="2" customFormat="1" ht="36" customHeight="1">
      <c r="A115" s="38"/>
      <c r="B115" s="39"/>
      <c r="C115" s="218" t="s">
        <v>240</v>
      </c>
      <c r="D115" s="218" t="s">
        <v>145</v>
      </c>
      <c r="E115" s="219" t="s">
        <v>856</v>
      </c>
      <c r="F115" s="220" t="s">
        <v>857</v>
      </c>
      <c r="G115" s="221" t="s">
        <v>255</v>
      </c>
      <c r="H115" s="222">
        <v>0.44400000000000001</v>
      </c>
      <c r="I115" s="223"/>
      <c r="J115" s="224">
        <f>ROUND(I115*H115,2)</f>
        <v>0</v>
      </c>
      <c r="K115" s="220" t="s">
        <v>149</v>
      </c>
      <c r="L115" s="44"/>
      <c r="M115" s="225" t="s">
        <v>35</v>
      </c>
      <c r="N115" s="226" t="s">
        <v>52</v>
      </c>
      <c r="O115" s="84"/>
      <c r="P115" s="227">
        <f>O115*H115</f>
        <v>0</v>
      </c>
      <c r="Q115" s="227">
        <v>0</v>
      </c>
      <c r="R115" s="227">
        <f>Q115*H115</f>
        <v>0</v>
      </c>
      <c r="S115" s="227">
        <v>0</v>
      </c>
      <c r="T115" s="228">
        <f>S115*H115</f>
        <v>0</v>
      </c>
      <c r="U115" s="38"/>
      <c r="V115" s="38"/>
      <c r="W115" s="38"/>
      <c r="X115" s="38"/>
      <c r="Y115" s="38"/>
      <c r="Z115" s="38"/>
      <c r="AA115" s="38"/>
      <c r="AB115" s="38"/>
      <c r="AC115" s="38"/>
      <c r="AD115" s="38"/>
      <c r="AE115" s="38"/>
      <c r="AR115" s="229" t="s">
        <v>213</v>
      </c>
      <c r="AT115" s="229" t="s">
        <v>145</v>
      </c>
      <c r="AU115" s="229" t="s">
        <v>91</v>
      </c>
      <c r="AY115" s="16" t="s">
        <v>142</v>
      </c>
      <c r="BE115" s="230">
        <f>IF(N115="základní",J115,0)</f>
        <v>0</v>
      </c>
      <c r="BF115" s="230">
        <f>IF(N115="snížená",J115,0)</f>
        <v>0</v>
      </c>
      <c r="BG115" s="230">
        <f>IF(N115="zákl. přenesená",J115,0)</f>
        <v>0</v>
      </c>
      <c r="BH115" s="230">
        <f>IF(N115="sníž. přenesená",J115,0)</f>
        <v>0</v>
      </c>
      <c r="BI115" s="230">
        <f>IF(N115="nulová",J115,0)</f>
        <v>0</v>
      </c>
      <c r="BJ115" s="16" t="s">
        <v>89</v>
      </c>
      <c r="BK115" s="230">
        <f>ROUND(I115*H115,2)</f>
        <v>0</v>
      </c>
      <c r="BL115" s="16" t="s">
        <v>213</v>
      </c>
      <c r="BM115" s="229" t="s">
        <v>858</v>
      </c>
    </row>
    <row r="116" s="2" customFormat="1">
      <c r="A116" s="38"/>
      <c r="B116" s="39"/>
      <c r="C116" s="40"/>
      <c r="D116" s="233" t="s">
        <v>159</v>
      </c>
      <c r="E116" s="40"/>
      <c r="F116" s="243" t="s">
        <v>859</v>
      </c>
      <c r="G116" s="40"/>
      <c r="H116" s="40"/>
      <c r="I116" s="136"/>
      <c r="J116" s="40"/>
      <c r="K116" s="40"/>
      <c r="L116" s="44"/>
      <c r="M116" s="244"/>
      <c r="N116" s="245"/>
      <c r="O116" s="84"/>
      <c r="P116" s="84"/>
      <c r="Q116" s="84"/>
      <c r="R116" s="84"/>
      <c r="S116" s="84"/>
      <c r="T116" s="85"/>
      <c r="U116" s="38"/>
      <c r="V116" s="38"/>
      <c r="W116" s="38"/>
      <c r="X116" s="38"/>
      <c r="Y116" s="38"/>
      <c r="Z116" s="38"/>
      <c r="AA116" s="38"/>
      <c r="AB116" s="38"/>
      <c r="AC116" s="38"/>
      <c r="AD116" s="38"/>
      <c r="AE116" s="38"/>
      <c r="AT116" s="16" t="s">
        <v>159</v>
      </c>
      <c r="AU116" s="16" t="s">
        <v>91</v>
      </c>
    </row>
    <row r="117" s="12" customFormat="1" ht="22.8" customHeight="1">
      <c r="A117" s="12"/>
      <c r="B117" s="202"/>
      <c r="C117" s="203"/>
      <c r="D117" s="204" t="s">
        <v>80</v>
      </c>
      <c r="E117" s="216" t="s">
        <v>545</v>
      </c>
      <c r="F117" s="216" t="s">
        <v>860</v>
      </c>
      <c r="G117" s="203"/>
      <c r="H117" s="203"/>
      <c r="I117" s="206"/>
      <c r="J117" s="217">
        <f>BK117</f>
        <v>0</v>
      </c>
      <c r="K117" s="203"/>
      <c r="L117" s="208"/>
      <c r="M117" s="209"/>
      <c r="N117" s="210"/>
      <c r="O117" s="210"/>
      <c r="P117" s="211">
        <f>SUM(P118:P120)</f>
        <v>0</v>
      </c>
      <c r="Q117" s="210"/>
      <c r="R117" s="211">
        <f>SUM(R118:R120)</f>
        <v>0.067199999999999996</v>
      </c>
      <c r="S117" s="210"/>
      <c r="T117" s="212">
        <f>SUM(T118:T120)</f>
        <v>0</v>
      </c>
      <c r="U117" s="12"/>
      <c r="V117" s="12"/>
      <c r="W117" s="12"/>
      <c r="X117" s="12"/>
      <c r="Y117" s="12"/>
      <c r="Z117" s="12"/>
      <c r="AA117" s="12"/>
      <c r="AB117" s="12"/>
      <c r="AC117" s="12"/>
      <c r="AD117" s="12"/>
      <c r="AE117" s="12"/>
      <c r="AR117" s="213" t="s">
        <v>91</v>
      </c>
      <c r="AT117" s="214" t="s">
        <v>80</v>
      </c>
      <c r="AU117" s="214" t="s">
        <v>89</v>
      </c>
      <c r="AY117" s="213" t="s">
        <v>142</v>
      </c>
      <c r="BK117" s="215">
        <f>SUM(BK118:BK120)</f>
        <v>0</v>
      </c>
    </row>
    <row r="118" s="2" customFormat="1" ht="24" customHeight="1">
      <c r="A118" s="38"/>
      <c r="B118" s="39"/>
      <c r="C118" s="218" t="s">
        <v>245</v>
      </c>
      <c r="D118" s="218" t="s">
        <v>145</v>
      </c>
      <c r="E118" s="219" t="s">
        <v>861</v>
      </c>
      <c r="F118" s="220" t="s">
        <v>862</v>
      </c>
      <c r="G118" s="221" t="s">
        <v>172</v>
      </c>
      <c r="H118" s="222">
        <v>60</v>
      </c>
      <c r="I118" s="223"/>
      <c r="J118" s="224">
        <f>ROUND(I118*H118,2)</f>
        <v>0</v>
      </c>
      <c r="K118" s="220" t="s">
        <v>35</v>
      </c>
      <c r="L118" s="44"/>
      <c r="M118" s="225" t="s">
        <v>35</v>
      </c>
      <c r="N118" s="226" t="s">
        <v>52</v>
      </c>
      <c r="O118" s="84"/>
      <c r="P118" s="227">
        <f>O118*H118</f>
        <v>0</v>
      </c>
      <c r="Q118" s="227">
        <v>0.001</v>
      </c>
      <c r="R118" s="227">
        <f>Q118*H118</f>
        <v>0.059999999999999998</v>
      </c>
      <c r="S118" s="227">
        <v>0</v>
      </c>
      <c r="T118" s="228">
        <f>S118*H118</f>
        <v>0</v>
      </c>
      <c r="U118" s="38"/>
      <c r="V118" s="38"/>
      <c r="W118" s="38"/>
      <c r="X118" s="38"/>
      <c r="Y118" s="38"/>
      <c r="Z118" s="38"/>
      <c r="AA118" s="38"/>
      <c r="AB118" s="38"/>
      <c r="AC118" s="38"/>
      <c r="AD118" s="38"/>
      <c r="AE118" s="38"/>
      <c r="AR118" s="229" t="s">
        <v>213</v>
      </c>
      <c r="AT118" s="229" t="s">
        <v>145</v>
      </c>
      <c r="AU118" s="229" t="s">
        <v>91</v>
      </c>
      <c r="AY118" s="16" t="s">
        <v>142</v>
      </c>
      <c r="BE118" s="230">
        <f>IF(N118="základní",J118,0)</f>
        <v>0</v>
      </c>
      <c r="BF118" s="230">
        <f>IF(N118="snížená",J118,0)</f>
        <v>0</v>
      </c>
      <c r="BG118" s="230">
        <f>IF(N118="zákl. přenesená",J118,0)</f>
        <v>0</v>
      </c>
      <c r="BH118" s="230">
        <f>IF(N118="sníž. přenesená",J118,0)</f>
        <v>0</v>
      </c>
      <c r="BI118" s="230">
        <f>IF(N118="nulová",J118,0)</f>
        <v>0</v>
      </c>
      <c r="BJ118" s="16" t="s">
        <v>89</v>
      </c>
      <c r="BK118" s="230">
        <f>ROUND(I118*H118,2)</f>
        <v>0</v>
      </c>
      <c r="BL118" s="16" t="s">
        <v>213</v>
      </c>
      <c r="BM118" s="229" t="s">
        <v>863</v>
      </c>
    </row>
    <row r="119" s="2" customFormat="1" ht="24" customHeight="1">
      <c r="A119" s="38"/>
      <c r="B119" s="39"/>
      <c r="C119" s="218" t="s">
        <v>252</v>
      </c>
      <c r="D119" s="218" t="s">
        <v>145</v>
      </c>
      <c r="E119" s="219" t="s">
        <v>864</v>
      </c>
      <c r="F119" s="220" t="s">
        <v>865</v>
      </c>
      <c r="G119" s="221" t="s">
        <v>571</v>
      </c>
      <c r="H119" s="222">
        <v>10</v>
      </c>
      <c r="I119" s="223"/>
      <c r="J119" s="224">
        <f>ROUND(I119*H119,2)</f>
        <v>0</v>
      </c>
      <c r="K119" s="220" t="s">
        <v>35</v>
      </c>
      <c r="L119" s="44"/>
      <c r="M119" s="225" t="s">
        <v>35</v>
      </c>
      <c r="N119" s="226" t="s">
        <v>52</v>
      </c>
      <c r="O119" s="84"/>
      <c r="P119" s="227">
        <f>O119*H119</f>
        <v>0</v>
      </c>
      <c r="Q119" s="227">
        <v>0</v>
      </c>
      <c r="R119" s="227">
        <f>Q119*H119</f>
        <v>0</v>
      </c>
      <c r="S119" s="227">
        <v>0</v>
      </c>
      <c r="T119" s="228">
        <f>S119*H119</f>
        <v>0</v>
      </c>
      <c r="U119" s="38"/>
      <c r="V119" s="38"/>
      <c r="W119" s="38"/>
      <c r="X119" s="38"/>
      <c r="Y119" s="38"/>
      <c r="Z119" s="38"/>
      <c r="AA119" s="38"/>
      <c r="AB119" s="38"/>
      <c r="AC119" s="38"/>
      <c r="AD119" s="38"/>
      <c r="AE119" s="38"/>
      <c r="AR119" s="229" t="s">
        <v>213</v>
      </c>
      <c r="AT119" s="229" t="s">
        <v>145</v>
      </c>
      <c r="AU119" s="229" t="s">
        <v>91</v>
      </c>
      <c r="AY119" s="16" t="s">
        <v>142</v>
      </c>
      <c r="BE119" s="230">
        <f>IF(N119="základní",J119,0)</f>
        <v>0</v>
      </c>
      <c r="BF119" s="230">
        <f>IF(N119="snížená",J119,0)</f>
        <v>0</v>
      </c>
      <c r="BG119" s="230">
        <f>IF(N119="zákl. přenesená",J119,0)</f>
        <v>0</v>
      </c>
      <c r="BH119" s="230">
        <f>IF(N119="sníž. přenesená",J119,0)</f>
        <v>0</v>
      </c>
      <c r="BI119" s="230">
        <f>IF(N119="nulová",J119,0)</f>
        <v>0</v>
      </c>
      <c r="BJ119" s="16" t="s">
        <v>89</v>
      </c>
      <c r="BK119" s="230">
        <f>ROUND(I119*H119,2)</f>
        <v>0</v>
      </c>
      <c r="BL119" s="16" t="s">
        <v>213</v>
      </c>
      <c r="BM119" s="229" t="s">
        <v>866</v>
      </c>
    </row>
    <row r="120" s="2" customFormat="1" ht="16.5" customHeight="1">
      <c r="A120" s="38"/>
      <c r="B120" s="39"/>
      <c r="C120" s="218" t="s">
        <v>258</v>
      </c>
      <c r="D120" s="218" t="s">
        <v>145</v>
      </c>
      <c r="E120" s="219" t="s">
        <v>867</v>
      </c>
      <c r="F120" s="220" t="s">
        <v>868</v>
      </c>
      <c r="G120" s="221" t="s">
        <v>571</v>
      </c>
      <c r="H120" s="222">
        <v>72</v>
      </c>
      <c r="I120" s="223"/>
      <c r="J120" s="224">
        <f>ROUND(I120*H120,2)</f>
        <v>0</v>
      </c>
      <c r="K120" s="220" t="s">
        <v>35</v>
      </c>
      <c r="L120" s="44"/>
      <c r="M120" s="260" t="s">
        <v>35</v>
      </c>
      <c r="N120" s="261" t="s">
        <v>52</v>
      </c>
      <c r="O120" s="262"/>
      <c r="P120" s="263">
        <f>O120*H120</f>
        <v>0</v>
      </c>
      <c r="Q120" s="263">
        <v>0.00010000000000000001</v>
      </c>
      <c r="R120" s="263">
        <f>Q120*H120</f>
        <v>0.0072000000000000007</v>
      </c>
      <c r="S120" s="263">
        <v>0</v>
      </c>
      <c r="T120" s="264">
        <f>S120*H120</f>
        <v>0</v>
      </c>
      <c r="U120" s="38"/>
      <c r="V120" s="38"/>
      <c r="W120" s="38"/>
      <c r="X120" s="38"/>
      <c r="Y120" s="38"/>
      <c r="Z120" s="38"/>
      <c r="AA120" s="38"/>
      <c r="AB120" s="38"/>
      <c r="AC120" s="38"/>
      <c r="AD120" s="38"/>
      <c r="AE120" s="38"/>
      <c r="AR120" s="229" t="s">
        <v>213</v>
      </c>
      <c r="AT120" s="229" t="s">
        <v>145</v>
      </c>
      <c r="AU120" s="229" t="s">
        <v>91</v>
      </c>
      <c r="AY120" s="16" t="s">
        <v>142</v>
      </c>
      <c r="BE120" s="230">
        <f>IF(N120="základní",J120,0)</f>
        <v>0</v>
      </c>
      <c r="BF120" s="230">
        <f>IF(N120="snížená",J120,0)</f>
        <v>0</v>
      </c>
      <c r="BG120" s="230">
        <f>IF(N120="zákl. přenesená",J120,0)</f>
        <v>0</v>
      </c>
      <c r="BH120" s="230">
        <f>IF(N120="sníž. přenesená",J120,0)</f>
        <v>0</v>
      </c>
      <c r="BI120" s="230">
        <f>IF(N120="nulová",J120,0)</f>
        <v>0</v>
      </c>
      <c r="BJ120" s="16" t="s">
        <v>89</v>
      </c>
      <c r="BK120" s="230">
        <f>ROUND(I120*H120,2)</f>
        <v>0</v>
      </c>
      <c r="BL120" s="16" t="s">
        <v>213</v>
      </c>
      <c r="BM120" s="229" t="s">
        <v>869</v>
      </c>
    </row>
    <row r="121" s="2" customFormat="1" ht="6.96" customHeight="1">
      <c r="A121" s="38"/>
      <c r="B121" s="59"/>
      <c r="C121" s="60"/>
      <c r="D121" s="60"/>
      <c r="E121" s="60"/>
      <c r="F121" s="60"/>
      <c r="G121" s="60"/>
      <c r="H121" s="60"/>
      <c r="I121" s="166"/>
      <c r="J121" s="60"/>
      <c r="K121" s="60"/>
      <c r="L121" s="44"/>
      <c r="M121" s="38"/>
      <c r="O121" s="38"/>
      <c r="P121" s="38"/>
      <c r="Q121" s="38"/>
      <c r="R121" s="38"/>
      <c r="S121" s="38"/>
      <c r="T121" s="38"/>
      <c r="U121" s="38"/>
      <c r="V121" s="38"/>
      <c r="W121" s="38"/>
      <c r="X121" s="38"/>
      <c r="Y121" s="38"/>
      <c r="Z121" s="38"/>
      <c r="AA121" s="38"/>
      <c r="AB121" s="38"/>
      <c r="AC121" s="38"/>
      <c r="AD121" s="38"/>
      <c r="AE121" s="38"/>
    </row>
  </sheetData>
  <sheetProtection sheet="1" autoFilter="0" formatColumns="0" formatRows="0" objects="1" scenarios="1" spinCount="100000" saltValue="FkOkSEswcS9CLoT/hQO1S1ULUAc9YlmQhpokjp0mFQzMsOWRJljLCQP9iU7XLLe10OjvJdPFXfCBkpvo4XP9lw==" hashValue="upGSpm1P6P9yx1NVbDKNV4R4NFsg32U4xvSDkH7cle0YQi+ka8QHvsDH6phIcGDqVyel+/ZbWYUhqPi2CT3kdA==" algorithmName="SHA-512" password="CC35"/>
  <autoFilter ref="C86:K120"/>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28"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28"/>
      <c r="L2" s="1"/>
      <c r="M2" s="1"/>
      <c r="N2" s="1"/>
      <c r="O2" s="1"/>
      <c r="P2" s="1"/>
      <c r="Q2" s="1"/>
      <c r="R2" s="1"/>
      <c r="S2" s="1"/>
      <c r="T2" s="1"/>
      <c r="U2" s="1"/>
      <c r="V2" s="1"/>
      <c r="AT2" s="16" t="s">
        <v>100</v>
      </c>
    </row>
    <row r="3" s="1" customFormat="1" ht="6.96" customHeight="1">
      <c r="B3" s="129"/>
      <c r="C3" s="130"/>
      <c r="D3" s="130"/>
      <c r="E3" s="130"/>
      <c r="F3" s="130"/>
      <c r="G3" s="130"/>
      <c r="H3" s="130"/>
      <c r="I3" s="131"/>
      <c r="J3" s="130"/>
      <c r="K3" s="130"/>
      <c r="L3" s="19"/>
      <c r="AT3" s="16" t="s">
        <v>91</v>
      </c>
    </row>
    <row r="4" s="1" customFormat="1" ht="24.96" customHeight="1">
      <c r="B4" s="19"/>
      <c r="D4" s="132" t="s">
        <v>101</v>
      </c>
      <c r="I4" s="128"/>
      <c r="L4" s="19"/>
      <c r="M4" s="133" t="s">
        <v>10</v>
      </c>
      <c r="AT4" s="16" t="s">
        <v>4</v>
      </c>
    </row>
    <row r="5" s="1" customFormat="1" ht="6.96" customHeight="1">
      <c r="B5" s="19"/>
      <c r="I5" s="128"/>
      <c r="L5" s="19"/>
    </row>
    <row r="6" s="1" customFormat="1" ht="12" customHeight="1">
      <c r="B6" s="19"/>
      <c r="D6" s="134" t="s">
        <v>16</v>
      </c>
      <c r="I6" s="128"/>
      <c r="L6" s="19"/>
    </row>
    <row r="7" s="1" customFormat="1" ht="25.5" customHeight="1">
      <c r="B7" s="19"/>
      <c r="E7" s="135" t="str">
        <f>'Rekapitulace stavby'!K6</f>
        <v>Rekonstrukce školní jídelny ZŠ Za Chlumem, Sídliště Za Chlumem 824, Bílina</v>
      </c>
      <c r="F7" s="134"/>
      <c r="G7" s="134"/>
      <c r="H7" s="134"/>
      <c r="I7" s="128"/>
      <c r="L7" s="19"/>
    </row>
    <row r="8" s="2" customFormat="1" ht="12" customHeight="1">
      <c r="A8" s="38"/>
      <c r="B8" s="44"/>
      <c r="C8" s="38"/>
      <c r="D8" s="134" t="s">
        <v>102</v>
      </c>
      <c r="E8" s="38"/>
      <c r="F8" s="38"/>
      <c r="G8" s="38"/>
      <c r="H8" s="38"/>
      <c r="I8" s="136"/>
      <c r="J8" s="38"/>
      <c r="K8" s="38"/>
      <c r="L8" s="137"/>
      <c r="S8" s="38"/>
      <c r="T8" s="38"/>
      <c r="U8" s="38"/>
      <c r="V8" s="38"/>
      <c r="W8" s="38"/>
      <c r="X8" s="38"/>
      <c r="Y8" s="38"/>
      <c r="Z8" s="38"/>
      <c r="AA8" s="38"/>
      <c r="AB8" s="38"/>
      <c r="AC8" s="38"/>
      <c r="AD8" s="38"/>
      <c r="AE8" s="38"/>
    </row>
    <row r="9" s="2" customFormat="1" ht="16.5" customHeight="1">
      <c r="A9" s="38"/>
      <c r="B9" s="44"/>
      <c r="C9" s="38"/>
      <c r="D9" s="38"/>
      <c r="E9" s="138" t="s">
        <v>870</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35</v>
      </c>
      <c r="G11" s="38"/>
      <c r="H11" s="38"/>
      <c r="I11" s="140" t="s">
        <v>20</v>
      </c>
      <c r="J11" s="139" t="s">
        <v>35</v>
      </c>
      <c r="K11" s="38"/>
      <c r="L11" s="137"/>
      <c r="S11" s="38"/>
      <c r="T11" s="38"/>
      <c r="U11" s="38"/>
      <c r="V11" s="38"/>
      <c r="W11" s="38"/>
      <c r="X11" s="38"/>
      <c r="Y11" s="38"/>
      <c r="Z11" s="38"/>
      <c r="AA11" s="38"/>
      <c r="AB11" s="38"/>
      <c r="AC11" s="38"/>
      <c r="AD11" s="38"/>
      <c r="AE11" s="38"/>
    </row>
    <row r="12" s="2" customFormat="1" ht="12" customHeight="1">
      <c r="A12" s="38"/>
      <c r="B12" s="44"/>
      <c r="C12" s="38"/>
      <c r="D12" s="134" t="s">
        <v>22</v>
      </c>
      <c r="E12" s="38"/>
      <c r="F12" s="139" t="s">
        <v>23</v>
      </c>
      <c r="G12" s="38"/>
      <c r="H12" s="38"/>
      <c r="I12" s="140" t="s">
        <v>24</v>
      </c>
      <c r="J12" s="141" t="str">
        <f>'Rekapitulace stavby'!AN8</f>
        <v>19. 9. 2019</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30</v>
      </c>
      <c r="E14" s="38"/>
      <c r="F14" s="38"/>
      <c r="G14" s="38"/>
      <c r="H14" s="38"/>
      <c r="I14" s="140" t="s">
        <v>31</v>
      </c>
      <c r="J14" s="139" t="str">
        <f>IF('Rekapitulace stavby'!AN10="","",'Rekapitulace stavby'!AN10)</f>
        <v>00266230</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tr">
        <f>IF('Rekapitulace stavby'!E11="","",'Rekapitulace stavby'!E11)</f>
        <v>Město Bílina, Břežánská 50/4, Bílina</v>
      </c>
      <c r="F15" s="38"/>
      <c r="G15" s="38"/>
      <c r="H15" s="38"/>
      <c r="I15" s="140" t="s">
        <v>34</v>
      </c>
      <c r="J15" s="139" t="str">
        <f>IF('Rekapitulace stavby'!AN11="","",'Rekapitulace stavby'!AN11)</f>
        <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36</v>
      </c>
      <c r="E17" s="38"/>
      <c r="F17" s="38"/>
      <c r="G17" s="38"/>
      <c r="H17" s="38"/>
      <c r="I17" s="140" t="s">
        <v>31</v>
      </c>
      <c r="J17" s="32"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2" t="str">
        <f>'Rekapitulace stavby'!E14</f>
        <v>Vyplň údaj</v>
      </c>
      <c r="F18" s="139"/>
      <c r="G18" s="139"/>
      <c r="H18" s="139"/>
      <c r="I18" s="140" t="s">
        <v>34</v>
      </c>
      <c r="J18" s="32"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38</v>
      </c>
      <c r="E20" s="38"/>
      <c r="F20" s="38"/>
      <c r="G20" s="38"/>
      <c r="H20" s="38"/>
      <c r="I20" s="140" t="s">
        <v>31</v>
      </c>
      <c r="J20" s="139" t="str">
        <f>IF('Rekapitulace stavby'!AN16="","",'Rekapitulace stavby'!AN16)</f>
        <v>25423126</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tr">
        <f>IF('Rekapitulace stavby'!E17="","",'Rekapitulace stavby'!E17)</f>
        <v>PS projekty s.r.o., 14.října 291/4, Teplice</v>
      </c>
      <c r="F21" s="38"/>
      <c r="G21" s="38"/>
      <c r="H21" s="38"/>
      <c r="I21" s="140" t="s">
        <v>34</v>
      </c>
      <c r="J21" s="139" t="str">
        <f>IF('Rekapitulace stavby'!AN17="","",'Rekapitulace stavby'!AN17)</f>
        <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42</v>
      </c>
      <c r="E23" s="38"/>
      <c r="F23" s="38"/>
      <c r="G23" s="38"/>
      <c r="H23" s="38"/>
      <c r="I23" s="140" t="s">
        <v>31</v>
      </c>
      <c r="J23" s="139" t="str">
        <f>IF('Rekapitulace stavby'!AN19="","",'Rekapitulace stavby'!AN19)</f>
        <v>65639081</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tr">
        <f>IF('Rekapitulace stavby'!E20="","",'Rekapitulace stavby'!E20)</f>
        <v>Zbyněk Jarolím-STAVINVEST, J.Hory 1639/17, Teplice</v>
      </c>
      <c r="F24" s="38"/>
      <c r="G24" s="38"/>
      <c r="H24" s="38"/>
      <c r="I24" s="140" t="s">
        <v>34</v>
      </c>
      <c r="J24" s="139" t="str">
        <f>IF('Rekapitulace stavby'!AN20="","",'Rekapitulace stavby'!AN20)</f>
        <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45</v>
      </c>
      <c r="E26" s="38"/>
      <c r="F26" s="38"/>
      <c r="G26" s="38"/>
      <c r="H26" s="38"/>
      <c r="I26" s="136"/>
      <c r="J26" s="38"/>
      <c r="K26" s="38"/>
      <c r="L26" s="137"/>
      <c r="S26" s="38"/>
      <c r="T26" s="38"/>
      <c r="U26" s="38"/>
      <c r="V26" s="38"/>
      <c r="W26" s="38"/>
      <c r="X26" s="38"/>
      <c r="Y26" s="38"/>
      <c r="Z26" s="38"/>
      <c r="AA26" s="38"/>
      <c r="AB26" s="38"/>
      <c r="AC26" s="38"/>
      <c r="AD26" s="38"/>
      <c r="AE26" s="38"/>
    </row>
    <row r="27" s="8" customFormat="1" ht="16.5" customHeight="1">
      <c r="A27" s="142"/>
      <c r="B27" s="143"/>
      <c r="C27" s="142"/>
      <c r="D27" s="142"/>
      <c r="E27" s="144" t="s">
        <v>35</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47</v>
      </c>
      <c r="E30" s="38"/>
      <c r="F30" s="38"/>
      <c r="G30" s="38"/>
      <c r="H30" s="38"/>
      <c r="I30" s="136"/>
      <c r="J30" s="150">
        <f>ROUND(J82,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49</v>
      </c>
      <c r="G32" s="38"/>
      <c r="H32" s="38"/>
      <c r="I32" s="152" t="s">
        <v>48</v>
      </c>
      <c r="J32" s="151" t="s">
        <v>50</v>
      </c>
      <c r="K32" s="38"/>
      <c r="L32" s="137"/>
      <c r="S32" s="38"/>
      <c r="T32" s="38"/>
      <c r="U32" s="38"/>
      <c r="V32" s="38"/>
      <c r="W32" s="38"/>
      <c r="X32" s="38"/>
      <c r="Y32" s="38"/>
      <c r="Z32" s="38"/>
      <c r="AA32" s="38"/>
      <c r="AB32" s="38"/>
      <c r="AC32" s="38"/>
      <c r="AD32" s="38"/>
      <c r="AE32" s="38"/>
    </row>
    <row r="33" s="2" customFormat="1" ht="14.4" customHeight="1">
      <c r="A33" s="38"/>
      <c r="B33" s="44"/>
      <c r="C33" s="38"/>
      <c r="D33" s="153" t="s">
        <v>51</v>
      </c>
      <c r="E33" s="134" t="s">
        <v>52</v>
      </c>
      <c r="F33" s="154">
        <f>ROUND((SUM(BE82:BE89)),  2)</f>
        <v>0</v>
      </c>
      <c r="G33" s="38"/>
      <c r="H33" s="38"/>
      <c r="I33" s="155">
        <v>0.20999999999999999</v>
      </c>
      <c r="J33" s="154">
        <f>ROUND(((SUM(BE82:BE89))*I33),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53</v>
      </c>
      <c r="F34" s="154">
        <f>ROUND((SUM(BF82:BF89)),  2)</f>
        <v>0</v>
      </c>
      <c r="G34" s="38"/>
      <c r="H34" s="38"/>
      <c r="I34" s="155">
        <v>0.14999999999999999</v>
      </c>
      <c r="J34" s="154">
        <f>ROUND(((SUM(BF82:BF89))*I34),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54</v>
      </c>
      <c r="F35" s="154">
        <f>ROUND((SUM(BG82:BG89)),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55</v>
      </c>
      <c r="F36" s="154">
        <f>ROUND((SUM(BH82:BH89)),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56</v>
      </c>
      <c r="F37" s="154">
        <f>ROUND((SUM(BI82:BI89)),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57</v>
      </c>
      <c r="E39" s="158"/>
      <c r="F39" s="158"/>
      <c r="G39" s="159" t="s">
        <v>58</v>
      </c>
      <c r="H39" s="160" t="s">
        <v>59</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2" t="s">
        <v>104</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1"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25.5" customHeight="1">
      <c r="A48" s="38"/>
      <c r="B48" s="39"/>
      <c r="C48" s="40"/>
      <c r="D48" s="40"/>
      <c r="E48" s="170" t="str">
        <f>E7</f>
        <v>Rekonstrukce školní jídelny ZŠ Za Chlumem, Sídliště Za Chlumem 824, Bílina</v>
      </c>
      <c r="F48" s="31"/>
      <c r="G48" s="31"/>
      <c r="H48" s="31"/>
      <c r="I48" s="136"/>
      <c r="J48" s="40"/>
      <c r="K48" s="40"/>
      <c r="L48" s="137"/>
      <c r="S48" s="38"/>
      <c r="T48" s="38"/>
      <c r="U48" s="38"/>
      <c r="V48" s="38"/>
      <c r="W48" s="38"/>
      <c r="X48" s="38"/>
      <c r="Y48" s="38"/>
      <c r="Z48" s="38"/>
      <c r="AA48" s="38"/>
      <c r="AB48" s="38"/>
      <c r="AC48" s="38"/>
      <c r="AD48" s="38"/>
      <c r="AE48" s="38"/>
    </row>
    <row r="49" s="2" customFormat="1" ht="12" customHeight="1">
      <c r="A49" s="38"/>
      <c r="B49" s="39"/>
      <c r="C49" s="31" t="s">
        <v>102</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6.5" customHeight="1">
      <c r="A50" s="38"/>
      <c r="B50" s="39"/>
      <c r="C50" s="40"/>
      <c r="D50" s="40"/>
      <c r="E50" s="69" t="str">
        <f>E9</f>
        <v>VON - Vedlejší a ostatní náklady</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1" t="s">
        <v>22</v>
      </c>
      <c r="D52" s="40"/>
      <c r="E52" s="40"/>
      <c r="F52" s="26" t="str">
        <f>F12</f>
        <v>Bílina</v>
      </c>
      <c r="G52" s="40"/>
      <c r="H52" s="40"/>
      <c r="I52" s="140" t="s">
        <v>24</v>
      </c>
      <c r="J52" s="72" t="str">
        <f>IF(J12="","",J12)</f>
        <v>19. 9. 2019</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43.05" customHeight="1">
      <c r="A54" s="38"/>
      <c r="B54" s="39"/>
      <c r="C54" s="31" t="s">
        <v>30</v>
      </c>
      <c r="D54" s="40"/>
      <c r="E54" s="40"/>
      <c r="F54" s="26" t="str">
        <f>E15</f>
        <v>Město Bílina, Břežánská 50/4, Bílina</v>
      </c>
      <c r="G54" s="40"/>
      <c r="H54" s="40"/>
      <c r="I54" s="140" t="s">
        <v>38</v>
      </c>
      <c r="J54" s="36" t="str">
        <f>E21</f>
        <v>PS projekty s.r.o., 14.října 291/4, Teplice</v>
      </c>
      <c r="K54" s="40"/>
      <c r="L54" s="137"/>
      <c r="S54" s="38"/>
      <c r="T54" s="38"/>
      <c r="U54" s="38"/>
      <c r="V54" s="38"/>
      <c r="W54" s="38"/>
      <c r="X54" s="38"/>
      <c r="Y54" s="38"/>
      <c r="Z54" s="38"/>
      <c r="AA54" s="38"/>
      <c r="AB54" s="38"/>
      <c r="AC54" s="38"/>
      <c r="AD54" s="38"/>
      <c r="AE54" s="38"/>
    </row>
    <row r="55" s="2" customFormat="1" ht="58.2" customHeight="1">
      <c r="A55" s="38"/>
      <c r="B55" s="39"/>
      <c r="C55" s="31" t="s">
        <v>36</v>
      </c>
      <c r="D55" s="40"/>
      <c r="E55" s="40"/>
      <c r="F55" s="26" t="str">
        <f>IF(E18="","",E18)</f>
        <v>Vyplň údaj</v>
      </c>
      <c r="G55" s="40"/>
      <c r="H55" s="40"/>
      <c r="I55" s="140" t="s">
        <v>42</v>
      </c>
      <c r="J55" s="36" t="str">
        <f>E24</f>
        <v>Zbyněk Jarolím-STAVINVEST, J.Hory 1639/17, Teplice</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105</v>
      </c>
      <c r="D57" s="172"/>
      <c r="E57" s="172"/>
      <c r="F57" s="172"/>
      <c r="G57" s="172"/>
      <c r="H57" s="172"/>
      <c r="I57" s="173"/>
      <c r="J57" s="174" t="s">
        <v>106</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79</v>
      </c>
      <c r="D59" s="40"/>
      <c r="E59" s="40"/>
      <c r="F59" s="40"/>
      <c r="G59" s="40"/>
      <c r="H59" s="40"/>
      <c r="I59" s="136"/>
      <c r="J59" s="102">
        <f>J82</f>
        <v>0</v>
      </c>
      <c r="K59" s="40"/>
      <c r="L59" s="137"/>
      <c r="S59" s="38"/>
      <c r="T59" s="38"/>
      <c r="U59" s="38"/>
      <c r="V59" s="38"/>
      <c r="W59" s="38"/>
      <c r="X59" s="38"/>
      <c r="Y59" s="38"/>
      <c r="Z59" s="38"/>
      <c r="AA59" s="38"/>
      <c r="AB59" s="38"/>
      <c r="AC59" s="38"/>
      <c r="AD59" s="38"/>
      <c r="AE59" s="38"/>
      <c r="AU59" s="16" t="s">
        <v>107</v>
      </c>
    </row>
    <row r="60" s="9" customFormat="1" ht="24.96" customHeight="1">
      <c r="A60" s="9"/>
      <c r="B60" s="176"/>
      <c r="C60" s="177"/>
      <c r="D60" s="178" t="s">
        <v>871</v>
      </c>
      <c r="E60" s="179"/>
      <c r="F60" s="179"/>
      <c r="G60" s="179"/>
      <c r="H60" s="179"/>
      <c r="I60" s="180"/>
      <c r="J60" s="181">
        <f>J83</f>
        <v>0</v>
      </c>
      <c r="K60" s="177"/>
      <c r="L60" s="182"/>
      <c r="S60" s="9"/>
      <c r="T60" s="9"/>
      <c r="U60" s="9"/>
      <c r="V60" s="9"/>
      <c r="W60" s="9"/>
      <c r="X60" s="9"/>
      <c r="Y60" s="9"/>
      <c r="Z60" s="9"/>
      <c r="AA60" s="9"/>
      <c r="AB60" s="9"/>
      <c r="AC60" s="9"/>
      <c r="AD60" s="9"/>
      <c r="AE60" s="9"/>
    </row>
    <row r="61" s="10" customFormat="1" ht="19.92" customHeight="1">
      <c r="A61" s="10"/>
      <c r="B61" s="183"/>
      <c r="C61" s="184"/>
      <c r="D61" s="185" t="s">
        <v>872</v>
      </c>
      <c r="E61" s="186"/>
      <c r="F61" s="186"/>
      <c r="G61" s="186"/>
      <c r="H61" s="186"/>
      <c r="I61" s="187"/>
      <c r="J61" s="188">
        <f>J84</f>
        <v>0</v>
      </c>
      <c r="K61" s="184"/>
      <c r="L61" s="189"/>
      <c r="S61" s="10"/>
      <c r="T61" s="10"/>
      <c r="U61" s="10"/>
      <c r="V61" s="10"/>
      <c r="W61" s="10"/>
      <c r="X61" s="10"/>
      <c r="Y61" s="10"/>
      <c r="Z61" s="10"/>
      <c r="AA61" s="10"/>
      <c r="AB61" s="10"/>
      <c r="AC61" s="10"/>
      <c r="AD61" s="10"/>
      <c r="AE61" s="10"/>
    </row>
    <row r="62" s="10" customFormat="1" ht="19.92" customHeight="1">
      <c r="A62" s="10"/>
      <c r="B62" s="183"/>
      <c r="C62" s="184"/>
      <c r="D62" s="185" t="s">
        <v>873</v>
      </c>
      <c r="E62" s="186"/>
      <c r="F62" s="186"/>
      <c r="G62" s="186"/>
      <c r="H62" s="186"/>
      <c r="I62" s="187"/>
      <c r="J62" s="188">
        <f>J87</f>
        <v>0</v>
      </c>
      <c r="K62" s="184"/>
      <c r="L62" s="189"/>
      <c r="S62" s="10"/>
      <c r="T62" s="10"/>
      <c r="U62" s="10"/>
      <c r="V62" s="10"/>
      <c r="W62" s="10"/>
      <c r="X62" s="10"/>
      <c r="Y62" s="10"/>
      <c r="Z62" s="10"/>
      <c r="AA62" s="10"/>
      <c r="AB62" s="10"/>
      <c r="AC62" s="10"/>
      <c r="AD62" s="10"/>
      <c r="AE62" s="10"/>
    </row>
    <row r="63" s="2" customFormat="1" ht="21.84" customHeight="1">
      <c r="A63" s="38"/>
      <c r="B63" s="39"/>
      <c r="C63" s="40"/>
      <c r="D63" s="40"/>
      <c r="E63" s="40"/>
      <c r="F63" s="40"/>
      <c r="G63" s="40"/>
      <c r="H63" s="40"/>
      <c r="I63" s="136"/>
      <c r="J63" s="40"/>
      <c r="K63" s="40"/>
      <c r="L63" s="137"/>
      <c r="S63" s="38"/>
      <c r="T63" s="38"/>
      <c r="U63" s="38"/>
      <c r="V63" s="38"/>
      <c r="W63" s="38"/>
      <c r="X63" s="38"/>
      <c r="Y63" s="38"/>
      <c r="Z63" s="38"/>
      <c r="AA63" s="38"/>
      <c r="AB63" s="38"/>
      <c r="AC63" s="38"/>
      <c r="AD63" s="38"/>
      <c r="AE63" s="38"/>
    </row>
    <row r="64" s="2" customFormat="1" ht="6.96" customHeight="1">
      <c r="A64" s="38"/>
      <c r="B64" s="59"/>
      <c r="C64" s="60"/>
      <c r="D64" s="60"/>
      <c r="E64" s="60"/>
      <c r="F64" s="60"/>
      <c r="G64" s="60"/>
      <c r="H64" s="60"/>
      <c r="I64" s="166"/>
      <c r="J64" s="60"/>
      <c r="K64" s="60"/>
      <c r="L64" s="137"/>
      <c r="S64" s="38"/>
      <c r="T64" s="38"/>
      <c r="U64" s="38"/>
      <c r="V64" s="38"/>
      <c r="W64" s="38"/>
      <c r="X64" s="38"/>
      <c r="Y64" s="38"/>
      <c r="Z64" s="38"/>
      <c r="AA64" s="38"/>
      <c r="AB64" s="38"/>
      <c r="AC64" s="38"/>
      <c r="AD64" s="38"/>
      <c r="AE64" s="38"/>
    </row>
    <row r="68" s="2" customFormat="1" ht="6.96" customHeight="1">
      <c r="A68" s="38"/>
      <c r="B68" s="61"/>
      <c r="C68" s="62"/>
      <c r="D68" s="62"/>
      <c r="E68" s="62"/>
      <c r="F68" s="62"/>
      <c r="G68" s="62"/>
      <c r="H68" s="62"/>
      <c r="I68" s="169"/>
      <c r="J68" s="62"/>
      <c r="K68" s="62"/>
      <c r="L68" s="137"/>
      <c r="S68" s="38"/>
      <c r="T68" s="38"/>
      <c r="U68" s="38"/>
      <c r="V68" s="38"/>
      <c r="W68" s="38"/>
      <c r="X68" s="38"/>
      <c r="Y68" s="38"/>
      <c r="Z68" s="38"/>
      <c r="AA68" s="38"/>
      <c r="AB68" s="38"/>
      <c r="AC68" s="38"/>
      <c r="AD68" s="38"/>
      <c r="AE68" s="38"/>
    </row>
    <row r="69" s="2" customFormat="1" ht="24.96" customHeight="1">
      <c r="A69" s="38"/>
      <c r="B69" s="39"/>
      <c r="C69" s="22" t="s">
        <v>127</v>
      </c>
      <c r="D69" s="40"/>
      <c r="E69" s="40"/>
      <c r="F69" s="40"/>
      <c r="G69" s="40"/>
      <c r="H69" s="40"/>
      <c r="I69" s="136"/>
      <c r="J69" s="40"/>
      <c r="K69" s="40"/>
      <c r="L69" s="137"/>
      <c r="S69" s="38"/>
      <c r="T69" s="38"/>
      <c r="U69" s="38"/>
      <c r="V69" s="38"/>
      <c r="W69" s="38"/>
      <c r="X69" s="38"/>
      <c r="Y69" s="38"/>
      <c r="Z69" s="38"/>
      <c r="AA69" s="38"/>
      <c r="AB69" s="38"/>
      <c r="AC69" s="38"/>
      <c r="AD69" s="38"/>
      <c r="AE69" s="38"/>
    </row>
    <row r="70" s="2" customFormat="1" ht="6.96" customHeight="1">
      <c r="A70" s="38"/>
      <c r="B70" s="39"/>
      <c r="C70" s="40"/>
      <c r="D70" s="40"/>
      <c r="E70" s="40"/>
      <c r="F70" s="40"/>
      <c r="G70" s="40"/>
      <c r="H70" s="40"/>
      <c r="I70" s="136"/>
      <c r="J70" s="40"/>
      <c r="K70" s="40"/>
      <c r="L70" s="137"/>
      <c r="S70" s="38"/>
      <c r="T70" s="38"/>
      <c r="U70" s="38"/>
      <c r="V70" s="38"/>
      <c r="W70" s="38"/>
      <c r="X70" s="38"/>
      <c r="Y70" s="38"/>
      <c r="Z70" s="38"/>
      <c r="AA70" s="38"/>
      <c r="AB70" s="38"/>
      <c r="AC70" s="38"/>
      <c r="AD70" s="38"/>
      <c r="AE70" s="38"/>
    </row>
    <row r="71" s="2" customFormat="1" ht="12" customHeight="1">
      <c r="A71" s="38"/>
      <c r="B71" s="39"/>
      <c r="C71" s="31" t="s">
        <v>16</v>
      </c>
      <c r="D71" s="40"/>
      <c r="E71" s="40"/>
      <c r="F71" s="40"/>
      <c r="G71" s="40"/>
      <c r="H71" s="40"/>
      <c r="I71" s="136"/>
      <c r="J71" s="40"/>
      <c r="K71" s="40"/>
      <c r="L71" s="137"/>
      <c r="S71" s="38"/>
      <c r="T71" s="38"/>
      <c r="U71" s="38"/>
      <c r="V71" s="38"/>
      <c r="W71" s="38"/>
      <c r="X71" s="38"/>
      <c r="Y71" s="38"/>
      <c r="Z71" s="38"/>
      <c r="AA71" s="38"/>
      <c r="AB71" s="38"/>
      <c r="AC71" s="38"/>
      <c r="AD71" s="38"/>
      <c r="AE71" s="38"/>
    </row>
    <row r="72" s="2" customFormat="1" ht="25.5" customHeight="1">
      <c r="A72" s="38"/>
      <c r="B72" s="39"/>
      <c r="C72" s="40"/>
      <c r="D72" s="40"/>
      <c r="E72" s="170" t="str">
        <f>E7</f>
        <v>Rekonstrukce školní jídelny ZŠ Za Chlumem, Sídliště Za Chlumem 824, Bílina</v>
      </c>
      <c r="F72" s="31"/>
      <c r="G72" s="31"/>
      <c r="H72" s="31"/>
      <c r="I72" s="136"/>
      <c r="J72" s="40"/>
      <c r="K72" s="40"/>
      <c r="L72" s="137"/>
      <c r="S72" s="38"/>
      <c r="T72" s="38"/>
      <c r="U72" s="38"/>
      <c r="V72" s="38"/>
      <c r="W72" s="38"/>
      <c r="X72" s="38"/>
      <c r="Y72" s="38"/>
      <c r="Z72" s="38"/>
      <c r="AA72" s="38"/>
      <c r="AB72" s="38"/>
      <c r="AC72" s="38"/>
      <c r="AD72" s="38"/>
      <c r="AE72" s="38"/>
    </row>
    <row r="73" s="2" customFormat="1" ht="12" customHeight="1">
      <c r="A73" s="38"/>
      <c r="B73" s="39"/>
      <c r="C73" s="31" t="s">
        <v>102</v>
      </c>
      <c r="D73" s="40"/>
      <c r="E73" s="40"/>
      <c r="F73" s="40"/>
      <c r="G73" s="40"/>
      <c r="H73" s="40"/>
      <c r="I73" s="136"/>
      <c r="J73" s="40"/>
      <c r="K73" s="40"/>
      <c r="L73" s="137"/>
      <c r="S73" s="38"/>
      <c r="T73" s="38"/>
      <c r="U73" s="38"/>
      <c r="V73" s="38"/>
      <c r="W73" s="38"/>
      <c r="X73" s="38"/>
      <c r="Y73" s="38"/>
      <c r="Z73" s="38"/>
      <c r="AA73" s="38"/>
      <c r="AB73" s="38"/>
      <c r="AC73" s="38"/>
      <c r="AD73" s="38"/>
      <c r="AE73" s="38"/>
    </row>
    <row r="74" s="2" customFormat="1" ht="16.5" customHeight="1">
      <c r="A74" s="38"/>
      <c r="B74" s="39"/>
      <c r="C74" s="40"/>
      <c r="D74" s="40"/>
      <c r="E74" s="69" t="str">
        <f>E9</f>
        <v>VON - Vedlejší a ostatní náklady</v>
      </c>
      <c r="F74" s="40"/>
      <c r="G74" s="40"/>
      <c r="H74" s="40"/>
      <c r="I74" s="136"/>
      <c r="J74" s="40"/>
      <c r="K74" s="40"/>
      <c r="L74" s="137"/>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136"/>
      <c r="J75" s="40"/>
      <c r="K75" s="40"/>
      <c r="L75" s="137"/>
      <c r="S75" s="38"/>
      <c r="T75" s="38"/>
      <c r="U75" s="38"/>
      <c r="V75" s="38"/>
      <c r="W75" s="38"/>
      <c r="X75" s="38"/>
      <c r="Y75" s="38"/>
      <c r="Z75" s="38"/>
      <c r="AA75" s="38"/>
      <c r="AB75" s="38"/>
      <c r="AC75" s="38"/>
      <c r="AD75" s="38"/>
      <c r="AE75" s="38"/>
    </row>
    <row r="76" s="2" customFormat="1" ht="12" customHeight="1">
      <c r="A76" s="38"/>
      <c r="B76" s="39"/>
      <c r="C76" s="31" t="s">
        <v>22</v>
      </c>
      <c r="D76" s="40"/>
      <c r="E76" s="40"/>
      <c r="F76" s="26" t="str">
        <f>F12</f>
        <v>Bílina</v>
      </c>
      <c r="G76" s="40"/>
      <c r="H76" s="40"/>
      <c r="I76" s="140" t="s">
        <v>24</v>
      </c>
      <c r="J76" s="72" t="str">
        <f>IF(J12="","",J12)</f>
        <v>19. 9. 2019</v>
      </c>
      <c r="K76" s="40"/>
      <c r="L76" s="137"/>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136"/>
      <c r="J77" s="40"/>
      <c r="K77" s="40"/>
      <c r="L77" s="137"/>
      <c r="S77" s="38"/>
      <c r="T77" s="38"/>
      <c r="U77" s="38"/>
      <c r="V77" s="38"/>
      <c r="W77" s="38"/>
      <c r="X77" s="38"/>
      <c r="Y77" s="38"/>
      <c r="Z77" s="38"/>
      <c r="AA77" s="38"/>
      <c r="AB77" s="38"/>
      <c r="AC77" s="38"/>
      <c r="AD77" s="38"/>
      <c r="AE77" s="38"/>
    </row>
    <row r="78" s="2" customFormat="1" ht="43.05" customHeight="1">
      <c r="A78" s="38"/>
      <c r="B78" s="39"/>
      <c r="C78" s="31" t="s">
        <v>30</v>
      </c>
      <c r="D78" s="40"/>
      <c r="E78" s="40"/>
      <c r="F78" s="26" t="str">
        <f>E15</f>
        <v>Město Bílina, Břežánská 50/4, Bílina</v>
      </c>
      <c r="G78" s="40"/>
      <c r="H78" s="40"/>
      <c r="I78" s="140" t="s">
        <v>38</v>
      </c>
      <c r="J78" s="36" t="str">
        <f>E21</f>
        <v>PS projekty s.r.o., 14.října 291/4, Teplice</v>
      </c>
      <c r="K78" s="40"/>
      <c r="L78" s="137"/>
      <c r="S78" s="38"/>
      <c r="T78" s="38"/>
      <c r="U78" s="38"/>
      <c r="V78" s="38"/>
      <c r="W78" s="38"/>
      <c r="X78" s="38"/>
      <c r="Y78" s="38"/>
      <c r="Z78" s="38"/>
      <c r="AA78" s="38"/>
      <c r="AB78" s="38"/>
      <c r="AC78" s="38"/>
      <c r="AD78" s="38"/>
      <c r="AE78" s="38"/>
    </row>
    <row r="79" s="2" customFormat="1" ht="58.2" customHeight="1">
      <c r="A79" s="38"/>
      <c r="B79" s="39"/>
      <c r="C79" s="31" t="s">
        <v>36</v>
      </c>
      <c r="D79" s="40"/>
      <c r="E79" s="40"/>
      <c r="F79" s="26" t="str">
        <f>IF(E18="","",E18)</f>
        <v>Vyplň údaj</v>
      </c>
      <c r="G79" s="40"/>
      <c r="H79" s="40"/>
      <c r="I79" s="140" t="s">
        <v>42</v>
      </c>
      <c r="J79" s="36" t="str">
        <f>E24</f>
        <v>Zbyněk Jarolím-STAVINVEST, J.Hory 1639/17, Teplice</v>
      </c>
      <c r="K79" s="40"/>
      <c r="L79" s="137"/>
      <c r="S79" s="38"/>
      <c r="T79" s="38"/>
      <c r="U79" s="38"/>
      <c r="V79" s="38"/>
      <c r="W79" s="38"/>
      <c r="X79" s="38"/>
      <c r="Y79" s="38"/>
      <c r="Z79" s="38"/>
      <c r="AA79" s="38"/>
      <c r="AB79" s="38"/>
      <c r="AC79" s="38"/>
      <c r="AD79" s="38"/>
      <c r="AE79" s="38"/>
    </row>
    <row r="80" s="2" customFormat="1" ht="10.32" customHeight="1">
      <c r="A80" s="38"/>
      <c r="B80" s="39"/>
      <c r="C80" s="40"/>
      <c r="D80" s="40"/>
      <c r="E80" s="40"/>
      <c r="F80" s="40"/>
      <c r="G80" s="40"/>
      <c r="H80" s="40"/>
      <c r="I80" s="136"/>
      <c r="J80" s="40"/>
      <c r="K80" s="40"/>
      <c r="L80" s="137"/>
      <c r="S80" s="38"/>
      <c r="T80" s="38"/>
      <c r="U80" s="38"/>
      <c r="V80" s="38"/>
      <c r="W80" s="38"/>
      <c r="X80" s="38"/>
      <c r="Y80" s="38"/>
      <c r="Z80" s="38"/>
      <c r="AA80" s="38"/>
      <c r="AB80" s="38"/>
      <c r="AC80" s="38"/>
      <c r="AD80" s="38"/>
      <c r="AE80" s="38"/>
    </row>
    <row r="81" s="11" customFormat="1" ht="29.28" customHeight="1">
      <c r="A81" s="190"/>
      <c r="B81" s="191"/>
      <c r="C81" s="192" t="s">
        <v>128</v>
      </c>
      <c r="D81" s="193" t="s">
        <v>66</v>
      </c>
      <c r="E81" s="193" t="s">
        <v>62</v>
      </c>
      <c r="F81" s="193" t="s">
        <v>63</v>
      </c>
      <c r="G81" s="193" t="s">
        <v>129</v>
      </c>
      <c r="H81" s="193" t="s">
        <v>130</v>
      </c>
      <c r="I81" s="194" t="s">
        <v>131</v>
      </c>
      <c r="J81" s="193" t="s">
        <v>106</v>
      </c>
      <c r="K81" s="195" t="s">
        <v>132</v>
      </c>
      <c r="L81" s="196"/>
      <c r="M81" s="92" t="s">
        <v>35</v>
      </c>
      <c r="N81" s="93" t="s">
        <v>51</v>
      </c>
      <c r="O81" s="93" t="s">
        <v>133</v>
      </c>
      <c r="P81" s="93" t="s">
        <v>134</v>
      </c>
      <c r="Q81" s="93" t="s">
        <v>135</v>
      </c>
      <c r="R81" s="93" t="s">
        <v>136</v>
      </c>
      <c r="S81" s="93" t="s">
        <v>137</v>
      </c>
      <c r="T81" s="94" t="s">
        <v>138</v>
      </c>
      <c r="U81" s="190"/>
      <c r="V81" s="190"/>
      <c r="W81" s="190"/>
      <c r="X81" s="190"/>
      <c r="Y81" s="190"/>
      <c r="Z81" s="190"/>
      <c r="AA81" s="190"/>
      <c r="AB81" s="190"/>
      <c r="AC81" s="190"/>
      <c r="AD81" s="190"/>
      <c r="AE81" s="190"/>
    </row>
    <row r="82" s="2" customFormat="1" ht="22.8" customHeight="1">
      <c r="A82" s="38"/>
      <c r="B82" s="39"/>
      <c r="C82" s="99" t="s">
        <v>139</v>
      </c>
      <c r="D82" s="40"/>
      <c r="E82" s="40"/>
      <c r="F82" s="40"/>
      <c r="G82" s="40"/>
      <c r="H82" s="40"/>
      <c r="I82" s="136"/>
      <c r="J82" s="197">
        <f>BK82</f>
        <v>0</v>
      </c>
      <c r="K82" s="40"/>
      <c r="L82" s="44"/>
      <c r="M82" s="95"/>
      <c r="N82" s="198"/>
      <c r="O82" s="96"/>
      <c r="P82" s="199">
        <f>P83</f>
        <v>0</v>
      </c>
      <c r="Q82" s="96"/>
      <c r="R82" s="199">
        <f>R83</f>
        <v>0</v>
      </c>
      <c r="S82" s="96"/>
      <c r="T82" s="200">
        <f>T83</f>
        <v>0</v>
      </c>
      <c r="U82" s="38"/>
      <c r="V82" s="38"/>
      <c r="W82" s="38"/>
      <c r="X82" s="38"/>
      <c r="Y82" s="38"/>
      <c r="Z82" s="38"/>
      <c r="AA82" s="38"/>
      <c r="AB82" s="38"/>
      <c r="AC82" s="38"/>
      <c r="AD82" s="38"/>
      <c r="AE82" s="38"/>
      <c r="AT82" s="16" t="s">
        <v>80</v>
      </c>
      <c r="AU82" s="16" t="s">
        <v>107</v>
      </c>
      <c r="BK82" s="201">
        <f>BK83</f>
        <v>0</v>
      </c>
    </row>
    <row r="83" s="12" customFormat="1" ht="25.92" customHeight="1">
      <c r="A83" s="12"/>
      <c r="B83" s="202"/>
      <c r="C83" s="203"/>
      <c r="D83" s="204" t="s">
        <v>80</v>
      </c>
      <c r="E83" s="205" t="s">
        <v>874</v>
      </c>
      <c r="F83" s="205" t="s">
        <v>875</v>
      </c>
      <c r="G83" s="203"/>
      <c r="H83" s="203"/>
      <c r="I83" s="206"/>
      <c r="J83" s="207">
        <f>BK83</f>
        <v>0</v>
      </c>
      <c r="K83" s="203"/>
      <c r="L83" s="208"/>
      <c r="M83" s="209"/>
      <c r="N83" s="210"/>
      <c r="O83" s="210"/>
      <c r="P83" s="211">
        <f>P84+P87</f>
        <v>0</v>
      </c>
      <c r="Q83" s="210"/>
      <c r="R83" s="211">
        <f>R84+R87</f>
        <v>0</v>
      </c>
      <c r="S83" s="210"/>
      <c r="T83" s="212">
        <f>T84+T87</f>
        <v>0</v>
      </c>
      <c r="U83" s="12"/>
      <c r="V83" s="12"/>
      <c r="W83" s="12"/>
      <c r="X83" s="12"/>
      <c r="Y83" s="12"/>
      <c r="Z83" s="12"/>
      <c r="AA83" s="12"/>
      <c r="AB83" s="12"/>
      <c r="AC83" s="12"/>
      <c r="AD83" s="12"/>
      <c r="AE83" s="12"/>
      <c r="AR83" s="213" t="s">
        <v>169</v>
      </c>
      <c r="AT83" s="214" t="s">
        <v>80</v>
      </c>
      <c r="AU83" s="214" t="s">
        <v>81</v>
      </c>
      <c r="AY83" s="213" t="s">
        <v>142</v>
      </c>
      <c r="BK83" s="215">
        <f>BK84+BK87</f>
        <v>0</v>
      </c>
    </row>
    <row r="84" s="12" customFormat="1" ht="22.8" customHeight="1">
      <c r="A84" s="12"/>
      <c r="B84" s="202"/>
      <c r="C84" s="203"/>
      <c r="D84" s="204" t="s">
        <v>80</v>
      </c>
      <c r="E84" s="216" t="s">
        <v>876</v>
      </c>
      <c r="F84" s="216" t="s">
        <v>877</v>
      </c>
      <c r="G84" s="203"/>
      <c r="H84" s="203"/>
      <c r="I84" s="206"/>
      <c r="J84" s="217">
        <f>BK84</f>
        <v>0</v>
      </c>
      <c r="K84" s="203"/>
      <c r="L84" s="208"/>
      <c r="M84" s="209"/>
      <c r="N84" s="210"/>
      <c r="O84" s="210"/>
      <c r="P84" s="211">
        <f>SUM(P85:P86)</f>
        <v>0</v>
      </c>
      <c r="Q84" s="210"/>
      <c r="R84" s="211">
        <f>SUM(R85:R86)</f>
        <v>0</v>
      </c>
      <c r="S84" s="210"/>
      <c r="T84" s="212">
        <f>SUM(T85:T86)</f>
        <v>0</v>
      </c>
      <c r="U84" s="12"/>
      <c r="V84" s="12"/>
      <c r="W84" s="12"/>
      <c r="X84" s="12"/>
      <c r="Y84" s="12"/>
      <c r="Z84" s="12"/>
      <c r="AA84" s="12"/>
      <c r="AB84" s="12"/>
      <c r="AC84" s="12"/>
      <c r="AD84" s="12"/>
      <c r="AE84" s="12"/>
      <c r="AR84" s="213" t="s">
        <v>169</v>
      </c>
      <c r="AT84" s="214" t="s">
        <v>80</v>
      </c>
      <c r="AU84" s="214" t="s">
        <v>89</v>
      </c>
      <c r="AY84" s="213" t="s">
        <v>142</v>
      </c>
      <c r="BK84" s="215">
        <f>SUM(BK85:BK86)</f>
        <v>0</v>
      </c>
    </row>
    <row r="85" s="2" customFormat="1" ht="16.5" customHeight="1">
      <c r="A85" s="38"/>
      <c r="B85" s="39"/>
      <c r="C85" s="218" t="s">
        <v>89</v>
      </c>
      <c r="D85" s="218" t="s">
        <v>145</v>
      </c>
      <c r="E85" s="219" t="s">
        <v>878</v>
      </c>
      <c r="F85" s="220" t="s">
        <v>879</v>
      </c>
      <c r="G85" s="221" t="s">
        <v>880</v>
      </c>
      <c r="H85" s="222">
        <v>1</v>
      </c>
      <c r="I85" s="223"/>
      <c r="J85" s="224">
        <f>ROUND(I85*H85,2)</f>
        <v>0</v>
      </c>
      <c r="K85" s="220" t="s">
        <v>149</v>
      </c>
      <c r="L85" s="44"/>
      <c r="M85" s="225" t="s">
        <v>35</v>
      </c>
      <c r="N85" s="226" t="s">
        <v>52</v>
      </c>
      <c r="O85" s="84"/>
      <c r="P85" s="227">
        <f>O85*H85</f>
        <v>0</v>
      </c>
      <c r="Q85" s="227">
        <v>0</v>
      </c>
      <c r="R85" s="227">
        <f>Q85*H85</f>
        <v>0</v>
      </c>
      <c r="S85" s="227">
        <v>0</v>
      </c>
      <c r="T85" s="228">
        <f>S85*H85</f>
        <v>0</v>
      </c>
      <c r="U85" s="38"/>
      <c r="V85" s="38"/>
      <c r="W85" s="38"/>
      <c r="X85" s="38"/>
      <c r="Y85" s="38"/>
      <c r="Z85" s="38"/>
      <c r="AA85" s="38"/>
      <c r="AB85" s="38"/>
      <c r="AC85" s="38"/>
      <c r="AD85" s="38"/>
      <c r="AE85" s="38"/>
      <c r="AR85" s="229" t="s">
        <v>881</v>
      </c>
      <c r="AT85" s="229" t="s">
        <v>145</v>
      </c>
      <c r="AU85" s="229" t="s">
        <v>91</v>
      </c>
      <c r="AY85" s="16" t="s">
        <v>142</v>
      </c>
      <c r="BE85" s="230">
        <f>IF(N85="základní",J85,0)</f>
        <v>0</v>
      </c>
      <c r="BF85" s="230">
        <f>IF(N85="snížená",J85,0)</f>
        <v>0</v>
      </c>
      <c r="BG85" s="230">
        <f>IF(N85="zákl. přenesená",J85,0)</f>
        <v>0</v>
      </c>
      <c r="BH85" s="230">
        <f>IF(N85="sníž. přenesená",J85,0)</f>
        <v>0</v>
      </c>
      <c r="BI85" s="230">
        <f>IF(N85="nulová",J85,0)</f>
        <v>0</v>
      </c>
      <c r="BJ85" s="16" t="s">
        <v>89</v>
      </c>
      <c r="BK85" s="230">
        <f>ROUND(I85*H85,2)</f>
        <v>0</v>
      </c>
      <c r="BL85" s="16" t="s">
        <v>881</v>
      </c>
      <c r="BM85" s="229" t="s">
        <v>882</v>
      </c>
    </row>
    <row r="86" s="2" customFormat="1">
      <c r="A86" s="38"/>
      <c r="B86" s="39"/>
      <c r="C86" s="40"/>
      <c r="D86" s="233" t="s">
        <v>266</v>
      </c>
      <c r="E86" s="40"/>
      <c r="F86" s="243" t="s">
        <v>883</v>
      </c>
      <c r="G86" s="40"/>
      <c r="H86" s="40"/>
      <c r="I86" s="136"/>
      <c r="J86" s="40"/>
      <c r="K86" s="40"/>
      <c r="L86" s="44"/>
      <c r="M86" s="244"/>
      <c r="N86" s="245"/>
      <c r="O86" s="84"/>
      <c r="P86" s="84"/>
      <c r="Q86" s="84"/>
      <c r="R86" s="84"/>
      <c r="S86" s="84"/>
      <c r="T86" s="85"/>
      <c r="U86" s="38"/>
      <c r="V86" s="38"/>
      <c r="W86" s="38"/>
      <c r="X86" s="38"/>
      <c r="Y86" s="38"/>
      <c r="Z86" s="38"/>
      <c r="AA86" s="38"/>
      <c r="AB86" s="38"/>
      <c r="AC86" s="38"/>
      <c r="AD86" s="38"/>
      <c r="AE86" s="38"/>
      <c r="AT86" s="16" t="s">
        <v>266</v>
      </c>
      <c r="AU86" s="16" t="s">
        <v>91</v>
      </c>
    </row>
    <row r="87" s="12" customFormat="1" ht="22.8" customHeight="1">
      <c r="A87" s="12"/>
      <c r="B87" s="202"/>
      <c r="C87" s="203"/>
      <c r="D87" s="204" t="s">
        <v>80</v>
      </c>
      <c r="E87" s="216" t="s">
        <v>884</v>
      </c>
      <c r="F87" s="216" t="s">
        <v>885</v>
      </c>
      <c r="G87" s="203"/>
      <c r="H87" s="203"/>
      <c r="I87" s="206"/>
      <c r="J87" s="217">
        <f>BK87</f>
        <v>0</v>
      </c>
      <c r="K87" s="203"/>
      <c r="L87" s="208"/>
      <c r="M87" s="209"/>
      <c r="N87" s="210"/>
      <c r="O87" s="210"/>
      <c r="P87" s="211">
        <f>SUM(P88:P89)</f>
        <v>0</v>
      </c>
      <c r="Q87" s="210"/>
      <c r="R87" s="211">
        <f>SUM(R88:R89)</f>
        <v>0</v>
      </c>
      <c r="S87" s="210"/>
      <c r="T87" s="212">
        <f>SUM(T88:T89)</f>
        <v>0</v>
      </c>
      <c r="U87" s="12"/>
      <c r="V87" s="12"/>
      <c r="W87" s="12"/>
      <c r="X87" s="12"/>
      <c r="Y87" s="12"/>
      <c r="Z87" s="12"/>
      <c r="AA87" s="12"/>
      <c r="AB87" s="12"/>
      <c r="AC87" s="12"/>
      <c r="AD87" s="12"/>
      <c r="AE87" s="12"/>
      <c r="AR87" s="213" t="s">
        <v>169</v>
      </c>
      <c r="AT87" s="214" t="s">
        <v>80</v>
      </c>
      <c r="AU87" s="214" t="s">
        <v>89</v>
      </c>
      <c r="AY87" s="213" t="s">
        <v>142</v>
      </c>
      <c r="BK87" s="215">
        <f>SUM(BK88:BK89)</f>
        <v>0</v>
      </c>
    </row>
    <row r="88" s="2" customFormat="1" ht="16.5" customHeight="1">
      <c r="A88" s="38"/>
      <c r="B88" s="39"/>
      <c r="C88" s="218" t="s">
        <v>91</v>
      </c>
      <c r="D88" s="218" t="s">
        <v>145</v>
      </c>
      <c r="E88" s="219" t="s">
        <v>886</v>
      </c>
      <c r="F88" s="220" t="s">
        <v>885</v>
      </c>
      <c r="G88" s="221" t="s">
        <v>880</v>
      </c>
      <c r="H88" s="222">
        <v>1</v>
      </c>
      <c r="I88" s="223"/>
      <c r="J88" s="224">
        <f>ROUND(I88*H88,2)</f>
        <v>0</v>
      </c>
      <c r="K88" s="220" t="s">
        <v>149</v>
      </c>
      <c r="L88" s="44"/>
      <c r="M88" s="225" t="s">
        <v>35</v>
      </c>
      <c r="N88" s="226" t="s">
        <v>52</v>
      </c>
      <c r="O88" s="84"/>
      <c r="P88" s="227">
        <f>O88*H88</f>
        <v>0</v>
      </c>
      <c r="Q88" s="227">
        <v>0</v>
      </c>
      <c r="R88" s="227">
        <f>Q88*H88</f>
        <v>0</v>
      </c>
      <c r="S88" s="227">
        <v>0</v>
      </c>
      <c r="T88" s="228">
        <f>S88*H88</f>
        <v>0</v>
      </c>
      <c r="U88" s="38"/>
      <c r="V88" s="38"/>
      <c r="W88" s="38"/>
      <c r="X88" s="38"/>
      <c r="Y88" s="38"/>
      <c r="Z88" s="38"/>
      <c r="AA88" s="38"/>
      <c r="AB88" s="38"/>
      <c r="AC88" s="38"/>
      <c r="AD88" s="38"/>
      <c r="AE88" s="38"/>
      <c r="AR88" s="229" t="s">
        <v>881</v>
      </c>
      <c r="AT88" s="229" t="s">
        <v>145</v>
      </c>
      <c r="AU88" s="229" t="s">
        <v>91</v>
      </c>
      <c r="AY88" s="16" t="s">
        <v>142</v>
      </c>
      <c r="BE88" s="230">
        <f>IF(N88="základní",J88,0)</f>
        <v>0</v>
      </c>
      <c r="BF88" s="230">
        <f>IF(N88="snížená",J88,0)</f>
        <v>0</v>
      </c>
      <c r="BG88" s="230">
        <f>IF(N88="zákl. přenesená",J88,0)</f>
        <v>0</v>
      </c>
      <c r="BH88" s="230">
        <f>IF(N88="sníž. přenesená",J88,0)</f>
        <v>0</v>
      </c>
      <c r="BI88" s="230">
        <f>IF(N88="nulová",J88,0)</f>
        <v>0</v>
      </c>
      <c r="BJ88" s="16" t="s">
        <v>89</v>
      </c>
      <c r="BK88" s="230">
        <f>ROUND(I88*H88,2)</f>
        <v>0</v>
      </c>
      <c r="BL88" s="16" t="s">
        <v>881</v>
      </c>
      <c r="BM88" s="229" t="s">
        <v>887</v>
      </c>
    </row>
    <row r="89" s="2" customFormat="1">
      <c r="A89" s="38"/>
      <c r="B89" s="39"/>
      <c r="C89" s="40"/>
      <c r="D89" s="233" t="s">
        <v>266</v>
      </c>
      <c r="E89" s="40"/>
      <c r="F89" s="243" t="s">
        <v>888</v>
      </c>
      <c r="G89" s="40"/>
      <c r="H89" s="40"/>
      <c r="I89" s="136"/>
      <c r="J89" s="40"/>
      <c r="K89" s="40"/>
      <c r="L89" s="44"/>
      <c r="M89" s="265"/>
      <c r="N89" s="266"/>
      <c r="O89" s="262"/>
      <c r="P89" s="262"/>
      <c r="Q89" s="262"/>
      <c r="R89" s="262"/>
      <c r="S89" s="262"/>
      <c r="T89" s="267"/>
      <c r="U89" s="38"/>
      <c r="V89" s="38"/>
      <c r="W89" s="38"/>
      <c r="X89" s="38"/>
      <c r="Y89" s="38"/>
      <c r="Z89" s="38"/>
      <c r="AA89" s="38"/>
      <c r="AB89" s="38"/>
      <c r="AC89" s="38"/>
      <c r="AD89" s="38"/>
      <c r="AE89" s="38"/>
      <c r="AT89" s="16" t="s">
        <v>266</v>
      </c>
      <c r="AU89" s="16" t="s">
        <v>91</v>
      </c>
    </row>
    <row r="90" s="2" customFormat="1" ht="6.96" customHeight="1">
      <c r="A90" s="38"/>
      <c r="B90" s="59"/>
      <c r="C90" s="60"/>
      <c r="D90" s="60"/>
      <c r="E90" s="60"/>
      <c r="F90" s="60"/>
      <c r="G90" s="60"/>
      <c r="H90" s="60"/>
      <c r="I90" s="166"/>
      <c r="J90" s="60"/>
      <c r="K90" s="60"/>
      <c r="L90" s="44"/>
      <c r="M90" s="38"/>
      <c r="O90" s="38"/>
      <c r="P90" s="38"/>
      <c r="Q90" s="38"/>
      <c r="R90" s="38"/>
      <c r="S90" s="38"/>
      <c r="T90" s="38"/>
      <c r="U90" s="38"/>
      <c r="V90" s="38"/>
      <c r="W90" s="38"/>
      <c r="X90" s="38"/>
      <c r="Y90" s="38"/>
      <c r="Z90" s="38"/>
      <c r="AA90" s="38"/>
      <c r="AB90" s="38"/>
      <c r="AC90" s="38"/>
      <c r="AD90" s="38"/>
      <c r="AE90" s="38"/>
    </row>
  </sheetData>
  <sheetProtection sheet="1" autoFilter="0" formatColumns="0" formatRows="0" objects="1" scenarios="1" spinCount="100000" saltValue="dUl0S4RNJEh7RFjIp/9uJjqldvWH/yov+wYBzd/yCLdafaHAbyVAa3Rq55kuoZ80G/WJMXxZMEo0ewEkMd30qg==" hashValue="xmYyg7ZFrl4yW8Cr+c1/+yXxQVdzr8d9q9J4mha7Fw+hLROKPDhT82dPnlHZfSobVMvWmFWHsN2nf7Ev20rOww==" algorithmName="SHA-512" password="CC35"/>
  <autoFilter ref="C81:K89"/>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68" customWidth="1"/>
    <col min="2" max="2" width="1.664063" style="268" customWidth="1"/>
    <col min="3" max="4" width="5" style="268" customWidth="1"/>
    <col min="5" max="5" width="11.67" style="268" customWidth="1"/>
    <col min="6" max="6" width="9.17" style="268" customWidth="1"/>
    <col min="7" max="7" width="5" style="268" customWidth="1"/>
    <col min="8" max="8" width="77.83" style="268" customWidth="1"/>
    <col min="9" max="10" width="20" style="268" customWidth="1"/>
    <col min="11" max="11" width="1.664063" style="268" customWidth="1"/>
  </cols>
  <sheetData>
    <row r="1" s="1" customFormat="1" ht="37.5" customHeight="1"/>
    <row r="2" s="1" customFormat="1" ht="7.5" customHeight="1">
      <c r="B2" s="269"/>
      <c r="C2" s="270"/>
      <c r="D2" s="270"/>
      <c r="E2" s="270"/>
      <c r="F2" s="270"/>
      <c r="G2" s="270"/>
      <c r="H2" s="270"/>
      <c r="I2" s="270"/>
      <c r="J2" s="270"/>
      <c r="K2" s="271"/>
    </row>
    <row r="3" s="14" customFormat="1" ht="45" customHeight="1">
      <c r="B3" s="272"/>
      <c r="C3" s="273" t="s">
        <v>889</v>
      </c>
      <c r="D3" s="273"/>
      <c r="E3" s="273"/>
      <c r="F3" s="273"/>
      <c r="G3" s="273"/>
      <c r="H3" s="273"/>
      <c r="I3" s="273"/>
      <c r="J3" s="273"/>
      <c r="K3" s="274"/>
    </row>
    <row r="4" s="1" customFormat="1" ht="25.5" customHeight="1">
      <c r="B4" s="275"/>
      <c r="C4" s="276" t="s">
        <v>890</v>
      </c>
      <c r="D4" s="276"/>
      <c r="E4" s="276"/>
      <c r="F4" s="276"/>
      <c r="G4" s="276"/>
      <c r="H4" s="276"/>
      <c r="I4" s="276"/>
      <c r="J4" s="276"/>
      <c r="K4" s="277"/>
    </row>
    <row r="5" s="1" customFormat="1" ht="5.25" customHeight="1">
      <c r="B5" s="275"/>
      <c r="C5" s="278"/>
      <c r="D5" s="278"/>
      <c r="E5" s="278"/>
      <c r="F5" s="278"/>
      <c r="G5" s="278"/>
      <c r="H5" s="278"/>
      <c r="I5" s="278"/>
      <c r="J5" s="278"/>
      <c r="K5" s="277"/>
    </row>
    <row r="6" s="1" customFormat="1" ht="15" customHeight="1">
      <c r="B6" s="275"/>
      <c r="C6" s="279" t="s">
        <v>891</v>
      </c>
      <c r="D6" s="279"/>
      <c r="E6" s="279"/>
      <c r="F6" s="279"/>
      <c r="G6" s="279"/>
      <c r="H6" s="279"/>
      <c r="I6" s="279"/>
      <c r="J6" s="279"/>
      <c r="K6" s="277"/>
    </row>
    <row r="7" s="1" customFormat="1" ht="15" customHeight="1">
      <c r="B7" s="280"/>
      <c r="C7" s="279" t="s">
        <v>892</v>
      </c>
      <c r="D7" s="279"/>
      <c r="E7" s="279"/>
      <c r="F7" s="279"/>
      <c r="G7" s="279"/>
      <c r="H7" s="279"/>
      <c r="I7" s="279"/>
      <c r="J7" s="279"/>
      <c r="K7" s="277"/>
    </row>
    <row r="8" s="1" customFormat="1" ht="12.75" customHeight="1">
      <c r="B8" s="280"/>
      <c r="C8" s="279"/>
      <c r="D8" s="279"/>
      <c r="E8" s="279"/>
      <c r="F8" s="279"/>
      <c r="G8" s="279"/>
      <c r="H8" s="279"/>
      <c r="I8" s="279"/>
      <c r="J8" s="279"/>
      <c r="K8" s="277"/>
    </row>
    <row r="9" s="1" customFormat="1" ht="15" customHeight="1">
      <c r="B9" s="280"/>
      <c r="C9" s="279" t="s">
        <v>893</v>
      </c>
      <c r="D9" s="279"/>
      <c r="E9" s="279"/>
      <c r="F9" s="279"/>
      <c r="G9" s="279"/>
      <c r="H9" s="279"/>
      <c r="I9" s="279"/>
      <c r="J9" s="279"/>
      <c r="K9" s="277"/>
    </row>
    <row r="10" s="1" customFormat="1" ht="15" customHeight="1">
      <c r="B10" s="280"/>
      <c r="C10" s="279"/>
      <c r="D10" s="279" t="s">
        <v>894</v>
      </c>
      <c r="E10" s="279"/>
      <c r="F10" s="279"/>
      <c r="G10" s="279"/>
      <c r="H10" s="279"/>
      <c r="I10" s="279"/>
      <c r="J10" s="279"/>
      <c r="K10" s="277"/>
    </row>
    <row r="11" s="1" customFormat="1" ht="15" customHeight="1">
      <c r="B11" s="280"/>
      <c r="C11" s="281"/>
      <c r="D11" s="279" t="s">
        <v>895</v>
      </c>
      <c r="E11" s="279"/>
      <c r="F11" s="279"/>
      <c r="G11" s="279"/>
      <c r="H11" s="279"/>
      <c r="I11" s="279"/>
      <c r="J11" s="279"/>
      <c r="K11" s="277"/>
    </row>
    <row r="12" s="1" customFormat="1" ht="15" customHeight="1">
      <c r="B12" s="280"/>
      <c r="C12" s="281"/>
      <c r="D12" s="279"/>
      <c r="E12" s="279"/>
      <c r="F12" s="279"/>
      <c r="G12" s="279"/>
      <c r="H12" s="279"/>
      <c r="I12" s="279"/>
      <c r="J12" s="279"/>
      <c r="K12" s="277"/>
    </row>
    <row r="13" s="1" customFormat="1" ht="15" customHeight="1">
      <c r="B13" s="280"/>
      <c r="C13" s="281"/>
      <c r="D13" s="282" t="s">
        <v>896</v>
      </c>
      <c r="E13" s="279"/>
      <c r="F13" s="279"/>
      <c r="G13" s="279"/>
      <c r="H13" s="279"/>
      <c r="I13" s="279"/>
      <c r="J13" s="279"/>
      <c r="K13" s="277"/>
    </row>
    <row r="14" s="1" customFormat="1" ht="12.75" customHeight="1">
      <c r="B14" s="280"/>
      <c r="C14" s="281"/>
      <c r="D14" s="281"/>
      <c r="E14" s="281"/>
      <c r="F14" s="281"/>
      <c r="G14" s="281"/>
      <c r="H14" s="281"/>
      <c r="I14" s="281"/>
      <c r="J14" s="281"/>
      <c r="K14" s="277"/>
    </row>
    <row r="15" s="1" customFormat="1" ht="15" customHeight="1">
      <c r="B15" s="280"/>
      <c r="C15" s="281"/>
      <c r="D15" s="279" t="s">
        <v>897</v>
      </c>
      <c r="E15" s="279"/>
      <c r="F15" s="279"/>
      <c r="G15" s="279"/>
      <c r="H15" s="279"/>
      <c r="I15" s="279"/>
      <c r="J15" s="279"/>
      <c r="K15" s="277"/>
    </row>
    <row r="16" s="1" customFormat="1" ht="15" customHeight="1">
      <c r="B16" s="280"/>
      <c r="C16" s="281"/>
      <c r="D16" s="279" t="s">
        <v>898</v>
      </c>
      <c r="E16" s="279"/>
      <c r="F16" s="279"/>
      <c r="G16" s="279"/>
      <c r="H16" s="279"/>
      <c r="I16" s="279"/>
      <c r="J16" s="279"/>
      <c r="K16" s="277"/>
    </row>
    <row r="17" s="1" customFormat="1" ht="15" customHeight="1">
      <c r="B17" s="280"/>
      <c r="C17" s="281"/>
      <c r="D17" s="279" t="s">
        <v>899</v>
      </c>
      <c r="E17" s="279"/>
      <c r="F17" s="279"/>
      <c r="G17" s="279"/>
      <c r="H17" s="279"/>
      <c r="I17" s="279"/>
      <c r="J17" s="279"/>
      <c r="K17" s="277"/>
    </row>
    <row r="18" s="1" customFormat="1" ht="15" customHeight="1">
      <c r="B18" s="280"/>
      <c r="C18" s="281"/>
      <c r="D18" s="281"/>
      <c r="E18" s="283" t="s">
        <v>88</v>
      </c>
      <c r="F18" s="279" t="s">
        <v>900</v>
      </c>
      <c r="G18" s="279"/>
      <c r="H18" s="279"/>
      <c r="I18" s="279"/>
      <c r="J18" s="279"/>
      <c r="K18" s="277"/>
    </row>
    <row r="19" s="1" customFormat="1" ht="15" customHeight="1">
      <c r="B19" s="280"/>
      <c r="C19" s="281"/>
      <c r="D19" s="281"/>
      <c r="E19" s="283" t="s">
        <v>901</v>
      </c>
      <c r="F19" s="279" t="s">
        <v>902</v>
      </c>
      <c r="G19" s="279"/>
      <c r="H19" s="279"/>
      <c r="I19" s="279"/>
      <c r="J19" s="279"/>
      <c r="K19" s="277"/>
    </row>
    <row r="20" s="1" customFormat="1" ht="15" customHeight="1">
      <c r="B20" s="280"/>
      <c r="C20" s="281"/>
      <c r="D20" s="281"/>
      <c r="E20" s="283" t="s">
        <v>903</v>
      </c>
      <c r="F20" s="279" t="s">
        <v>904</v>
      </c>
      <c r="G20" s="279"/>
      <c r="H20" s="279"/>
      <c r="I20" s="279"/>
      <c r="J20" s="279"/>
      <c r="K20" s="277"/>
    </row>
    <row r="21" s="1" customFormat="1" ht="15" customHeight="1">
      <c r="B21" s="280"/>
      <c r="C21" s="281"/>
      <c r="D21" s="281"/>
      <c r="E21" s="283" t="s">
        <v>98</v>
      </c>
      <c r="F21" s="279" t="s">
        <v>99</v>
      </c>
      <c r="G21" s="279"/>
      <c r="H21" s="279"/>
      <c r="I21" s="279"/>
      <c r="J21" s="279"/>
      <c r="K21" s="277"/>
    </row>
    <row r="22" s="1" customFormat="1" ht="15" customHeight="1">
      <c r="B22" s="280"/>
      <c r="C22" s="281"/>
      <c r="D22" s="281"/>
      <c r="E22" s="283" t="s">
        <v>905</v>
      </c>
      <c r="F22" s="279" t="s">
        <v>590</v>
      </c>
      <c r="G22" s="279"/>
      <c r="H22" s="279"/>
      <c r="I22" s="279"/>
      <c r="J22" s="279"/>
      <c r="K22" s="277"/>
    </row>
    <row r="23" s="1" customFormat="1" ht="15" customHeight="1">
      <c r="B23" s="280"/>
      <c r="C23" s="281"/>
      <c r="D23" s="281"/>
      <c r="E23" s="283" t="s">
        <v>906</v>
      </c>
      <c r="F23" s="279" t="s">
        <v>907</v>
      </c>
      <c r="G23" s="279"/>
      <c r="H23" s="279"/>
      <c r="I23" s="279"/>
      <c r="J23" s="279"/>
      <c r="K23" s="277"/>
    </row>
    <row r="24" s="1" customFormat="1" ht="12.75" customHeight="1">
      <c r="B24" s="280"/>
      <c r="C24" s="281"/>
      <c r="D24" s="281"/>
      <c r="E24" s="281"/>
      <c r="F24" s="281"/>
      <c r="G24" s="281"/>
      <c r="H24" s="281"/>
      <c r="I24" s="281"/>
      <c r="J24" s="281"/>
      <c r="K24" s="277"/>
    </row>
    <row r="25" s="1" customFormat="1" ht="15" customHeight="1">
      <c r="B25" s="280"/>
      <c r="C25" s="279" t="s">
        <v>908</v>
      </c>
      <c r="D25" s="279"/>
      <c r="E25" s="279"/>
      <c r="F25" s="279"/>
      <c r="G25" s="279"/>
      <c r="H25" s="279"/>
      <c r="I25" s="279"/>
      <c r="J25" s="279"/>
      <c r="K25" s="277"/>
    </row>
    <row r="26" s="1" customFormat="1" ht="15" customHeight="1">
      <c r="B26" s="280"/>
      <c r="C26" s="279" t="s">
        <v>909</v>
      </c>
      <c r="D26" s="279"/>
      <c r="E26" s="279"/>
      <c r="F26" s="279"/>
      <c r="G26" s="279"/>
      <c r="H26" s="279"/>
      <c r="I26" s="279"/>
      <c r="J26" s="279"/>
      <c r="K26" s="277"/>
    </row>
    <row r="27" s="1" customFormat="1" ht="15" customHeight="1">
      <c r="B27" s="280"/>
      <c r="C27" s="279"/>
      <c r="D27" s="279" t="s">
        <v>910</v>
      </c>
      <c r="E27" s="279"/>
      <c r="F27" s="279"/>
      <c r="G27" s="279"/>
      <c r="H27" s="279"/>
      <c r="I27" s="279"/>
      <c r="J27" s="279"/>
      <c r="K27" s="277"/>
    </row>
    <row r="28" s="1" customFormat="1" ht="15" customHeight="1">
      <c r="B28" s="280"/>
      <c r="C28" s="281"/>
      <c r="D28" s="279" t="s">
        <v>911</v>
      </c>
      <c r="E28" s="279"/>
      <c r="F28" s="279"/>
      <c r="G28" s="279"/>
      <c r="H28" s="279"/>
      <c r="I28" s="279"/>
      <c r="J28" s="279"/>
      <c r="K28" s="277"/>
    </row>
    <row r="29" s="1" customFormat="1" ht="12.75" customHeight="1">
      <c r="B29" s="280"/>
      <c r="C29" s="281"/>
      <c r="D29" s="281"/>
      <c r="E29" s="281"/>
      <c r="F29" s="281"/>
      <c r="G29" s="281"/>
      <c r="H29" s="281"/>
      <c r="I29" s="281"/>
      <c r="J29" s="281"/>
      <c r="K29" s="277"/>
    </row>
    <row r="30" s="1" customFormat="1" ht="15" customHeight="1">
      <c r="B30" s="280"/>
      <c r="C30" s="281"/>
      <c r="D30" s="279" t="s">
        <v>912</v>
      </c>
      <c r="E30" s="279"/>
      <c r="F30" s="279"/>
      <c r="G30" s="279"/>
      <c r="H30" s="279"/>
      <c r="I30" s="279"/>
      <c r="J30" s="279"/>
      <c r="K30" s="277"/>
    </row>
    <row r="31" s="1" customFormat="1" ht="15" customHeight="1">
      <c r="B31" s="280"/>
      <c r="C31" s="281"/>
      <c r="D31" s="279" t="s">
        <v>913</v>
      </c>
      <c r="E31" s="279"/>
      <c r="F31" s="279"/>
      <c r="G31" s="279"/>
      <c r="H31" s="279"/>
      <c r="I31" s="279"/>
      <c r="J31" s="279"/>
      <c r="K31" s="277"/>
    </row>
    <row r="32" s="1" customFormat="1" ht="12.75" customHeight="1">
      <c r="B32" s="280"/>
      <c r="C32" s="281"/>
      <c r="D32" s="281"/>
      <c r="E32" s="281"/>
      <c r="F32" s="281"/>
      <c r="G32" s="281"/>
      <c r="H32" s="281"/>
      <c r="I32" s="281"/>
      <c r="J32" s="281"/>
      <c r="K32" s="277"/>
    </row>
    <row r="33" s="1" customFormat="1" ht="15" customHeight="1">
      <c r="B33" s="280"/>
      <c r="C33" s="281"/>
      <c r="D33" s="279" t="s">
        <v>914</v>
      </c>
      <c r="E33" s="279"/>
      <c r="F33" s="279"/>
      <c r="G33" s="279"/>
      <c r="H33" s="279"/>
      <c r="I33" s="279"/>
      <c r="J33" s="279"/>
      <c r="K33" s="277"/>
    </row>
    <row r="34" s="1" customFormat="1" ht="15" customHeight="1">
      <c r="B34" s="280"/>
      <c r="C34" s="281"/>
      <c r="D34" s="279" t="s">
        <v>915</v>
      </c>
      <c r="E34" s="279"/>
      <c r="F34" s="279"/>
      <c r="G34" s="279"/>
      <c r="H34" s="279"/>
      <c r="I34" s="279"/>
      <c r="J34" s="279"/>
      <c r="K34" s="277"/>
    </row>
    <row r="35" s="1" customFormat="1" ht="15" customHeight="1">
      <c r="B35" s="280"/>
      <c r="C35" s="281"/>
      <c r="D35" s="279" t="s">
        <v>916</v>
      </c>
      <c r="E35" s="279"/>
      <c r="F35" s="279"/>
      <c r="G35" s="279"/>
      <c r="H35" s="279"/>
      <c r="I35" s="279"/>
      <c r="J35" s="279"/>
      <c r="K35" s="277"/>
    </row>
    <row r="36" s="1" customFormat="1" ht="15" customHeight="1">
      <c r="B36" s="280"/>
      <c r="C36" s="281"/>
      <c r="D36" s="279"/>
      <c r="E36" s="282" t="s">
        <v>128</v>
      </c>
      <c r="F36" s="279"/>
      <c r="G36" s="279" t="s">
        <v>917</v>
      </c>
      <c r="H36" s="279"/>
      <c r="I36" s="279"/>
      <c r="J36" s="279"/>
      <c r="K36" s="277"/>
    </row>
    <row r="37" s="1" customFormat="1" ht="30.75" customHeight="1">
      <c r="B37" s="280"/>
      <c r="C37" s="281"/>
      <c r="D37" s="279"/>
      <c r="E37" s="282" t="s">
        <v>918</v>
      </c>
      <c r="F37" s="279"/>
      <c r="G37" s="279" t="s">
        <v>919</v>
      </c>
      <c r="H37" s="279"/>
      <c r="I37" s="279"/>
      <c r="J37" s="279"/>
      <c r="K37" s="277"/>
    </row>
    <row r="38" s="1" customFormat="1" ht="15" customHeight="1">
      <c r="B38" s="280"/>
      <c r="C38" s="281"/>
      <c r="D38" s="279"/>
      <c r="E38" s="282" t="s">
        <v>62</v>
      </c>
      <c r="F38" s="279"/>
      <c r="G38" s="279" t="s">
        <v>920</v>
      </c>
      <c r="H38" s="279"/>
      <c r="I38" s="279"/>
      <c r="J38" s="279"/>
      <c r="K38" s="277"/>
    </row>
    <row r="39" s="1" customFormat="1" ht="15" customHeight="1">
      <c r="B39" s="280"/>
      <c r="C39" s="281"/>
      <c r="D39" s="279"/>
      <c r="E39" s="282" t="s">
        <v>63</v>
      </c>
      <c r="F39" s="279"/>
      <c r="G39" s="279" t="s">
        <v>921</v>
      </c>
      <c r="H39" s="279"/>
      <c r="I39" s="279"/>
      <c r="J39" s="279"/>
      <c r="K39" s="277"/>
    </row>
    <row r="40" s="1" customFormat="1" ht="15" customHeight="1">
      <c r="B40" s="280"/>
      <c r="C40" s="281"/>
      <c r="D40" s="279"/>
      <c r="E40" s="282" t="s">
        <v>129</v>
      </c>
      <c r="F40" s="279"/>
      <c r="G40" s="279" t="s">
        <v>922</v>
      </c>
      <c r="H40" s="279"/>
      <c r="I40" s="279"/>
      <c r="J40" s="279"/>
      <c r="K40" s="277"/>
    </row>
    <row r="41" s="1" customFormat="1" ht="15" customHeight="1">
      <c r="B41" s="280"/>
      <c r="C41" s="281"/>
      <c r="D41" s="279"/>
      <c r="E41" s="282" t="s">
        <v>130</v>
      </c>
      <c r="F41" s="279"/>
      <c r="G41" s="279" t="s">
        <v>923</v>
      </c>
      <c r="H41" s="279"/>
      <c r="I41" s="279"/>
      <c r="J41" s="279"/>
      <c r="K41" s="277"/>
    </row>
    <row r="42" s="1" customFormat="1" ht="15" customHeight="1">
      <c r="B42" s="280"/>
      <c r="C42" s="281"/>
      <c r="D42" s="279"/>
      <c r="E42" s="282" t="s">
        <v>924</v>
      </c>
      <c r="F42" s="279"/>
      <c r="G42" s="279" t="s">
        <v>925</v>
      </c>
      <c r="H42" s="279"/>
      <c r="I42" s="279"/>
      <c r="J42" s="279"/>
      <c r="K42" s="277"/>
    </row>
    <row r="43" s="1" customFormat="1" ht="15" customHeight="1">
      <c r="B43" s="280"/>
      <c r="C43" s="281"/>
      <c r="D43" s="279"/>
      <c r="E43" s="282"/>
      <c r="F43" s="279"/>
      <c r="G43" s="279" t="s">
        <v>926</v>
      </c>
      <c r="H43" s="279"/>
      <c r="I43" s="279"/>
      <c r="J43" s="279"/>
      <c r="K43" s="277"/>
    </row>
    <row r="44" s="1" customFormat="1" ht="15" customHeight="1">
      <c r="B44" s="280"/>
      <c r="C44" s="281"/>
      <c r="D44" s="279"/>
      <c r="E44" s="282" t="s">
        <v>927</v>
      </c>
      <c r="F44" s="279"/>
      <c r="G44" s="279" t="s">
        <v>928</v>
      </c>
      <c r="H44" s="279"/>
      <c r="I44" s="279"/>
      <c r="J44" s="279"/>
      <c r="K44" s="277"/>
    </row>
    <row r="45" s="1" customFormat="1" ht="15" customHeight="1">
      <c r="B45" s="280"/>
      <c r="C45" s="281"/>
      <c r="D45" s="279"/>
      <c r="E45" s="282" t="s">
        <v>132</v>
      </c>
      <c r="F45" s="279"/>
      <c r="G45" s="279" t="s">
        <v>929</v>
      </c>
      <c r="H45" s="279"/>
      <c r="I45" s="279"/>
      <c r="J45" s="279"/>
      <c r="K45" s="277"/>
    </row>
    <row r="46" s="1" customFormat="1" ht="12.75" customHeight="1">
      <c r="B46" s="280"/>
      <c r="C46" s="281"/>
      <c r="D46" s="279"/>
      <c r="E46" s="279"/>
      <c r="F46" s="279"/>
      <c r="G46" s="279"/>
      <c r="H46" s="279"/>
      <c r="I46" s="279"/>
      <c r="J46" s="279"/>
      <c r="K46" s="277"/>
    </row>
    <row r="47" s="1" customFormat="1" ht="15" customHeight="1">
      <c r="B47" s="280"/>
      <c r="C47" s="281"/>
      <c r="D47" s="279" t="s">
        <v>930</v>
      </c>
      <c r="E47" s="279"/>
      <c r="F47" s="279"/>
      <c r="G47" s="279"/>
      <c r="H47" s="279"/>
      <c r="I47" s="279"/>
      <c r="J47" s="279"/>
      <c r="K47" s="277"/>
    </row>
    <row r="48" s="1" customFormat="1" ht="15" customHeight="1">
      <c r="B48" s="280"/>
      <c r="C48" s="281"/>
      <c r="D48" s="281"/>
      <c r="E48" s="279" t="s">
        <v>931</v>
      </c>
      <c r="F48" s="279"/>
      <c r="G48" s="279"/>
      <c r="H48" s="279"/>
      <c r="I48" s="279"/>
      <c r="J48" s="279"/>
      <c r="K48" s="277"/>
    </row>
    <row r="49" s="1" customFormat="1" ht="15" customHeight="1">
      <c r="B49" s="280"/>
      <c r="C49" s="281"/>
      <c r="D49" s="281"/>
      <c r="E49" s="279" t="s">
        <v>932</v>
      </c>
      <c r="F49" s="279"/>
      <c r="G49" s="279"/>
      <c r="H49" s="279"/>
      <c r="I49" s="279"/>
      <c r="J49" s="279"/>
      <c r="K49" s="277"/>
    </row>
    <row r="50" s="1" customFormat="1" ht="15" customHeight="1">
      <c r="B50" s="280"/>
      <c r="C50" s="281"/>
      <c r="D50" s="281"/>
      <c r="E50" s="279" t="s">
        <v>933</v>
      </c>
      <c r="F50" s="279"/>
      <c r="G50" s="279"/>
      <c r="H50" s="279"/>
      <c r="I50" s="279"/>
      <c r="J50" s="279"/>
      <c r="K50" s="277"/>
    </row>
    <row r="51" s="1" customFormat="1" ht="15" customHeight="1">
      <c r="B51" s="280"/>
      <c r="C51" s="281"/>
      <c r="D51" s="279" t="s">
        <v>934</v>
      </c>
      <c r="E51" s="279"/>
      <c r="F51" s="279"/>
      <c r="G51" s="279"/>
      <c r="H51" s="279"/>
      <c r="I51" s="279"/>
      <c r="J51" s="279"/>
      <c r="K51" s="277"/>
    </row>
    <row r="52" s="1" customFormat="1" ht="25.5" customHeight="1">
      <c r="B52" s="275"/>
      <c r="C52" s="276" t="s">
        <v>935</v>
      </c>
      <c r="D52" s="276"/>
      <c r="E52" s="276"/>
      <c r="F52" s="276"/>
      <c r="G52" s="276"/>
      <c r="H52" s="276"/>
      <c r="I52" s="276"/>
      <c r="J52" s="276"/>
      <c r="K52" s="277"/>
    </row>
    <row r="53" s="1" customFormat="1" ht="5.25" customHeight="1">
      <c r="B53" s="275"/>
      <c r="C53" s="278"/>
      <c r="D53" s="278"/>
      <c r="E53" s="278"/>
      <c r="F53" s="278"/>
      <c r="G53" s="278"/>
      <c r="H53" s="278"/>
      <c r="I53" s="278"/>
      <c r="J53" s="278"/>
      <c r="K53" s="277"/>
    </row>
    <row r="54" s="1" customFormat="1" ht="15" customHeight="1">
      <c r="B54" s="275"/>
      <c r="C54" s="279" t="s">
        <v>936</v>
      </c>
      <c r="D54" s="279"/>
      <c r="E54" s="279"/>
      <c r="F54" s="279"/>
      <c r="G54" s="279"/>
      <c r="H54" s="279"/>
      <c r="I54" s="279"/>
      <c r="J54" s="279"/>
      <c r="K54" s="277"/>
    </row>
    <row r="55" s="1" customFormat="1" ht="15" customHeight="1">
      <c r="B55" s="275"/>
      <c r="C55" s="279" t="s">
        <v>937</v>
      </c>
      <c r="D55" s="279"/>
      <c r="E55" s="279"/>
      <c r="F55" s="279"/>
      <c r="G55" s="279"/>
      <c r="H55" s="279"/>
      <c r="I55" s="279"/>
      <c r="J55" s="279"/>
      <c r="K55" s="277"/>
    </row>
    <row r="56" s="1" customFormat="1" ht="12.75" customHeight="1">
      <c r="B56" s="275"/>
      <c r="C56" s="279"/>
      <c r="D56" s="279"/>
      <c r="E56" s="279"/>
      <c r="F56" s="279"/>
      <c r="G56" s="279"/>
      <c r="H56" s="279"/>
      <c r="I56" s="279"/>
      <c r="J56" s="279"/>
      <c r="K56" s="277"/>
    </row>
    <row r="57" s="1" customFormat="1" ht="15" customHeight="1">
      <c r="B57" s="275"/>
      <c r="C57" s="279" t="s">
        <v>938</v>
      </c>
      <c r="D57" s="279"/>
      <c r="E57" s="279"/>
      <c r="F57" s="279"/>
      <c r="G57" s="279"/>
      <c r="H57" s="279"/>
      <c r="I57" s="279"/>
      <c r="J57" s="279"/>
      <c r="K57" s="277"/>
    </row>
    <row r="58" s="1" customFormat="1" ht="15" customHeight="1">
      <c r="B58" s="275"/>
      <c r="C58" s="281"/>
      <c r="D58" s="279" t="s">
        <v>939</v>
      </c>
      <c r="E58" s="279"/>
      <c r="F58" s="279"/>
      <c r="G58" s="279"/>
      <c r="H58" s="279"/>
      <c r="I58" s="279"/>
      <c r="J58" s="279"/>
      <c r="K58" s="277"/>
    </row>
    <row r="59" s="1" customFormat="1" ht="15" customHeight="1">
      <c r="B59" s="275"/>
      <c r="C59" s="281"/>
      <c r="D59" s="279" t="s">
        <v>940</v>
      </c>
      <c r="E59" s="279"/>
      <c r="F59" s="279"/>
      <c r="G59" s="279"/>
      <c r="H59" s="279"/>
      <c r="I59" s="279"/>
      <c r="J59" s="279"/>
      <c r="K59" s="277"/>
    </row>
    <row r="60" s="1" customFormat="1" ht="15" customHeight="1">
      <c r="B60" s="275"/>
      <c r="C60" s="281"/>
      <c r="D60" s="279" t="s">
        <v>941</v>
      </c>
      <c r="E60" s="279"/>
      <c r="F60" s="279"/>
      <c r="G60" s="279"/>
      <c r="H60" s="279"/>
      <c r="I60" s="279"/>
      <c r="J60" s="279"/>
      <c r="K60" s="277"/>
    </row>
    <row r="61" s="1" customFormat="1" ht="15" customHeight="1">
      <c r="B61" s="275"/>
      <c r="C61" s="281"/>
      <c r="D61" s="279" t="s">
        <v>942</v>
      </c>
      <c r="E61" s="279"/>
      <c r="F61" s="279"/>
      <c r="G61" s="279"/>
      <c r="H61" s="279"/>
      <c r="I61" s="279"/>
      <c r="J61" s="279"/>
      <c r="K61" s="277"/>
    </row>
    <row r="62" s="1" customFormat="1" ht="15" customHeight="1">
      <c r="B62" s="275"/>
      <c r="C62" s="281"/>
      <c r="D62" s="284" t="s">
        <v>943</v>
      </c>
      <c r="E62" s="284"/>
      <c r="F62" s="284"/>
      <c r="G62" s="284"/>
      <c r="H62" s="284"/>
      <c r="I62" s="284"/>
      <c r="J62" s="284"/>
      <c r="K62" s="277"/>
    </row>
    <row r="63" s="1" customFormat="1" ht="15" customHeight="1">
      <c r="B63" s="275"/>
      <c r="C63" s="281"/>
      <c r="D63" s="279" t="s">
        <v>944</v>
      </c>
      <c r="E63" s="279"/>
      <c r="F63" s="279"/>
      <c r="G63" s="279"/>
      <c r="H63" s="279"/>
      <c r="I63" s="279"/>
      <c r="J63" s="279"/>
      <c r="K63" s="277"/>
    </row>
    <row r="64" s="1" customFormat="1" ht="12.75" customHeight="1">
      <c r="B64" s="275"/>
      <c r="C64" s="281"/>
      <c r="D64" s="281"/>
      <c r="E64" s="285"/>
      <c r="F64" s="281"/>
      <c r="G64" s="281"/>
      <c r="H64" s="281"/>
      <c r="I64" s="281"/>
      <c r="J64" s="281"/>
      <c r="K64" s="277"/>
    </row>
    <row r="65" s="1" customFormat="1" ht="15" customHeight="1">
      <c r="B65" s="275"/>
      <c r="C65" s="281"/>
      <c r="D65" s="279" t="s">
        <v>945</v>
      </c>
      <c r="E65" s="279"/>
      <c r="F65" s="279"/>
      <c r="G65" s="279"/>
      <c r="H65" s="279"/>
      <c r="I65" s="279"/>
      <c r="J65" s="279"/>
      <c r="K65" s="277"/>
    </row>
    <row r="66" s="1" customFormat="1" ht="15" customHeight="1">
      <c r="B66" s="275"/>
      <c r="C66" s="281"/>
      <c r="D66" s="284" t="s">
        <v>946</v>
      </c>
      <c r="E66" s="284"/>
      <c r="F66" s="284"/>
      <c r="G66" s="284"/>
      <c r="H66" s="284"/>
      <c r="I66" s="284"/>
      <c r="J66" s="284"/>
      <c r="K66" s="277"/>
    </row>
    <row r="67" s="1" customFormat="1" ht="15" customHeight="1">
      <c r="B67" s="275"/>
      <c r="C67" s="281"/>
      <c r="D67" s="279" t="s">
        <v>947</v>
      </c>
      <c r="E67" s="279"/>
      <c r="F67" s="279"/>
      <c r="G67" s="279"/>
      <c r="H67" s="279"/>
      <c r="I67" s="279"/>
      <c r="J67" s="279"/>
      <c r="K67" s="277"/>
    </row>
    <row r="68" s="1" customFormat="1" ht="15" customHeight="1">
      <c r="B68" s="275"/>
      <c r="C68" s="281"/>
      <c r="D68" s="279" t="s">
        <v>948</v>
      </c>
      <c r="E68" s="279"/>
      <c r="F68" s="279"/>
      <c r="G68" s="279"/>
      <c r="H68" s="279"/>
      <c r="I68" s="279"/>
      <c r="J68" s="279"/>
      <c r="K68" s="277"/>
    </row>
    <row r="69" s="1" customFormat="1" ht="15" customHeight="1">
      <c r="B69" s="275"/>
      <c r="C69" s="281"/>
      <c r="D69" s="279" t="s">
        <v>949</v>
      </c>
      <c r="E69" s="279"/>
      <c r="F69" s="279"/>
      <c r="G69" s="279"/>
      <c r="H69" s="279"/>
      <c r="I69" s="279"/>
      <c r="J69" s="279"/>
      <c r="K69" s="277"/>
    </row>
    <row r="70" s="1" customFormat="1" ht="15" customHeight="1">
      <c r="B70" s="275"/>
      <c r="C70" s="281"/>
      <c r="D70" s="279" t="s">
        <v>950</v>
      </c>
      <c r="E70" s="279"/>
      <c r="F70" s="279"/>
      <c r="G70" s="279"/>
      <c r="H70" s="279"/>
      <c r="I70" s="279"/>
      <c r="J70" s="279"/>
      <c r="K70" s="277"/>
    </row>
    <row r="71" s="1" customFormat="1" ht="12.75" customHeight="1">
      <c r="B71" s="286"/>
      <c r="C71" s="287"/>
      <c r="D71" s="287"/>
      <c r="E71" s="287"/>
      <c r="F71" s="287"/>
      <c r="G71" s="287"/>
      <c r="H71" s="287"/>
      <c r="I71" s="287"/>
      <c r="J71" s="287"/>
      <c r="K71" s="288"/>
    </row>
    <row r="72" s="1" customFormat="1" ht="18.75" customHeight="1">
      <c r="B72" s="289"/>
      <c r="C72" s="289"/>
      <c r="D72" s="289"/>
      <c r="E72" s="289"/>
      <c r="F72" s="289"/>
      <c r="G72" s="289"/>
      <c r="H72" s="289"/>
      <c r="I72" s="289"/>
      <c r="J72" s="289"/>
      <c r="K72" s="290"/>
    </row>
    <row r="73" s="1" customFormat="1" ht="18.75" customHeight="1">
      <c r="B73" s="290"/>
      <c r="C73" s="290"/>
      <c r="D73" s="290"/>
      <c r="E73" s="290"/>
      <c r="F73" s="290"/>
      <c r="G73" s="290"/>
      <c r="H73" s="290"/>
      <c r="I73" s="290"/>
      <c r="J73" s="290"/>
      <c r="K73" s="290"/>
    </row>
    <row r="74" s="1" customFormat="1" ht="7.5" customHeight="1">
      <c r="B74" s="291"/>
      <c r="C74" s="292"/>
      <c r="D74" s="292"/>
      <c r="E74" s="292"/>
      <c r="F74" s="292"/>
      <c r="G74" s="292"/>
      <c r="H74" s="292"/>
      <c r="I74" s="292"/>
      <c r="J74" s="292"/>
      <c r="K74" s="293"/>
    </row>
    <row r="75" s="1" customFormat="1" ht="45" customHeight="1">
      <c r="B75" s="294"/>
      <c r="C75" s="295" t="s">
        <v>951</v>
      </c>
      <c r="D75" s="295"/>
      <c r="E75" s="295"/>
      <c r="F75" s="295"/>
      <c r="G75" s="295"/>
      <c r="H75" s="295"/>
      <c r="I75" s="295"/>
      <c r="J75" s="295"/>
      <c r="K75" s="296"/>
    </row>
    <row r="76" s="1" customFormat="1" ht="17.25" customHeight="1">
      <c r="B76" s="294"/>
      <c r="C76" s="297" t="s">
        <v>952</v>
      </c>
      <c r="D76" s="297"/>
      <c r="E76" s="297"/>
      <c r="F76" s="297" t="s">
        <v>953</v>
      </c>
      <c r="G76" s="298"/>
      <c r="H76" s="297" t="s">
        <v>63</v>
      </c>
      <c r="I76" s="297" t="s">
        <v>66</v>
      </c>
      <c r="J76" s="297" t="s">
        <v>954</v>
      </c>
      <c r="K76" s="296"/>
    </row>
    <row r="77" s="1" customFormat="1" ht="17.25" customHeight="1">
      <c r="B77" s="294"/>
      <c r="C77" s="299" t="s">
        <v>955</v>
      </c>
      <c r="D77" s="299"/>
      <c r="E77" s="299"/>
      <c r="F77" s="300" t="s">
        <v>956</v>
      </c>
      <c r="G77" s="301"/>
      <c r="H77" s="299"/>
      <c r="I77" s="299"/>
      <c r="J77" s="299" t="s">
        <v>957</v>
      </c>
      <c r="K77" s="296"/>
    </row>
    <row r="78" s="1" customFormat="1" ht="5.25" customHeight="1">
      <c r="B78" s="294"/>
      <c r="C78" s="302"/>
      <c r="D78" s="302"/>
      <c r="E78" s="302"/>
      <c r="F78" s="302"/>
      <c r="G78" s="303"/>
      <c r="H78" s="302"/>
      <c r="I78" s="302"/>
      <c r="J78" s="302"/>
      <c r="K78" s="296"/>
    </row>
    <row r="79" s="1" customFormat="1" ht="15" customHeight="1">
      <c r="B79" s="294"/>
      <c r="C79" s="282" t="s">
        <v>62</v>
      </c>
      <c r="D79" s="302"/>
      <c r="E79" s="302"/>
      <c r="F79" s="304" t="s">
        <v>958</v>
      </c>
      <c r="G79" s="303"/>
      <c r="H79" s="282" t="s">
        <v>959</v>
      </c>
      <c r="I79" s="282" t="s">
        <v>960</v>
      </c>
      <c r="J79" s="282">
        <v>20</v>
      </c>
      <c r="K79" s="296"/>
    </row>
    <row r="80" s="1" customFormat="1" ht="15" customHeight="1">
      <c r="B80" s="294"/>
      <c r="C80" s="282" t="s">
        <v>961</v>
      </c>
      <c r="D80" s="282"/>
      <c r="E80" s="282"/>
      <c r="F80" s="304" t="s">
        <v>958</v>
      </c>
      <c r="G80" s="303"/>
      <c r="H80" s="282" t="s">
        <v>962</v>
      </c>
      <c r="I80" s="282" t="s">
        <v>960</v>
      </c>
      <c r="J80" s="282">
        <v>120</v>
      </c>
      <c r="K80" s="296"/>
    </row>
    <row r="81" s="1" customFormat="1" ht="15" customHeight="1">
      <c r="B81" s="305"/>
      <c r="C81" s="282" t="s">
        <v>963</v>
      </c>
      <c r="D81" s="282"/>
      <c r="E81" s="282"/>
      <c r="F81" s="304" t="s">
        <v>964</v>
      </c>
      <c r="G81" s="303"/>
      <c r="H81" s="282" t="s">
        <v>965</v>
      </c>
      <c r="I81" s="282" t="s">
        <v>960</v>
      </c>
      <c r="J81" s="282">
        <v>50</v>
      </c>
      <c r="K81" s="296"/>
    </row>
    <row r="82" s="1" customFormat="1" ht="15" customHeight="1">
      <c r="B82" s="305"/>
      <c r="C82" s="282" t="s">
        <v>966</v>
      </c>
      <c r="D82" s="282"/>
      <c r="E82" s="282"/>
      <c r="F82" s="304" t="s">
        <v>958</v>
      </c>
      <c r="G82" s="303"/>
      <c r="H82" s="282" t="s">
        <v>967</v>
      </c>
      <c r="I82" s="282" t="s">
        <v>968</v>
      </c>
      <c r="J82" s="282"/>
      <c r="K82" s="296"/>
    </row>
    <row r="83" s="1" customFormat="1" ht="15" customHeight="1">
      <c r="B83" s="305"/>
      <c r="C83" s="306" t="s">
        <v>969</v>
      </c>
      <c r="D83" s="306"/>
      <c r="E83" s="306"/>
      <c r="F83" s="307" t="s">
        <v>964</v>
      </c>
      <c r="G83" s="306"/>
      <c r="H83" s="306" t="s">
        <v>970</v>
      </c>
      <c r="I83" s="306" t="s">
        <v>960</v>
      </c>
      <c r="J83" s="306">
        <v>15</v>
      </c>
      <c r="K83" s="296"/>
    </row>
    <row r="84" s="1" customFormat="1" ht="15" customHeight="1">
      <c r="B84" s="305"/>
      <c r="C84" s="306" t="s">
        <v>971</v>
      </c>
      <c r="D84" s="306"/>
      <c r="E84" s="306"/>
      <c r="F84" s="307" t="s">
        <v>964</v>
      </c>
      <c r="G84" s="306"/>
      <c r="H84" s="306" t="s">
        <v>972</v>
      </c>
      <c r="I84" s="306" t="s">
        <v>960</v>
      </c>
      <c r="J84" s="306">
        <v>15</v>
      </c>
      <c r="K84" s="296"/>
    </row>
    <row r="85" s="1" customFormat="1" ht="15" customHeight="1">
      <c r="B85" s="305"/>
      <c r="C85" s="306" t="s">
        <v>973</v>
      </c>
      <c r="D85" s="306"/>
      <c r="E85" s="306"/>
      <c r="F85" s="307" t="s">
        <v>964</v>
      </c>
      <c r="G85" s="306"/>
      <c r="H85" s="306" t="s">
        <v>974</v>
      </c>
      <c r="I85" s="306" t="s">
        <v>960</v>
      </c>
      <c r="J85" s="306">
        <v>20</v>
      </c>
      <c r="K85" s="296"/>
    </row>
    <row r="86" s="1" customFormat="1" ht="15" customHeight="1">
      <c r="B86" s="305"/>
      <c r="C86" s="306" t="s">
        <v>975</v>
      </c>
      <c r="D86" s="306"/>
      <c r="E86" s="306"/>
      <c r="F86" s="307" t="s">
        <v>964</v>
      </c>
      <c r="G86" s="306"/>
      <c r="H86" s="306" t="s">
        <v>976</v>
      </c>
      <c r="I86" s="306" t="s">
        <v>960</v>
      </c>
      <c r="J86" s="306">
        <v>20</v>
      </c>
      <c r="K86" s="296"/>
    </row>
    <row r="87" s="1" customFormat="1" ht="15" customHeight="1">
      <c r="B87" s="305"/>
      <c r="C87" s="282" t="s">
        <v>977</v>
      </c>
      <c r="D87" s="282"/>
      <c r="E87" s="282"/>
      <c r="F87" s="304" t="s">
        <v>964</v>
      </c>
      <c r="G87" s="303"/>
      <c r="H87" s="282" t="s">
        <v>978</v>
      </c>
      <c r="I87" s="282" t="s">
        <v>960</v>
      </c>
      <c r="J87" s="282">
        <v>50</v>
      </c>
      <c r="K87" s="296"/>
    </row>
    <row r="88" s="1" customFormat="1" ht="15" customHeight="1">
      <c r="B88" s="305"/>
      <c r="C88" s="282" t="s">
        <v>979</v>
      </c>
      <c r="D88" s="282"/>
      <c r="E88" s="282"/>
      <c r="F88" s="304" t="s">
        <v>964</v>
      </c>
      <c r="G88" s="303"/>
      <c r="H88" s="282" t="s">
        <v>980</v>
      </c>
      <c r="I88" s="282" t="s">
        <v>960</v>
      </c>
      <c r="J88" s="282">
        <v>20</v>
      </c>
      <c r="K88" s="296"/>
    </row>
    <row r="89" s="1" customFormat="1" ht="15" customHeight="1">
      <c r="B89" s="305"/>
      <c r="C89" s="282" t="s">
        <v>981</v>
      </c>
      <c r="D89" s="282"/>
      <c r="E89" s="282"/>
      <c r="F89" s="304" t="s">
        <v>964</v>
      </c>
      <c r="G89" s="303"/>
      <c r="H89" s="282" t="s">
        <v>982</v>
      </c>
      <c r="I89" s="282" t="s">
        <v>960</v>
      </c>
      <c r="J89" s="282">
        <v>20</v>
      </c>
      <c r="K89" s="296"/>
    </row>
    <row r="90" s="1" customFormat="1" ht="15" customHeight="1">
      <c r="B90" s="305"/>
      <c r="C90" s="282" t="s">
        <v>983</v>
      </c>
      <c r="D90" s="282"/>
      <c r="E90" s="282"/>
      <c r="F90" s="304" t="s">
        <v>964</v>
      </c>
      <c r="G90" s="303"/>
      <c r="H90" s="282" t="s">
        <v>984</v>
      </c>
      <c r="I90" s="282" t="s">
        <v>960</v>
      </c>
      <c r="J90" s="282">
        <v>50</v>
      </c>
      <c r="K90" s="296"/>
    </row>
    <row r="91" s="1" customFormat="1" ht="15" customHeight="1">
      <c r="B91" s="305"/>
      <c r="C91" s="282" t="s">
        <v>985</v>
      </c>
      <c r="D91" s="282"/>
      <c r="E91" s="282"/>
      <c r="F91" s="304" t="s">
        <v>964</v>
      </c>
      <c r="G91" s="303"/>
      <c r="H91" s="282" t="s">
        <v>985</v>
      </c>
      <c r="I91" s="282" t="s">
        <v>960</v>
      </c>
      <c r="J91" s="282">
        <v>50</v>
      </c>
      <c r="K91" s="296"/>
    </row>
    <row r="92" s="1" customFormat="1" ht="15" customHeight="1">
      <c r="B92" s="305"/>
      <c r="C92" s="282" t="s">
        <v>986</v>
      </c>
      <c r="D92" s="282"/>
      <c r="E92" s="282"/>
      <c r="F92" s="304" t="s">
        <v>964</v>
      </c>
      <c r="G92" s="303"/>
      <c r="H92" s="282" t="s">
        <v>987</v>
      </c>
      <c r="I92" s="282" t="s">
        <v>960</v>
      </c>
      <c r="J92" s="282">
        <v>255</v>
      </c>
      <c r="K92" s="296"/>
    </row>
    <row r="93" s="1" customFormat="1" ht="15" customHeight="1">
      <c r="B93" s="305"/>
      <c r="C93" s="282" t="s">
        <v>988</v>
      </c>
      <c r="D93" s="282"/>
      <c r="E93" s="282"/>
      <c r="F93" s="304" t="s">
        <v>958</v>
      </c>
      <c r="G93" s="303"/>
      <c r="H93" s="282" t="s">
        <v>989</v>
      </c>
      <c r="I93" s="282" t="s">
        <v>990</v>
      </c>
      <c r="J93" s="282"/>
      <c r="K93" s="296"/>
    </row>
    <row r="94" s="1" customFormat="1" ht="15" customHeight="1">
      <c r="B94" s="305"/>
      <c r="C94" s="282" t="s">
        <v>991</v>
      </c>
      <c r="D94" s="282"/>
      <c r="E94" s="282"/>
      <c r="F94" s="304" t="s">
        <v>958</v>
      </c>
      <c r="G94" s="303"/>
      <c r="H94" s="282" t="s">
        <v>992</v>
      </c>
      <c r="I94" s="282" t="s">
        <v>993</v>
      </c>
      <c r="J94" s="282"/>
      <c r="K94" s="296"/>
    </row>
    <row r="95" s="1" customFormat="1" ht="15" customHeight="1">
      <c r="B95" s="305"/>
      <c r="C95" s="282" t="s">
        <v>994</v>
      </c>
      <c r="D95" s="282"/>
      <c r="E95" s="282"/>
      <c r="F95" s="304" t="s">
        <v>958</v>
      </c>
      <c r="G95" s="303"/>
      <c r="H95" s="282" t="s">
        <v>994</v>
      </c>
      <c r="I95" s="282" t="s">
        <v>993</v>
      </c>
      <c r="J95" s="282"/>
      <c r="K95" s="296"/>
    </row>
    <row r="96" s="1" customFormat="1" ht="15" customHeight="1">
      <c r="B96" s="305"/>
      <c r="C96" s="282" t="s">
        <v>47</v>
      </c>
      <c r="D96" s="282"/>
      <c r="E96" s="282"/>
      <c r="F96" s="304" t="s">
        <v>958</v>
      </c>
      <c r="G96" s="303"/>
      <c r="H96" s="282" t="s">
        <v>995</v>
      </c>
      <c r="I96" s="282" t="s">
        <v>993</v>
      </c>
      <c r="J96" s="282"/>
      <c r="K96" s="296"/>
    </row>
    <row r="97" s="1" customFormat="1" ht="15" customHeight="1">
      <c r="B97" s="305"/>
      <c r="C97" s="282" t="s">
        <v>57</v>
      </c>
      <c r="D97" s="282"/>
      <c r="E97" s="282"/>
      <c r="F97" s="304" t="s">
        <v>958</v>
      </c>
      <c r="G97" s="303"/>
      <c r="H97" s="282" t="s">
        <v>996</v>
      </c>
      <c r="I97" s="282" t="s">
        <v>993</v>
      </c>
      <c r="J97" s="282"/>
      <c r="K97" s="296"/>
    </row>
    <row r="98" s="1" customFormat="1" ht="15" customHeight="1">
      <c r="B98" s="308"/>
      <c r="C98" s="309"/>
      <c r="D98" s="309"/>
      <c r="E98" s="309"/>
      <c r="F98" s="309"/>
      <c r="G98" s="309"/>
      <c r="H98" s="309"/>
      <c r="I98" s="309"/>
      <c r="J98" s="309"/>
      <c r="K98" s="310"/>
    </row>
    <row r="99" s="1" customFormat="1" ht="18.75" customHeight="1">
      <c r="B99" s="311"/>
      <c r="C99" s="312"/>
      <c r="D99" s="312"/>
      <c r="E99" s="312"/>
      <c r="F99" s="312"/>
      <c r="G99" s="312"/>
      <c r="H99" s="312"/>
      <c r="I99" s="312"/>
      <c r="J99" s="312"/>
      <c r="K99" s="311"/>
    </row>
    <row r="100" s="1" customFormat="1" ht="18.75" customHeight="1">
      <c r="B100" s="290"/>
      <c r="C100" s="290"/>
      <c r="D100" s="290"/>
      <c r="E100" s="290"/>
      <c r="F100" s="290"/>
      <c r="G100" s="290"/>
      <c r="H100" s="290"/>
      <c r="I100" s="290"/>
      <c r="J100" s="290"/>
      <c r="K100" s="290"/>
    </row>
    <row r="101" s="1" customFormat="1" ht="7.5" customHeight="1">
      <c r="B101" s="291"/>
      <c r="C101" s="292"/>
      <c r="D101" s="292"/>
      <c r="E101" s="292"/>
      <c r="F101" s="292"/>
      <c r="G101" s="292"/>
      <c r="H101" s="292"/>
      <c r="I101" s="292"/>
      <c r="J101" s="292"/>
      <c r="K101" s="293"/>
    </row>
    <row r="102" s="1" customFormat="1" ht="45" customHeight="1">
      <c r="B102" s="294"/>
      <c r="C102" s="295" t="s">
        <v>997</v>
      </c>
      <c r="D102" s="295"/>
      <c r="E102" s="295"/>
      <c r="F102" s="295"/>
      <c r="G102" s="295"/>
      <c r="H102" s="295"/>
      <c r="I102" s="295"/>
      <c r="J102" s="295"/>
      <c r="K102" s="296"/>
    </row>
    <row r="103" s="1" customFormat="1" ht="17.25" customHeight="1">
      <c r="B103" s="294"/>
      <c r="C103" s="297" t="s">
        <v>952</v>
      </c>
      <c r="D103" s="297"/>
      <c r="E103" s="297"/>
      <c r="F103" s="297" t="s">
        <v>953</v>
      </c>
      <c r="G103" s="298"/>
      <c r="H103" s="297" t="s">
        <v>63</v>
      </c>
      <c r="I103" s="297" t="s">
        <v>66</v>
      </c>
      <c r="J103" s="297" t="s">
        <v>954</v>
      </c>
      <c r="K103" s="296"/>
    </row>
    <row r="104" s="1" customFormat="1" ht="17.25" customHeight="1">
      <c r="B104" s="294"/>
      <c r="C104" s="299" t="s">
        <v>955</v>
      </c>
      <c r="D104" s="299"/>
      <c r="E104" s="299"/>
      <c r="F104" s="300" t="s">
        <v>956</v>
      </c>
      <c r="G104" s="301"/>
      <c r="H104" s="299"/>
      <c r="I104" s="299"/>
      <c r="J104" s="299" t="s">
        <v>957</v>
      </c>
      <c r="K104" s="296"/>
    </row>
    <row r="105" s="1" customFormat="1" ht="5.25" customHeight="1">
      <c r="B105" s="294"/>
      <c r="C105" s="297"/>
      <c r="D105" s="297"/>
      <c r="E105" s="297"/>
      <c r="F105" s="297"/>
      <c r="G105" s="313"/>
      <c r="H105" s="297"/>
      <c r="I105" s="297"/>
      <c r="J105" s="297"/>
      <c r="K105" s="296"/>
    </row>
    <row r="106" s="1" customFormat="1" ht="15" customHeight="1">
      <c r="B106" s="294"/>
      <c r="C106" s="282" t="s">
        <v>62</v>
      </c>
      <c r="D106" s="302"/>
      <c r="E106" s="302"/>
      <c r="F106" s="304" t="s">
        <v>958</v>
      </c>
      <c r="G106" s="313"/>
      <c r="H106" s="282" t="s">
        <v>998</v>
      </c>
      <c r="I106" s="282" t="s">
        <v>960</v>
      </c>
      <c r="J106" s="282">
        <v>20</v>
      </c>
      <c r="K106" s="296"/>
    </row>
    <row r="107" s="1" customFormat="1" ht="15" customHeight="1">
      <c r="B107" s="294"/>
      <c r="C107" s="282" t="s">
        <v>961</v>
      </c>
      <c r="D107" s="282"/>
      <c r="E107" s="282"/>
      <c r="F107" s="304" t="s">
        <v>958</v>
      </c>
      <c r="G107" s="282"/>
      <c r="H107" s="282" t="s">
        <v>998</v>
      </c>
      <c r="I107" s="282" t="s">
        <v>960</v>
      </c>
      <c r="J107" s="282">
        <v>120</v>
      </c>
      <c r="K107" s="296"/>
    </row>
    <row r="108" s="1" customFormat="1" ht="15" customHeight="1">
      <c r="B108" s="305"/>
      <c r="C108" s="282" t="s">
        <v>963</v>
      </c>
      <c r="D108" s="282"/>
      <c r="E108" s="282"/>
      <c r="F108" s="304" t="s">
        <v>964</v>
      </c>
      <c r="G108" s="282"/>
      <c r="H108" s="282" t="s">
        <v>998</v>
      </c>
      <c r="I108" s="282" t="s">
        <v>960</v>
      </c>
      <c r="J108" s="282">
        <v>50</v>
      </c>
      <c r="K108" s="296"/>
    </row>
    <row r="109" s="1" customFormat="1" ht="15" customHeight="1">
      <c r="B109" s="305"/>
      <c r="C109" s="282" t="s">
        <v>966</v>
      </c>
      <c r="D109" s="282"/>
      <c r="E109" s="282"/>
      <c r="F109" s="304" t="s">
        <v>958</v>
      </c>
      <c r="G109" s="282"/>
      <c r="H109" s="282" t="s">
        <v>998</v>
      </c>
      <c r="I109" s="282" t="s">
        <v>968</v>
      </c>
      <c r="J109" s="282"/>
      <c r="K109" s="296"/>
    </row>
    <row r="110" s="1" customFormat="1" ht="15" customHeight="1">
      <c r="B110" s="305"/>
      <c r="C110" s="282" t="s">
        <v>977</v>
      </c>
      <c r="D110" s="282"/>
      <c r="E110" s="282"/>
      <c r="F110" s="304" t="s">
        <v>964</v>
      </c>
      <c r="G110" s="282"/>
      <c r="H110" s="282" t="s">
        <v>998</v>
      </c>
      <c r="I110" s="282" t="s">
        <v>960</v>
      </c>
      <c r="J110" s="282">
        <v>50</v>
      </c>
      <c r="K110" s="296"/>
    </row>
    <row r="111" s="1" customFormat="1" ht="15" customHeight="1">
      <c r="B111" s="305"/>
      <c r="C111" s="282" t="s">
        <v>985</v>
      </c>
      <c r="D111" s="282"/>
      <c r="E111" s="282"/>
      <c r="F111" s="304" t="s">
        <v>964</v>
      </c>
      <c r="G111" s="282"/>
      <c r="H111" s="282" t="s">
        <v>998</v>
      </c>
      <c r="I111" s="282" t="s">
        <v>960</v>
      </c>
      <c r="J111" s="282">
        <v>50</v>
      </c>
      <c r="K111" s="296"/>
    </row>
    <row r="112" s="1" customFormat="1" ht="15" customHeight="1">
      <c r="B112" s="305"/>
      <c r="C112" s="282" t="s">
        <v>983</v>
      </c>
      <c r="D112" s="282"/>
      <c r="E112" s="282"/>
      <c r="F112" s="304" t="s">
        <v>964</v>
      </c>
      <c r="G112" s="282"/>
      <c r="H112" s="282" t="s">
        <v>998</v>
      </c>
      <c r="I112" s="282" t="s">
        <v>960</v>
      </c>
      <c r="J112" s="282">
        <v>50</v>
      </c>
      <c r="K112" s="296"/>
    </row>
    <row r="113" s="1" customFormat="1" ht="15" customHeight="1">
      <c r="B113" s="305"/>
      <c r="C113" s="282" t="s">
        <v>62</v>
      </c>
      <c r="D113" s="282"/>
      <c r="E113" s="282"/>
      <c r="F113" s="304" t="s">
        <v>958</v>
      </c>
      <c r="G113" s="282"/>
      <c r="H113" s="282" t="s">
        <v>999</v>
      </c>
      <c r="I113" s="282" t="s">
        <v>960</v>
      </c>
      <c r="J113" s="282">
        <v>20</v>
      </c>
      <c r="K113" s="296"/>
    </row>
    <row r="114" s="1" customFormat="1" ht="15" customHeight="1">
      <c r="B114" s="305"/>
      <c r="C114" s="282" t="s">
        <v>1000</v>
      </c>
      <c r="D114" s="282"/>
      <c r="E114" s="282"/>
      <c r="F114" s="304" t="s">
        <v>958</v>
      </c>
      <c r="G114" s="282"/>
      <c r="H114" s="282" t="s">
        <v>1001</v>
      </c>
      <c r="I114" s="282" t="s">
        <v>960</v>
      </c>
      <c r="J114" s="282">
        <v>120</v>
      </c>
      <c r="K114" s="296"/>
    </row>
    <row r="115" s="1" customFormat="1" ht="15" customHeight="1">
      <c r="B115" s="305"/>
      <c r="C115" s="282" t="s">
        <v>47</v>
      </c>
      <c r="D115" s="282"/>
      <c r="E115" s="282"/>
      <c r="F115" s="304" t="s">
        <v>958</v>
      </c>
      <c r="G115" s="282"/>
      <c r="H115" s="282" t="s">
        <v>1002</v>
      </c>
      <c r="I115" s="282" t="s">
        <v>993</v>
      </c>
      <c r="J115" s="282"/>
      <c r="K115" s="296"/>
    </row>
    <row r="116" s="1" customFormat="1" ht="15" customHeight="1">
      <c r="B116" s="305"/>
      <c r="C116" s="282" t="s">
        <v>57</v>
      </c>
      <c r="D116" s="282"/>
      <c r="E116" s="282"/>
      <c r="F116" s="304" t="s">
        <v>958</v>
      </c>
      <c r="G116" s="282"/>
      <c r="H116" s="282" t="s">
        <v>1003</v>
      </c>
      <c r="I116" s="282" t="s">
        <v>993</v>
      </c>
      <c r="J116" s="282"/>
      <c r="K116" s="296"/>
    </row>
    <row r="117" s="1" customFormat="1" ht="15" customHeight="1">
      <c r="B117" s="305"/>
      <c r="C117" s="282" t="s">
        <v>66</v>
      </c>
      <c r="D117" s="282"/>
      <c r="E117" s="282"/>
      <c r="F117" s="304" t="s">
        <v>958</v>
      </c>
      <c r="G117" s="282"/>
      <c r="H117" s="282" t="s">
        <v>1004</v>
      </c>
      <c r="I117" s="282" t="s">
        <v>1005</v>
      </c>
      <c r="J117" s="282"/>
      <c r="K117" s="296"/>
    </row>
    <row r="118" s="1" customFormat="1" ht="15" customHeight="1">
      <c r="B118" s="308"/>
      <c r="C118" s="314"/>
      <c r="D118" s="314"/>
      <c r="E118" s="314"/>
      <c r="F118" s="314"/>
      <c r="G118" s="314"/>
      <c r="H118" s="314"/>
      <c r="I118" s="314"/>
      <c r="J118" s="314"/>
      <c r="K118" s="310"/>
    </row>
    <row r="119" s="1" customFormat="1" ht="18.75" customHeight="1">
      <c r="B119" s="315"/>
      <c r="C119" s="279"/>
      <c r="D119" s="279"/>
      <c r="E119" s="279"/>
      <c r="F119" s="316"/>
      <c r="G119" s="279"/>
      <c r="H119" s="279"/>
      <c r="I119" s="279"/>
      <c r="J119" s="279"/>
      <c r="K119" s="315"/>
    </row>
    <row r="120" s="1" customFormat="1" ht="18.75" customHeight="1">
      <c r="B120" s="290"/>
      <c r="C120" s="290"/>
      <c r="D120" s="290"/>
      <c r="E120" s="290"/>
      <c r="F120" s="290"/>
      <c r="G120" s="290"/>
      <c r="H120" s="290"/>
      <c r="I120" s="290"/>
      <c r="J120" s="290"/>
      <c r="K120" s="290"/>
    </row>
    <row r="121" s="1" customFormat="1" ht="7.5" customHeight="1">
      <c r="B121" s="317"/>
      <c r="C121" s="318"/>
      <c r="D121" s="318"/>
      <c r="E121" s="318"/>
      <c r="F121" s="318"/>
      <c r="G121" s="318"/>
      <c r="H121" s="318"/>
      <c r="I121" s="318"/>
      <c r="J121" s="318"/>
      <c r="K121" s="319"/>
    </row>
    <row r="122" s="1" customFormat="1" ht="45" customHeight="1">
      <c r="B122" s="320"/>
      <c r="C122" s="273" t="s">
        <v>1006</v>
      </c>
      <c r="D122" s="273"/>
      <c r="E122" s="273"/>
      <c r="F122" s="273"/>
      <c r="G122" s="273"/>
      <c r="H122" s="273"/>
      <c r="I122" s="273"/>
      <c r="J122" s="273"/>
      <c r="K122" s="321"/>
    </row>
    <row r="123" s="1" customFormat="1" ht="17.25" customHeight="1">
      <c r="B123" s="322"/>
      <c r="C123" s="297" t="s">
        <v>952</v>
      </c>
      <c r="D123" s="297"/>
      <c r="E123" s="297"/>
      <c r="F123" s="297" t="s">
        <v>953</v>
      </c>
      <c r="G123" s="298"/>
      <c r="H123" s="297" t="s">
        <v>63</v>
      </c>
      <c r="I123" s="297" t="s">
        <v>66</v>
      </c>
      <c r="J123" s="297" t="s">
        <v>954</v>
      </c>
      <c r="K123" s="323"/>
    </row>
    <row r="124" s="1" customFormat="1" ht="17.25" customHeight="1">
      <c r="B124" s="322"/>
      <c r="C124" s="299" t="s">
        <v>955</v>
      </c>
      <c r="D124" s="299"/>
      <c r="E124" s="299"/>
      <c r="F124" s="300" t="s">
        <v>956</v>
      </c>
      <c r="G124" s="301"/>
      <c r="H124" s="299"/>
      <c r="I124" s="299"/>
      <c r="J124" s="299" t="s">
        <v>957</v>
      </c>
      <c r="K124" s="323"/>
    </row>
    <row r="125" s="1" customFormat="1" ht="5.25" customHeight="1">
      <c r="B125" s="324"/>
      <c r="C125" s="302"/>
      <c r="D125" s="302"/>
      <c r="E125" s="302"/>
      <c r="F125" s="302"/>
      <c r="G125" s="282"/>
      <c r="H125" s="302"/>
      <c r="I125" s="302"/>
      <c r="J125" s="302"/>
      <c r="K125" s="325"/>
    </row>
    <row r="126" s="1" customFormat="1" ht="15" customHeight="1">
      <c r="B126" s="324"/>
      <c r="C126" s="282" t="s">
        <v>961</v>
      </c>
      <c r="D126" s="302"/>
      <c r="E126" s="302"/>
      <c r="F126" s="304" t="s">
        <v>958</v>
      </c>
      <c r="G126" s="282"/>
      <c r="H126" s="282" t="s">
        <v>998</v>
      </c>
      <c r="I126" s="282" t="s">
        <v>960</v>
      </c>
      <c r="J126" s="282">
        <v>120</v>
      </c>
      <c r="K126" s="326"/>
    </row>
    <row r="127" s="1" customFormat="1" ht="15" customHeight="1">
      <c r="B127" s="324"/>
      <c r="C127" s="282" t="s">
        <v>1007</v>
      </c>
      <c r="D127" s="282"/>
      <c r="E127" s="282"/>
      <c r="F127" s="304" t="s">
        <v>958</v>
      </c>
      <c r="G127" s="282"/>
      <c r="H127" s="282" t="s">
        <v>1008</v>
      </c>
      <c r="I127" s="282" t="s">
        <v>960</v>
      </c>
      <c r="J127" s="282" t="s">
        <v>1009</v>
      </c>
      <c r="K127" s="326"/>
    </row>
    <row r="128" s="1" customFormat="1" ht="15" customHeight="1">
      <c r="B128" s="324"/>
      <c r="C128" s="282" t="s">
        <v>906</v>
      </c>
      <c r="D128" s="282"/>
      <c r="E128" s="282"/>
      <c r="F128" s="304" t="s">
        <v>958</v>
      </c>
      <c r="G128" s="282"/>
      <c r="H128" s="282" t="s">
        <v>1010</v>
      </c>
      <c r="I128" s="282" t="s">
        <v>960</v>
      </c>
      <c r="J128" s="282" t="s">
        <v>1009</v>
      </c>
      <c r="K128" s="326"/>
    </row>
    <row r="129" s="1" customFormat="1" ht="15" customHeight="1">
      <c r="B129" s="324"/>
      <c r="C129" s="282" t="s">
        <v>969</v>
      </c>
      <c r="D129" s="282"/>
      <c r="E129" s="282"/>
      <c r="F129" s="304" t="s">
        <v>964</v>
      </c>
      <c r="G129" s="282"/>
      <c r="H129" s="282" t="s">
        <v>970</v>
      </c>
      <c r="I129" s="282" t="s">
        <v>960</v>
      </c>
      <c r="J129" s="282">
        <v>15</v>
      </c>
      <c r="K129" s="326"/>
    </row>
    <row r="130" s="1" customFormat="1" ht="15" customHeight="1">
      <c r="B130" s="324"/>
      <c r="C130" s="306" t="s">
        <v>971</v>
      </c>
      <c r="D130" s="306"/>
      <c r="E130" s="306"/>
      <c r="F130" s="307" t="s">
        <v>964</v>
      </c>
      <c r="G130" s="306"/>
      <c r="H130" s="306" t="s">
        <v>972</v>
      </c>
      <c r="I130" s="306" t="s">
        <v>960</v>
      </c>
      <c r="J130" s="306">
        <v>15</v>
      </c>
      <c r="K130" s="326"/>
    </row>
    <row r="131" s="1" customFormat="1" ht="15" customHeight="1">
      <c r="B131" s="324"/>
      <c r="C131" s="306" t="s">
        <v>973</v>
      </c>
      <c r="D131" s="306"/>
      <c r="E131" s="306"/>
      <c r="F131" s="307" t="s">
        <v>964</v>
      </c>
      <c r="G131" s="306"/>
      <c r="H131" s="306" t="s">
        <v>974</v>
      </c>
      <c r="I131" s="306" t="s">
        <v>960</v>
      </c>
      <c r="J131" s="306">
        <v>20</v>
      </c>
      <c r="K131" s="326"/>
    </row>
    <row r="132" s="1" customFormat="1" ht="15" customHeight="1">
      <c r="B132" s="324"/>
      <c r="C132" s="306" t="s">
        <v>975</v>
      </c>
      <c r="D132" s="306"/>
      <c r="E132" s="306"/>
      <c r="F132" s="307" t="s">
        <v>964</v>
      </c>
      <c r="G132" s="306"/>
      <c r="H132" s="306" t="s">
        <v>976</v>
      </c>
      <c r="I132" s="306" t="s">
        <v>960</v>
      </c>
      <c r="J132" s="306">
        <v>20</v>
      </c>
      <c r="K132" s="326"/>
    </row>
    <row r="133" s="1" customFormat="1" ht="15" customHeight="1">
      <c r="B133" s="324"/>
      <c r="C133" s="282" t="s">
        <v>963</v>
      </c>
      <c r="D133" s="282"/>
      <c r="E133" s="282"/>
      <c r="F133" s="304" t="s">
        <v>964</v>
      </c>
      <c r="G133" s="282"/>
      <c r="H133" s="282" t="s">
        <v>998</v>
      </c>
      <c r="I133" s="282" t="s">
        <v>960</v>
      </c>
      <c r="J133" s="282">
        <v>50</v>
      </c>
      <c r="K133" s="326"/>
    </row>
    <row r="134" s="1" customFormat="1" ht="15" customHeight="1">
      <c r="B134" s="324"/>
      <c r="C134" s="282" t="s">
        <v>977</v>
      </c>
      <c r="D134" s="282"/>
      <c r="E134" s="282"/>
      <c r="F134" s="304" t="s">
        <v>964</v>
      </c>
      <c r="G134" s="282"/>
      <c r="H134" s="282" t="s">
        <v>998</v>
      </c>
      <c r="I134" s="282" t="s">
        <v>960</v>
      </c>
      <c r="J134" s="282">
        <v>50</v>
      </c>
      <c r="K134" s="326"/>
    </row>
    <row r="135" s="1" customFormat="1" ht="15" customHeight="1">
      <c r="B135" s="324"/>
      <c r="C135" s="282" t="s">
        <v>983</v>
      </c>
      <c r="D135" s="282"/>
      <c r="E135" s="282"/>
      <c r="F135" s="304" t="s">
        <v>964</v>
      </c>
      <c r="G135" s="282"/>
      <c r="H135" s="282" t="s">
        <v>998</v>
      </c>
      <c r="I135" s="282" t="s">
        <v>960</v>
      </c>
      <c r="J135" s="282">
        <v>50</v>
      </c>
      <c r="K135" s="326"/>
    </row>
    <row r="136" s="1" customFormat="1" ht="15" customHeight="1">
      <c r="B136" s="324"/>
      <c r="C136" s="282" t="s">
        <v>985</v>
      </c>
      <c r="D136" s="282"/>
      <c r="E136" s="282"/>
      <c r="F136" s="304" t="s">
        <v>964</v>
      </c>
      <c r="G136" s="282"/>
      <c r="H136" s="282" t="s">
        <v>998</v>
      </c>
      <c r="I136" s="282" t="s">
        <v>960</v>
      </c>
      <c r="J136" s="282">
        <v>50</v>
      </c>
      <c r="K136" s="326"/>
    </row>
    <row r="137" s="1" customFormat="1" ht="15" customHeight="1">
      <c r="B137" s="324"/>
      <c r="C137" s="282" t="s">
        <v>986</v>
      </c>
      <c r="D137" s="282"/>
      <c r="E137" s="282"/>
      <c r="F137" s="304" t="s">
        <v>964</v>
      </c>
      <c r="G137" s="282"/>
      <c r="H137" s="282" t="s">
        <v>1011</v>
      </c>
      <c r="I137" s="282" t="s">
        <v>960</v>
      </c>
      <c r="J137" s="282">
        <v>255</v>
      </c>
      <c r="K137" s="326"/>
    </row>
    <row r="138" s="1" customFormat="1" ht="15" customHeight="1">
      <c r="B138" s="324"/>
      <c r="C138" s="282" t="s">
        <v>988</v>
      </c>
      <c r="D138" s="282"/>
      <c r="E138" s="282"/>
      <c r="F138" s="304" t="s">
        <v>958</v>
      </c>
      <c r="G138" s="282"/>
      <c r="H138" s="282" t="s">
        <v>1012</v>
      </c>
      <c r="I138" s="282" t="s">
        <v>990</v>
      </c>
      <c r="J138" s="282"/>
      <c r="K138" s="326"/>
    </row>
    <row r="139" s="1" customFormat="1" ht="15" customHeight="1">
      <c r="B139" s="324"/>
      <c r="C139" s="282" t="s">
        <v>991</v>
      </c>
      <c r="D139" s="282"/>
      <c r="E139" s="282"/>
      <c r="F139" s="304" t="s">
        <v>958</v>
      </c>
      <c r="G139" s="282"/>
      <c r="H139" s="282" t="s">
        <v>1013</v>
      </c>
      <c r="I139" s="282" t="s">
        <v>993</v>
      </c>
      <c r="J139" s="282"/>
      <c r="K139" s="326"/>
    </row>
    <row r="140" s="1" customFormat="1" ht="15" customHeight="1">
      <c r="B140" s="324"/>
      <c r="C140" s="282" t="s">
        <v>994</v>
      </c>
      <c r="D140" s="282"/>
      <c r="E140" s="282"/>
      <c r="F140" s="304" t="s">
        <v>958</v>
      </c>
      <c r="G140" s="282"/>
      <c r="H140" s="282" t="s">
        <v>994</v>
      </c>
      <c r="I140" s="282" t="s">
        <v>993</v>
      </c>
      <c r="J140" s="282"/>
      <c r="K140" s="326"/>
    </row>
    <row r="141" s="1" customFormat="1" ht="15" customHeight="1">
      <c r="B141" s="324"/>
      <c r="C141" s="282" t="s">
        <v>47</v>
      </c>
      <c r="D141" s="282"/>
      <c r="E141" s="282"/>
      <c r="F141" s="304" t="s">
        <v>958</v>
      </c>
      <c r="G141" s="282"/>
      <c r="H141" s="282" t="s">
        <v>1014</v>
      </c>
      <c r="I141" s="282" t="s">
        <v>993</v>
      </c>
      <c r="J141" s="282"/>
      <c r="K141" s="326"/>
    </row>
    <row r="142" s="1" customFormat="1" ht="15" customHeight="1">
      <c r="B142" s="324"/>
      <c r="C142" s="282" t="s">
        <v>1015</v>
      </c>
      <c r="D142" s="282"/>
      <c r="E142" s="282"/>
      <c r="F142" s="304" t="s">
        <v>958</v>
      </c>
      <c r="G142" s="282"/>
      <c r="H142" s="282" t="s">
        <v>1016</v>
      </c>
      <c r="I142" s="282" t="s">
        <v>993</v>
      </c>
      <c r="J142" s="282"/>
      <c r="K142" s="326"/>
    </row>
    <row r="143" s="1" customFormat="1" ht="15" customHeight="1">
      <c r="B143" s="327"/>
      <c r="C143" s="328"/>
      <c r="D143" s="328"/>
      <c r="E143" s="328"/>
      <c r="F143" s="328"/>
      <c r="G143" s="328"/>
      <c r="H143" s="328"/>
      <c r="I143" s="328"/>
      <c r="J143" s="328"/>
      <c r="K143" s="329"/>
    </row>
    <row r="144" s="1" customFormat="1" ht="18.75" customHeight="1">
      <c r="B144" s="279"/>
      <c r="C144" s="279"/>
      <c r="D144" s="279"/>
      <c r="E144" s="279"/>
      <c r="F144" s="316"/>
      <c r="G144" s="279"/>
      <c r="H144" s="279"/>
      <c r="I144" s="279"/>
      <c r="J144" s="279"/>
      <c r="K144" s="279"/>
    </row>
    <row r="145" s="1" customFormat="1" ht="18.75" customHeight="1">
      <c r="B145" s="290"/>
      <c r="C145" s="290"/>
      <c r="D145" s="290"/>
      <c r="E145" s="290"/>
      <c r="F145" s="290"/>
      <c r="G145" s="290"/>
      <c r="H145" s="290"/>
      <c r="I145" s="290"/>
      <c r="J145" s="290"/>
      <c r="K145" s="290"/>
    </row>
    <row r="146" s="1" customFormat="1" ht="7.5" customHeight="1">
      <c r="B146" s="291"/>
      <c r="C146" s="292"/>
      <c r="D146" s="292"/>
      <c r="E146" s="292"/>
      <c r="F146" s="292"/>
      <c r="G146" s="292"/>
      <c r="H146" s="292"/>
      <c r="I146" s="292"/>
      <c r="J146" s="292"/>
      <c r="K146" s="293"/>
    </row>
    <row r="147" s="1" customFormat="1" ht="45" customHeight="1">
      <c r="B147" s="294"/>
      <c r="C147" s="295" t="s">
        <v>1017</v>
      </c>
      <c r="D147" s="295"/>
      <c r="E147" s="295"/>
      <c r="F147" s="295"/>
      <c r="G147" s="295"/>
      <c r="H147" s="295"/>
      <c r="I147" s="295"/>
      <c r="J147" s="295"/>
      <c r="K147" s="296"/>
    </row>
    <row r="148" s="1" customFormat="1" ht="17.25" customHeight="1">
      <c r="B148" s="294"/>
      <c r="C148" s="297" t="s">
        <v>952</v>
      </c>
      <c r="D148" s="297"/>
      <c r="E148" s="297"/>
      <c r="F148" s="297" t="s">
        <v>953</v>
      </c>
      <c r="G148" s="298"/>
      <c r="H148" s="297" t="s">
        <v>63</v>
      </c>
      <c r="I148" s="297" t="s">
        <v>66</v>
      </c>
      <c r="J148" s="297" t="s">
        <v>954</v>
      </c>
      <c r="K148" s="296"/>
    </row>
    <row r="149" s="1" customFormat="1" ht="17.25" customHeight="1">
      <c r="B149" s="294"/>
      <c r="C149" s="299" t="s">
        <v>955</v>
      </c>
      <c r="D149" s="299"/>
      <c r="E149" s="299"/>
      <c r="F149" s="300" t="s">
        <v>956</v>
      </c>
      <c r="G149" s="301"/>
      <c r="H149" s="299"/>
      <c r="I149" s="299"/>
      <c r="J149" s="299" t="s">
        <v>957</v>
      </c>
      <c r="K149" s="296"/>
    </row>
    <row r="150" s="1" customFormat="1" ht="5.25" customHeight="1">
      <c r="B150" s="305"/>
      <c r="C150" s="302"/>
      <c r="D150" s="302"/>
      <c r="E150" s="302"/>
      <c r="F150" s="302"/>
      <c r="G150" s="303"/>
      <c r="H150" s="302"/>
      <c r="I150" s="302"/>
      <c r="J150" s="302"/>
      <c r="K150" s="326"/>
    </row>
    <row r="151" s="1" customFormat="1" ht="15" customHeight="1">
      <c r="B151" s="305"/>
      <c r="C151" s="330" t="s">
        <v>961</v>
      </c>
      <c r="D151" s="282"/>
      <c r="E151" s="282"/>
      <c r="F151" s="331" t="s">
        <v>958</v>
      </c>
      <c r="G151" s="282"/>
      <c r="H151" s="330" t="s">
        <v>998</v>
      </c>
      <c r="I151" s="330" t="s">
        <v>960</v>
      </c>
      <c r="J151" s="330">
        <v>120</v>
      </c>
      <c r="K151" s="326"/>
    </row>
    <row r="152" s="1" customFormat="1" ht="15" customHeight="1">
      <c r="B152" s="305"/>
      <c r="C152" s="330" t="s">
        <v>1007</v>
      </c>
      <c r="D152" s="282"/>
      <c r="E152" s="282"/>
      <c r="F152" s="331" t="s">
        <v>958</v>
      </c>
      <c r="G152" s="282"/>
      <c r="H152" s="330" t="s">
        <v>1018</v>
      </c>
      <c r="I152" s="330" t="s">
        <v>960</v>
      </c>
      <c r="J152" s="330" t="s">
        <v>1009</v>
      </c>
      <c r="K152" s="326"/>
    </row>
    <row r="153" s="1" customFormat="1" ht="15" customHeight="1">
      <c r="B153" s="305"/>
      <c r="C153" s="330" t="s">
        <v>906</v>
      </c>
      <c r="D153" s="282"/>
      <c r="E153" s="282"/>
      <c r="F153" s="331" t="s">
        <v>958</v>
      </c>
      <c r="G153" s="282"/>
      <c r="H153" s="330" t="s">
        <v>1019</v>
      </c>
      <c r="I153" s="330" t="s">
        <v>960</v>
      </c>
      <c r="J153" s="330" t="s">
        <v>1009</v>
      </c>
      <c r="K153" s="326"/>
    </row>
    <row r="154" s="1" customFormat="1" ht="15" customHeight="1">
      <c r="B154" s="305"/>
      <c r="C154" s="330" t="s">
        <v>963</v>
      </c>
      <c r="D154" s="282"/>
      <c r="E154" s="282"/>
      <c r="F154" s="331" t="s">
        <v>964</v>
      </c>
      <c r="G154" s="282"/>
      <c r="H154" s="330" t="s">
        <v>998</v>
      </c>
      <c r="I154" s="330" t="s">
        <v>960</v>
      </c>
      <c r="J154" s="330">
        <v>50</v>
      </c>
      <c r="K154" s="326"/>
    </row>
    <row r="155" s="1" customFormat="1" ht="15" customHeight="1">
      <c r="B155" s="305"/>
      <c r="C155" s="330" t="s">
        <v>966</v>
      </c>
      <c r="D155" s="282"/>
      <c r="E155" s="282"/>
      <c r="F155" s="331" t="s">
        <v>958</v>
      </c>
      <c r="G155" s="282"/>
      <c r="H155" s="330" t="s">
        <v>998</v>
      </c>
      <c r="I155" s="330" t="s">
        <v>968</v>
      </c>
      <c r="J155" s="330"/>
      <c r="K155" s="326"/>
    </row>
    <row r="156" s="1" customFormat="1" ht="15" customHeight="1">
      <c r="B156" s="305"/>
      <c r="C156" s="330" t="s">
        <v>977</v>
      </c>
      <c r="D156" s="282"/>
      <c r="E156" s="282"/>
      <c r="F156" s="331" t="s">
        <v>964</v>
      </c>
      <c r="G156" s="282"/>
      <c r="H156" s="330" t="s">
        <v>998</v>
      </c>
      <c r="I156" s="330" t="s">
        <v>960</v>
      </c>
      <c r="J156" s="330">
        <v>50</v>
      </c>
      <c r="K156" s="326"/>
    </row>
    <row r="157" s="1" customFormat="1" ht="15" customHeight="1">
      <c r="B157" s="305"/>
      <c r="C157" s="330" t="s">
        <v>985</v>
      </c>
      <c r="D157" s="282"/>
      <c r="E157" s="282"/>
      <c r="F157" s="331" t="s">
        <v>964</v>
      </c>
      <c r="G157" s="282"/>
      <c r="H157" s="330" t="s">
        <v>998</v>
      </c>
      <c r="I157" s="330" t="s">
        <v>960</v>
      </c>
      <c r="J157" s="330">
        <v>50</v>
      </c>
      <c r="K157" s="326"/>
    </row>
    <row r="158" s="1" customFormat="1" ht="15" customHeight="1">
      <c r="B158" s="305"/>
      <c r="C158" s="330" t="s">
        <v>983</v>
      </c>
      <c r="D158" s="282"/>
      <c r="E158" s="282"/>
      <c r="F158" s="331" t="s">
        <v>964</v>
      </c>
      <c r="G158" s="282"/>
      <c r="H158" s="330" t="s">
        <v>998</v>
      </c>
      <c r="I158" s="330" t="s">
        <v>960</v>
      </c>
      <c r="J158" s="330">
        <v>50</v>
      </c>
      <c r="K158" s="326"/>
    </row>
    <row r="159" s="1" customFormat="1" ht="15" customHeight="1">
      <c r="B159" s="305"/>
      <c r="C159" s="330" t="s">
        <v>105</v>
      </c>
      <c r="D159" s="282"/>
      <c r="E159" s="282"/>
      <c r="F159" s="331" t="s">
        <v>958</v>
      </c>
      <c r="G159" s="282"/>
      <c r="H159" s="330" t="s">
        <v>1020</v>
      </c>
      <c r="I159" s="330" t="s">
        <v>960</v>
      </c>
      <c r="J159" s="330" t="s">
        <v>1021</v>
      </c>
      <c r="K159" s="326"/>
    </row>
    <row r="160" s="1" customFormat="1" ht="15" customHeight="1">
      <c r="B160" s="305"/>
      <c r="C160" s="330" t="s">
        <v>1022</v>
      </c>
      <c r="D160" s="282"/>
      <c r="E160" s="282"/>
      <c r="F160" s="331" t="s">
        <v>958</v>
      </c>
      <c r="G160" s="282"/>
      <c r="H160" s="330" t="s">
        <v>1023</v>
      </c>
      <c r="I160" s="330" t="s">
        <v>993</v>
      </c>
      <c r="J160" s="330"/>
      <c r="K160" s="326"/>
    </row>
    <row r="161" s="1" customFormat="1" ht="15" customHeight="1">
      <c r="B161" s="332"/>
      <c r="C161" s="314"/>
      <c r="D161" s="314"/>
      <c r="E161" s="314"/>
      <c r="F161" s="314"/>
      <c r="G161" s="314"/>
      <c r="H161" s="314"/>
      <c r="I161" s="314"/>
      <c r="J161" s="314"/>
      <c r="K161" s="333"/>
    </row>
    <row r="162" s="1" customFormat="1" ht="18.75" customHeight="1">
      <c r="B162" s="279"/>
      <c r="C162" s="282"/>
      <c r="D162" s="282"/>
      <c r="E162" s="282"/>
      <c r="F162" s="304"/>
      <c r="G162" s="282"/>
      <c r="H162" s="282"/>
      <c r="I162" s="282"/>
      <c r="J162" s="282"/>
      <c r="K162" s="279"/>
    </row>
    <row r="163" s="1" customFormat="1" ht="18.75" customHeight="1">
      <c r="B163" s="290"/>
      <c r="C163" s="290"/>
      <c r="D163" s="290"/>
      <c r="E163" s="290"/>
      <c r="F163" s="290"/>
      <c r="G163" s="290"/>
      <c r="H163" s="290"/>
      <c r="I163" s="290"/>
      <c r="J163" s="290"/>
      <c r="K163" s="290"/>
    </row>
    <row r="164" s="1" customFormat="1" ht="7.5" customHeight="1">
      <c r="B164" s="269"/>
      <c r="C164" s="270"/>
      <c r="D164" s="270"/>
      <c r="E164" s="270"/>
      <c r="F164" s="270"/>
      <c r="G164" s="270"/>
      <c r="H164" s="270"/>
      <c r="I164" s="270"/>
      <c r="J164" s="270"/>
      <c r="K164" s="271"/>
    </row>
    <row r="165" s="1" customFormat="1" ht="45" customHeight="1">
      <c r="B165" s="272"/>
      <c r="C165" s="273" t="s">
        <v>1024</v>
      </c>
      <c r="D165" s="273"/>
      <c r="E165" s="273"/>
      <c r="F165" s="273"/>
      <c r="G165" s="273"/>
      <c r="H165" s="273"/>
      <c r="I165" s="273"/>
      <c r="J165" s="273"/>
      <c r="K165" s="274"/>
    </row>
    <row r="166" s="1" customFormat="1" ht="17.25" customHeight="1">
      <c r="B166" s="272"/>
      <c r="C166" s="297" t="s">
        <v>952</v>
      </c>
      <c r="D166" s="297"/>
      <c r="E166" s="297"/>
      <c r="F166" s="297" t="s">
        <v>953</v>
      </c>
      <c r="G166" s="334"/>
      <c r="H166" s="335" t="s">
        <v>63</v>
      </c>
      <c r="I166" s="335" t="s">
        <v>66</v>
      </c>
      <c r="J166" s="297" t="s">
        <v>954</v>
      </c>
      <c r="K166" s="274"/>
    </row>
    <row r="167" s="1" customFormat="1" ht="17.25" customHeight="1">
      <c r="B167" s="275"/>
      <c r="C167" s="299" t="s">
        <v>955</v>
      </c>
      <c r="D167" s="299"/>
      <c r="E167" s="299"/>
      <c r="F167" s="300" t="s">
        <v>956</v>
      </c>
      <c r="G167" s="336"/>
      <c r="H167" s="337"/>
      <c r="I167" s="337"/>
      <c r="J167" s="299" t="s">
        <v>957</v>
      </c>
      <c r="K167" s="277"/>
    </row>
    <row r="168" s="1" customFormat="1" ht="5.25" customHeight="1">
      <c r="B168" s="305"/>
      <c r="C168" s="302"/>
      <c r="D168" s="302"/>
      <c r="E168" s="302"/>
      <c r="F168" s="302"/>
      <c r="G168" s="303"/>
      <c r="H168" s="302"/>
      <c r="I168" s="302"/>
      <c r="J168" s="302"/>
      <c r="K168" s="326"/>
    </row>
    <row r="169" s="1" customFormat="1" ht="15" customHeight="1">
      <c r="B169" s="305"/>
      <c r="C169" s="282" t="s">
        <v>961</v>
      </c>
      <c r="D169" s="282"/>
      <c r="E169" s="282"/>
      <c r="F169" s="304" t="s">
        <v>958</v>
      </c>
      <c r="G169" s="282"/>
      <c r="H169" s="282" t="s">
        <v>998</v>
      </c>
      <c r="I169" s="282" t="s">
        <v>960</v>
      </c>
      <c r="J169" s="282">
        <v>120</v>
      </c>
      <c r="K169" s="326"/>
    </row>
    <row r="170" s="1" customFormat="1" ht="15" customHeight="1">
      <c r="B170" s="305"/>
      <c r="C170" s="282" t="s">
        <v>1007</v>
      </c>
      <c r="D170" s="282"/>
      <c r="E170" s="282"/>
      <c r="F170" s="304" t="s">
        <v>958</v>
      </c>
      <c r="G170" s="282"/>
      <c r="H170" s="282" t="s">
        <v>1008</v>
      </c>
      <c r="I170" s="282" t="s">
        <v>960</v>
      </c>
      <c r="J170" s="282" t="s">
        <v>1009</v>
      </c>
      <c r="K170" s="326"/>
    </row>
    <row r="171" s="1" customFormat="1" ht="15" customHeight="1">
      <c r="B171" s="305"/>
      <c r="C171" s="282" t="s">
        <v>906</v>
      </c>
      <c r="D171" s="282"/>
      <c r="E171" s="282"/>
      <c r="F171" s="304" t="s">
        <v>958</v>
      </c>
      <c r="G171" s="282"/>
      <c r="H171" s="282" t="s">
        <v>1025</v>
      </c>
      <c r="I171" s="282" t="s">
        <v>960</v>
      </c>
      <c r="J171" s="282" t="s">
        <v>1009</v>
      </c>
      <c r="K171" s="326"/>
    </row>
    <row r="172" s="1" customFormat="1" ht="15" customHeight="1">
      <c r="B172" s="305"/>
      <c r="C172" s="282" t="s">
        <v>963</v>
      </c>
      <c r="D172" s="282"/>
      <c r="E172" s="282"/>
      <c r="F172" s="304" t="s">
        <v>964</v>
      </c>
      <c r="G172" s="282"/>
      <c r="H172" s="282" t="s">
        <v>1025</v>
      </c>
      <c r="I172" s="282" t="s">
        <v>960</v>
      </c>
      <c r="J172" s="282">
        <v>50</v>
      </c>
      <c r="K172" s="326"/>
    </row>
    <row r="173" s="1" customFormat="1" ht="15" customHeight="1">
      <c r="B173" s="305"/>
      <c r="C173" s="282" t="s">
        <v>966</v>
      </c>
      <c r="D173" s="282"/>
      <c r="E173" s="282"/>
      <c r="F173" s="304" t="s">
        <v>958</v>
      </c>
      <c r="G173" s="282"/>
      <c r="H173" s="282" t="s">
        <v>1025</v>
      </c>
      <c r="I173" s="282" t="s">
        <v>968</v>
      </c>
      <c r="J173" s="282"/>
      <c r="K173" s="326"/>
    </row>
    <row r="174" s="1" customFormat="1" ht="15" customHeight="1">
      <c r="B174" s="305"/>
      <c r="C174" s="282" t="s">
        <v>977</v>
      </c>
      <c r="D174" s="282"/>
      <c r="E174" s="282"/>
      <c r="F174" s="304" t="s">
        <v>964</v>
      </c>
      <c r="G174" s="282"/>
      <c r="H174" s="282" t="s">
        <v>1025</v>
      </c>
      <c r="I174" s="282" t="s">
        <v>960</v>
      </c>
      <c r="J174" s="282">
        <v>50</v>
      </c>
      <c r="K174" s="326"/>
    </row>
    <row r="175" s="1" customFormat="1" ht="15" customHeight="1">
      <c r="B175" s="305"/>
      <c r="C175" s="282" t="s">
        <v>985</v>
      </c>
      <c r="D175" s="282"/>
      <c r="E175" s="282"/>
      <c r="F175" s="304" t="s">
        <v>964</v>
      </c>
      <c r="G175" s="282"/>
      <c r="H175" s="282" t="s">
        <v>1025</v>
      </c>
      <c r="I175" s="282" t="s">
        <v>960</v>
      </c>
      <c r="J175" s="282">
        <v>50</v>
      </c>
      <c r="K175" s="326"/>
    </row>
    <row r="176" s="1" customFormat="1" ht="15" customHeight="1">
      <c r="B176" s="305"/>
      <c r="C176" s="282" t="s">
        <v>983</v>
      </c>
      <c r="D176" s="282"/>
      <c r="E176" s="282"/>
      <c r="F176" s="304" t="s">
        <v>964</v>
      </c>
      <c r="G176" s="282"/>
      <c r="H176" s="282" t="s">
        <v>1025</v>
      </c>
      <c r="I176" s="282" t="s">
        <v>960</v>
      </c>
      <c r="J176" s="282">
        <v>50</v>
      </c>
      <c r="K176" s="326"/>
    </row>
    <row r="177" s="1" customFormat="1" ht="15" customHeight="1">
      <c r="B177" s="305"/>
      <c r="C177" s="282" t="s">
        <v>128</v>
      </c>
      <c r="D177" s="282"/>
      <c r="E177" s="282"/>
      <c r="F177" s="304" t="s">
        <v>958</v>
      </c>
      <c r="G177" s="282"/>
      <c r="H177" s="282" t="s">
        <v>1026</v>
      </c>
      <c r="I177" s="282" t="s">
        <v>1027</v>
      </c>
      <c r="J177" s="282"/>
      <c r="K177" s="326"/>
    </row>
    <row r="178" s="1" customFormat="1" ht="15" customHeight="1">
      <c r="B178" s="305"/>
      <c r="C178" s="282" t="s">
        <v>66</v>
      </c>
      <c r="D178" s="282"/>
      <c r="E178" s="282"/>
      <c r="F178" s="304" t="s">
        <v>958</v>
      </c>
      <c r="G178" s="282"/>
      <c r="H178" s="282" t="s">
        <v>1028</v>
      </c>
      <c r="I178" s="282" t="s">
        <v>1029</v>
      </c>
      <c r="J178" s="282">
        <v>1</v>
      </c>
      <c r="K178" s="326"/>
    </row>
    <row r="179" s="1" customFormat="1" ht="15" customHeight="1">
      <c r="B179" s="305"/>
      <c r="C179" s="282" t="s">
        <v>62</v>
      </c>
      <c r="D179" s="282"/>
      <c r="E179" s="282"/>
      <c r="F179" s="304" t="s">
        <v>958</v>
      </c>
      <c r="G179" s="282"/>
      <c r="H179" s="282" t="s">
        <v>1030</v>
      </c>
      <c r="I179" s="282" t="s">
        <v>960</v>
      </c>
      <c r="J179" s="282">
        <v>20</v>
      </c>
      <c r="K179" s="326"/>
    </row>
    <row r="180" s="1" customFormat="1" ht="15" customHeight="1">
      <c r="B180" s="305"/>
      <c r="C180" s="282" t="s">
        <v>63</v>
      </c>
      <c r="D180" s="282"/>
      <c r="E180" s="282"/>
      <c r="F180" s="304" t="s">
        <v>958</v>
      </c>
      <c r="G180" s="282"/>
      <c r="H180" s="282" t="s">
        <v>1031</v>
      </c>
      <c r="I180" s="282" t="s">
        <v>960</v>
      </c>
      <c r="J180" s="282">
        <v>255</v>
      </c>
      <c r="K180" s="326"/>
    </row>
    <row r="181" s="1" customFormat="1" ht="15" customHeight="1">
      <c r="B181" s="305"/>
      <c r="C181" s="282" t="s">
        <v>129</v>
      </c>
      <c r="D181" s="282"/>
      <c r="E181" s="282"/>
      <c r="F181" s="304" t="s">
        <v>958</v>
      </c>
      <c r="G181" s="282"/>
      <c r="H181" s="282" t="s">
        <v>922</v>
      </c>
      <c r="I181" s="282" t="s">
        <v>960</v>
      </c>
      <c r="J181" s="282">
        <v>10</v>
      </c>
      <c r="K181" s="326"/>
    </row>
    <row r="182" s="1" customFormat="1" ht="15" customHeight="1">
      <c r="B182" s="305"/>
      <c r="C182" s="282" t="s">
        <v>130</v>
      </c>
      <c r="D182" s="282"/>
      <c r="E182" s="282"/>
      <c r="F182" s="304" t="s">
        <v>958</v>
      </c>
      <c r="G182" s="282"/>
      <c r="H182" s="282" t="s">
        <v>1032</v>
      </c>
      <c r="I182" s="282" t="s">
        <v>993</v>
      </c>
      <c r="J182" s="282"/>
      <c r="K182" s="326"/>
    </row>
    <row r="183" s="1" customFormat="1" ht="15" customHeight="1">
      <c r="B183" s="305"/>
      <c r="C183" s="282" t="s">
        <v>1033</v>
      </c>
      <c r="D183" s="282"/>
      <c r="E183" s="282"/>
      <c r="F183" s="304" t="s">
        <v>958</v>
      </c>
      <c r="G183" s="282"/>
      <c r="H183" s="282" t="s">
        <v>1034</v>
      </c>
      <c r="I183" s="282" t="s">
        <v>993</v>
      </c>
      <c r="J183" s="282"/>
      <c r="K183" s="326"/>
    </row>
    <row r="184" s="1" customFormat="1" ht="15" customHeight="1">
      <c r="B184" s="305"/>
      <c r="C184" s="282" t="s">
        <v>1022</v>
      </c>
      <c r="D184" s="282"/>
      <c r="E184" s="282"/>
      <c r="F184" s="304" t="s">
        <v>958</v>
      </c>
      <c r="G184" s="282"/>
      <c r="H184" s="282" t="s">
        <v>1035</v>
      </c>
      <c r="I184" s="282" t="s">
        <v>993</v>
      </c>
      <c r="J184" s="282"/>
      <c r="K184" s="326"/>
    </row>
    <row r="185" s="1" customFormat="1" ht="15" customHeight="1">
      <c r="B185" s="305"/>
      <c r="C185" s="282" t="s">
        <v>132</v>
      </c>
      <c r="D185" s="282"/>
      <c r="E185" s="282"/>
      <c r="F185" s="304" t="s">
        <v>964</v>
      </c>
      <c r="G185" s="282"/>
      <c r="H185" s="282" t="s">
        <v>1036</v>
      </c>
      <c r="I185" s="282" t="s">
        <v>960</v>
      </c>
      <c r="J185" s="282">
        <v>50</v>
      </c>
      <c r="K185" s="326"/>
    </row>
    <row r="186" s="1" customFormat="1" ht="15" customHeight="1">
      <c r="B186" s="305"/>
      <c r="C186" s="282" t="s">
        <v>1037</v>
      </c>
      <c r="D186" s="282"/>
      <c r="E186" s="282"/>
      <c r="F186" s="304" t="s">
        <v>964</v>
      </c>
      <c r="G186" s="282"/>
      <c r="H186" s="282" t="s">
        <v>1038</v>
      </c>
      <c r="I186" s="282" t="s">
        <v>1039</v>
      </c>
      <c r="J186" s="282"/>
      <c r="K186" s="326"/>
    </row>
    <row r="187" s="1" customFormat="1" ht="15" customHeight="1">
      <c r="B187" s="305"/>
      <c r="C187" s="282" t="s">
        <v>1040</v>
      </c>
      <c r="D187" s="282"/>
      <c r="E187" s="282"/>
      <c r="F187" s="304" t="s">
        <v>964</v>
      </c>
      <c r="G187" s="282"/>
      <c r="H187" s="282" t="s">
        <v>1041</v>
      </c>
      <c r="I187" s="282" t="s">
        <v>1039</v>
      </c>
      <c r="J187" s="282"/>
      <c r="K187" s="326"/>
    </row>
    <row r="188" s="1" customFormat="1" ht="15" customHeight="1">
      <c r="B188" s="305"/>
      <c r="C188" s="282" t="s">
        <v>1042</v>
      </c>
      <c r="D188" s="282"/>
      <c r="E188" s="282"/>
      <c r="F188" s="304" t="s">
        <v>964</v>
      </c>
      <c r="G188" s="282"/>
      <c r="H188" s="282" t="s">
        <v>1043</v>
      </c>
      <c r="I188" s="282" t="s">
        <v>1039</v>
      </c>
      <c r="J188" s="282"/>
      <c r="K188" s="326"/>
    </row>
    <row r="189" s="1" customFormat="1" ht="15" customHeight="1">
      <c r="B189" s="305"/>
      <c r="C189" s="338" t="s">
        <v>1044</v>
      </c>
      <c r="D189" s="282"/>
      <c r="E189" s="282"/>
      <c r="F189" s="304" t="s">
        <v>964</v>
      </c>
      <c r="G189" s="282"/>
      <c r="H189" s="282" t="s">
        <v>1045</v>
      </c>
      <c r="I189" s="282" t="s">
        <v>1046</v>
      </c>
      <c r="J189" s="339" t="s">
        <v>1047</v>
      </c>
      <c r="K189" s="326"/>
    </row>
    <row r="190" s="1" customFormat="1" ht="15" customHeight="1">
      <c r="B190" s="305"/>
      <c r="C190" s="289" t="s">
        <v>51</v>
      </c>
      <c r="D190" s="282"/>
      <c r="E190" s="282"/>
      <c r="F190" s="304" t="s">
        <v>958</v>
      </c>
      <c r="G190" s="282"/>
      <c r="H190" s="279" t="s">
        <v>1048</v>
      </c>
      <c r="I190" s="282" t="s">
        <v>1049</v>
      </c>
      <c r="J190" s="282"/>
      <c r="K190" s="326"/>
    </row>
    <row r="191" s="1" customFormat="1" ht="15" customHeight="1">
      <c r="B191" s="305"/>
      <c r="C191" s="289" t="s">
        <v>1050</v>
      </c>
      <c r="D191" s="282"/>
      <c r="E191" s="282"/>
      <c r="F191" s="304" t="s">
        <v>958</v>
      </c>
      <c r="G191" s="282"/>
      <c r="H191" s="282" t="s">
        <v>1051</v>
      </c>
      <c r="I191" s="282" t="s">
        <v>993</v>
      </c>
      <c r="J191" s="282"/>
      <c r="K191" s="326"/>
    </row>
    <row r="192" s="1" customFormat="1" ht="15" customHeight="1">
      <c r="B192" s="305"/>
      <c r="C192" s="289" t="s">
        <v>1052</v>
      </c>
      <c r="D192" s="282"/>
      <c r="E192" s="282"/>
      <c r="F192" s="304" t="s">
        <v>958</v>
      </c>
      <c r="G192" s="282"/>
      <c r="H192" s="282" t="s">
        <v>1053</v>
      </c>
      <c r="I192" s="282" t="s">
        <v>993</v>
      </c>
      <c r="J192" s="282"/>
      <c r="K192" s="326"/>
    </row>
    <row r="193" s="1" customFormat="1" ht="15" customHeight="1">
      <c r="B193" s="305"/>
      <c r="C193" s="289" t="s">
        <v>1054</v>
      </c>
      <c r="D193" s="282"/>
      <c r="E193" s="282"/>
      <c r="F193" s="304" t="s">
        <v>964</v>
      </c>
      <c r="G193" s="282"/>
      <c r="H193" s="282" t="s">
        <v>1055</v>
      </c>
      <c r="I193" s="282" t="s">
        <v>993</v>
      </c>
      <c r="J193" s="282"/>
      <c r="K193" s="326"/>
    </row>
    <row r="194" s="1" customFormat="1" ht="15" customHeight="1">
      <c r="B194" s="332"/>
      <c r="C194" s="340"/>
      <c r="D194" s="314"/>
      <c r="E194" s="314"/>
      <c r="F194" s="314"/>
      <c r="G194" s="314"/>
      <c r="H194" s="314"/>
      <c r="I194" s="314"/>
      <c r="J194" s="314"/>
      <c r="K194" s="333"/>
    </row>
    <row r="195" s="1" customFormat="1" ht="18.75" customHeight="1">
      <c r="B195" s="279"/>
      <c r="C195" s="282"/>
      <c r="D195" s="282"/>
      <c r="E195" s="282"/>
      <c r="F195" s="304"/>
      <c r="G195" s="282"/>
      <c r="H195" s="282"/>
      <c r="I195" s="282"/>
      <c r="J195" s="282"/>
      <c r="K195" s="279"/>
    </row>
    <row r="196" s="1" customFormat="1" ht="18.75" customHeight="1">
      <c r="B196" s="279"/>
      <c r="C196" s="282"/>
      <c r="D196" s="282"/>
      <c r="E196" s="282"/>
      <c r="F196" s="304"/>
      <c r="G196" s="282"/>
      <c r="H196" s="282"/>
      <c r="I196" s="282"/>
      <c r="J196" s="282"/>
      <c r="K196" s="279"/>
    </row>
    <row r="197" s="1" customFormat="1" ht="18.75" customHeight="1">
      <c r="B197" s="290"/>
      <c r="C197" s="290"/>
      <c r="D197" s="290"/>
      <c r="E197" s="290"/>
      <c r="F197" s="290"/>
      <c r="G197" s="290"/>
      <c r="H197" s="290"/>
      <c r="I197" s="290"/>
      <c r="J197" s="290"/>
      <c r="K197" s="290"/>
    </row>
    <row r="198" s="1" customFormat="1" ht="13.5">
      <c r="B198" s="269"/>
      <c r="C198" s="270"/>
      <c r="D198" s="270"/>
      <c r="E198" s="270"/>
      <c r="F198" s="270"/>
      <c r="G198" s="270"/>
      <c r="H198" s="270"/>
      <c r="I198" s="270"/>
      <c r="J198" s="270"/>
      <c r="K198" s="271"/>
    </row>
    <row r="199" s="1" customFormat="1" ht="21">
      <c r="B199" s="272"/>
      <c r="C199" s="273" t="s">
        <v>1056</v>
      </c>
      <c r="D199" s="273"/>
      <c r="E199" s="273"/>
      <c r="F199" s="273"/>
      <c r="G199" s="273"/>
      <c r="H199" s="273"/>
      <c r="I199" s="273"/>
      <c r="J199" s="273"/>
      <c r="K199" s="274"/>
    </row>
    <row r="200" s="1" customFormat="1" ht="25.5" customHeight="1">
      <c r="B200" s="272"/>
      <c r="C200" s="341" t="s">
        <v>1057</v>
      </c>
      <c r="D200" s="341"/>
      <c r="E200" s="341"/>
      <c r="F200" s="341" t="s">
        <v>1058</v>
      </c>
      <c r="G200" s="342"/>
      <c r="H200" s="341" t="s">
        <v>1059</v>
      </c>
      <c r="I200" s="341"/>
      <c r="J200" s="341"/>
      <c r="K200" s="274"/>
    </row>
    <row r="201" s="1" customFormat="1" ht="5.25" customHeight="1">
      <c r="B201" s="305"/>
      <c r="C201" s="302"/>
      <c r="D201" s="302"/>
      <c r="E201" s="302"/>
      <c r="F201" s="302"/>
      <c r="G201" s="282"/>
      <c r="H201" s="302"/>
      <c r="I201" s="302"/>
      <c r="J201" s="302"/>
      <c r="K201" s="326"/>
    </row>
    <row r="202" s="1" customFormat="1" ht="15" customHeight="1">
      <c r="B202" s="305"/>
      <c r="C202" s="282" t="s">
        <v>1049</v>
      </c>
      <c r="D202" s="282"/>
      <c r="E202" s="282"/>
      <c r="F202" s="304" t="s">
        <v>52</v>
      </c>
      <c r="G202" s="282"/>
      <c r="H202" s="282" t="s">
        <v>1060</v>
      </c>
      <c r="I202" s="282"/>
      <c r="J202" s="282"/>
      <c r="K202" s="326"/>
    </row>
    <row r="203" s="1" customFormat="1" ht="15" customHeight="1">
      <c r="B203" s="305"/>
      <c r="C203" s="311"/>
      <c r="D203" s="282"/>
      <c r="E203" s="282"/>
      <c r="F203" s="304" t="s">
        <v>53</v>
      </c>
      <c r="G203" s="282"/>
      <c r="H203" s="282" t="s">
        <v>1061</v>
      </c>
      <c r="I203" s="282"/>
      <c r="J203" s="282"/>
      <c r="K203" s="326"/>
    </row>
    <row r="204" s="1" customFormat="1" ht="15" customHeight="1">
      <c r="B204" s="305"/>
      <c r="C204" s="311"/>
      <c r="D204" s="282"/>
      <c r="E204" s="282"/>
      <c r="F204" s="304" t="s">
        <v>56</v>
      </c>
      <c r="G204" s="282"/>
      <c r="H204" s="282" t="s">
        <v>1062</v>
      </c>
      <c r="I204" s="282"/>
      <c r="J204" s="282"/>
      <c r="K204" s="326"/>
    </row>
    <row r="205" s="1" customFormat="1" ht="15" customHeight="1">
      <c r="B205" s="305"/>
      <c r="C205" s="282"/>
      <c r="D205" s="282"/>
      <c r="E205" s="282"/>
      <c r="F205" s="304" t="s">
        <v>54</v>
      </c>
      <c r="G205" s="282"/>
      <c r="H205" s="282" t="s">
        <v>1063</v>
      </c>
      <c r="I205" s="282"/>
      <c r="J205" s="282"/>
      <c r="K205" s="326"/>
    </row>
    <row r="206" s="1" customFormat="1" ht="15" customHeight="1">
      <c r="B206" s="305"/>
      <c r="C206" s="282"/>
      <c r="D206" s="282"/>
      <c r="E206" s="282"/>
      <c r="F206" s="304" t="s">
        <v>55</v>
      </c>
      <c r="G206" s="282"/>
      <c r="H206" s="282" t="s">
        <v>1064</v>
      </c>
      <c r="I206" s="282"/>
      <c r="J206" s="282"/>
      <c r="K206" s="326"/>
    </row>
    <row r="207" s="1" customFormat="1" ht="15" customHeight="1">
      <c r="B207" s="305"/>
      <c r="C207" s="282"/>
      <c r="D207" s="282"/>
      <c r="E207" s="282"/>
      <c r="F207" s="304"/>
      <c r="G207" s="282"/>
      <c r="H207" s="282"/>
      <c r="I207" s="282"/>
      <c r="J207" s="282"/>
      <c r="K207" s="326"/>
    </row>
    <row r="208" s="1" customFormat="1" ht="15" customHeight="1">
      <c r="B208" s="305"/>
      <c r="C208" s="282" t="s">
        <v>1005</v>
      </c>
      <c r="D208" s="282"/>
      <c r="E208" s="282"/>
      <c r="F208" s="304" t="s">
        <v>88</v>
      </c>
      <c r="G208" s="282"/>
      <c r="H208" s="282" t="s">
        <v>1065</v>
      </c>
      <c r="I208" s="282"/>
      <c r="J208" s="282"/>
      <c r="K208" s="326"/>
    </row>
    <row r="209" s="1" customFormat="1" ht="15" customHeight="1">
      <c r="B209" s="305"/>
      <c r="C209" s="311"/>
      <c r="D209" s="282"/>
      <c r="E209" s="282"/>
      <c r="F209" s="304" t="s">
        <v>903</v>
      </c>
      <c r="G209" s="282"/>
      <c r="H209" s="282" t="s">
        <v>904</v>
      </c>
      <c r="I209" s="282"/>
      <c r="J209" s="282"/>
      <c r="K209" s="326"/>
    </row>
    <row r="210" s="1" customFormat="1" ht="15" customHeight="1">
      <c r="B210" s="305"/>
      <c r="C210" s="282"/>
      <c r="D210" s="282"/>
      <c r="E210" s="282"/>
      <c r="F210" s="304" t="s">
        <v>901</v>
      </c>
      <c r="G210" s="282"/>
      <c r="H210" s="282" t="s">
        <v>1066</v>
      </c>
      <c r="I210" s="282"/>
      <c r="J210" s="282"/>
      <c r="K210" s="326"/>
    </row>
    <row r="211" s="1" customFormat="1" ht="15" customHeight="1">
      <c r="B211" s="343"/>
      <c r="C211" s="311"/>
      <c r="D211" s="311"/>
      <c r="E211" s="311"/>
      <c r="F211" s="304" t="s">
        <v>98</v>
      </c>
      <c r="G211" s="289"/>
      <c r="H211" s="330" t="s">
        <v>99</v>
      </c>
      <c r="I211" s="330"/>
      <c r="J211" s="330"/>
      <c r="K211" s="344"/>
    </row>
    <row r="212" s="1" customFormat="1" ht="15" customHeight="1">
      <c r="B212" s="343"/>
      <c r="C212" s="311"/>
      <c r="D212" s="311"/>
      <c r="E212" s="311"/>
      <c r="F212" s="304" t="s">
        <v>905</v>
      </c>
      <c r="G212" s="289"/>
      <c r="H212" s="330" t="s">
        <v>1067</v>
      </c>
      <c r="I212" s="330"/>
      <c r="J212" s="330"/>
      <c r="K212" s="344"/>
    </row>
    <row r="213" s="1" customFormat="1" ht="15" customHeight="1">
      <c r="B213" s="343"/>
      <c r="C213" s="311"/>
      <c r="D213" s="311"/>
      <c r="E213" s="311"/>
      <c r="F213" s="345"/>
      <c r="G213" s="289"/>
      <c r="H213" s="346"/>
      <c r="I213" s="346"/>
      <c r="J213" s="346"/>
      <c r="K213" s="344"/>
    </row>
    <row r="214" s="1" customFormat="1" ht="15" customHeight="1">
      <c r="B214" s="343"/>
      <c r="C214" s="282" t="s">
        <v>1029</v>
      </c>
      <c r="D214" s="311"/>
      <c r="E214" s="311"/>
      <c r="F214" s="304">
        <v>1</v>
      </c>
      <c r="G214" s="289"/>
      <c r="H214" s="330" t="s">
        <v>1068</v>
      </c>
      <c r="I214" s="330"/>
      <c r="J214" s="330"/>
      <c r="K214" s="344"/>
    </row>
    <row r="215" s="1" customFormat="1" ht="15" customHeight="1">
      <c r="B215" s="343"/>
      <c r="C215" s="311"/>
      <c r="D215" s="311"/>
      <c r="E215" s="311"/>
      <c r="F215" s="304">
        <v>2</v>
      </c>
      <c r="G215" s="289"/>
      <c r="H215" s="330" t="s">
        <v>1069</v>
      </c>
      <c r="I215" s="330"/>
      <c r="J215" s="330"/>
      <c r="K215" s="344"/>
    </row>
    <row r="216" s="1" customFormat="1" ht="15" customHeight="1">
      <c r="B216" s="343"/>
      <c r="C216" s="311"/>
      <c r="D216" s="311"/>
      <c r="E216" s="311"/>
      <c r="F216" s="304">
        <v>3</v>
      </c>
      <c r="G216" s="289"/>
      <c r="H216" s="330" t="s">
        <v>1070</v>
      </c>
      <c r="I216" s="330"/>
      <c r="J216" s="330"/>
      <c r="K216" s="344"/>
    </row>
    <row r="217" s="1" customFormat="1" ht="15" customHeight="1">
      <c r="B217" s="343"/>
      <c r="C217" s="311"/>
      <c r="D217" s="311"/>
      <c r="E217" s="311"/>
      <c r="F217" s="304">
        <v>4</v>
      </c>
      <c r="G217" s="289"/>
      <c r="H217" s="330" t="s">
        <v>1071</v>
      </c>
      <c r="I217" s="330"/>
      <c r="J217" s="330"/>
      <c r="K217" s="344"/>
    </row>
    <row r="218" s="1" customFormat="1" ht="12.75" customHeight="1">
      <c r="B218" s="347"/>
      <c r="C218" s="348"/>
      <c r="D218" s="348"/>
      <c r="E218" s="348"/>
      <c r="F218" s="348"/>
      <c r="G218" s="348"/>
      <c r="H218" s="348"/>
      <c r="I218" s="348"/>
      <c r="J218" s="348"/>
      <c r="K218" s="349"/>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Zbyněk Jarolím</dc:creator>
  <cp:lastModifiedBy>Zbyněk Jarolím</cp:lastModifiedBy>
  <dcterms:created xsi:type="dcterms:W3CDTF">2019-09-20T05:59:52Z</dcterms:created>
  <dcterms:modified xsi:type="dcterms:W3CDTF">2019-09-20T05:59:59Z</dcterms:modified>
</cp:coreProperties>
</file>