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EKS-065-2022 - Kolumbári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'EKS-065-2022 - Kolumbáriu...'!$C$92:$K$349</definedName>
    <definedName name="_xlnm.Print_Area" localSheetId="1">'EKS-065-2022 - Kolumbáriu...'!$C$4:$J$37,'EKS-065-2022 - Kolumbáriu...'!$C$43:$J$76,'EKS-065-2022 - Kolumbáriu...'!$C$82:$K$349</definedName>
    <definedName name="_xlnm.Print_Titles" localSheetId="1">'EKS-065-2022 - Kolumbáriu...'!$92:$92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47"/>
  <c r="BH347"/>
  <c r="BG347"/>
  <c r="BF347"/>
  <c r="T347"/>
  <c r="T346"/>
  <c r="R347"/>
  <c r="R346"/>
  <c r="P347"/>
  <c r="P346"/>
  <c r="BI343"/>
  <c r="BH343"/>
  <c r="BG343"/>
  <c r="BF343"/>
  <c r="T343"/>
  <c r="T342"/>
  <c r="T341"/>
  <c r="R343"/>
  <c r="R342"/>
  <c r="R341"/>
  <c r="P343"/>
  <c r="P342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1"/>
  <c r="J50"/>
  <c r="F50"/>
  <c r="F48"/>
  <c r="E46"/>
  <c r="J16"/>
  <c r="E16"/>
  <c r="F51"/>
  <c r="J15"/>
  <c r="J10"/>
  <c r="J87"/>
  <c i="1" r="L50"/>
  <c r="AM50"/>
  <c r="AM49"/>
  <c r="L49"/>
  <c r="AM47"/>
  <c r="L47"/>
  <c r="L45"/>
  <c r="L44"/>
  <c i="2" r="J338"/>
  <c r="BK291"/>
  <c r="J176"/>
  <c r="BK204"/>
  <c r="BK219"/>
  <c r="J250"/>
  <c r="BK343"/>
  <c r="BK329"/>
  <c r="BK332"/>
  <c r="J243"/>
  <c r="BK312"/>
  <c r="BK192"/>
  <c r="J304"/>
  <c r="J324"/>
  <c r="BK217"/>
  <c r="BK327"/>
  <c r="BK96"/>
  <c r="BK152"/>
  <c r="J265"/>
  <c r="J211"/>
  <c r="BK170"/>
  <c r="BK324"/>
  <c r="BK167"/>
  <c r="J274"/>
  <c r="BK164"/>
  <c r="BK207"/>
  <c r="J173"/>
  <c r="J209"/>
  <c r="J298"/>
  <c r="BK130"/>
  <c r="BK260"/>
  <c r="J184"/>
  <c r="J96"/>
  <c r="J233"/>
  <c r="BK254"/>
  <c r="J142"/>
  <c r="J32"/>
  <c r="BK106"/>
  <c r="J109"/>
  <c r="J315"/>
  <c r="J194"/>
  <c r="BK280"/>
  <c r="J254"/>
  <c r="BK126"/>
  <c r="J294"/>
  <c r="J188"/>
  <c r="J207"/>
  <c r="J272"/>
  <c r="J309"/>
  <c r="BK146"/>
  <c r="BK274"/>
  <c r="BK180"/>
  <c r="J102"/>
  <c r="J321"/>
  <c r="J192"/>
  <c r="BK184"/>
  <c r="J240"/>
  <c r="BK315"/>
  <c i="1" r="AS54"/>
  <c i="2" r="BK252"/>
  <c r="BK198"/>
  <c r="J343"/>
  <c r="BK278"/>
  <c r="J252"/>
  <c r="BK209"/>
  <c r="BK149"/>
  <c r="BK115"/>
  <c r="F32"/>
  <c r="J285"/>
  <c r="J217"/>
  <c r="J139"/>
  <c r="BK134"/>
  <c r="J215"/>
  <c r="BK188"/>
  <c r="BK301"/>
  <c r="BK139"/>
  <c r="J180"/>
  <c r="J200"/>
  <c r="J130"/>
  <c r="BK122"/>
  <c r="J126"/>
  <c r="BK155"/>
  <c r="J227"/>
  <c r="F33"/>
  <c r="J152"/>
  <c r="BK118"/>
  <c r="J112"/>
  <c r="J158"/>
  <c r="BK102"/>
  <c r="J269"/>
  <c r="BK173"/>
  <c r="J118"/>
  <c r="J335"/>
  <c r="BK307"/>
  <c r="BK321"/>
  <c r="J213"/>
  <c r="BK161"/>
  <c r="J332"/>
  <c r="BK213"/>
  <c r="J237"/>
  <c r="BK246"/>
  <c r="BK142"/>
  <c r="J347"/>
  <c r="BK211"/>
  <c r="BK230"/>
  <c r="J167"/>
  <c r="BK347"/>
  <c r="J106"/>
  <c r="BK243"/>
  <c r="F35"/>
  <c r="BK265"/>
  <c r="J161"/>
  <c r="BK294"/>
  <c r="BK335"/>
  <c r="BK227"/>
  <c r="J301"/>
  <c r="J221"/>
  <c r="J283"/>
  <c r="BK285"/>
  <c r="J219"/>
  <c r="J164"/>
  <c r="BK112"/>
  <c r="BK283"/>
  <c r="BK289"/>
  <c r="J318"/>
  <c r="J134"/>
  <c r="BK338"/>
  <c r="J170"/>
  <c r="J146"/>
  <c r="J258"/>
  <c r="J155"/>
  <c r="J223"/>
  <c r="BK200"/>
  <c r="BK215"/>
  <c r="J280"/>
  <c r="BK109"/>
  <c r="BK240"/>
  <c r="J262"/>
  <c r="J99"/>
  <c r="J260"/>
  <c r="J230"/>
  <c r="J291"/>
  <c r="BK233"/>
  <c r="J122"/>
  <c r="BK221"/>
  <c r="BK304"/>
  <c r="BK158"/>
  <c r="BK298"/>
  <c r="BK269"/>
  <c r="BK176"/>
  <c r="J307"/>
  <c r="BK250"/>
  <c r="J149"/>
  <c r="BK223"/>
  <c r="BK258"/>
  <c r="J204"/>
  <c r="F34"/>
  <c r="J198"/>
  <c r="J278"/>
  <c r="J312"/>
  <c r="BK309"/>
  <c r="J327"/>
  <c r="BK318"/>
  <c r="J289"/>
  <c r="BK262"/>
  <c r="J329"/>
  <c r="BK194"/>
  <c r="J115"/>
  <c r="J246"/>
  <c r="BK272"/>
  <c r="BK237"/>
  <c r="BK99"/>
  <c l="1" r="BK129"/>
  <c r="J129"/>
  <c r="J58"/>
  <c r="T95"/>
  <c r="T166"/>
  <c r="BK138"/>
  <c r="J138"/>
  <c r="J59"/>
  <c r="T197"/>
  <c r="P226"/>
  <c r="R138"/>
  <c r="R203"/>
  <c r="R95"/>
  <c r="BK166"/>
  <c r="J166"/>
  <c r="J60"/>
  <c r="P197"/>
  <c r="R249"/>
  <c r="R293"/>
  <c r="P138"/>
  <c r="P203"/>
  <c r="P311"/>
  <c r="T138"/>
  <c r="T203"/>
  <c r="P326"/>
  <c r="T129"/>
  <c r="R166"/>
  <c r="R226"/>
  <c r="T268"/>
  <c r="BK311"/>
  <c r="J311"/>
  <c r="J70"/>
  <c r="BK317"/>
  <c r="J317"/>
  <c r="J71"/>
  <c r="P95"/>
  <c r="T175"/>
  <c r="T249"/>
  <c r="P293"/>
  <c r="BK326"/>
  <c r="J326"/>
  <c r="J72"/>
  <c r="P175"/>
  <c r="BK197"/>
  <c r="J197"/>
  <c r="J62"/>
  <c r="P249"/>
  <c r="BK293"/>
  <c r="J293"/>
  <c r="J69"/>
  <c r="T311"/>
  <c r="R317"/>
  <c r="R129"/>
  <c r="BK203"/>
  <c r="J203"/>
  <c r="J63"/>
  <c r="T293"/>
  <c r="T317"/>
  <c r="P129"/>
  <c r="P166"/>
  <c r="R197"/>
  <c r="BK249"/>
  <c r="J249"/>
  <c r="J65"/>
  <c r="R268"/>
  <c r="R326"/>
  <c r="BK95"/>
  <c r="R175"/>
  <c r="T226"/>
  <c r="P268"/>
  <c r="P267"/>
  <c r="R311"/>
  <c r="P317"/>
  <c r="BK175"/>
  <c r="J175"/>
  <c r="J61"/>
  <c r="BK226"/>
  <c r="J226"/>
  <c r="J64"/>
  <c r="BK268"/>
  <c r="J268"/>
  <c r="J68"/>
  <c r="T326"/>
  <c r="BK342"/>
  <c r="J342"/>
  <c r="J74"/>
  <c r="BK346"/>
  <c r="J346"/>
  <c r="J75"/>
  <c r="BK264"/>
  <c r="J264"/>
  <c r="J66"/>
  <c r="F90"/>
  <c r="BE167"/>
  <c r="BE173"/>
  <c r="BE184"/>
  <c r="BE188"/>
  <c r="BE219"/>
  <c r="BE233"/>
  <c r="BE240"/>
  <c r="BE262"/>
  <c r="BE142"/>
  <c r="BE149"/>
  <c r="BE209"/>
  <c r="BE213"/>
  <c r="BE230"/>
  <c r="BE243"/>
  <c r="BE246"/>
  <c r="BE250"/>
  <c r="BE260"/>
  <c r="BE265"/>
  <c r="BE294"/>
  <c r="BE298"/>
  <c r="BE301"/>
  <c r="BE304"/>
  <c r="BE307"/>
  <c r="BE309"/>
  <c r="BE312"/>
  <c r="BE315"/>
  <c r="BE318"/>
  <c r="BE321"/>
  <c r="BE324"/>
  <c r="BE327"/>
  <c r="BE329"/>
  <c r="BE332"/>
  <c r="BE335"/>
  <c r="BE343"/>
  <c r="BE102"/>
  <c r="BE139"/>
  <c r="BE204"/>
  <c r="BE215"/>
  <c r="BE223"/>
  <c r="BE227"/>
  <c r="BE291"/>
  <c r="J48"/>
  <c r="BE99"/>
  <c r="BE115"/>
  <c r="BE158"/>
  <c r="BE192"/>
  <c i="1" r="BC55"/>
  <c i="2" r="BE122"/>
  <c r="BE126"/>
  <c r="BE146"/>
  <c r="BE176"/>
  <c r="BE180"/>
  <c r="BE198"/>
  <c r="BE211"/>
  <c r="BE252"/>
  <c r="BE347"/>
  <c i="1" r="BA55"/>
  <c i="2" r="BE269"/>
  <c r="BE272"/>
  <c r="BE274"/>
  <c r="BE278"/>
  <c r="BE280"/>
  <c r="BE283"/>
  <c r="BE285"/>
  <c i="1" r="BB55"/>
  <c i="2" r="BE109"/>
  <c r="BE112"/>
  <c r="BE130"/>
  <c r="BE152"/>
  <c r="BE155"/>
  <c r="BE161"/>
  <c r="BE164"/>
  <c r="BE170"/>
  <c r="BE194"/>
  <c r="BE200"/>
  <c r="BE207"/>
  <c r="BE254"/>
  <c r="BE289"/>
  <c i="1" r="AW55"/>
  <c i="2" r="BE96"/>
  <c r="BE134"/>
  <c r="BE237"/>
  <c r="BE338"/>
  <c r="BE106"/>
  <c r="BE118"/>
  <c r="BE217"/>
  <c r="BE221"/>
  <c r="BE258"/>
  <c i="1" r="BD55"/>
  <c r="BA54"/>
  <c r="W30"/>
  <c r="BB54"/>
  <c r="AX54"/>
  <c r="BC54"/>
  <c r="AY54"/>
  <c r="BD54"/>
  <c r="W33"/>
  <c i="2" l="1" r="P94"/>
  <c r="BK94"/>
  <c r="J94"/>
  <c r="J56"/>
  <c r="P93"/>
  <c i="1" r="AU55"/>
  <c i="2" r="R94"/>
  <c r="R267"/>
  <c r="T267"/>
  <c r="T94"/>
  <c r="T93"/>
  <c r="J95"/>
  <c r="J57"/>
  <c r="BK267"/>
  <c r="J267"/>
  <c r="J67"/>
  <c r="BK341"/>
  <c r="J341"/>
  <c r="J73"/>
  <c i="1" r="W32"/>
  <c i="2" r="J31"/>
  <c i="1" r="AV55"/>
  <c r="AT55"/>
  <c r="AU54"/>
  <c r="W31"/>
  <c i="2" r="F31"/>
  <c i="1" r="AZ55"/>
  <c r="AZ54"/>
  <c r="W29"/>
  <c r="AW54"/>
  <c r="AK30"/>
  <c i="2" l="1" r="R93"/>
  <c r="BK93"/>
  <c r="J93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<sst xmlns="http://schemas.openxmlformats.org/spreadsheetml/2006/main">
  <si>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</si>
  <si>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</si>
  <si>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</si>
  <si>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</si>
  <si>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</si>
  <si>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{c90a9ca8-ee9a-444e-87fe-f8a2e1c8076d}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</si>
  <si>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</si>
  <si>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</si>
  <si>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</si>
  <si>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</si>
  <si>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</si>
  <si>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</si>
  <si>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</si>
  <si>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</si>
  <si>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EKS-065-2022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</si>
  <si>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</si>
  <si>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</si>
  <si>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Kolumbárium A1, na p.p.č.2003/1, k.ú.Bílina</t>
  </si>
  <si>
    <t>KSO:</t>
  </si>
  <si>
    <t>801 26</t>
  </si>
  <si>
    <t>CC-CZ:</t>
  </si>
  <si>
    <t>12614</t>
  </si>
  <si>
    <t>Místo:</t>
  </si>
  <si>
    <t>Bílina, okr.Teplice</t>
  </si>
  <si>
    <t>Datum:</t>
  </si>
  <si>
    <t>21. 10. 2022</t>
  </si>
  <si>
    <t>CZ-CPV:</t>
  </si>
  <si>
    <t>45300000-0</t>
  </si>
  <si>
    <t>CZ-CPA:</t>
  </si>
  <si>
    <t>41.00.28</t>
  </si>
  <si>
    <t>Zadavatel:</t>
  </si>
  <si>
    <t>IČ:</t>
  </si>
  <si>
    <t>25423126</t>
  </si>
  <si>
    <t>PS projekty s.r.o., Revoluční 5, Teplice</t>
  </si>
  <si>
    <t>DIČ:</t>
  </si>
  <si>
    <t>CZ25423126</t>
  </si>
  <si>
    <t>Uchazeč:</t>
  </si>
  <si>
    <t>Vyplň údaj</t>
  </si>
  <si>
    <t>Projektant:</t>
  </si>
  <si>
    <t>True</t>
  </si>
  <si>
    <t>Zpracovatel:</t>
  </si>
  <si>
    <t>11944668</t>
  </si>
  <si>
    <t>STAVINVEST KMS s.r.o., Studentská 285/22, Bílina</t>
  </si>
  <si>
    <t>CZ11944668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</si>
  <si>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</si>
  <si>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</si>
  <si>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</si>
  <si>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</si>
  <si>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</si>
  <si>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</si>
  <si>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</si>
  <si>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</si>
  <si>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</si>
  <si>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</si>
  <si>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</si>
  <si>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</si>
  <si>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</si>
  <si>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</si>
  <si>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</si>
  <si>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</si>
  <si>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</si>
  <si>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</si>
  <si>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</si>
  <si>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</si>
  <si>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</si>
  <si>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</si>
  <si>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</si>
  <si>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</si>
  <si>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</si>
  <si>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</si>
  <si>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</si>
  <si>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</si>
  <si>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</si>
  <si>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</si>
  <si>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</si>
  <si>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</si>
  <si>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</si>
  <si>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</si>
  <si>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</si>
  <si>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</si>
  <si>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</si>
  <si>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</si>
  <si>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</si>
  <si>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</si>
  <si>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</si>
  <si>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</si>
  <si>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</si>
  <si>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</si>
  <si>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</si>
  <si>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</si>
  <si>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</si>
  <si>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</si>
  <si>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</si>
  <si>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</si>
  <si>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</si>
  <si>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</si>
  <si>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</si>
  <si>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</si>
  <si>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</si>
  <si>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</si>
  <si>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</si>
  <si>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</si>
  <si>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</si>
  <si>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</si>
  <si>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</si>
  <si>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</si>
  <si>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</si>
  <si>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</si>
  <si>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</si>
  <si>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</si>
  <si>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</si>
  <si>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</si>
  <si>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</si>
  <si>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</si>
  <si>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</si>
  <si>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</si>
  <si>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</si>
  <si>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</si>
  <si>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</si>
  <si>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</si>
  <si>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</si>
  <si>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</si>
  <si>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</si>
  <si>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</si>
  <si>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</si>
  <si>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</si>
  <si>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</si>
  <si>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</si>
  <si>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</si>
  <si>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</si>
  <si>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</si>
  <si>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</si>
  <si>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</si>
  <si>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ručně při souvislé ploše, tl. vrstvy do 200 mm</t>
  </si>
  <si>
    <t>m2</t>
  </si>
  <si>
    <t>CS ÚRS 2022 02</t>
  </si>
  <si>
    <t>4</t>
  </si>
  <si>
    <t>-183338035</t>
  </si>
  <si>
    <t>Online PSC</t>
  </si>
  <si>
    <t>https://podminky.urs.cz/item/CS_URS_2022_02/121112003</t>
  </si>
  <si>
    <t>VV</t>
  </si>
  <si>
    <t>"sejmutí ornice na stávajích zatravněných plochách" 35,0</t>
  </si>
  <si>
    <t>122211101</t>
  </si>
  <si>
    <t>Odkopávky a prokopávky ručně zapažené i nezapažené v hornině třídy těžitelnosti I skupiny 3</t>
  </si>
  <si>
    <t>m3</t>
  </si>
  <si>
    <t>-1482604674</t>
  </si>
  <si>
    <t>https://podminky.urs.cz/item/CS_URS_2022_02/122211101</t>
  </si>
  <si>
    <t>"odkopávka terénu na úroveň pláně nových zpevněných ploch" 35,0*0,20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</si>
  <si>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</si>
  <si>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</si>
  <si>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</si>
  <si>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757793304</t>
  </si>
  <si>
    <t>https://podminky.urs.cz/item/CS_URS_2022_02/132212131</t>
  </si>
  <si>
    <t>"výkop rýhy pro základové pasy š.450mm" 1,65*3*0,45*0,90</t>
  </si>
  <si>
    <t>"výkop rýhy pro základové pasy š.500mm" (15,4+6,8)*0,5*0,90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</si>
  <si>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</si>
  <si>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</si>
  <si>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-1414306178</t>
  </si>
  <si>
    <t>https://podminky.urs.cz/item/CS_URS_2022_02/162211311</t>
  </si>
  <si>
    <t>"přemístění výkopku a ornice z prostoru staveniště k místu nakládky (u hlavního vchodu)" 7,0+11,995+35,0*0,15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</si>
  <si>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</si>
  <si>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</si>
  <si>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</si>
  <si>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-1803748697</t>
  </si>
  <si>
    <t>https://podminky.urs.cz/item/CS_URS_2022_02/162211319</t>
  </si>
  <si>
    <t>24,245*4 'Přepočtené koeficientem množství</t>
  </si>
  <si>
    <t>6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</si>
  <si>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</si>
  <si>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</si>
  <si>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1682515350</t>
  </si>
  <si>
    <t>https://podminky.urs.cz/item/CS_URS_2022_02/162451106</t>
  </si>
  <si>
    <t>"odvoz ornice dle dispozic objednatele (předpoklad do 2km)" 35,0*0,15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</si>
  <si>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</si>
  <si>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</si>
  <si>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</si>
  <si>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2065706412</t>
  </si>
  <si>
    <t>https://podminky.urs.cz/item/CS_URS_2022_02/162751117</t>
  </si>
  <si>
    <t>"odvoz výkopku na recyklační centrum" 7,0+11,995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</si>
  <si>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</si>
  <si>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</si>
  <si>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</si>
  <si>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1176838777</t>
  </si>
  <si>
    <t>https://podminky.urs.cz/item/CS_URS_2022_02/162751119</t>
  </si>
  <si>
    <t>P</t>
  </si>
  <si>
    <t>Poznámka k položce:_x000d_
Předpokládaná odvouzová vzdálenost 20km.</t>
  </si>
  <si>
    <t>18,995*10 'Přepočtené koeficientem množství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</si>
  <si>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</si>
  <si>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</si>
  <si>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</si>
  <si>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</si>
  <si>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70172419</t>
  </si>
  <si>
    <t>https://podminky.urs.cz/item/CS_URS_2022_02/171201231</t>
  </si>
  <si>
    <t>"uložení výkopku na recyklační centrum" 7,0+11,995</t>
  </si>
  <si>
    <t>18,995*1,75 'Přepočtené koeficientem množství</t>
  </si>
  <si>
    <t>10</t>
  </si>
  <si>
    <t>181912112</t>
  </si>
  <si>
    <t>Úprava pláně vyrovnáním výškových rozdílů ručně v hornině třídy těžitelnosti I skupiny 3 se zhutněním</t>
  </si>
  <si>
    <t>1373443669</t>
  </si>
  <si>
    <t>https://podminky.urs.cz/item/CS_URS_2022_02/181912112</t>
  </si>
  <si>
    <t>"úprava pláně pro nové zpevněné plochy" 75,0</t>
  </si>
  <si>
    <t>Zakládání</t>
  </si>
  <si>
    <t>11</t>
  </si>
  <si>
    <t>271572211</t>
  </si>
  <si>
    <t>Podsyp pod základové konstrukce se zhutněním a urovnáním povrchu ze štěrkopísku netříděného</t>
  </si>
  <si>
    <t>1497564130</t>
  </si>
  <si>
    <t>https://podminky.urs.cz/item/CS_URS_2022_02/271572211</t>
  </si>
  <si>
    <t>"základové pasy š.450mm" 1,65*3*0,45*0,10</t>
  </si>
  <si>
    <t>"základové pasy š.500mm" (15,4+6,8)*0,5*0,10</t>
  </si>
  <si>
    <t>12</t>
  </si>
  <si>
    <t>274313711</t>
  </si>
  <si>
    <t>Základy z betonu prostého pasy betonu kamenem neprokládaného tř. C 20/25</t>
  </si>
  <si>
    <t>1241922685</t>
  </si>
  <si>
    <t>https://podminky.urs.cz/item/CS_URS_2022_02/274313711</t>
  </si>
  <si>
    <t>"základové pasy š.450mm" (1,65*0,45*0,80)*3</t>
  </si>
  <si>
    <t>"základové pasy š.500mm" (15,4+6,8)*0,5*0,8</t>
  </si>
  <si>
    <t>Svislé a kompletní konstrukce</t>
  </si>
  <si>
    <t>13</t>
  </si>
  <si>
    <t>311235191</t>
  </si>
  <si>
    <t>Zdivo jednovrstvé z cihel děrovaných broušených na celoplošnou tenkovrstvou maltu, pevnost cihel přes P10 do P15, tl. zdiva 380 mm</t>
  </si>
  <si>
    <t>-836801697</t>
  </si>
  <si>
    <t>https://podminky.urs.cz/item/CS_URS_2022_02/311235191</t>
  </si>
  <si>
    <t>"zdivo stolů - 1.vrstva" 1,65*0,75*3</t>
  </si>
  <si>
    <t>14</t>
  </si>
  <si>
    <t>311235221</t>
  </si>
  <si>
    <t>Zdivo jednovrstvé z cihel děrovaných broušených na celoplošnou tenkovrstvou maltu, pevnost cihel přes P10 do P15, tl. zdiva 440 mm</t>
  </si>
  <si>
    <t>1065068966</t>
  </si>
  <si>
    <t>https://podminky.urs.cz/item/CS_URS_2022_02/311235221</t>
  </si>
  <si>
    <t>"zdivo kolumbária" 3,85*2,3+4,05*2,45+7,5*2,3+6,8*2,3</t>
  </si>
  <si>
    <t>"odpočet schránek" -(0,45*0,50*40+0,9*0,5*42)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</si>
  <si>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</si>
  <si>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</si>
  <si>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-513653659</t>
  </si>
  <si>
    <t>https://podminky.urs.cz/item/CS_URS_2022_02/311238650</t>
  </si>
  <si>
    <t>"zdivo stolů - 1.vrstva" 1,65*0,25*3</t>
  </si>
  <si>
    <t>16</t>
  </si>
  <si>
    <t>311238652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</si>
  <si>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</si>
  <si>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1211790158</t>
  </si>
  <si>
    <t>https://podminky.urs.cz/item/CS_URS_2022_02/311238652</t>
  </si>
  <si>
    <t>"zdivo kolumbária - 1.vrstva" (15,4+6,8)*0,24</t>
  </si>
  <si>
    <t>17</t>
  </si>
  <si>
    <t>311238967</t>
  </si>
  <si>
    <t>Zakládací vrstva z hydrofobizovaných broušených cihel s integrovanou izolací výšky 250 mm, tloušťky 300 mm</t>
  </si>
  <si>
    <t>m</t>
  </si>
  <si>
    <t>-25741133</t>
  </si>
  <si>
    <t>https://podminky.urs.cz/item/CS_URS_2022_02/311238967</t>
  </si>
  <si>
    <t>"zdivo stolů - 1.vrstva" 1,65*3</t>
  </si>
  <si>
    <t>18</t>
  </si>
  <si>
    <t>311238969</t>
  </si>
  <si>
    <t>Zakládací vrstva z hydrofobizovaných broušených cihel s integrovanou izolací výšky 250 mm, tloušťky 380 mm</t>
  </si>
  <si>
    <t>226782263</t>
  </si>
  <si>
    <t>https://podminky.urs.cz/item/CS_URS_2022_02/311238969</t>
  </si>
  <si>
    <t>"zdivo kolumbária - 1.vrstva" 15,4+6,8</t>
  </si>
  <si>
    <t>19</t>
  </si>
  <si>
    <t>317231117</t>
  </si>
  <si>
    <t>Zdivo z cihel pálených římsové z cihel plných dl. 290 mm P 7 až 15, na maltu ze suché směsi 10 MPa</t>
  </si>
  <si>
    <t>-310010904</t>
  </si>
  <si>
    <t>https://podminky.urs.cz/item/CS_URS_2022_02/317231117</t>
  </si>
  <si>
    <t>"ukončovací zdivo (koruna)" (15,4+6,8)*0,65*0,25</t>
  </si>
  <si>
    <t>20</t>
  </si>
  <si>
    <t>339921132</t>
  </si>
  <si>
    <t>Osazování palisád betonových v řadě se zabetonováním výšky palisády přes 500 do 1000 mm</t>
  </si>
  <si>
    <t>404884137</t>
  </si>
  <si>
    <t>https://podminky.urs.cz/item/CS_URS_2022_02/339921132</t>
  </si>
  <si>
    <t>"celková délka" 1,0*2</t>
  </si>
  <si>
    <t>M</t>
  </si>
  <si>
    <t>59228408</t>
  </si>
  <si>
    <t>palisáda betonová tyčová hranatá přírodní 110x110x600mm</t>
  </si>
  <si>
    <t>kus</t>
  </si>
  <si>
    <t>-1621220571</t>
  </si>
  <si>
    <t>"celkový počet" 2,0*9</t>
  </si>
  <si>
    <t>Komunikace pozemní</t>
  </si>
  <si>
    <t>22</t>
  </si>
  <si>
    <t>564750001</t>
  </si>
  <si>
    <t>Podklad nebo kryt z kameniva hrubého drceného vel. 8-16 mm s rozprostřením a zhutněním plochy jednotlivě do 100 m2, po zhutnění tl. 150 mm</t>
  </si>
  <si>
    <t>-1916298779</t>
  </si>
  <si>
    <t>https://podminky.urs.cz/item/CS_URS_2022_02/564750001</t>
  </si>
  <si>
    <t>"nové souvrství zpevněné plochy ze zámkové dlažby" 75,0</t>
  </si>
  <si>
    <t>23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</si>
  <si>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</si>
  <si>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</si>
  <si>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-1959315085</t>
  </si>
  <si>
    <t>https://podminky.urs.cz/item/CS_URS_2022_02/596211111</t>
  </si>
  <si>
    <t>24</t>
  </si>
  <si>
    <t>59245018</t>
  </si>
  <si>
    <t>dlažba tvar obdélník betonová 200x100x60mm přírodní</t>
  </si>
  <si>
    <t>-925911045</t>
  </si>
  <si>
    <t>75*1,03 'Přepočtené koeficientem množství</t>
  </si>
  <si>
    <t>Úpravy povrchů, podlahy a osazování výplní</t>
  </si>
  <si>
    <t>25</t>
  </si>
  <si>
    <t>622131101</t>
  </si>
  <si>
    <t>Podkladní a spojovací vrstva vnějších omítaných ploch cementový postřik nanášený ručně celoplošně stěn</t>
  </si>
  <si>
    <t>-1980932458</t>
  </si>
  <si>
    <t>https://podminky.urs.cz/item/CS_URS_2022_02/622131101</t>
  </si>
  <si>
    <t>"omítka stěn kolumbária" 84,343</t>
  </si>
  <si>
    <t>"omítka stěn stolů" 12,18</t>
  </si>
  <si>
    <t>26</t>
  </si>
  <si>
    <t>622131121</t>
  </si>
  <si>
    <t>Podkladní a spojovací vrstva vnějších omítaných ploch penetrace nanášená ručně stěn</t>
  </si>
  <si>
    <t>-1996129500</t>
  </si>
  <si>
    <t>https://podminky.urs.cz/item/CS_URS_2022_02/622131121</t>
  </si>
  <si>
    <t>27</t>
  </si>
  <si>
    <t>622142001</t>
  </si>
  <si>
    <t>Potažení vnějších ploch pletivem v ploše nebo pruzích, na plném podkladu sklovláknitým vtlačením do tmelu stěn</t>
  </si>
  <si>
    <t>1406263551</t>
  </si>
  <si>
    <t>https://podminky.urs.cz/item/CS_URS_2022_02/622142001</t>
  </si>
  <si>
    <t>"tepelné izolace soklu kolumbária" (14,9+6,8)*0,45</t>
  </si>
  <si>
    <t>"tepelné izolace soklu zdiva stolů" (1,65*2+0,38*2 )*0,45*3</t>
  </si>
  <si>
    <t>28</t>
  </si>
  <si>
    <t>622321121</t>
  </si>
  <si>
    <t>Omítka vápenocementová vnějších ploch nanášená ručně jednovrstvá, tloušťky do 15 mm hladká stěn</t>
  </si>
  <si>
    <t>-991726073</t>
  </si>
  <si>
    <t>https://podminky.urs.cz/item/CS_URS_2022_02/622321121</t>
  </si>
  <si>
    <t>29</t>
  </si>
  <si>
    <t>622321191</t>
  </si>
  <si>
    <t>Omítka vápenocementová vnějších ploch nanášená ručně Příplatek k cenám za každých dalších i započatých 5 mm tloušťky omítky přes 15 mm stěn</t>
  </si>
  <si>
    <t>1650654049</t>
  </si>
  <si>
    <t>https://podminky.urs.cz/item/CS_URS_2022_02/622321191</t>
  </si>
  <si>
    <t>30</t>
  </si>
  <si>
    <t>632451021</t>
  </si>
  <si>
    <t>Potěr cementový vyrovnávací z malty (MC-15) v pásu o průměrné (střední) tl. od 10 do 20 mm</t>
  </si>
  <si>
    <t>-513236932</t>
  </si>
  <si>
    <t>https://podminky.urs.cz/item/CS_URS_2022_02/632451021</t>
  </si>
  <si>
    <t>"krycí vrstva ukončovacího zdiva (koruny) pod spádovou vrstvu" (15,4+6,8)*0,65</t>
  </si>
  <si>
    <t>Trubní vedení</t>
  </si>
  <si>
    <t>31</t>
  </si>
  <si>
    <t>899202112</t>
  </si>
  <si>
    <t>Osazení mříží litinových včetně rámů a košů na bahno pro třídu zatížení A15</t>
  </si>
  <si>
    <t>-1957957168</t>
  </si>
  <si>
    <t>https://podminky.urs.cz/item/CS_URS_2022_02/899202112</t>
  </si>
  <si>
    <t>32</t>
  </si>
  <si>
    <t>Mat/8-002</t>
  </si>
  <si>
    <t>vtoková litinová mříž KMA - A15 30x30cm</t>
  </si>
  <si>
    <t>377340722</t>
  </si>
  <si>
    <t>Poznámka k položce:_x000d_
PE100 tvarovka, svařování na tupo, barva černá - Lemový nákružek PE100 SDR11 90</t>
  </si>
  <si>
    <t>"náhrada mříže odtokové vpusti" 1</t>
  </si>
  <si>
    <t>Ostatní konstrukce a práce, bourání</t>
  </si>
  <si>
    <t>33</t>
  </si>
  <si>
    <t>916331112</t>
  </si>
  <si>
    <t>Osazení zahradního obrubníku betonového s ložem tl. od 50 do 100 mm z betonu prostého tř. C 12/15 s boční opěrou z betonu prostého tř. C 12/15</t>
  </si>
  <si>
    <t>1982981622</t>
  </si>
  <si>
    <t>https://podminky.urs.cz/item/CS_URS_2022_02/916331112</t>
  </si>
  <si>
    <t>"lemování plochy zámkové dlažby" 40,0</t>
  </si>
  <si>
    <t>34</t>
  </si>
  <si>
    <t>59217001</t>
  </si>
  <si>
    <t>obrubník betonový zahradní 1000x50x250mm</t>
  </si>
  <si>
    <t>-1855418757</t>
  </si>
  <si>
    <t>40*1,05 'Přepočtené koeficientem množství</t>
  </si>
  <si>
    <t>35</t>
  </si>
  <si>
    <t>936001001</t>
  </si>
  <si>
    <t>Montáž prvků městské a zahradní architektury hmotnosti do 0,1 t</t>
  </si>
  <si>
    <t>1766350360</t>
  </si>
  <si>
    <t>https://podminky.urs.cz/item/CS_URS_2022_02/936001001</t>
  </si>
  <si>
    <t>36</t>
  </si>
  <si>
    <t>Mat/9-001</t>
  </si>
  <si>
    <t>betonová schránka rozměru 900/450/500mm včetně nerezového uzávěru s rámem a jednoduchým zasklením, uzavírání FAB vložkou</t>
  </si>
  <si>
    <t>358345273</t>
  </si>
  <si>
    <t>"dle specifikace výrobků na v.č.D1: SO 101.1.03 - pol. b + d" 42</t>
  </si>
  <si>
    <t>37</t>
  </si>
  <si>
    <t>Mat/9-002</t>
  </si>
  <si>
    <t>betonová schránka rozměru 450/450/500mm včetně nerezového uzávěru s rámem a jednoduchým zasklením, uzavírání FAB vložkou</t>
  </si>
  <si>
    <t>506011298</t>
  </si>
  <si>
    <t>"dle specifikace výrobků na v.č.D1: SO 101.1.03 - pol. a + c" 40</t>
  </si>
  <si>
    <t>38</t>
  </si>
  <si>
    <t>936001002</t>
  </si>
  <si>
    <t>Montáž prvků městské a zahradní architektury hmotnosti přes 0,1 do 1,5 t</t>
  </si>
  <si>
    <t>369146511</t>
  </si>
  <si>
    <t>https://podminky.urs.cz/item/CS_URS_2022_02/936001002</t>
  </si>
  <si>
    <t>39</t>
  </si>
  <si>
    <t>Mat/9-003</t>
  </si>
  <si>
    <t>atypická ŽLB stolová deska z bet.tř.C30/37 rozměr 1650/600/150mm s gletovaným horním lícem a boky</t>
  </si>
  <si>
    <t>1223018032</t>
  </si>
  <si>
    <t>"prefabrikované prvky - ozn.01/Prf" 3</t>
  </si>
  <si>
    <t>40</t>
  </si>
  <si>
    <t>936124112</t>
  </si>
  <si>
    <t>Montáž lavičky parkové stabilní se zabetonováním noh</t>
  </si>
  <si>
    <t>1451973416</t>
  </si>
  <si>
    <t>https://podminky.urs.cz/item/CS_URS_2022_02/936124112</t>
  </si>
  <si>
    <t>41</t>
  </si>
  <si>
    <t>PFB.2640350</t>
  </si>
  <si>
    <t>lavička kompletní betonová rozměr 1800/450/450mm se sedákem a opěradlem z exotického dřeva</t>
  </si>
  <si>
    <t>94885947</t>
  </si>
  <si>
    <t>"prefabrikované prvky - ozn.02/Prf" 3</t>
  </si>
  <si>
    <t>42</t>
  </si>
  <si>
    <t>949101112</t>
  </si>
  <si>
    <t>Lešení pomocné pracovní pro objekty pozemních staveb pro zatížení do 150 kg/m2, o výšce lešeňové podlahy přes 1,9 do 3,5 m</t>
  </si>
  <si>
    <t>740339155</t>
  </si>
  <si>
    <t>https://podminky.urs.cz/item/CS_URS_2022_02/949101112</t>
  </si>
  <si>
    <t>"lešení pro kolumbárium" 25,0</t>
  </si>
  <si>
    <t>96</t>
  </si>
  <si>
    <t>Bourání konstrukcí</t>
  </si>
  <si>
    <t>43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</si>
  <si>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</si>
  <si>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</si>
  <si>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1121173371</t>
  </si>
  <si>
    <t>https://podminky.urs.cz/item/CS_URS_2022_02/113107123</t>
  </si>
  <si>
    <t>"odstranění stávajících zpevněných ploch - podkladního kameniva" 30,0+2,0+15,0</t>
  </si>
  <si>
    <t>44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</si>
  <si>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</si>
  <si>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</si>
  <si>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-580370051</t>
  </si>
  <si>
    <t>https://podminky.urs.cz/item/CS_URS_2022_02/113107131</t>
  </si>
  <si>
    <t>"odstranění stávajících zpevněných ploch - beton" 2,0</t>
  </si>
  <si>
    <t>45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</si>
  <si>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</si>
  <si>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</si>
  <si>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-1089125806</t>
  </si>
  <si>
    <t>https://podminky.urs.cz/item/CS_URS_2022_02/113106123</t>
  </si>
  <si>
    <t>Poznámka k položce:_x000d_
Zámková dlažba nebude odvážena na skládku, ale ponechána v místě stavby dle dispozic objednatele!!!</t>
  </si>
  <si>
    <t>"odstranění stávajících zpevněných ploch - zámková dlažba" 30,0</t>
  </si>
  <si>
    <t>46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</si>
  <si>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</si>
  <si>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</si>
  <si>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1233083837</t>
  </si>
  <si>
    <t>https://podminky.urs.cz/item/CS_URS_2022_02/113107143</t>
  </si>
  <si>
    <t>"odstranění stávajících zpevněných ploch - živice" 15,0</t>
  </si>
  <si>
    <t>47</t>
  </si>
  <si>
    <t>113202111</t>
  </si>
  <si>
    <t>Vytrhání obrub s vybouráním lože, s přemístěním hmot na skládku na vzdálenost do 3 m nebo s naložením na dopravní prostředek z krajníků nebo obrubníků stojatých</t>
  </si>
  <si>
    <t>-1755127367</t>
  </si>
  <si>
    <t>https://podminky.urs.cz/item/CS_URS_2022_02/113202111</t>
  </si>
  <si>
    <t>"celková délka" 8,85</t>
  </si>
  <si>
    <t>48</t>
  </si>
  <si>
    <t>113204111</t>
  </si>
  <si>
    <t>Vytrhání obrub s vybouráním lože, s přemístěním hmot na skládku na vzdálenost do 3 m nebo s naložením na dopravní prostředek záhonových</t>
  </si>
  <si>
    <t>1718022316</t>
  </si>
  <si>
    <t>https://podminky.urs.cz/item/CS_URS_2022_02/113204111</t>
  </si>
  <si>
    <t>"celková délka" 26,0</t>
  </si>
  <si>
    <t>49</t>
  </si>
  <si>
    <t>981511116</t>
  </si>
  <si>
    <t>Demolice konstrukcí objektů postupným rozebíráním konstrukcí z betonu prostého</t>
  </si>
  <si>
    <t>-488739751</t>
  </si>
  <si>
    <t>https://podminky.urs.cz/item/CS_URS_2022_02/981511116</t>
  </si>
  <si>
    <t>"demolice stávajících konstrukcí" 30,0</t>
  </si>
  <si>
    <t>997</t>
  </si>
  <si>
    <t>Přesun sutě</t>
  </si>
  <si>
    <t>50</t>
  </si>
  <si>
    <t>997013211</t>
  </si>
  <si>
    <t>Vnitrostaveništní doprava suti a vybouraných hmot vodorovně do 50 m svisle ručně pro budovy a haly výšky do 6 m</t>
  </si>
  <si>
    <t>-671214489</t>
  </si>
  <si>
    <t>https://podminky.urs.cz/item/CS_URS_2022_02/997013211</t>
  </si>
  <si>
    <t>51</t>
  </si>
  <si>
    <t>997013501</t>
  </si>
  <si>
    <t>Odvoz suti a vybouraných hmot na skládku nebo meziskládku se složením, na vzdálenost do 1 km</t>
  </si>
  <si>
    <t>529600653</t>
  </si>
  <si>
    <t>https://podminky.urs.cz/item/CS_URS_2022_02/997013501</t>
  </si>
  <si>
    <t>52</t>
  </si>
  <si>
    <t>997013509</t>
  </si>
  <si>
    <t>Odvoz suti a vybouraných hmot na skládku nebo meziskládku se složením, na vzdálenost Příplatek k ceně za každý další i započatý 1 km přes 1 km</t>
  </si>
  <si>
    <t>2019214000</t>
  </si>
  <si>
    <t>https://podminky.urs.cz/item/CS_URS_2022_02/997013509</t>
  </si>
  <si>
    <t>Poznámka k položce:_x000d_
Předpokládaná odvozová vzdálenost 20km.</t>
  </si>
  <si>
    <t>94,924*19 'Přepočtené koeficientem množství</t>
  </si>
  <si>
    <t>53</t>
  </si>
  <si>
    <t>997013861</t>
  </si>
  <si>
    <t>Poplatek za uložení stavebního odpadu na recyklační skládce (skládkovné) z prostého betonu zatříděného do Katalogu odpadů pod kódem 17 01 01</t>
  </si>
  <si>
    <t>1718064367</t>
  </si>
  <si>
    <t>https://podminky.urs.cz/item/CS_URS_2022_02/997013861</t>
  </si>
  <si>
    <t>54</t>
  </si>
  <si>
    <t>997221873</t>
  </si>
  <si>
    <t>1892572813</t>
  </si>
  <si>
    <t>https://podminky.urs.cz/item/CS_URS_2022_02/997221873</t>
  </si>
  <si>
    <t>55</t>
  </si>
  <si>
    <t>997221875</t>
  </si>
  <si>
    <t>Poplatek za uložení stavebního odpadu na recyklační skládce (skládkovné) asfaltového bez obsahu dehtu zatříděného do Katalogu odpadů pod kódem 17 03 02</t>
  </si>
  <si>
    <t>637094742</t>
  </si>
  <si>
    <t>https://podminky.urs.cz/item/CS_URS_2022_02/997221875</t>
  </si>
  <si>
    <t>998</t>
  </si>
  <si>
    <t>Přesun hmot</t>
  </si>
  <si>
    <t>56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</si>
  <si>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</si>
  <si>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</si>
  <si>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1942404690</t>
  </si>
  <si>
    <t>https://podminky.urs.cz/item/CS_URS_2022_02/998017001</t>
  </si>
  <si>
    <t>PSV</t>
  </si>
  <si>
    <t>Práce a dodávky PSV</t>
  </si>
  <si>
    <t>711</t>
  </si>
  <si>
    <t>Izolace proti vodě, vlhkosti a plynům</t>
  </si>
  <si>
    <t>57</t>
  </si>
  <si>
    <t>711111001</t>
  </si>
  <si>
    <t>Provedení izolace proti zemní vlhkosti natěradly a tmely za studena na ploše vodorovné V nátěrem penetračním</t>
  </si>
  <si>
    <t>-190486216</t>
  </si>
  <si>
    <t>https://podminky.urs.cz/item/CS_URS_2022_02/711111001</t>
  </si>
  <si>
    <t>"hydroizolace horního líce základových pasů" 1,65*3*0,45+(15,4+6,8)*0,5</t>
  </si>
  <si>
    <t>58</t>
  </si>
  <si>
    <t>11163150</t>
  </si>
  <si>
    <t>lak penetrační asfaltový</t>
  </si>
  <si>
    <t>-1336802839</t>
  </si>
  <si>
    <t>13,328*0,00033 'Přepočtené koeficientem množství</t>
  </si>
  <si>
    <t>59</t>
  </si>
  <si>
    <t>711112001</t>
  </si>
  <si>
    <t>Provedení izolace proti zemní vlhkosti natěradly a tmely za studena na ploše svislé S nátěrem penetračním</t>
  </si>
  <si>
    <t>1170239249</t>
  </si>
  <si>
    <t>https://podminky.urs.cz/item/CS_URS_2022_02/711112001</t>
  </si>
  <si>
    <t>"hydroizolace 1.řady zdiva - kolumbárium" (15,4+7,3+0,38+6,8+14,9+0,38)*0,24</t>
  </si>
  <si>
    <t>"hydroizolace 1.řady zdiva - stoly" (1,65*6+0,30*6)*0,24</t>
  </si>
  <si>
    <t>60</t>
  </si>
  <si>
    <t>-1381437068</t>
  </si>
  <si>
    <t>13,646*0,00034 'Přepočtené koeficientem množství</t>
  </si>
  <si>
    <t>61</t>
  </si>
  <si>
    <t>711141559</t>
  </si>
  <si>
    <t>Provedení izolace proti zemní vlhkosti pásy přitavením NAIP na ploše vodorovné V</t>
  </si>
  <si>
    <t>213753628</t>
  </si>
  <si>
    <t>https://podminky.urs.cz/item/CS_URS_2022_02/711141559</t>
  </si>
  <si>
    <t>62</t>
  </si>
  <si>
    <t>62832001</t>
  </si>
  <si>
    <t>pás asfaltový natavitelný oxidovaný tl 3,5mm typu V60 S35 s vložkou ze skleněné rohože, s jemnozrnným minerálním posypem</t>
  </si>
  <si>
    <t>1483320675</t>
  </si>
  <si>
    <t>13,328*1,1655 'Přepočtené koeficientem množství</t>
  </si>
  <si>
    <t>63</t>
  </si>
  <si>
    <t>711142559</t>
  </si>
  <si>
    <t>Provedení izolace proti zemní vlhkosti pásy přitavením NAIP na ploše svislé S</t>
  </si>
  <si>
    <t>300902633</t>
  </si>
  <si>
    <t>https://podminky.urs.cz/item/CS_URS_2022_02/711142559</t>
  </si>
  <si>
    <t>64</t>
  </si>
  <si>
    <t>1954110941</t>
  </si>
  <si>
    <t>13,646*1,221 'Přepočtené koeficientem množství</t>
  </si>
  <si>
    <t>65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</si>
  <si>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</si>
  <si>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</si>
  <si>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</si>
  <si>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-1355312716</t>
  </si>
  <si>
    <t>https://podminky.urs.cz/item/CS_URS_2022_02/998711201</t>
  </si>
  <si>
    <t>713</t>
  </si>
  <si>
    <t>Izolace tepelné</t>
  </si>
  <si>
    <t>66</t>
  </si>
  <si>
    <t>713131141</t>
  </si>
  <si>
    <t>Montáž tepelné izolace stěn rohožemi, pásy, deskami, dílci, bloky (izolační materiál ve specifikaci) lepením celoplošně</t>
  </si>
  <si>
    <t>1905382349</t>
  </si>
  <si>
    <t>https://podminky.urs.cz/item/CS_URS_2022_02/713131141</t>
  </si>
  <si>
    <t>"tepelné izolace soklu kolumbária" (14,9+6,8)*0,25</t>
  </si>
  <si>
    <t>"tepelné izolace soklu zdiva stolů" (1,65*2+0,38*2 )*0,25*3</t>
  </si>
  <si>
    <t>67</t>
  </si>
  <si>
    <t>28376414</t>
  </si>
  <si>
    <t>deska XPS hrana polodrážková a hladký povrch 300kPA tl 20mm</t>
  </si>
  <si>
    <t>-928051325</t>
  </si>
  <si>
    <t>3,045*1,15 'Přepočtené koeficientem množství</t>
  </si>
  <si>
    <t>68</t>
  </si>
  <si>
    <t>28376417</t>
  </si>
  <si>
    <t>deska XPS hrana polodrážková a hladký povrch 300kPA tl 50mm</t>
  </si>
  <si>
    <t>791315452</t>
  </si>
  <si>
    <t>5,425*1,15 'Přepočtené koeficientem množství</t>
  </si>
  <si>
    <t>69</t>
  </si>
  <si>
    <t>713141336</t>
  </si>
  <si>
    <t>Montáž tepelné izolace střech plochých spádovými klíny v ploše přilepenými za studena nízkoexpanzní (PUR) pěnou</t>
  </si>
  <si>
    <t>-890399176</t>
  </si>
  <si>
    <t>https://podminky.urs.cz/item/CS_URS_2022_02/713141336</t>
  </si>
  <si>
    <t>"spádová vrstva ukončovacího zdiva (koruny)" (15,4+6,8)*0,65</t>
  </si>
  <si>
    <t>70</t>
  </si>
  <si>
    <t>28372070</t>
  </si>
  <si>
    <t>deska spádová konstrukční z XPS 40-20</t>
  </si>
  <si>
    <t>1947824462</t>
  </si>
  <si>
    <t>14,43*1,25 'Přepočtené koeficientem množství</t>
  </si>
  <si>
    <t>71</t>
  </si>
  <si>
    <t>998713201</t>
  </si>
  <si>
    <t>Přesun hmot pro izolace tepelné stanovený procentní sazbou (%) z ceny vodorovná dopravní vzdálenost do 50 m v objektech výšky do 6 m</t>
  </si>
  <si>
    <t>1848698183</t>
  </si>
  <si>
    <t>https://podminky.urs.cz/item/CS_URS_2022_02/998713201</t>
  </si>
  <si>
    <t>721</t>
  </si>
  <si>
    <t>Zdravotechnika - vnitřní kanalizace</t>
  </si>
  <si>
    <t>72</t>
  </si>
  <si>
    <t>721910941</t>
  </si>
  <si>
    <t>Pročištění dvorních vpustí Ø 300</t>
  </si>
  <si>
    <t>-739309531</t>
  </si>
  <si>
    <t>https://podminky.urs.cz/item/CS_URS_2022_02/721910941</t>
  </si>
  <si>
    <t>"pročištění odtokové vpusti" 1</t>
  </si>
  <si>
    <t>73</t>
  </si>
  <si>
    <t>998721201</t>
  </si>
  <si>
    <t>Přesun hmot pro vnitřní kanalizace stanovený procentní sazbou (%) z ceny vodorovná dopravní vzdálenost do 50 m v objektech výšky do 6 m</t>
  </si>
  <si>
    <t>1045967639</t>
  </si>
  <si>
    <t>https://podminky.urs.cz/item/CS_URS_2022_02/998721201</t>
  </si>
  <si>
    <t>764</t>
  </si>
  <si>
    <t>Konstrukce klempířské</t>
  </si>
  <si>
    <t>74</t>
  </si>
  <si>
    <t>764141331</t>
  </si>
  <si>
    <t>Krytina ze svitků nebo tabulí z titanzinkového lesklého válcovaného plechu s úpravou u okapů, prostupů a výčnělků střechy rovné drážkováním z tabulí, velikosti 1000 x 2000 mm, sklon střechy do 30°</t>
  </si>
  <si>
    <t>1515113885</t>
  </si>
  <si>
    <t>https://podminky.urs.cz/item/CS_URS_2022_02/764141331</t>
  </si>
  <si>
    <t>"dle specifikace klempířských výrobků - ozn.01/K" 23,0*1,065</t>
  </si>
  <si>
    <t>75</t>
  </si>
  <si>
    <t>764244411</t>
  </si>
  <si>
    <t>Oplechování horních ploch zdí a nadezdívek (atik) z titanzinkového předzvětralého plechu mechanicky kotvené přes rš 800 mm</t>
  </si>
  <si>
    <t>412082836</t>
  </si>
  <si>
    <t>https://podminky.urs.cz/item/CS_URS_2022_02/764244411</t>
  </si>
  <si>
    <t>"dle specifikace klempířských výrobků - ozn.02/K" 23,5*0,84</t>
  </si>
  <si>
    <t>76</t>
  </si>
  <si>
    <t>998764201</t>
  </si>
  <si>
    <t>Přesun hmot pro konstrukce klempířské stanovený procentní sazbou (%) z ceny vodorovná dopravní vzdálenost do 50 m v objektech výšky do 6 m</t>
  </si>
  <si>
    <t>-1074887034</t>
  </si>
  <si>
    <t>https://podminky.urs.cz/item/CS_URS_2022_02/998764201</t>
  </si>
  <si>
    <t>783</t>
  </si>
  <si>
    <t>Dokončovací práce - nátěry</t>
  </si>
  <si>
    <t>77</t>
  </si>
  <si>
    <t>783801505</t>
  </si>
  <si>
    <t>Příprava podkladu omítek před provedením nátěru omytí s odmaštěním a následným opláchnutím</t>
  </si>
  <si>
    <t>1191844781</t>
  </si>
  <si>
    <t>https://podminky.urs.cz/item/CS_URS_2022_02/783801505</t>
  </si>
  <si>
    <t>78</t>
  </si>
  <si>
    <t>783823101</t>
  </si>
  <si>
    <t>Penetrační nátěr omítek hladkých betonových povrchů akrylátový</t>
  </si>
  <si>
    <t>1707528254</t>
  </si>
  <si>
    <t>https://podminky.urs.cz/item/CS_URS_2022_02/783823101</t>
  </si>
  <si>
    <t>"povrchová úprava horního líce a boků sttolních desek" (1,65*0,6+(1,65*2+0,6*2)*0,15)*3</t>
  </si>
  <si>
    <t>79</t>
  </si>
  <si>
    <t>783823133</t>
  </si>
  <si>
    <t>Penetrační nátěr omítek hladkých omítek hladkých, zrnitých tenkovrstvých nebo štukových stupně členitosti 1 a 2 silikátový</t>
  </si>
  <si>
    <t>-610487129</t>
  </si>
  <si>
    <t>https://podminky.urs.cz/item/CS_URS_2022_02/783823133</t>
  </si>
  <si>
    <t>"povrchová úprava stěn kolumbária a stolů" 96,532</t>
  </si>
  <si>
    <t>80</t>
  </si>
  <si>
    <t>783827401</t>
  </si>
  <si>
    <t>Krycí (ochranný ) nátěr omítek dvojnásobný hladkých betonových povrchů nebo povrchů z desek na bázi dřeva (dřevovláknitých apod.) akrylátový</t>
  </si>
  <si>
    <t>954229273</t>
  </si>
  <si>
    <t>https://podminky.urs.cz/item/CS_URS_2022_02/783827401</t>
  </si>
  <si>
    <t>"povrchová úprava horního líce a boků stolních desek" (1,65*0,6+(1,65*2+0,6*2)*0,15)*3</t>
  </si>
  <si>
    <t>81</t>
  </si>
  <si>
    <t>783827423</t>
  </si>
  <si>
    <t>Krycí (ochranný ) nátěr omítek dvojnásobný hladkých omítek hladkých, zrnitých tenkovrstvých nebo štukových stupně členitosti 1 a 2 silikátový</t>
  </si>
  <si>
    <t>1253017774</t>
  </si>
  <si>
    <t>https://podminky.urs.cz/item/CS_URS_2022_02/783827423</t>
  </si>
  <si>
    <t>VRN</t>
  </si>
  <si>
    <t>Vedlejší rozpočtové náklady</t>
  </si>
  <si>
    <t>VRN1</t>
  </si>
  <si>
    <t>Průzkumné, geodetické a projektové práce</t>
  </si>
  <si>
    <t>82</t>
  </si>
  <si>
    <t>013294000</t>
  </si>
  <si>
    <t>Ostatní dokumentace</t>
  </si>
  <si>
    <t>sbr</t>
  </si>
  <si>
    <t>1024</t>
  </si>
  <si>
    <t>208868835</t>
  </si>
  <si>
    <t>https://podminky.urs.cz/item/CS_URS_2022_02/013294000</t>
  </si>
  <si>
    <t>Poznámka k položce:_x000d_
Položka obsahuje náklady na vypracování výrobní/dílenské dokumentace dílčích částí stavby (např.klempířské nbo záměčnické konstrukce apod.) v rozsahu potřebném pro realizaci výrobku.</t>
  </si>
  <si>
    <t>VRN3</t>
  </si>
  <si>
    <t>Zařízení staveniště</t>
  </si>
  <si>
    <t>83</t>
  </si>
  <si>
    <t>030001000</t>
  </si>
  <si>
    <t>272236244</t>
  </si>
  <si>
    <t>https://podminky.urs.cz/item/CS_URS_2022_02/030001000</t>
  </si>
  <si>
    <t xml:space="preserve">Poznámka k položce:_x000d_
Položka obsahuje zejména náklady na :_x000d_
- administrativní,  sociální a skladovací zařízení (kanceláře, šatny, umývárny, jídelny, mobilní WC s příp. čištěním odpadních vod,  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pronájem ploch a poplatky za užívání veřejného prostranství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</si>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</sst>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://www.pro-rozpocty.cz/software-a-data/kros-4-ocenovani-a-rizeni-stavebni-vyroby/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34925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42</xdr:row>
      <xdr:rowOff>0</xdr:rowOff>
    </xdr:from>
    <xdr:to>
      <xdr:col>9</xdr:col>
      <xdr:colOff>1215390</xdr:colOff>
      <xdr:row>43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12003" TargetMode="External" /><Relationship Id="rId2" Type="http://schemas.openxmlformats.org/officeDocument/2006/relationships/hyperlink" Target="https://podminky.urs.cz/item/CS_URS_2022_02/122211101" TargetMode="External" /><Relationship Id="rId3" Type="http://schemas.openxmlformats.org/officeDocument/2006/relationships/hyperlink" Target="https://podminky.urs.cz/item/CS_URS_2022_02/132212131" TargetMode="External" /><Relationship Id="rId4" Type="http://schemas.openxmlformats.org/officeDocument/2006/relationships/hyperlink" Target="https://podminky.urs.cz/item/CS_URS_2022_02/162211311" TargetMode="External" /><Relationship Id="rId5" Type="http://schemas.openxmlformats.org/officeDocument/2006/relationships/hyperlink" Target="https://podminky.urs.cz/item/CS_URS_2022_02/162211319" TargetMode="External" /><Relationship Id="rId6" Type="http://schemas.openxmlformats.org/officeDocument/2006/relationships/hyperlink" Target="https://podminky.urs.cz/item/CS_URS_2022_02/162451106" TargetMode="External" /><Relationship Id="rId7" Type="http://schemas.openxmlformats.org/officeDocument/2006/relationships/hyperlink" Target="https://podminky.urs.cz/item/CS_URS_2022_02/162751117" TargetMode="External" /><Relationship Id="rId8" Type="http://schemas.openxmlformats.org/officeDocument/2006/relationships/hyperlink" Target="https://podminky.urs.cz/item/CS_URS_2022_02/162751119" TargetMode="External" /><Relationship Id="rId9" Type="http://schemas.openxmlformats.org/officeDocument/2006/relationships/hyperlink" Target="https://podminky.urs.cz/item/CS_URS_2022_02/171201231" TargetMode="External" /><Relationship Id="rId10" Type="http://schemas.openxmlformats.org/officeDocument/2006/relationships/hyperlink" Target="https://podminky.urs.cz/item/CS_URS_2022_02/181912112" TargetMode="External" /><Relationship Id="rId11" Type="http://schemas.openxmlformats.org/officeDocument/2006/relationships/hyperlink" Target="https://podminky.urs.cz/item/CS_URS_2022_02/271572211" TargetMode="External" /><Relationship Id="rId12" Type="http://schemas.openxmlformats.org/officeDocument/2006/relationships/hyperlink" Target="https://podminky.urs.cz/item/CS_URS_2022_02/274313711" TargetMode="External" /><Relationship Id="rId13" Type="http://schemas.openxmlformats.org/officeDocument/2006/relationships/hyperlink" Target="https://podminky.urs.cz/item/CS_URS_2022_02/311235191" TargetMode="External" /><Relationship Id="rId14" Type="http://schemas.openxmlformats.org/officeDocument/2006/relationships/hyperlink" Target="https://podminky.urs.cz/item/CS_URS_2022_02/311235221" TargetMode="External" /><Relationship Id="rId15" Type="http://schemas.openxmlformats.org/officeDocument/2006/relationships/hyperlink" Target="https://podminky.urs.cz/item/CS_URS_2022_02/311238650" TargetMode="External" /><Relationship Id="rId16" Type="http://schemas.openxmlformats.org/officeDocument/2006/relationships/hyperlink" Target="https://podminky.urs.cz/item/CS_URS_2022_02/311238652" TargetMode="External" /><Relationship Id="rId17" Type="http://schemas.openxmlformats.org/officeDocument/2006/relationships/hyperlink" Target="https://podminky.urs.cz/item/CS_URS_2022_02/311238967" TargetMode="External" /><Relationship Id="rId18" Type="http://schemas.openxmlformats.org/officeDocument/2006/relationships/hyperlink" Target="https://podminky.urs.cz/item/CS_URS_2022_02/311238969" TargetMode="External" /><Relationship Id="rId19" Type="http://schemas.openxmlformats.org/officeDocument/2006/relationships/hyperlink" Target="https://podminky.urs.cz/item/CS_URS_2022_02/317231117" TargetMode="External" /><Relationship Id="rId20" Type="http://schemas.openxmlformats.org/officeDocument/2006/relationships/hyperlink" Target="https://podminky.urs.cz/item/CS_URS_2022_02/339921132" TargetMode="External" /><Relationship Id="rId21" Type="http://schemas.openxmlformats.org/officeDocument/2006/relationships/hyperlink" Target="https://podminky.urs.cz/item/CS_URS_2022_02/564750001" TargetMode="External" /><Relationship Id="rId22" Type="http://schemas.openxmlformats.org/officeDocument/2006/relationships/hyperlink" Target="https://podminky.urs.cz/item/CS_URS_2022_02/596211111" TargetMode="External" /><Relationship Id="rId23" Type="http://schemas.openxmlformats.org/officeDocument/2006/relationships/hyperlink" Target="https://podminky.urs.cz/item/CS_URS_2022_02/622131101" TargetMode="External" /><Relationship Id="rId24" Type="http://schemas.openxmlformats.org/officeDocument/2006/relationships/hyperlink" Target="https://podminky.urs.cz/item/CS_URS_2022_02/622131121" TargetMode="External" /><Relationship Id="rId25" Type="http://schemas.openxmlformats.org/officeDocument/2006/relationships/hyperlink" Target="https://podminky.urs.cz/item/CS_URS_2022_02/622142001" TargetMode="External" /><Relationship Id="rId26" Type="http://schemas.openxmlformats.org/officeDocument/2006/relationships/hyperlink" Target="https://podminky.urs.cz/item/CS_URS_2022_02/622321121" TargetMode="External" /><Relationship Id="rId27" Type="http://schemas.openxmlformats.org/officeDocument/2006/relationships/hyperlink" Target="https://podminky.urs.cz/item/CS_URS_2022_02/622321191" TargetMode="External" /><Relationship Id="rId28" Type="http://schemas.openxmlformats.org/officeDocument/2006/relationships/hyperlink" Target="https://podminky.urs.cz/item/CS_URS_2022_02/632451021" TargetMode="External" /><Relationship Id="rId29" Type="http://schemas.openxmlformats.org/officeDocument/2006/relationships/hyperlink" Target="https://podminky.urs.cz/item/CS_URS_2022_02/899202112" TargetMode="External" /><Relationship Id="rId30" Type="http://schemas.openxmlformats.org/officeDocument/2006/relationships/hyperlink" Target="https://podminky.urs.cz/item/CS_URS_2022_02/916331112" TargetMode="External" /><Relationship Id="rId31" Type="http://schemas.openxmlformats.org/officeDocument/2006/relationships/hyperlink" Target="https://podminky.urs.cz/item/CS_URS_2022_02/936001001" TargetMode="External" /><Relationship Id="rId32" Type="http://schemas.openxmlformats.org/officeDocument/2006/relationships/hyperlink" Target="https://podminky.urs.cz/item/CS_URS_2022_02/936001002" TargetMode="External" /><Relationship Id="rId33" Type="http://schemas.openxmlformats.org/officeDocument/2006/relationships/hyperlink" Target="https://podminky.urs.cz/item/CS_URS_2022_02/936124112" TargetMode="External" /><Relationship Id="rId34" Type="http://schemas.openxmlformats.org/officeDocument/2006/relationships/hyperlink" Target="https://podminky.urs.cz/item/CS_URS_2022_02/949101112" TargetMode="External" /><Relationship Id="rId35" Type="http://schemas.openxmlformats.org/officeDocument/2006/relationships/hyperlink" Target="https://podminky.urs.cz/item/CS_URS_2022_02/113107123" TargetMode="External" /><Relationship Id="rId36" Type="http://schemas.openxmlformats.org/officeDocument/2006/relationships/hyperlink" Target="https://podminky.urs.cz/item/CS_URS_2022_02/113107131" TargetMode="External" /><Relationship Id="rId37" Type="http://schemas.openxmlformats.org/officeDocument/2006/relationships/hyperlink" Target="https://podminky.urs.cz/item/CS_URS_2022_02/113106123" TargetMode="External" /><Relationship Id="rId38" Type="http://schemas.openxmlformats.org/officeDocument/2006/relationships/hyperlink" Target="https://podminky.urs.cz/item/CS_URS_2022_02/113107143" TargetMode="External" /><Relationship Id="rId39" Type="http://schemas.openxmlformats.org/officeDocument/2006/relationships/hyperlink" Target="https://podminky.urs.cz/item/CS_URS_2022_02/113202111" TargetMode="External" /><Relationship Id="rId40" Type="http://schemas.openxmlformats.org/officeDocument/2006/relationships/hyperlink" Target="https://podminky.urs.cz/item/CS_URS_2022_02/113204111" TargetMode="External" /><Relationship Id="rId41" Type="http://schemas.openxmlformats.org/officeDocument/2006/relationships/hyperlink" Target="https://podminky.urs.cz/item/CS_URS_2022_02/981511116" TargetMode="External" /><Relationship Id="rId42" Type="http://schemas.openxmlformats.org/officeDocument/2006/relationships/hyperlink" Target="https://podminky.urs.cz/item/CS_URS_2022_02/997013211" TargetMode="External" /><Relationship Id="rId43" Type="http://schemas.openxmlformats.org/officeDocument/2006/relationships/hyperlink" Target="https://podminky.urs.cz/item/CS_URS_2022_02/997013501" TargetMode="External" /><Relationship Id="rId44" Type="http://schemas.openxmlformats.org/officeDocument/2006/relationships/hyperlink" Target="https://podminky.urs.cz/item/CS_URS_2022_02/997013509" TargetMode="External" /><Relationship Id="rId45" Type="http://schemas.openxmlformats.org/officeDocument/2006/relationships/hyperlink" Target="https://podminky.urs.cz/item/CS_URS_2022_02/997013861" TargetMode="External" /><Relationship Id="rId46" Type="http://schemas.openxmlformats.org/officeDocument/2006/relationships/hyperlink" Target="https://podminky.urs.cz/item/CS_URS_2022_02/997221873" TargetMode="External" /><Relationship Id="rId47" Type="http://schemas.openxmlformats.org/officeDocument/2006/relationships/hyperlink" Target="https://podminky.urs.cz/item/CS_URS_2022_02/997221875" TargetMode="External" /><Relationship Id="rId48" Type="http://schemas.openxmlformats.org/officeDocument/2006/relationships/hyperlink" Target="https://podminky.urs.cz/item/CS_URS_2022_02/998017001" TargetMode="External" /><Relationship Id="rId49" Type="http://schemas.openxmlformats.org/officeDocument/2006/relationships/hyperlink" Target="https://podminky.urs.cz/item/CS_URS_2022_02/711111001" TargetMode="External" /><Relationship Id="rId50" Type="http://schemas.openxmlformats.org/officeDocument/2006/relationships/hyperlink" Target="https://podminky.urs.cz/item/CS_URS_2022_02/711112001" TargetMode="External" /><Relationship Id="rId51" Type="http://schemas.openxmlformats.org/officeDocument/2006/relationships/hyperlink" Target="https://podminky.urs.cz/item/CS_URS_2022_02/711141559" TargetMode="External" /><Relationship Id="rId52" Type="http://schemas.openxmlformats.org/officeDocument/2006/relationships/hyperlink" Target="https://podminky.urs.cz/item/CS_URS_2022_02/711142559" TargetMode="External" /><Relationship Id="rId53" Type="http://schemas.openxmlformats.org/officeDocument/2006/relationships/hyperlink" Target="https://podminky.urs.cz/item/CS_URS_2022_02/998711201" TargetMode="External" /><Relationship Id="rId54" Type="http://schemas.openxmlformats.org/officeDocument/2006/relationships/hyperlink" Target="https://podminky.urs.cz/item/CS_URS_2022_02/713131141" TargetMode="External" /><Relationship Id="rId55" Type="http://schemas.openxmlformats.org/officeDocument/2006/relationships/hyperlink" Target="https://podminky.urs.cz/item/CS_URS_2022_02/713141336" TargetMode="External" /><Relationship Id="rId56" Type="http://schemas.openxmlformats.org/officeDocument/2006/relationships/hyperlink" Target="https://podminky.urs.cz/item/CS_URS_2022_02/998713201" TargetMode="External" /><Relationship Id="rId57" Type="http://schemas.openxmlformats.org/officeDocument/2006/relationships/hyperlink" Target="https://podminky.urs.cz/item/CS_URS_2022_02/721910941" TargetMode="External" /><Relationship Id="rId58" Type="http://schemas.openxmlformats.org/officeDocument/2006/relationships/hyperlink" Target="https://podminky.urs.cz/item/CS_URS_2022_02/998721201" TargetMode="External" /><Relationship Id="rId59" Type="http://schemas.openxmlformats.org/officeDocument/2006/relationships/hyperlink" Target="https://podminky.urs.cz/item/CS_URS_2022_02/764141331" TargetMode="External" /><Relationship Id="rId60" Type="http://schemas.openxmlformats.org/officeDocument/2006/relationships/hyperlink" Target="https://podminky.urs.cz/item/CS_URS_2022_02/764244411" TargetMode="External" /><Relationship Id="rId61" Type="http://schemas.openxmlformats.org/officeDocument/2006/relationships/hyperlink" Target="https://podminky.urs.cz/item/CS_URS_2022_02/998764201" TargetMode="External" /><Relationship Id="rId62" Type="http://schemas.openxmlformats.org/officeDocument/2006/relationships/hyperlink" Target="https://podminky.urs.cz/item/CS_URS_2022_02/783801505" TargetMode="External" /><Relationship Id="rId63" Type="http://schemas.openxmlformats.org/officeDocument/2006/relationships/hyperlink" Target="https://podminky.urs.cz/item/CS_URS_2022_02/783823101" TargetMode="External" /><Relationship Id="rId64" Type="http://schemas.openxmlformats.org/officeDocument/2006/relationships/hyperlink" Target="https://podminky.urs.cz/item/CS_URS_2022_02/783823133" TargetMode="External" /><Relationship Id="rId65" Type="http://schemas.openxmlformats.org/officeDocument/2006/relationships/hyperlink" Target="https://podminky.urs.cz/item/CS_URS_2022_02/783827401" TargetMode="External" /><Relationship Id="rId66" Type="http://schemas.openxmlformats.org/officeDocument/2006/relationships/hyperlink" Target="https://podminky.urs.cz/item/CS_URS_2022_02/783827423" TargetMode="External" /><Relationship Id="rId67" Type="http://schemas.openxmlformats.org/officeDocument/2006/relationships/hyperlink" Target="https://podminky.urs.cz/item/CS_URS_2022_02/013294000" TargetMode="External" /><Relationship Id="rId68" Type="http://schemas.openxmlformats.org/officeDocument/2006/relationships/hyperlink" Target="https://podminky.urs.cz/item/CS_URS_2022_02/030001000" TargetMode="External" /><Relationship Id="rId6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37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37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39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41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43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6" t="s">
        <v>45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49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50</v>
      </c>
      <c r="E29" s="47"/>
      <c r="F29" s="31" t="s">
        <v>51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52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53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54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57</v>
      </c>
      <c r="U35" s="54"/>
      <c r="V35" s="54"/>
      <c r="W35" s="54"/>
      <c r="X35" s="56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2" t="s">
        <v>59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EKS-065-2022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Kolumbárium A1, na p.p.č.2003/1, k.ú.Bílina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1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Bílina, okr.Teplice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1" t="s">
        <v>24</v>
      </c>
      <c r="AJ47" s="40"/>
      <c r="AK47" s="40"/>
      <c r="AL47" s="40"/>
      <c r="AM47" s="72" t="str">
        <f>IF(AN8= "","",AN8)</f>
        <v>21. 10. 2022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1" t="s">
        <v>30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PS projekty s.r.o., Revoluční 5, Teplice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1" t="s">
        <v>38</v>
      </c>
      <c r="AJ49" s="40"/>
      <c r="AK49" s="40"/>
      <c r="AL49" s="40"/>
      <c r="AM49" s="73" t="str">
        <f>IF(E17="","",E17)</f>
        <v>PS projekty s.r.o., Revoluční 5, Teplice</v>
      </c>
      <c r="AN49" s="64"/>
      <c r="AO49" s="64"/>
      <c r="AP49" s="64"/>
      <c r="AQ49" s="40"/>
      <c r="AR49" s="44"/>
      <c r="AS49" s="74" t="s">
        <v>60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25.65" customHeight="1">
      <c r="A50" s="38"/>
      <c r="B50" s="39"/>
      <c r="C50" s="31" t="s">
        <v>36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1" t="s">
        <v>40</v>
      </c>
      <c r="AJ50" s="40"/>
      <c r="AK50" s="40"/>
      <c r="AL50" s="40"/>
      <c r="AM50" s="73" t="str">
        <f>IF(E20="","",E20)</f>
        <v>STAVINVEST KMS s.r.o., Studentská 285/22, Bílina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61</v>
      </c>
      <c r="D52" s="87"/>
      <c r="E52" s="87"/>
      <c r="F52" s="87"/>
      <c r="G52" s="87"/>
      <c r="H52" s="88"/>
      <c r="I52" s="89" t="s">
        <v>62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63</v>
      </c>
      <c r="AH52" s="87"/>
      <c r="AI52" s="87"/>
      <c r="AJ52" s="87"/>
      <c r="AK52" s="87"/>
      <c r="AL52" s="87"/>
      <c r="AM52" s="87"/>
      <c r="AN52" s="89" t="s">
        <v>64</v>
      </c>
      <c r="AO52" s="87"/>
      <c r="AP52" s="87"/>
      <c r="AQ52" s="91" t="s">
        <v>65</v>
      </c>
      <c r="AR52" s="44"/>
      <c r="AS52" s="92" t="s">
        <v>66</v>
      </c>
      <c r="AT52" s="93" t="s">
        <v>67</v>
      </c>
      <c r="AU52" s="93" t="s">
        <v>68</v>
      </c>
      <c r="AV52" s="93" t="s">
        <v>69</v>
      </c>
      <c r="AW52" s="93" t="s">
        <v>70</v>
      </c>
      <c r="AX52" s="93" t="s">
        <v>71</v>
      </c>
      <c r="AY52" s="93" t="s">
        <v>72</v>
      </c>
      <c r="AZ52" s="93" t="s">
        <v>73</v>
      </c>
      <c r="BA52" s="93" t="s">
        <v>74</v>
      </c>
      <c r="BB52" s="93" t="s">
        <v>75</v>
      </c>
      <c r="BC52" s="93" t="s">
        <v>76</v>
      </c>
      <c r="BD52" s="94" t="s">
        <v>77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79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80</v>
      </c>
      <c r="BT54" s="109" t="s">
        <v>81</v>
      </c>
      <c r="BV54" s="109" t="s">
        <v>82</v>
      </c>
      <c r="BW54" s="109" t="s">
        <v>5</v>
      </c>
      <c r="BX54" s="109" t="s">
        <v>83</v>
      </c>
      <c r="CL54" s="109" t="s">
        <v>19</v>
      </c>
    </row>
    <row r="55" s="7" customFormat="1" ht="37.5" customHeight="1">
      <c r="A55" s="110" t="s">
        <v>84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'EKS-065-2022 - Kolumbáriu...'!J28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85</v>
      </c>
      <c r="AR55" s="117"/>
      <c r="AS55" s="118">
        <v>0</v>
      </c>
      <c r="AT55" s="119">
        <f>ROUND(SUM(AV55:AW55),2)</f>
        <v>0</v>
      </c>
      <c r="AU55" s="120">
        <f>'EKS-065-2022 - Kolumbáriu...'!P93</f>
        <v>0</v>
      </c>
      <c r="AV55" s="119">
        <f>'EKS-065-2022 - Kolumbáriu...'!J31</f>
        <v>0</v>
      </c>
      <c r="AW55" s="119">
        <f>'EKS-065-2022 - Kolumbáriu...'!J32</f>
        <v>0</v>
      </c>
      <c r="AX55" s="119">
        <f>'EKS-065-2022 - Kolumbáriu...'!J33</f>
        <v>0</v>
      </c>
      <c r="AY55" s="119">
        <f>'EKS-065-2022 - Kolumbáriu...'!J34</f>
        <v>0</v>
      </c>
      <c r="AZ55" s="119">
        <f>'EKS-065-2022 - Kolumbáriu...'!F31</f>
        <v>0</v>
      </c>
      <c r="BA55" s="119">
        <f>'EKS-065-2022 - Kolumbáriu...'!F32</f>
        <v>0</v>
      </c>
      <c r="BB55" s="119">
        <f>'EKS-065-2022 - Kolumbáriu...'!F33</f>
        <v>0</v>
      </c>
      <c r="BC55" s="119">
        <f>'EKS-065-2022 - Kolumbáriu...'!F34</f>
        <v>0</v>
      </c>
      <c r="BD55" s="121">
        <f>'EKS-065-2022 - Kolumbáriu...'!F35</f>
        <v>0</v>
      </c>
      <c r="BE55" s="7"/>
      <c r="BT55" s="122" t="s">
        <v>86</v>
      </c>
      <c r="BU55" s="122" t="s">
        <v>87</v>
      </c>
      <c r="BV55" s="122" t="s">
        <v>82</v>
      </c>
      <c r="BW55" s="122" t="s">
        <v>5</v>
      </c>
      <c r="BX55" s="122" t="s">
        <v>83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DPfmGpseLGCPDPyZCf2/gT1T+crTh66Hfgmo6lj9zCbap5zarrIy7kAXG67QIlR9djPgEZb1SQeU87NerjtNBw==" hashValue="aPYYwfQVD62/f1CpjR+HFbFKkNk0dkzu9T3tZhKRMYaNwVp4ZWm0kBqYBzVPuThJUsPmvgaxaO66NmrQjR2zjg==" algorithmName="SHA-512" password="CC35"/>
  <mergeCells count="42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EKS-065-2022 - Kolumbári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9"/>
      <c r="AT3" s="16" t="s">
        <v>88</v>
      </c>
    </row>
    <row r="4" s="1" customFormat="1" ht="24.96" customHeight="1">
      <c r="B4" s="19"/>
      <c r="D4" s="125" t="s">
        <v>89</v>
      </c>
      <c r="L4" s="19"/>
      <c r="M4" s="126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21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22</v>
      </c>
      <c r="E10" s="38"/>
      <c r="F10" s="130" t="s">
        <v>23</v>
      </c>
      <c r="G10" s="38"/>
      <c r="H10" s="38"/>
      <c r="I10" s="127" t="s">
        <v>24</v>
      </c>
      <c r="J10" s="131" t="str">
        <f>'Rekapitulace stavby'!AN8</f>
        <v>21. 10. 2022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1.84" customHeight="1">
      <c r="A11" s="38"/>
      <c r="B11" s="44"/>
      <c r="C11" s="38"/>
      <c r="D11" s="132" t="s">
        <v>26</v>
      </c>
      <c r="E11" s="38"/>
      <c r="F11" s="133" t="s">
        <v>27</v>
      </c>
      <c r="G11" s="38"/>
      <c r="H11" s="38"/>
      <c r="I11" s="132" t="s">
        <v>28</v>
      </c>
      <c r="J11" s="133" t="s">
        <v>29</v>
      </c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30</v>
      </c>
      <c r="E12" s="38"/>
      <c r="F12" s="38"/>
      <c r="G12" s="38"/>
      <c r="H12" s="38"/>
      <c r="I12" s="127" t="s">
        <v>31</v>
      </c>
      <c r="J12" s="130" t="s">
        <v>32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33</v>
      </c>
      <c r="F13" s="38"/>
      <c r="G13" s="38"/>
      <c r="H13" s="38"/>
      <c r="I13" s="127" t="s">
        <v>34</v>
      </c>
      <c r="J13" s="130" t="s">
        <v>35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36</v>
      </c>
      <c r="E15" s="38"/>
      <c r="F15" s="38"/>
      <c r="G15" s="38"/>
      <c r="H15" s="38"/>
      <c r="I15" s="127" t="s">
        <v>31</v>
      </c>
      <c r="J15" s="32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2" t="str">
        <f>'Rekapitulace stavby'!E14</f>
        <v>Vyplň údaj</v>
      </c>
      <c r="F16" s="130"/>
      <c r="G16" s="130"/>
      <c r="H16" s="130"/>
      <c r="I16" s="127" t="s">
        <v>34</v>
      </c>
      <c r="J16" s="32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38</v>
      </c>
      <c r="E18" s="38"/>
      <c r="F18" s="38"/>
      <c r="G18" s="38"/>
      <c r="H18" s="38"/>
      <c r="I18" s="127" t="s">
        <v>31</v>
      </c>
      <c r="J18" s="130" t="s">
        <v>32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33</v>
      </c>
      <c r="F19" s="38"/>
      <c r="G19" s="38"/>
      <c r="H19" s="38"/>
      <c r="I19" s="127" t="s">
        <v>34</v>
      </c>
      <c r="J19" s="130" t="s">
        <v>35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40</v>
      </c>
      <c r="E21" s="38"/>
      <c r="F21" s="38"/>
      <c r="G21" s="38"/>
      <c r="H21" s="38"/>
      <c r="I21" s="127" t="s">
        <v>31</v>
      </c>
      <c r="J21" s="130" t="s">
        <v>41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42</v>
      </c>
      <c r="F22" s="38"/>
      <c r="G22" s="38"/>
      <c r="H22" s="38"/>
      <c r="I22" s="127" t="s">
        <v>34</v>
      </c>
      <c r="J22" s="130" t="s">
        <v>43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44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4"/>
      <c r="B25" s="135"/>
      <c r="C25" s="134"/>
      <c r="D25" s="134"/>
      <c r="E25" s="136" t="s">
        <v>45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8"/>
      <c r="E27" s="138"/>
      <c r="F27" s="138"/>
      <c r="G27" s="138"/>
      <c r="H27" s="138"/>
      <c r="I27" s="138"/>
      <c r="J27" s="138"/>
      <c r="K27" s="138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9" t="s">
        <v>46</v>
      </c>
      <c r="E28" s="38"/>
      <c r="F28" s="38"/>
      <c r="G28" s="38"/>
      <c r="H28" s="38"/>
      <c r="I28" s="38"/>
      <c r="J28" s="140">
        <f>ROUND(J93,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1" t="s">
        <v>48</v>
      </c>
      <c r="G30" s="38"/>
      <c r="H30" s="38"/>
      <c r="I30" s="141" t="s">
        <v>47</v>
      </c>
      <c r="J30" s="141" t="s">
        <v>49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2" t="s">
        <v>50</v>
      </c>
      <c r="E31" s="127" t="s">
        <v>51</v>
      </c>
      <c r="F31" s="143">
        <f>ROUND((SUM(BE93:BE349)),  2)</f>
        <v>0</v>
      </c>
      <c r="G31" s="38"/>
      <c r="H31" s="38"/>
      <c r="I31" s="144">
        <v>0.20999999999999999</v>
      </c>
      <c r="J31" s="143">
        <f>ROUND(((SUM(BE93:BE349))*I31),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52</v>
      </c>
      <c r="F32" s="143">
        <f>ROUND((SUM(BF93:BF349)),  2)</f>
        <v>0</v>
      </c>
      <c r="G32" s="38"/>
      <c r="H32" s="38"/>
      <c r="I32" s="144">
        <v>0.14999999999999999</v>
      </c>
      <c r="J32" s="143">
        <f>ROUND(((SUM(BF93:BF349))*I32),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53</v>
      </c>
      <c r="F33" s="143">
        <f>ROUND((SUM(BG93:BG349)),  2)</f>
        <v>0</v>
      </c>
      <c r="G33" s="38"/>
      <c r="H33" s="38"/>
      <c r="I33" s="144">
        <v>0.20999999999999999</v>
      </c>
      <c r="J33" s="143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54</v>
      </c>
      <c r="F34" s="143">
        <f>ROUND((SUM(BH93:BH349)),  2)</f>
        <v>0</v>
      </c>
      <c r="G34" s="38"/>
      <c r="H34" s="38"/>
      <c r="I34" s="144">
        <v>0.14999999999999999</v>
      </c>
      <c r="J34" s="143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55</v>
      </c>
      <c r="F35" s="143">
        <f>ROUND((SUM(BI93:BI349)),  2)</f>
        <v>0</v>
      </c>
      <c r="G35" s="38"/>
      <c r="H35" s="38"/>
      <c r="I35" s="144">
        <v>0</v>
      </c>
      <c r="J35" s="143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5"/>
      <c r="D37" s="146" t="s">
        <v>56</v>
      </c>
      <c r="E37" s="147"/>
      <c r="F37" s="147"/>
      <c r="G37" s="148" t="s">
        <v>57</v>
      </c>
      <c r="H37" s="149" t="s">
        <v>58</v>
      </c>
      <c r="I37" s="147"/>
      <c r="J37" s="150">
        <f>SUM(J28:J35)</f>
        <v>0</v>
      </c>
      <c r="K37" s="151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2" t="s">
        <v>90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1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Kolumbárium A1, na p.p.č.2003/1, k.ú.Bílina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1" t="s">
        <v>22</v>
      </c>
      <c r="D48" s="40"/>
      <c r="E48" s="40"/>
      <c r="F48" s="26" t="str">
        <f>F10</f>
        <v>Bílina, okr.Teplice</v>
      </c>
      <c r="G48" s="40"/>
      <c r="H48" s="40"/>
      <c r="I48" s="31" t="s">
        <v>24</v>
      </c>
      <c r="J48" s="72" t="str">
        <f>IF(J10="","",J10)</f>
        <v>21. 10. 2022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5.65" customHeight="1">
      <c r="A50" s="38"/>
      <c r="B50" s="39"/>
      <c r="C50" s="31" t="s">
        <v>30</v>
      </c>
      <c r="D50" s="40"/>
      <c r="E50" s="40"/>
      <c r="F50" s="26" t="str">
        <f>E13</f>
        <v>PS projekty s.r.o., Revoluční 5, Teplice</v>
      </c>
      <c r="G50" s="40"/>
      <c r="H50" s="40"/>
      <c r="I50" s="31" t="s">
        <v>38</v>
      </c>
      <c r="J50" s="36" t="str">
        <f>E19</f>
        <v>PS projekty s.r.o., Revoluční 5, Teplice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40.05" customHeight="1">
      <c r="A51" s="38"/>
      <c r="B51" s="39"/>
      <c r="C51" s="31" t="s">
        <v>36</v>
      </c>
      <c r="D51" s="40"/>
      <c r="E51" s="40"/>
      <c r="F51" s="26" t="str">
        <f>IF(E16="","",E16)</f>
        <v>Vyplň údaj</v>
      </c>
      <c r="G51" s="40"/>
      <c r="H51" s="40"/>
      <c r="I51" s="31" t="s">
        <v>40</v>
      </c>
      <c r="J51" s="36" t="str">
        <f>E22</f>
        <v>STAVINVEST KMS s.r.o., Studentská 285/22, Bílina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6" t="s">
        <v>91</v>
      </c>
      <c r="D53" s="157"/>
      <c r="E53" s="157"/>
      <c r="F53" s="157"/>
      <c r="G53" s="157"/>
      <c r="H53" s="157"/>
      <c r="I53" s="157"/>
      <c r="J53" s="158" t="s">
        <v>92</v>
      </c>
      <c r="K53" s="157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9" t="s">
        <v>78</v>
      </c>
      <c r="D55" s="40"/>
      <c r="E55" s="40"/>
      <c r="F55" s="40"/>
      <c r="G55" s="40"/>
      <c r="H55" s="40"/>
      <c r="I55" s="40"/>
      <c r="J55" s="102">
        <f>J93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6" t="s">
        <v>93</v>
      </c>
    </row>
    <row r="56" s="9" customFormat="1" ht="24.96" customHeight="1">
      <c r="A56" s="9"/>
      <c r="B56" s="160"/>
      <c r="C56" s="161"/>
      <c r="D56" s="162" t="s">
        <v>94</v>
      </c>
      <c r="E56" s="163"/>
      <c r="F56" s="163"/>
      <c r="G56" s="163"/>
      <c r="H56" s="163"/>
      <c r="I56" s="163"/>
      <c r="J56" s="164">
        <f>J94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95</v>
      </c>
      <c r="E57" s="169"/>
      <c r="F57" s="169"/>
      <c r="G57" s="169"/>
      <c r="H57" s="169"/>
      <c r="I57" s="169"/>
      <c r="J57" s="170">
        <f>J95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96</v>
      </c>
      <c r="E58" s="169"/>
      <c r="F58" s="169"/>
      <c r="G58" s="169"/>
      <c r="H58" s="169"/>
      <c r="I58" s="169"/>
      <c r="J58" s="170">
        <f>J129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97</v>
      </c>
      <c r="E59" s="169"/>
      <c r="F59" s="169"/>
      <c r="G59" s="169"/>
      <c r="H59" s="169"/>
      <c r="I59" s="169"/>
      <c r="J59" s="170">
        <f>J138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J166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99</v>
      </c>
      <c r="E61" s="169"/>
      <c r="F61" s="169"/>
      <c r="G61" s="169"/>
      <c r="H61" s="169"/>
      <c r="I61" s="169"/>
      <c r="J61" s="170">
        <f>J175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100</v>
      </c>
      <c r="E62" s="169"/>
      <c r="F62" s="169"/>
      <c r="G62" s="169"/>
      <c r="H62" s="169"/>
      <c r="I62" s="169"/>
      <c r="J62" s="170">
        <f>J197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101</v>
      </c>
      <c r="E63" s="169"/>
      <c r="F63" s="169"/>
      <c r="G63" s="169"/>
      <c r="H63" s="169"/>
      <c r="I63" s="169"/>
      <c r="J63" s="170">
        <f>J203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102</v>
      </c>
      <c r="E64" s="169"/>
      <c r="F64" s="169"/>
      <c r="G64" s="169"/>
      <c r="H64" s="169"/>
      <c r="I64" s="169"/>
      <c r="J64" s="170">
        <f>J226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103</v>
      </c>
      <c r="E65" s="169"/>
      <c r="F65" s="169"/>
      <c r="G65" s="169"/>
      <c r="H65" s="169"/>
      <c r="I65" s="169"/>
      <c r="J65" s="170">
        <f>J249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104</v>
      </c>
      <c r="E66" s="169"/>
      <c r="F66" s="169"/>
      <c r="G66" s="169"/>
      <c r="H66" s="169"/>
      <c r="I66" s="169"/>
      <c r="J66" s="170">
        <f>J264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0"/>
      <c r="C67" s="161"/>
      <c r="D67" s="162" t="s">
        <v>105</v>
      </c>
      <c r="E67" s="163"/>
      <c r="F67" s="163"/>
      <c r="G67" s="163"/>
      <c r="H67" s="163"/>
      <c r="I67" s="163"/>
      <c r="J67" s="164">
        <f>J267</f>
        <v>0</v>
      </c>
      <c r="K67" s="161"/>
      <c r="L67" s="16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6"/>
      <c r="C68" s="167"/>
      <c r="D68" s="168" t="s">
        <v>106</v>
      </c>
      <c r="E68" s="169"/>
      <c r="F68" s="169"/>
      <c r="G68" s="169"/>
      <c r="H68" s="169"/>
      <c r="I68" s="169"/>
      <c r="J68" s="170">
        <f>J268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107</v>
      </c>
      <c r="E69" s="169"/>
      <c r="F69" s="169"/>
      <c r="G69" s="169"/>
      <c r="H69" s="169"/>
      <c r="I69" s="169"/>
      <c r="J69" s="170">
        <f>J293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108</v>
      </c>
      <c r="E70" s="169"/>
      <c r="F70" s="169"/>
      <c r="G70" s="169"/>
      <c r="H70" s="169"/>
      <c r="I70" s="169"/>
      <c r="J70" s="170">
        <f>J311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109</v>
      </c>
      <c r="E71" s="169"/>
      <c r="F71" s="169"/>
      <c r="G71" s="169"/>
      <c r="H71" s="169"/>
      <c r="I71" s="169"/>
      <c r="J71" s="170">
        <f>J317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110</v>
      </c>
      <c r="E72" s="169"/>
      <c r="F72" s="169"/>
      <c r="G72" s="169"/>
      <c r="H72" s="169"/>
      <c r="I72" s="169"/>
      <c r="J72" s="170">
        <f>J326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0"/>
      <c r="C73" s="161"/>
      <c r="D73" s="162" t="s">
        <v>111</v>
      </c>
      <c r="E73" s="163"/>
      <c r="F73" s="163"/>
      <c r="G73" s="163"/>
      <c r="H73" s="163"/>
      <c r="I73" s="163"/>
      <c r="J73" s="164">
        <f>J341</f>
        <v>0</v>
      </c>
      <c r="K73" s="161"/>
      <c r="L73" s="16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66"/>
      <c r="C74" s="167"/>
      <c r="D74" s="168" t="s">
        <v>112</v>
      </c>
      <c r="E74" s="169"/>
      <c r="F74" s="169"/>
      <c r="G74" s="169"/>
      <c r="H74" s="169"/>
      <c r="I74" s="169"/>
      <c r="J74" s="170">
        <f>J342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6"/>
      <c r="C75" s="167"/>
      <c r="D75" s="168" t="s">
        <v>113</v>
      </c>
      <c r="E75" s="169"/>
      <c r="F75" s="169"/>
      <c r="G75" s="169"/>
      <c r="H75" s="169"/>
      <c r="I75" s="169"/>
      <c r="J75" s="170">
        <f>J346</f>
        <v>0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114</v>
      </c>
      <c r="D82" s="40"/>
      <c r="E82" s="40"/>
      <c r="F82" s="40"/>
      <c r="G82" s="40"/>
      <c r="H82" s="40"/>
      <c r="I82" s="40"/>
      <c r="J82" s="40"/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E7</f>
        <v>Kolumbárium A1, na p.p.č.2003/1, k.ú.Bílina</v>
      </c>
      <c r="F85" s="40"/>
      <c r="G85" s="40"/>
      <c r="H85" s="40"/>
      <c r="I85" s="40"/>
      <c r="J85" s="40"/>
      <c r="K85" s="4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2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1" t="s">
        <v>22</v>
      </c>
      <c r="D87" s="40"/>
      <c r="E87" s="40"/>
      <c r="F87" s="26" t="str">
        <f>F10</f>
        <v>Bílina, okr.Teplice</v>
      </c>
      <c r="G87" s="40"/>
      <c r="H87" s="40"/>
      <c r="I87" s="31" t="s">
        <v>24</v>
      </c>
      <c r="J87" s="72" t="str">
        <f>IF(J10="","",J10)</f>
        <v>21. 10. 2022</v>
      </c>
      <c r="K87" s="40"/>
      <c r="L87" s="12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2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1" t="s">
        <v>30</v>
      </c>
      <c r="D89" s="40"/>
      <c r="E89" s="40"/>
      <c r="F89" s="26" t="str">
        <f>E13</f>
        <v>PS projekty s.r.o., Revoluční 5, Teplice</v>
      </c>
      <c r="G89" s="40"/>
      <c r="H89" s="40"/>
      <c r="I89" s="31" t="s">
        <v>38</v>
      </c>
      <c r="J89" s="36" t="str">
        <f>E19</f>
        <v>PS projekty s.r.o., Revoluční 5, Teplice</v>
      </c>
      <c r="K89" s="40"/>
      <c r="L89" s="12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40.05" customHeight="1">
      <c r="A90" s="38"/>
      <c r="B90" s="39"/>
      <c r="C90" s="31" t="s">
        <v>36</v>
      </c>
      <c r="D90" s="40"/>
      <c r="E90" s="40"/>
      <c r="F90" s="26" t="str">
        <f>IF(E16="","",E16)</f>
        <v>Vyplň údaj</v>
      </c>
      <c r="G90" s="40"/>
      <c r="H90" s="40"/>
      <c r="I90" s="31" t="s">
        <v>40</v>
      </c>
      <c r="J90" s="36" t="str">
        <f>E22</f>
        <v>STAVINVEST KMS s.r.o., Studentská 285/22, Bílina</v>
      </c>
      <c r="K90" s="40"/>
      <c r="L90" s="12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2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72"/>
      <c r="B92" s="173"/>
      <c r="C92" s="174" t="s">
        <v>115</v>
      </c>
      <c r="D92" s="175" t="s">
        <v>65</v>
      </c>
      <c r="E92" s="175" t="s">
        <v>61</v>
      </c>
      <c r="F92" s="175" t="s">
        <v>62</v>
      </c>
      <c r="G92" s="175" t="s">
        <v>116</v>
      </c>
      <c r="H92" s="175" t="s">
        <v>117</v>
      </c>
      <c r="I92" s="175" t="s">
        <v>118</v>
      </c>
      <c r="J92" s="175" t="s">
        <v>92</v>
      </c>
      <c r="K92" s="176" t="s">
        <v>119</v>
      </c>
      <c r="L92" s="177"/>
      <c r="M92" s="92" t="s">
        <v>79</v>
      </c>
      <c r="N92" s="93" t="s">
        <v>50</v>
      </c>
      <c r="O92" s="93" t="s">
        <v>120</v>
      </c>
      <c r="P92" s="93" t="s">
        <v>121</v>
      </c>
      <c r="Q92" s="93" t="s">
        <v>122</v>
      </c>
      <c r="R92" s="93" t="s">
        <v>123</v>
      </c>
      <c r="S92" s="93" t="s">
        <v>124</v>
      </c>
      <c r="T92" s="94" t="s">
        <v>125</v>
      </c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</row>
    <row r="93" s="2" customFormat="1" ht="22.8" customHeight="1">
      <c r="A93" s="38"/>
      <c r="B93" s="39"/>
      <c r="C93" s="99" t="s">
        <v>126</v>
      </c>
      <c r="D93" s="40"/>
      <c r="E93" s="40"/>
      <c r="F93" s="40"/>
      <c r="G93" s="40"/>
      <c r="H93" s="40"/>
      <c r="I93" s="40"/>
      <c r="J93" s="178">
        <f>BK93</f>
        <v>0</v>
      </c>
      <c r="K93" s="40"/>
      <c r="L93" s="44"/>
      <c r="M93" s="95"/>
      <c r="N93" s="179"/>
      <c r="O93" s="96"/>
      <c r="P93" s="180">
        <f>P94+P267+P341</f>
        <v>0</v>
      </c>
      <c r="Q93" s="96"/>
      <c r="R93" s="180">
        <f>R94+R267+R341</f>
        <v>86.299467276799987</v>
      </c>
      <c r="S93" s="96"/>
      <c r="T93" s="181">
        <f>T94+T267+T341</f>
        <v>94.924250000000001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6" t="s">
        <v>80</v>
      </c>
      <c r="AU93" s="16" t="s">
        <v>93</v>
      </c>
      <c r="BK93" s="182">
        <f>BK94+BK267+BK341</f>
        <v>0</v>
      </c>
    </row>
    <row r="94" s="12" customFormat="1" ht="25.92" customHeight="1">
      <c r="A94" s="12"/>
      <c r="B94" s="183"/>
      <c r="C94" s="184"/>
      <c r="D94" s="185" t="s">
        <v>80</v>
      </c>
      <c r="E94" s="186" t="s">
        <v>127</v>
      </c>
      <c r="F94" s="186" t="s">
        <v>128</v>
      </c>
      <c r="G94" s="184"/>
      <c r="H94" s="184"/>
      <c r="I94" s="187"/>
      <c r="J94" s="188">
        <f>BK94</f>
        <v>0</v>
      </c>
      <c r="K94" s="184"/>
      <c r="L94" s="189"/>
      <c r="M94" s="190"/>
      <c r="N94" s="191"/>
      <c r="O94" s="191"/>
      <c r="P94" s="192">
        <f>P95+P129+P138+P166+P175+P197+P203+P226+P249+P264</f>
        <v>0</v>
      </c>
      <c r="Q94" s="191"/>
      <c r="R94" s="192">
        <f>R95+R129+R138+R166+R175+R197+R203+R226+R249+R264</f>
        <v>85.343814839999993</v>
      </c>
      <c r="S94" s="191"/>
      <c r="T94" s="193">
        <f>T95+T129+T138+T166+T175+T197+T203+T226+T249+T264</f>
        <v>94.924250000000001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4" t="s">
        <v>86</v>
      </c>
      <c r="AT94" s="195" t="s">
        <v>80</v>
      </c>
      <c r="AU94" s="195" t="s">
        <v>81</v>
      </c>
      <c r="AY94" s="194" t="s">
        <v>129</v>
      </c>
      <c r="BK94" s="196">
        <f>BK95+BK129+BK138+BK166+BK175+BK197+BK203+BK226+BK249+BK264</f>
        <v>0</v>
      </c>
    </row>
    <row r="95" s="12" customFormat="1" ht="22.8" customHeight="1">
      <c r="A95" s="12"/>
      <c r="B95" s="183"/>
      <c r="C95" s="184"/>
      <c r="D95" s="185" t="s">
        <v>80</v>
      </c>
      <c r="E95" s="197" t="s">
        <v>86</v>
      </c>
      <c r="F95" s="197" t="s">
        <v>130</v>
      </c>
      <c r="G95" s="184"/>
      <c r="H95" s="184"/>
      <c r="I95" s="187"/>
      <c r="J95" s="198">
        <f>BK95</f>
        <v>0</v>
      </c>
      <c r="K95" s="184"/>
      <c r="L95" s="189"/>
      <c r="M95" s="190"/>
      <c r="N95" s="191"/>
      <c r="O95" s="191"/>
      <c r="P95" s="192">
        <f>SUM(P96:P128)</f>
        <v>0</v>
      </c>
      <c r="Q95" s="191"/>
      <c r="R95" s="192">
        <f>SUM(R96:R128)</f>
        <v>0</v>
      </c>
      <c r="S95" s="191"/>
      <c r="T95" s="193">
        <f>SUM(T96:T128)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86</v>
      </c>
      <c r="AT95" s="195" t="s">
        <v>80</v>
      </c>
      <c r="AU95" s="195" t="s">
        <v>86</v>
      </c>
      <c r="AY95" s="194" t="s">
        <v>129</v>
      </c>
      <c r="BK95" s="196">
        <f>SUM(BK96:BK128)</f>
        <v>0</v>
      </c>
    </row>
    <row r="96" s="2" customFormat="1" ht="24.15" customHeight="1">
      <c r="A96" s="38"/>
      <c r="B96" s="39"/>
      <c r="C96" s="199" t="s">
        <v>86</v>
      </c>
      <c r="D96" s="199" t="s">
        <v>131</v>
      </c>
      <c r="E96" s="200" t="s">
        <v>132</v>
      </c>
      <c r="F96" s="201" t="s">
        <v>133</v>
      </c>
      <c r="G96" s="202" t="s">
        <v>134</v>
      </c>
      <c r="H96" s="203">
        <v>35</v>
      </c>
      <c r="I96" s="204"/>
      <c r="J96" s="205">
        <f>ROUND(I96*H96,2)</f>
        <v>0</v>
      </c>
      <c r="K96" s="201" t="s">
        <v>135</v>
      </c>
      <c r="L96" s="44"/>
      <c r="M96" s="206" t="s">
        <v>79</v>
      </c>
      <c r="N96" s="207" t="s">
        <v>51</v>
      </c>
      <c r="O96" s="84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0" t="s">
        <v>136</v>
      </c>
      <c r="AT96" s="210" t="s">
        <v>131</v>
      </c>
      <c r="AU96" s="210" t="s">
        <v>88</v>
      </c>
      <c r="AY96" s="16" t="s">
        <v>129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6" t="s">
        <v>86</v>
      </c>
      <c r="BK96" s="211">
        <f>ROUND(I96*H96,2)</f>
        <v>0</v>
      </c>
      <c r="BL96" s="16" t="s">
        <v>136</v>
      </c>
      <c r="BM96" s="210" t="s">
        <v>137</v>
      </c>
    </row>
    <row r="97" s="2" customFormat="1">
      <c r="A97" s="38"/>
      <c r="B97" s="39"/>
      <c r="C97" s="40"/>
      <c r="D97" s="212" t="s">
        <v>138</v>
      </c>
      <c r="E97" s="40"/>
      <c r="F97" s="213" t="s">
        <v>139</v>
      </c>
      <c r="G97" s="40"/>
      <c r="H97" s="40"/>
      <c r="I97" s="214"/>
      <c r="J97" s="40"/>
      <c r="K97" s="40"/>
      <c r="L97" s="44"/>
      <c r="M97" s="215"/>
      <c r="N97" s="216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6" t="s">
        <v>138</v>
      </c>
      <c r="AU97" s="16" t="s">
        <v>88</v>
      </c>
    </row>
    <row r="98" s="13" customFormat="1">
      <c r="A98" s="13"/>
      <c r="B98" s="217"/>
      <c r="C98" s="218"/>
      <c r="D98" s="219" t="s">
        <v>140</v>
      </c>
      <c r="E98" s="220" t="s">
        <v>79</v>
      </c>
      <c r="F98" s="221" t="s">
        <v>141</v>
      </c>
      <c r="G98" s="218"/>
      <c r="H98" s="222">
        <v>35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140</v>
      </c>
      <c r="AU98" s="228" t="s">
        <v>88</v>
      </c>
      <c r="AV98" s="13" t="s">
        <v>88</v>
      </c>
      <c r="AW98" s="13" t="s">
        <v>39</v>
      </c>
      <c r="AX98" s="13" t="s">
        <v>81</v>
      </c>
      <c r="AY98" s="228" t="s">
        <v>129</v>
      </c>
    </row>
    <row r="99" s="2" customFormat="1" ht="33" customHeight="1">
      <c r="A99" s="38"/>
      <c r="B99" s="39"/>
      <c r="C99" s="199" t="s">
        <v>88</v>
      </c>
      <c r="D99" s="199" t="s">
        <v>131</v>
      </c>
      <c r="E99" s="200" t="s">
        <v>142</v>
      </c>
      <c r="F99" s="201" t="s">
        <v>143</v>
      </c>
      <c r="G99" s="202" t="s">
        <v>144</v>
      </c>
      <c r="H99" s="203">
        <v>7</v>
      </c>
      <c r="I99" s="204"/>
      <c r="J99" s="205">
        <f>ROUND(I99*H99,2)</f>
        <v>0</v>
      </c>
      <c r="K99" s="201" t="s">
        <v>135</v>
      </c>
      <c r="L99" s="44"/>
      <c r="M99" s="206" t="s">
        <v>79</v>
      </c>
      <c r="N99" s="207" t="s">
        <v>51</v>
      </c>
      <c r="O99" s="84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0" t="s">
        <v>136</v>
      </c>
      <c r="AT99" s="210" t="s">
        <v>131</v>
      </c>
      <c r="AU99" s="210" t="s">
        <v>88</v>
      </c>
      <c r="AY99" s="16" t="s">
        <v>129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6" t="s">
        <v>86</v>
      </c>
      <c r="BK99" s="211">
        <f>ROUND(I99*H99,2)</f>
        <v>0</v>
      </c>
      <c r="BL99" s="16" t="s">
        <v>136</v>
      </c>
      <c r="BM99" s="210" t="s">
        <v>145</v>
      </c>
    </row>
    <row r="100" s="2" customFormat="1">
      <c r="A100" s="38"/>
      <c r="B100" s="39"/>
      <c r="C100" s="40"/>
      <c r="D100" s="212" t="s">
        <v>138</v>
      </c>
      <c r="E100" s="40"/>
      <c r="F100" s="213" t="s">
        <v>146</v>
      </c>
      <c r="G100" s="40"/>
      <c r="H100" s="40"/>
      <c r="I100" s="214"/>
      <c r="J100" s="40"/>
      <c r="K100" s="40"/>
      <c r="L100" s="44"/>
      <c r="M100" s="215"/>
      <c r="N100" s="216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6" t="s">
        <v>138</v>
      </c>
      <c r="AU100" s="16" t="s">
        <v>88</v>
      </c>
    </row>
    <row r="101" s="13" customFormat="1">
      <c r="A101" s="13"/>
      <c r="B101" s="217"/>
      <c r="C101" s="218"/>
      <c r="D101" s="219" t="s">
        <v>140</v>
      </c>
      <c r="E101" s="220" t="s">
        <v>79</v>
      </c>
      <c r="F101" s="221" t="s">
        <v>147</v>
      </c>
      <c r="G101" s="218"/>
      <c r="H101" s="222">
        <v>7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140</v>
      </c>
      <c r="AU101" s="228" t="s">
        <v>88</v>
      </c>
      <c r="AV101" s="13" t="s">
        <v>88</v>
      </c>
      <c r="AW101" s="13" t="s">
        <v>39</v>
      </c>
      <c r="AX101" s="13" t="s">
        <v>81</v>
      </c>
      <c r="AY101" s="228" t="s">
        <v>129</v>
      </c>
    </row>
    <row r="102" s="2" customFormat="1" ht="44.25" customHeight="1">
      <c r="A102" s="38"/>
      <c r="B102" s="39"/>
      <c r="C102" s="199" t="s">
        <v>148</v>
      </c>
      <c r="D102" s="199" t="s">
        <v>131</v>
      </c>
      <c r="E102" s="200" t="s">
        <v>149</v>
      </c>
      <c r="F102" s="201" t="s">
        <v>150</v>
      </c>
      <c r="G102" s="202" t="s">
        <v>144</v>
      </c>
      <c r="H102" s="203">
        <v>11.994999999999999</v>
      </c>
      <c r="I102" s="204"/>
      <c r="J102" s="205">
        <f>ROUND(I102*H102,2)</f>
        <v>0</v>
      </c>
      <c r="K102" s="201" t="s">
        <v>135</v>
      </c>
      <c r="L102" s="44"/>
      <c r="M102" s="206" t="s">
        <v>79</v>
      </c>
      <c r="N102" s="207" t="s">
        <v>51</v>
      </c>
      <c r="O102" s="84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0" t="s">
        <v>136</v>
      </c>
      <c r="AT102" s="210" t="s">
        <v>131</v>
      </c>
      <c r="AU102" s="210" t="s">
        <v>88</v>
      </c>
      <c r="AY102" s="16" t="s">
        <v>129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6" t="s">
        <v>86</v>
      </c>
      <c r="BK102" s="211">
        <f>ROUND(I102*H102,2)</f>
        <v>0</v>
      </c>
      <c r="BL102" s="16" t="s">
        <v>136</v>
      </c>
      <c r="BM102" s="210" t="s">
        <v>151</v>
      </c>
    </row>
    <row r="103" s="2" customFormat="1">
      <c r="A103" s="38"/>
      <c r="B103" s="39"/>
      <c r="C103" s="40"/>
      <c r="D103" s="212" t="s">
        <v>138</v>
      </c>
      <c r="E103" s="40"/>
      <c r="F103" s="213" t="s">
        <v>152</v>
      </c>
      <c r="G103" s="40"/>
      <c r="H103" s="40"/>
      <c r="I103" s="214"/>
      <c r="J103" s="40"/>
      <c r="K103" s="40"/>
      <c r="L103" s="44"/>
      <c r="M103" s="215"/>
      <c r="N103" s="216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6" t="s">
        <v>138</v>
      </c>
      <c r="AU103" s="16" t="s">
        <v>88</v>
      </c>
    </row>
    <row r="104" s="13" customFormat="1">
      <c r="A104" s="13"/>
      <c r="B104" s="217"/>
      <c r="C104" s="218"/>
      <c r="D104" s="219" t="s">
        <v>140</v>
      </c>
      <c r="E104" s="220" t="s">
        <v>79</v>
      </c>
      <c r="F104" s="221" t="s">
        <v>153</v>
      </c>
      <c r="G104" s="218"/>
      <c r="H104" s="222">
        <v>2.0049999999999999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140</v>
      </c>
      <c r="AU104" s="228" t="s">
        <v>88</v>
      </c>
      <c r="AV104" s="13" t="s">
        <v>88</v>
      </c>
      <c r="AW104" s="13" t="s">
        <v>39</v>
      </c>
      <c r="AX104" s="13" t="s">
        <v>81</v>
      </c>
      <c r="AY104" s="228" t="s">
        <v>129</v>
      </c>
    </row>
    <row r="105" s="13" customFormat="1">
      <c r="A105" s="13"/>
      <c r="B105" s="217"/>
      <c r="C105" s="218"/>
      <c r="D105" s="219" t="s">
        <v>140</v>
      </c>
      <c r="E105" s="220" t="s">
        <v>79</v>
      </c>
      <c r="F105" s="221" t="s">
        <v>154</v>
      </c>
      <c r="G105" s="218"/>
      <c r="H105" s="222">
        <v>9.9900000000000002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140</v>
      </c>
      <c r="AU105" s="228" t="s">
        <v>88</v>
      </c>
      <c r="AV105" s="13" t="s">
        <v>88</v>
      </c>
      <c r="AW105" s="13" t="s">
        <v>39</v>
      </c>
      <c r="AX105" s="13" t="s">
        <v>81</v>
      </c>
      <c r="AY105" s="228" t="s">
        <v>129</v>
      </c>
    </row>
    <row r="106" s="2" customFormat="1" ht="55.5" customHeight="1">
      <c r="A106" s="38"/>
      <c r="B106" s="39"/>
      <c r="C106" s="199" t="s">
        <v>136</v>
      </c>
      <c r="D106" s="199" t="s">
        <v>131</v>
      </c>
      <c r="E106" s="200" t="s">
        <v>155</v>
      </c>
      <c r="F106" s="201" t="s">
        <v>156</v>
      </c>
      <c r="G106" s="202" t="s">
        <v>144</v>
      </c>
      <c r="H106" s="203">
        <v>24.245000000000001</v>
      </c>
      <c r="I106" s="204"/>
      <c r="J106" s="205">
        <f>ROUND(I106*H106,2)</f>
        <v>0</v>
      </c>
      <c r="K106" s="201" t="s">
        <v>135</v>
      </c>
      <c r="L106" s="44"/>
      <c r="M106" s="206" t="s">
        <v>79</v>
      </c>
      <c r="N106" s="207" t="s">
        <v>51</v>
      </c>
      <c r="O106" s="84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0" t="s">
        <v>136</v>
      </c>
      <c r="AT106" s="210" t="s">
        <v>131</v>
      </c>
      <c r="AU106" s="210" t="s">
        <v>88</v>
      </c>
      <c r="AY106" s="16" t="s">
        <v>129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6" t="s">
        <v>86</v>
      </c>
      <c r="BK106" s="211">
        <f>ROUND(I106*H106,2)</f>
        <v>0</v>
      </c>
      <c r="BL106" s="16" t="s">
        <v>136</v>
      </c>
      <c r="BM106" s="210" t="s">
        <v>157</v>
      </c>
    </row>
    <row r="107" s="2" customFormat="1">
      <c r="A107" s="38"/>
      <c r="B107" s="39"/>
      <c r="C107" s="40"/>
      <c r="D107" s="212" t="s">
        <v>138</v>
      </c>
      <c r="E107" s="40"/>
      <c r="F107" s="213" t="s">
        <v>158</v>
      </c>
      <c r="G107" s="40"/>
      <c r="H107" s="40"/>
      <c r="I107" s="214"/>
      <c r="J107" s="40"/>
      <c r="K107" s="40"/>
      <c r="L107" s="44"/>
      <c r="M107" s="215"/>
      <c r="N107" s="216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6" t="s">
        <v>138</v>
      </c>
      <c r="AU107" s="16" t="s">
        <v>88</v>
      </c>
    </row>
    <row r="108" s="13" customFormat="1">
      <c r="A108" s="13"/>
      <c r="B108" s="217"/>
      <c r="C108" s="218"/>
      <c r="D108" s="219" t="s">
        <v>140</v>
      </c>
      <c r="E108" s="220" t="s">
        <v>79</v>
      </c>
      <c r="F108" s="221" t="s">
        <v>159</v>
      </c>
      <c r="G108" s="218"/>
      <c r="H108" s="222">
        <v>24.245000000000001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140</v>
      </c>
      <c r="AU108" s="228" t="s">
        <v>88</v>
      </c>
      <c r="AV108" s="13" t="s">
        <v>88</v>
      </c>
      <c r="AW108" s="13" t="s">
        <v>39</v>
      </c>
      <c r="AX108" s="13" t="s">
        <v>81</v>
      </c>
      <c r="AY108" s="228" t="s">
        <v>129</v>
      </c>
    </row>
    <row r="109" s="2" customFormat="1" ht="62.7" customHeight="1">
      <c r="A109" s="38"/>
      <c r="B109" s="39"/>
      <c r="C109" s="199" t="s">
        <v>160</v>
      </c>
      <c r="D109" s="199" t="s">
        <v>131</v>
      </c>
      <c r="E109" s="200" t="s">
        <v>161</v>
      </c>
      <c r="F109" s="201" t="s">
        <v>162</v>
      </c>
      <c r="G109" s="202" t="s">
        <v>144</v>
      </c>
      <c r="H109" s="203">
        <v>96.980000000000004</v>
      </c>
      <c r="I109" s="204"/>
      <c r="J109" s="205">
        <f>ROUND(I109*H109,2)</f>
        <v>0</v>
      </c>
      <c r="K109" s="201" t="s">
        <v>135</v>
      </c>
      <c r="L109" s="44"/>
      <c r="M109" s="206" t="s">
        <v>79</v>
      </c>
      <c r="N109" s="207" t="s">
        <v>51</v>
      </c>
      <c r="O109" s="84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0" t="s">
        <v>136</v>
      </c>
      <c r="AT109" s="210" t="s">
        <v>131</v>
      </c>
      <c r="AU109" s="210" t="s">
        <v>88</v>
      </c>
      <c r="AY109" s="16" t="s">
        <v>129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6" t="s">
        <v>86</v>
      </c>
      <c r="BK109" s="211">
        <f>ROUND(I109*H109,2)</f>
        <v>0</v>
      </c>
      <c r="BL109" s="16" t="s">
        <v>136</v>
      </c>
      <c r="BM109" s="210" t="s">
        <v>163</v>
      </c>
    </row>
    <row r="110" s="2" customFormat="1">
      <c r="A110" s="38"/>
      <c r="B110" s="39"/>
      <c r="C110" s="40"/>
      <c r="D110" s="212" t="s">
        <v>138</v>
      </c>
      <c r="E110" s="40"/>
      <c r="F110" s="213" t="s">
        <v>164</v>
      </c>
      <c r="G110" s="40"/>
      <c r="H110" s="40"/>
      <c r="I110" s="214"/>
      <c r="J110" s="40"/>
      <c r="K110" s="40"/>
      <c r="L110" s="44"/>
      <c r="M110" s="215"/>
      <c r="N110" s="216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6" t="s">
        <v>138</v>
      </c>
      <c r="AU110" s="16" t="s">
        <v>88</v>
      </c>
    </row>
    <row r="111" s="13" customFormat="1">
      <c r="A111" s="13"/>
      <c r="B111" s="217"/>
      <c r="C111" s="218"/>
      <c r="D111" s="219" t="s">
        <v>140</v>
      </c>
      <c r="E111" s="218"/>
      <c r="F111" s="221" t="s">
        <v>165</v>
      </c>
      <c r="G111" s="218"/>
      <c r="H111" s="222">
        <v>96.980000000000004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140</v>
      </c>
      <c r="AU111" s="228" t="s">
        <v>88</v>
      </c>
      <c r="AV111" s="13" t="s">
        <v>88</v>
      </c>
      <c r="AW111" s="13" t="s">
        <v>4</v>
      </c>
      <c r="AX111" s="13" t="s">
        <v>86</v>
      </c>
      <c r="AY111" s="228" t="s">
        <v>129</v>
      </c>
    </row>
    <row r="112" s="2" customFormat="1" ht="62.7" customHeight="1">
      <c r="A112" s="38"/>
      <c r="B112" s="39"/>
      <c r="C112" s="199" t="s">
        <v>166</v>
      </c>
      <c r="D112" s="199" t="s">
        <v>131</v>
      </c>
      <c r="E112" s="200" t="s">
        <v>167</v>
      </c>
      <c r="F112" s="201" t="s">
        <v>168</v>
      </c>
      <c r="G112" s="202" t="s">
        <v>144</v>
      </c>
      <c r="H112" s="203">
        <v>5.25</v>
      </c>
      <c r="I112" s="204"/>
      <c r="J112" s="205">
        <f>ROUND(I112*H112,2)</f>
        <v>0</v>
      </c>
      <c r="K112" s="201" t="s">
        <v>135</v>
      </c>
      <c r="L112" s="44"/>
      <c r="M112" s="206" t="s">
        <v>79</v>
      </c>
      <c r="N112" s="207" t="s">
        <v>51</v>
      </c>
      <c r="O112" s="84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0" t="s">
        <v>136</v>
      </c>
      <c r="AT112" s="210" t="s">
        <v>131</v>
      </c>
      <c r="AU112" s="210" t="s">
        <v>88</v>
      </c>
      <c r="AY112" s="16" t="s">
        <v>129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6" t="s">
        <v>86</v>
      </c>
      <c r="BK112" s="211">
        <f>ROUND(I112*H112,2)</f>
        <v>0</v>
      </c>
      <c r="BL112" s="16" t="s">
        <v>136</v>
      </c>
      <c r="BM112" s="210" t="s">
        <v>169</v>
      </c>
    </row>
    <row r="113" s="2" customFormat="1">
      <c r="A113" s="38"/>
      <c r="B113" s="39"/>
      <c r="C113" s="40"/>
      <c r="D113" s="212" t="s">
        <v>138</v>
      </c>
      <c r="E113" s="40"/>
      <c r="F113" s="213" t="s">
        <v>170</v>
      </c>
      <c r="G113" s="40"/>
      <c r="H113" s="40"/>
      <c r="I113" s="214"/>
      <c r="J113" s="40"/>
      <c r="K113" s="40"/>
      <c r="L113" s="44"/>
      <c r="M113" s="215"/>
      <c r="N113" s="216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6" t="s">
        <v>138</v>
      </c>
      <c r="AU113" s="16" t="s">
        <v>88</v>
      </c>
    </row>
    <row r="114" s="13" customFormat="1">
      <c r="A114" s="13"/>
      <c r="B114" s="217"/>
      <c r="C114" s="218"/>
      <c r="D114" s="219" t="s">
        <v>140</v>
      </c>
      <c r="E114" s="220" t="s">
        <v>79</v>
      </c>
      <c r="F114" s="221" t="s">
        <v>171</v>
      </c>
      <c r="G114" s="218"/>
      <c r="H114" s="222">
        <v>5.25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140</v>
      </c>
      <c r="AU114" s="228" t="s">
        <v>88</v>
      </c>
      <c r="AV114" s="13" t="s">
        <v>88</v>
      </c>
      <c r="AW114" s="13" t="s">
        <v>39</v>
      </c>
      <c r="AX114" s="13" t="s">
        <v>81</v>
      </c>
      <c r="AY114" s="228" t="s">
        <v>129</v>
      </c>
    </row>
    <row r="115" s="2" customFormat="1" ht="62.7" customHeight="1">
      <c r="A115" s="38"/>
      <c r="B115" s="39"/>
      <c r="C115" s="199" t="s">
        <v>172</v>
      </c>
      <c r="D115" s="199" t="s">
        <v>131</v>
      </c>
      <c r="E115" s="200" t="s">
        <v>173</v>
      </c>
      <c r="F115" s="201" t="s">
        <v>174</v>
      </c>
      <c r="G115" s="202" t="s">
        <v>144</v>
      </c>
      <c r="H115" s="203">
        <v>18.995000000000001</v>
      </c>
      <c r="I115" s="204"/>
      <c r="J115" s="205">
        <f>ROUND(I115*H115,2)</f>
        <v>0</v>
      </c>
      <c r="K115" s="201" t="s">
        <v>135</v>
      </c>
      <c r="L115" s="44"/>
      <c r="M115" s="206" t="s">
        <v>79</v>
      </c>
      <c r="N115" s="207" t="s">
        <v>51</v>
      </c>
      <c r="O115" s="84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0" t="s">
        <v>136</v>
      </c>
      <c r="AT115" s="210" t="s">
        <v>131</v>
      </c>
      <c r="AU115" s="210" t="s">
        <v>88</v>
      </c>
      <c r="AY115" s="16" t="s">
        <v>129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6" t="s">
        <v>86</v>
      </c>
      <c r="BK115" s="211">
        <f>ROUND(I115*H115,2)</f>
        <v>0</v>
      </c>
      <c r="BL115" s="16" t="s">
        <v>136</v>
      </c>
      <c r="BM115" s="210" t="s">
        <v>175</v>
      </c>
    </row>
    <row r="116" s="2" customFormat="1">
      <c r="A116" s="38"/>
      <c r="B116" s="39"/>
      <c r="C116" s="40"/>
      <c r="D116" s="212" t="s">
        <v>138</v>
      </c>
      <c r="E116" s="40"/>
      <c r="F116" s="213" t="s">
        <v>176</v>
      </c>
      <c r="G116" s="40"/>
      <c r="H116" s="40"/>
      <c r="I116" s="214"/>
      <c r="J116" s="40"/>
      <c r="K116" s="40"/>
      <c r="L116" s="44"/>
      <c r="M116" s="215"/>
      <c r="N116" s="216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6" t="s">
        <v>138</v>
      </c>
      <c r="AU116" s="16" t="s">
        <v>88</v>
      </c>
    </row>
    <row r="117" s="13" customFormat="1">
      <c r="A117" s="13"/>
      <c r="B117" s="217"/>
      <c r="C117" s="218"/>
      <c r="D117" s="219" t="s">
        <v>140</v>
      </c>
      <c r="E117" s="220" t="s">
        <v>79</v>
      </c>
      <c r="F117" s="221" t="s">
        <v>177</v>
      </c>
      <c r="G117" s="218"/>
      <c r="H117" s="222">
        <v>18.995000000000001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140</v>
      </c>
      <c r="AU117" s="228" t="s">
        <v>88</v>
      </c>
      <c r="AV117" s="13" t="s">
        <v>88</v>
      </c>
      <c r="AW117" s="13" t="s">
        <v>39</v>
      </c>
      <c r="AX117" s="13" t="s">
        <v>81</v>
      </c>
      <c r="AY117" s="228" t="s">
        <v>129</v>
      </c>
    </row>
    <row r="118" s="2" customFormat="1" ht="66.75" customHeight="1">
      <c r="A118" s="38"/>
      <c r="B118" s="39"/>
      <c r="C118" s="199" t="s">
        <v>178</v>
      </c>
      <c r="D118" s="199" t="s">
        <v>131</v>
      </c>
      <c r="E118" s="200" t="s">
        <v>179</v>
      </c>
      <c r="F118" s="201" t="s">
        <v>180</v>
      </c>
      <c r="G118" s="202" t="s">
        <v>144</v>
      </c>
      <c r="H118" s="203">
        <v>189.94999999999999</v>
      </c>
      <c r="I118" s="204"/>
      <c r="J118" s="205">
        <f>ROUND(I118*H118,2)</f>
        <v>0</v>
      </c>
      <c r="K118" s="201" t="s">
        <v>135</v>
      </c>
      <c r="L118" s="44"/>
      <c r="M118" s="206" t="s">
        <v>79</v>
      </c>
      <c r="N118" s="207" t="s">
        <v>51</v>
      </c>
      <c r="O118" s="84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0" t="s">
        <v>136</v>
      </c>
      <c r="AT118" s="210" t="s">
        <v>131</v>
      </c>
      <c r="AU118" s="210" t="s">
        <v>88</v>
      </c>
      <c r="AY118" s="16" t="s">
        <v>129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6" t="s">
        <v>86</v>
      </c>
      <c r="BK118" s="211">
        <f>ROUND(I118*H118,2)</f>
        <v>0</v>
      </c>
      <c r="BL118" s="16" t="s">
        <v>136</v>
      </c>
      <c r="BM118" s="210" t="s">
        <v>181</v>
      </c>
    </row>
    <row r="119" s="2" customFormat="1">
      <c r="A119" s="38"/>
      <c r="B119" s="39"/>
      <c r="C119" s="40"/>
      <c r="D119" s="212" t="s">
        <v>138</v>
      </c>
      <c r="E119" s="40"/>
      <c r="F119" s="213" t="s">
        <v>182</v>
      </c>
      <c r="G119" s="40"/>
      <c r="H119" s="40"/>
      <c r="I119" s="214"/>
      <c r="J119" s="40"/>
      <c r="K119" s="40"/>
      <c r="L119" s="44"/>
      <c r="M119" s="215"/>
      <c r="N119" s="216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6" t="s">
        <v>138</v>
      </c>
      <c r="AU119" s="16" t="s">
        <v>88</v>
      </c>
    </row>
    <row r="120" s="2" customFormat="1">
      <c r="A120" s="38"/>
      <c r="B120" s="39"/>
      <c r="C120" s="40"/>
      <c r="D120" s="219" t="s">
        <v>183</v>
      </c>
      <c r="E120" s="40"/>
      <c r="F120" s="229" t="s">
        <v>184</v>
      </c>
      <c r="G120" s="40"/>
      <c r="H120" s="40"/>
      <c r="I120" s="214"/>
      <c r="J120" s="40"/>
      <c r="K120" s="40"/>
      <c r="L120" s="44"/>
      <c r="M120" s="215"/>
      <c r="N120" s="216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183</v>
      </c>
      <c r="AU120" s="16" t="s">
        <v>88</v>
      </c>
    </row>
    <row r="121" s="13" customFormat="1">
      <c r="A121" s="13"/>
      <c r="B121" s="217"/>
      <c r="C121" s="218"/>
      <c r="D121" s="219" t="s">
        <v>140</v>
      </c>
      <c r="E121" s="218"/>
      <c r="F121" s="221" t="s">
        <v>185</v>
      </c>
      <c r="G121" s="218"/>
      <c r="H121" s="222">
        <v>189.94999999999999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140</v>
      </c>
      <c r="AU121" s="228" t="s">
        <v>88</v>
      </c>
      <c r="AV121" s="13" t="s">
        <v>88</v>
      </c>
      <c r="AW121" s="13" t="s">
        <v>4</v>
      </c>
      <c r="AX121" s="13" t="s">
        <v>86</v>
      </c>
      <c r="AY121" s="228" t="s">
        <v>129</v>
      </c>
    </row>
    <row r="122" s="2" customFormat="1" ht="44.25" customHeight="1">
      <c r="A122" s="38"/>
      <c r="B122" s="39"/>
      <c r="C122" s="199" t="s">
        <v>186</v>
      </c>
      <c r="D122" s="199" t="s">
        <v>131</v>
      </c>
      <c r="E122" s="200" t="s">
        <v>187</v>
      </c>
      <c r="F122" s="201" t="s">
        <v>188</v>
      </c>
      <c r="G122" s="202" t="s">
        <v>189</v>
      </c>
      <c r="H122" s="203">
        <v>33.241</v>
      </c>
      <c r="I122" s="204"/>
      <c r="J122" s="205">
        <f>ROUND(I122*H122,2)</f>
        <v>0</v>
      </c>
      <c r="K122" s="201" t="s">
        <v>135</v>
      </c>
      <c r="L122" s="44"/>
      <c r="M122" s="206" t="s">
        <v>79</v>
      </c>
      <c r="N122" s="207" t="s">
        <v>51</v>
      </c>
      <c r="O122" s="84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0" t="s">
        <v>136</v>
      </c>
      <c r="AT122" s="210" t="s">
        <v>131</v>
      </c>
      <c r="AU122" s="210" t="s">
        <v>88</v>
      </c>
      <c r="AY122" s="16" t="s">
        <v>129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6" t="s">
        <v>86</v>
      </c>
      <c r="BK122" s="211">
        <f>ROUND(I122*H122,2)</f>
        <v>0</v>
      </c>
      <c r="BL122" s="16" t="s">
        <v>136</v>
      </c>
      <c r="BM122" s="210" t="s">
        <v>190</v>
      </c>
    </row>
    <row r="123" s="2" customFormat="1">
      <c r="A123" s="38"/>
      <c r="B123" s="39"/>
      <c r="C123" s="40"/>
      <c r="D123" s="212" t="s">
        <v>138</v>
      </c>
      <c r="E123" s="40"/>
      <c r="F123" s="213" t="s">
        <v>191</v>
      </c>
      <c r="G123" s="40"/>
      <c r="H123" s="40"/>
      <c r="I123" s="214"/>
      <c r="J123" s="40"/>
      <c r="K123" s="40"/>
      <c r="L123" s="44"/>
      <c r="M123" s="215"/>
      <c r="N123" s="216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138</v>
      </c>
      <c r="AU123" s="16" t="s">
        <v>88</v>
      </c>
    </row>
    <row r="124" s="13" customFormat="1">
      <c r="A124" s="13"/>
      <c r="B124" s="217"/>
      <c r="C124" s="218"/>
      <c r="D124" s="219" t="s">
        <v>140</v>
      </c>
      <c r="E124" s="220" t="s">
        <v>79</v>
      </c>
      <c r="F124" s="221" t="s">
        <v>192</v>
      </c>
      <c r="G124" s="218"/>
      <c r="H124" s="222">
        <v>18.995000000000001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140</v>
      </c>
      <c r="AU124" s="228" t="s">
        <v>88</v>
      </c>
      <c r="AV124" s="13" t="s">
        <v>88</v>
      </c>
      <c r="AW124" s="13" t="s">
        <v>39</v>
      </c>
      <c r="AX124" s="13" t="s">
        <v>81</v>
      </c>
      <c r="AY124" s="228" t="s">
        <v>129</v>
      </c>
    </row>
    <row r="125" s="13" customFormat="1">
      <c r="A125" s="13"/>
      <c r="B125" s="217"/>
      <c r="C125" s="218"/>
      <c r="D125" s="219" t="s">
        <v>140</v>
      </c>
      <c r="E125" s="218"/>
      <c r="F125" s="221" t="s">
        <v>193</v>
      </c>
      <c r="G125" s="218"/>
      <c r="H125" s="222">
        <v>33.241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140</v>
      </c>
      <c r="AU125" s="228" t="s">
        <v>88</v>
      </c>
      <c r="AV125" s="13" t="s">
        <v>88</v>
      </c>
      <c r="AW125" s="13" t="s">
        <v>4</v>
      </c>
      <c r="AX125" s="13" t="s">
        <v>86</v>
      </c>
      <c r="AY125" s="228" t="s">
        <v>129</v>
      </c>
    </row>
    <row r="126" s="2" customFormat="1" ht="33" customHeight="1">
      <c r="A126" s="38"/>
      <c r="B126" s="39"/>
      <c r="C126" s="199" t="s">
        <v>194</v>
      </c>
      <c r="D126" s="199" t="s">
        <v>131</v>
      </c>
      <c r="E126" s="200" t="s">
        <v>195</v>
      </c>
      <c r="F126" s="201" t="s">
        <v>196</v>
      </c>
      <c r="G126" s="202" t="s">
        <v>134</v>
      </c>
      <c r="H126" s="203">
        <v>75</v>
      </c>
      <c r="I126" s="204"/>
      <c r="J126" s="205">
        <f>ROUND(I126*H126,2)</f>
        <v>0</v>
      </c>
      <c r="K126" s="201" t="s">
        <v>135</v>
      </c>
      <c r="L126" s="44"/>
      <c r="M126" s="206" t="s">
        <v>79</v>
      </c>
      <c r="N126" s="207" t="s">
        <v>51</v>
      </c>
      <c r="O126" s="84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0" t="s">
        <v>136</v>
      </c>
      <c r="AT126" s="210" t="s">
        <v>131</v>
      </c>
      <c r="AU126" s="210" t="s">
        <v>88</v>
      </c>
      <c r="AY126" s="16" t="s">
        <v>129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6" t="s">
        <v>86</v>
      </c>
      <c r="BK126" s="211">
        <f>ROUND(I126*H126,2)</f>
        <v>0</v>
      </c>
      <c r="BL126" s="16" t="s">
        <v>136</v>
      </c>
      <c r="BM126" s="210" t="s">
        <v>197</v>
      </c>
    </row>
    <row r="127" s="2" customFormat="1">
      <c r="A127" s="38"/>
      <c r="B127" s="39"/>
      <c r="C127" s="40"/>
      <c r="D127" s="212" t="s">
        <v>138</v>
      </c>
      <c r="E127" s="40"/>
      <c r="F127" s="213" t="s">
        <v>198</v>
      </c>
      <c r="G127" s="40"/>
      <c r="H127" s="40"/>
      <c r="I127" s="214"/>
      <c r="J127" s="40"/>
      <c r="K127" s="40"/>
      <c r="L127" s="44"/>
      <c r="M127" s="215"/>
      <c r="N127" s="216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138</v>
      </c>
      <c r="AU127" s="16" t="s">
        <v>88</v>
      </c>
    </row>
    <row r="128" s="13" customFormat="1">
      <c r="A128" s="13"/>
      <c r="B128" s="217"/>
      <c r="C128" s="218"/>
      <c r="D128" s="219" t="s">
        <v>140</v>
      </c>
      <c r="E128" s="220" t="s">
        <v>79</v>
      </c>
      <c r="F128" s="221" t="s">
        <v>199</v>
      </c>
      <c r="G128" s="218"/>
      <c r="H128" s="222">
        <v>75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140</v>
      </c>
      <c r="AU128" s="228" t="s">
        <v>88</v>
      </c>
      <c r="AV128" s="13" t="s">
        <v>88</v>
      </c>
      <c r="AW128" s="13" t="s">
        <v>39</v>
      </c>
      <c r="AX128" s="13" t="s">
        <v>81</v>
      </c>
      <c r="AY128" s="228" t="s">
        <v>129</v>
      </c>
    </row>
    <row r="129" s="12" customFormat="1" ht="22.8" customHeight="1">
      <c r="A129" s="12"/>
      <c r="B129" s="183"/>
      <c r="C129" s="184"/>
      <c r="D129" s="185" t="s">
        <v>80</v>
      </c>
      <c r="E129" s="197" t="s">
        <v>88</v>
      </c>
      <c r="F129" s="197" t="s">
        <v>200</v>
      </c>
      <c r="G129" s="184"/>
      <c r="H129" s="184"/>
      <c r="I129" s="187"/>
      <c r="J129" s="198">
        <f>BK129</f>
        <v>0</v>
      </c>
      <c r="K129" s="184"/>
      <c r="L129" s="189"/>
      <c r="M129" s="190"/>
      <c r="N129" s="191"/>
      <c r="O129" s="191"/>
      <c r="P129" s="192">
        <f>SUM(P130:P137)</f>
        <v>0</v>
      </c>
      <c r="Q129" s="191"/>
      <c r="R129" s="192">
        <f>SUM(R130:R137)</f>
        <v>29.31427794</v>
      </c>
      <c r="S129" s="191"/>
      <c r="T129" s="193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4" t="s">
        <v>86</v>
      </c>
      <c r="AT129" s="195" t="s">
        <v>80</v>
      </c>
      <c r="AU129" s="195" t="s">
        <v>86</v>
      </c>
      <c r="AY129" s="194" t="s">
        <v>129</v>
      </c>
      <c r="BK129" s="196">
        <f>SUM(BK130:BK137)</f>
        <v>0</v>
      </c>
    </row>
    <row r="130" s="2" customFormat="1" ht="24.15" customHeight="1">
      <c r="A130" s="38"/>
      <c r="B130" s="39"/>
      <c r="C130" s="199" t="s">
        <v>201</v>
      </c>
      <c r="D130" s="199" t="s">
        <v>131</v>
      </c>
      <c r="E130" s="200" t="s">
        <v>202</v>
      </c>
      <c r="F130" s="201" t="s">
        <v>203</v>
      </c>
      <c r="G130" s="202" t="s">
        <v>144</v>
      </c>
      <c r="H130" s="203">
        <v>1.333</v>
      </c>
      <c r="I130" s="204"/>
      <c r="J130" s="205">
        <f>ROUND(I130*H130,2)</f>
        <v>0</v>
      </c>
      <c r="K130" s="201" t="s">
        <v>135</v>
      </c>
      <c r="L130" s="44"/>
      <c r="M130" s="206" t="s">
        <v>79</v>
      </c>
      <c r="N130" s="207" t="s">
        <v>51</v>
      </c>
      <c r="O130" s="84"/>
      <c r="P130" s="208">
        <f>O130*H130</f>
        <v>0</v>
      </c>
      <c r="Q130" s="208">
        <v>1.98</v>
      </c>
      <c r="R130" s="208">
        <f>Q130*H130</f>
        <v>2.6393399999999998</v>
      </c>
      <c r="S130" s="208">
        <v>0</v>
      </c>
      <c r="T130" s="20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0" t="s">
        <v>136</v>
      </c>
      <c r="AT130" s="210" t="s">
        <v>131</v>
      </c>
      <c r="AU130" s="210" t="s">
        <v>88</v>
      </c>
      <c r="AY130" s="16" t="s">
        <v>129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6" t="s">
        <v>86</v>
      </c>
      <c r="BK130" s="211">
        <f>ROUND(I130*H130,2)</f>
        <v>0</v>
      </c>
      <c r="BL130" s="16" t="s">
        <v>136</v>
      </c>
      <c r="BM130" s="210" t="s">
        <v>204</v>
      </c>
    </row>
    <row r="131" s="2" customFormat="1">
      <c r="A131" s="38"/>
      <c r="B131" s="39"/>
      <c r="C131" s="40"/>
      <c r="D131" s="212" t="s">
        <v>138</v>
      </c>
      <c r="E131" s="40"/>
      <c r="F131" s="213" t="s">
        <v>205</v>
      </c>
      <c r="G131" s="40"/>
      <c r="H131" s="40"/>
      <c r="I131" s="214"/>
      <c r="J131" s="40"/>
      <c r="K131" s="40"/>
      <c r="L131" s="44"/>
      <c r="M131" s="215"/>
      <c r="N131" s="216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138</v>
      </c>
      <c r="AU131" s="16" t="s">
        <v>88</v>
      </c>
    </row>
    <row r="132" s="13" customFormat="1">
      <c r="A132" s="13"/>
      <c r="B132" s="217"/>
      <c r="C132" s="218"/>
      <c r="D132" s="219" t="s">
        <v>140</v>
      </c>
      <c r="E132" s="220" t="s">
        <v>79</v>
      </c>
      <c r="F132" s="221" t="s">
        <v>206</v>
      </c>
      <c r="G132" s="218"/>
      <c r="H132" s="222">
        <v>0.223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140</v>
      </c>
      <c r="AU132" s="228" t="s">
        <v>88</v>
      </c>
      <c r="AV132" s="13" t="s">
        <v>88</v>
      </c>
      <c r="AW132" s="13" t="s">
        <v>39</v>
      </c>
      <c r="AX132" s="13" t="s">
        <v>81</v>
      </c>
      <c r="AY132" s="228" t="s">
        <v>129</v>
      </c>
    </row>
    <row r="133" s="13" customFormat="1">
      <c r="A133" s="13"/>
      <c r="B133" s="217"/>
      <c r="C133" s="218"/>
      <c r="D133" s="219" t="s">
        <v>140</v>
      </c>
      <c r="E133" s="220" t="s">
        <v>79</v>
      </c>
      <c r="F133" s="221" t="s">
        <v>207</v>
      </c>
      <c r="G133" s="218"/>
      <c r="H133" s="222">
        <v>1.1100000000000001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140</v>
      </c>
      <c r="AU133" s="228" t="s">
        <v>88</v>
      </c>
      <c r="AV133" s="13" t="s">
        <v>88</v>
      </c>
      <c r="AW133" s="13" t="s">
        <v>39</v>
      </c>
      <c r="AX133" s="13" t="s">
        <v>81</v>
      </c>
      <c r="AY133" s="228" t="s">
        <v>129</v>
      </c>
    </row>
    <row r="134" s="2" customFormat="1" ht="24.15" customHeight="1">
      <c r="A134" s="38"/>
      <c r="B134" s="39"/>
      <c r="C134" s="199" t="s">
        <v>208</v>
      </c>
      <c r="D134" s="199" t="s">
        <v>131</v>
      </c>
      <c r="E134" s="200" t="s">
        <v>209</v>
      </c>
      <c r="F134" s="201" t="s">
        <v>210</v>
      </c>
      <c r="G134" s="202" t="s">
        <v>144</v>
      </c>
      <c r="H134" s="203">
        <v>10.662000000000001</v>
      </c>
      <c r="I134" s="204"/>
      <c r="J134" s="205">
        <f>ROUND(I134*H134,2)</f>
        <v>0</v>
      </c>
      <c r="K134" s="201" t="s">
        <v>135</v>
      </c>
      <c r="L134" s="44"/>
      <c r="M134" s="206" t="s">
        <v>79</v>
      </c>
      <c r="N134" s="207" t="s">
        <v>51</v>
      </c>
      <c r="O134" s="84"/>
      <c r="P134" s="208">
        <f>O134*H134</f>
        <v>0</v>
      </c>
      <c r="Q134" s="208">
        <v>2.5018699999999998</v>
      </c>
      <c r="R134" s="208">
        <f>Q134*H134</f>
        <v>26.67493794</v>
      </c>
      <c r="S134" s="208">
        <v>0</v>
      </c>
      <c r="T134" s="20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0" t="s">
        <v>136</v>
      </c>
      <c r="AT134" s="210" t="s">
        <v>131</v>
      </c>
      <c r="AU134" s="210" t="s">
        <v>88</v>
      </c>
      <c r="AY134" s="16" t="s">
        <v>129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6" t="s">
        <v>86</v>
      </c>
      <c r="BK134" s="211">
        <f>ROUND(I134*H134,2)</f>
        <v>0</v>
      </c>
      <c r="BL134" s="16" t="s">
        <v>136</v>
      </c>
      <c r="BM134" s="210" t="s">
        <v>211</v>
      </c>
    </row>
    <row r="135" s="2" customFormat="1">
      <c r="A135" s="38"/>
      <c r="B135" s="39"/>
      <c r="C135" s="40"/>
      <c r="D135" s="212" t="s">
        <v>138</v>
      </c>
      <c r="E135" s="40"/>
      <c r="F135" s="213" t="s">
        <v>212</v>
      </c>
      <c r="G135" s="40"/>
      <c r="H135" s="40"/>
      <c r="I135" s="214"/>
      <c r="J135" s="40"/>
      <c r="K135" s="40"/>
      <c r="L135" s="44"/>
      <c r="M135" s="215"/>
      <c r="N135" s="216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138</v>
      </c>
      <c r="AU135" s="16" t="s">
        <v>88</v>
      </c>
    </row>
    <row r="136" s="13" customFormat="1">
      <c r="A136" s="13"/>
      <c r="B136" s="217"/>
      <c r="C136" s="218"/>
      <c r="D136" s="219" t="s">
        <v>140</v>
      </c>
      <c r="E136" s="220" t="s">
        <v>79</v>
      </c>
      <c r="F136" s="221" t="s">
        <v>213</v>
      </c>
      <c r="G136" s="218"/>
      <c r="H136" s="222">
        <v>1.782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140</v>
      </c>
      <c r="AU136" s="228" t="s">
        <v>88</v>
      </c>
      <c r="AV136" s="13" t="s">
        <v>88</v>
      </c>
      <c r="AW136" s="13" t="s">
        <v>39</v>
      </c>
      <c r="AX136" s="13" t="s">
        <v>81</v>
      </c>
      <c r="AY136" s="228" t="s">
        <v>129</v>
      </c>
    </row>
    <row r="137" s="13" customFormat="1">
      <c r="A137" s="13"/>
      <c r="B137" s="217"/>
      <c r="C137" s="218"/>
      <c r="D137" s="219" t="s">
        <v>140</v>
      </c>
      <c r="E137" s="220" t="s">
        <v>79</v>
      </c>
      <c r="F137" s="221" t="s">
        <v>214</v>
      </c>
      <c r="G137" s="218"/>
      <c r="H137" s="222">
        <v>8.8800000000000008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140</v>
      </c>
      <c r="AU137" s="228" t="s">
        <v>88</v>
      </c>
      <c r="AV137" s="13" t="s">
        <v>88</v>
      </c>
      <c r="AW137" s="13" t="s">
        <v>39</v>
      </c>
      <c r="AX137" s="13" t="s">
        <v>81</v>
      </c>
      <c r="AY137" s="228" t="s">
        <v>129</v>
      </c>
    </row>
    <row r="138" s="12" customFormat="1" ht="22.8" customHeight="1">
      <c r="A138" s="12"/>
      <c r="B138" s="183"/>
      <c r="C138" s="184"/>
      <c r="D138" s="185" t="s">
        <v>80</v>
      </c>
      <c r="E138" s="197" t="s">
        <v>148</v>
      </c>
      <c r="F138" s="197" t="s">
        <v>215</v>
      </c>
      <c r="G138" s="184"/>
      <c r="H138" s="184"/>
      <c r="I138" s="187"/>
      <c r="J138" s="198">
        <f>BK138</f>
        <v>0</v>
      </c>
      <c r="K138" s="184"/>
      <c r="L138" s="189"/>
      <c r="M138" s="190"/>
      <c r="N138" s="191"/>
      <c r="O138" s="191"/>
      <c r="P138" s="192">
        <f>SUM(P139:P165)</f>
        <v>0</v>
      </c>
      <c r="Q138" s="191"/>
      <c r="R138" s="192">
        <f>SUM(R139:R165)</f>
        <v>20.156175189999999</v>
      </c>
      <c r="S138" s="191"/>
      <c r="T138" s="193">
        <f>SUM(T139:T165)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4" t="s">
        <v>86</v>
      </c>
      <c r="AT138" s="195" t="s">
        <v>80</v>
      </c>
      <c r="AU138" s="195" t="s">
        <v>86</v>
      </c>
      <c r="AY138" s="194" t="s">
        <v>129</v>
      </c>
      <c r="BK138" s="196">
        <f>SUM(BK139:BK165)</f>
        <v>0</v>
      </c>
    </row>
    <row r="139" s="2" customFormat="1" ht="37.8" customHeight="1">
      <c r="A139" s="38"/>
      <c r="B139" s="39"/>
      <c r="C139" s="199" t="s">
        <v>216</v>
      </c>
      <c r="D139" s="199" t="s">
        <v>131</v>
      </c>
      <c r="E139" s="200" t="s">
        <v>217</v>
      </c>
      <c r="F139" s="201" t="s">
        <v>218</v>
      </c>
      <c r="G139" s="202" t="s">
        <v>134</v>
      </c>
      <c r="H139" s="203">
        <v>3.7130000000000001</v>
      </c>
      <c r="I139" s="204"/>
      <c r="J139" s="205">
        <f>ROUND(I139*H139,2)</f>
        <v>0</v>
      </c>
      <c r="K139" s="201" t="s">
        <v>135</v>
      </c>
      <c r="L139" s="44"/>
      <c r="M139" s="206" t="s">
        <v>79</v>
      </c>
      <c r="N139" s="207" t="s">
        <v>51</v>
      </c>
      <c r="O139" s="84"/>
      <c r="P139" s="208">
        <f>O139*H139</f>
        <v>0</v>
      </c>
      <c r="Q139" s="208">
        <v>0.30131000000000002</v>
      </c>
      <c r="R139" s="208">
        <f>Q139*H139</f>
        <v>1.1187640300000001</v>
      </c>
      <c r="S139" s="208">
        <v>0</v>
      </c>
      <c r="T139" s="20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0" t="s">
        <v>136</v>
      </c>
      <c r="AT139" s="210" t="s">
        <v>131</v>
      </c>
      <c r="AU139" s="210" t="s">
        <v>88</v>
      </c>
      <c r="AY139" s="16" t="s">
        <v>129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6" t="s">
        <v>86</v>
      </c>
      <c r="BK139" s="211">
        <f>ROUND(I139*H139,2)</f>
        <v>0</v>
      </c>
      <c r="BL139" s="16" t="s">
        <v>136</v>
      </c>
      <c r="BM139" s="210" t="s">
        <v>219</v>
      </c>
    </row>
    <row r="140" s="2" customFormat="1">
      <c r="A140" s="38"/>
      <c r="B140" s="39"/>
      <c r="C140" s="40"/>
      <c r="D140" s="212" t="s">
        <v>138</v>
      </c>
      <c r="E140" s="40"/>
      <c r="F140" s="213" t="s">
        <v>220</v>
      </c>
      <c r="G140" s="40"/>
      <c r="H140" s="40"/>
      <c r="I140" s="214"/>
      <c r="J140" s="40"/>
      <c r="K140" s="40"/>
      <c r="L140" s="44"/>
      <c r="M140" s="215"/>
      <c r="N140" s="216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138</v>
      </c>
      <c r="AU140" s="16" t="s">
        <v>88</v>
      </c>
    </row>
    <row r="141" s="13" customFormat="1">
      <c r="A141" s="13"/>
      <c r="B141" s="217"/>
      <c r="C141" s="218"/>
      <c r="D141" s="219" t="s">
        <v>140</v>
      </c>
      <c r="E141" s="220" t="s">
        <v>79</v>
      </c>
      <c r="F141" s="221" t="s">
        <v>221</v>
      </c>
      <c r="G141" s="218"/>
      <c r="H141" s="222">
        <v>3.7130000000000001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140</v>
      </c>
      <c r="AU141" s="228" t="s">
        <v>88</v>
      </c>
      <c r="AV141" s="13" t="s">
        <v>88</v>
      </c>
      <c r="AW141" s="13" t="s">
        <v>39</v>
      </c>
      <c r="AX141" s="13" t="s">
        <v>81</v>
      </c>
      <c r="AY141" s="228" t="s">
        <v>129</v>
      </c>
    </row>
    <row r="142" s="2" customFormat="1" ht="37.8" customHeight="1">
      <c r="A142" s="38"/>
      <c r="B142" s="39"/>
      <c r="C142" s="199" t="s">
        <v>222</v>
      </c>
      <c r="D142" s="199" t="s">
        <v>131</v>
      </c>
      <c r="E142" s="200" t="s">
        <v>223</v>
      </c>
      <c r="F142" s="201" t="s">
        <v>224</v>
      </c>
      <c r="G142" s="202" t="s">
        <v>134</v>
      </c>
      <c r="H142" s="203">
        <v>23.768000000000001</v>
      </c>
      <c r="I142" s="204"/>
      <c r="J142" s="205">
        <f>ROUND(I142*H142,2)</f>
        <v>0</v>
      </c>
      <c r="K142" s="201" t="s">
        <v>135</v>
      </c>
      <c r="L142" s="44"/>
      <c r="M142" s="206" t="s">
        <v>79</v>
      </c>
      <c r="N142" s="207" t="s">
        <v>51</v>
      </c>
      <c r="O142" s="84"/>
      <c r="P142" s="208">
        <f>O142*H142</f>
        <v>0</v>
      </c>
      <c r="Q142" s="208">
        <v>0.35010999999999998</v>
      </c>
      <c r="R142" s="208">
        <f>Q142*H142</f>
        <v>8.3214144799999996</v>
      </c>
      <c r="S142" s="208">
        <v>0</v>
      </c>
      <c r="T142" s="20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0" t="s">
        <v>136</v>
      </c>
      <c r="AT142" s="210" t="s">
        <v>131</v>
      </c>
      <c r="AU142" s="210" t="s">
        <v>88</v>
      </c>
      <c r="AY142" s="16" t="s">
        <v>129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6" t="s">
        <v>86</v>
      </c>
      <c r="BK142" s="211">
        <f>ROUND(I142*H142,2)</f>
        <v>0</v>
      </c>
      <c r="BL142" s="16" t="s">
        <v>136</v>
      </c>
      <c r="BM142" s="210" t="s">
        <v>225</v>
      </c>
    </row>
    <row r="143" s="2" customFormat="1">
      <c r="A143" s="38"/>
      <c r="B143" s="39"/>
      <c r="C143" s="40"/>
      <c r="D143" s="212" t="s">
        <v>138</v>
      </c>
      <c r="E143" s="40"/>
      <c r="F143" s="213" t="s">
        <v>226</v>
      </c>
      <c r="G143" s="40"/>
      <c r="H143" s="40"/>
      <c r="I143" s="214"/>
      <c r="J143" s="40"/>
      <c r="K143" s="40"/>
      <c r="L143" s="44"/>
      <c r="M143" s="215"/>
      <c r="N143" s="216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138</v>
      </c>
      <c r="AU143" s="16" t="s">
        <v>88</v>
      </c>
    </row>
    <row r="144" s="13" customFormat="1">
      <c r="A144" s="13"/>
      <c r="B144" s="217"/>
      <c r="C144" s="218"/>
      <c r="D144" s="219" t="s">
        <v>140</v>
      </c>
      <c r="E144" s="220" t="s">
        <v>79</v>
      </c>
      <c r="F144" s="221" t="s">
        <v>227</v>
      </c>
      <c r="G144" s="218"/>
      <c r="H144" s="222">
        <v>51.667999999999999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140</v>
      </c>
      <c r="AU144" s="228" t="s">
        <v>88</v>
      </c>
      <c r="AV144" s="13" t="s">
        <v>88</v>
      </c>
      <c r="AW144" s="13" t="s">
        <v>39</v>
      </c>
      <c r="AX144" s="13" t="s">
        <v>81</v>
      </c>
      <c r="AY144" s="228" t="s">
        <v>129</v>
      </c>
    </row>
    <row r="145" s="13" customFormat="1">
      <c r="A145" s="13"/>
      <c r="B145" s="217"/>
      <c r="C145" s="218"/>
      <c r="D145" s="219" t="s">
        <v>140</v>
      </c>
      <c r="E145" s="220" t="s">
        <v>79</v>
      </c>
      <c r="F145" s="221" t="s">
        <v>228</v>
      </c>
      <c r="G145" s="218"/>
      <c r="H145" s="222">
        <v>-27.899999999999999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140</v>
      </c>
      <c r="AU145" s="228" t="s">
        <v>88</v>
      </c>
      <c r="AV145" s="13" t="s">
        <v>88</v>
      </c>
      <c r="AW145" s="13" t="s">
        <v>39</v>
      </c>
      <c r="AX145" s="13" t="s">
        <v>81</v>
      </c>
      <c r="AY145" s="228" t="s">
        <v>129</v>
      </c>
    </row>
    <row r="146" s="2" customFormat="1" ht="62.7" customHeight="1">
      <c r="A146" s="38"/>
      <c r="B146" s="39"/>
      <c r="C146" s="199" t="s">
        <v>8</v>
      </c>
      <c r="D146" s="199" t="s">
        <v>131</v>
      </c>
      <c r="E146" s="200" t="s">
        <v>229</v>
      </c>
      <c r="F146" s="201" t="s">
        <v>230</v>
      </c>
      <c r="G146" s="202" t="s">
        <v>134</v>
      </c>
      <c r="H146" s="203">
        <v>1.238</v>
      </c>
      <c r="I146" s="204"/>
      <c r="J146" s="205">
        <f>ROUND(I146*H146,2)</f>
        <v>0</v>
      </c>
      <c r="K146" s="201" t="s">
        <v>135</v>
      </c>
      <c r="L146" s="44"/>
      <c r="M146" s="206" t="s">
        <v>79</v>
      </c>
      <c r="N146" s="207" t="s">
        <v>51</v>
      </c>
      <c r="O146" s="84"/>
      <c r="P146" s="208">
        <f>O146*H146</f>
        <v>0</v>
      </c>
      <c r="Q146" s="208">
        <v>0.20885999999999999</v>
      </c>
      <c r="R146" s="208">
        <f>Q146*H146</f>
        <v>0.25856868</v>
      </c>
      <c r="S146" s="208">
        <v>0</v>
      </c>
      <c r="T146" s="20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0" t="s">
        <v>136</v>
      </c>
      <c r="AT146" s="210" t="s">
        <v>131</v>
      </c>
      <c r="AU146" s="210" t="s">
        <v>88</v>
      </c>
      <c r="AY146" s="16" t="s">
        <v>129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6" t="s">
        <v>86</v>
      </c>
      <c r="BK146" s="211">
        <f>ROUND(I146*H146,2)</f>
        <v>0</v>
      </c>
      <c r="BL146" s="16" t="s">
        <v>136</v>
      </c>
      <c r="BM146" s="210" t="s">
        <v>231</v>
      </c>
    </row>
    <row r="147" s="2" customFormat="1">
      <c r="A147" s="38"/>
      <c r="B147" s="39"/>
      <c r="C147" s="40"/>
      <c r="D147" s="212" t="s">
        <v>138</v>
      </c>
      <c r="E147" s="40"/>
      <c r="F147" s="213" t="s">
        <v>232</v>
      </c>
      <c r="G147" s="40"/>
      <c r="H147" s="40"/>
      <c r="I147" s="214"/>
      <c r="J147" s="40"/>
      <c r="K147" s="40"/>
      <c r="L147" s="44"/>
      <c r="M147" s="215"/>
      <c r="N147" s="216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6" t="s">
        <v>138</v>
      </c>
      <c r="AU147" s="16" t="s">
        <v>88</v>
      </c>
    </row>
    <row r="148" s="13" customFormat="1">
      <c r="A148" s="13"/>
      <c r="B148" s="217"/>
      <c r="C148" s="218"/>
      <c r="D148" s="219" t="s">
        <v>140</v>
      </c>
      <c r="E148" s="220" t="s">
        <v>79</v>
      </c>
      <c r="F148" s="221" t="s">
        <v>233</v>
      </c>
      <c r="G148" s="218"/>
      <c r="H148" s="222">
        <v>1.238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140</v>
      </c>
      <c r="AU148" s="228" t="s">
        <v>88</v>
      </c>
      <c r="AV148" s="13" t="s">
        <v>88</v>
      </c>
      <c r="AW148" s="13" t="s">
        <v>39</v>
      </c>
      <c r="AX148" s="13" t="s">
        <v>81</v>
      </c>
      <c r="AY148" s="228" t="s">
        <v>129</v>
      </c>
    </row>
    <row r="149" s="2" customFormat="1" ht="62.7" customHeight="1">
      <c r="A149" s="38"/>
      <c r="B149" s="39"/>
      <c r="C149" s="199" t="s">
        <v>234</v>
      </c>
      <c r="D149" s="199" t="s">
        <v>131</v>
      </c>
      <c r="E149" s="200" t="s">
        <v>235</v>
      </c>
      <c r="F149" s="201" t="s">
        <v>236</v>
      </c>
      <c r="G149" s="202" t="s">
        <v>134</v>
      </c>
      <c r="H149" s="203">
        <v>5.3280000000000003</v>
      </c>
      <c r="I149" s="204"/>
      <c r="J149" s="205">
        <f>ROUND(I149*H149,2)</f>
        <v>0</v>
      </c>
      <c r="K149" s="201" t="s">
        <v>135</v>
      </c>
      <c r="L149" s="44"/>
      <c r="M149" s="206" t="s">
        <v>79</v>
      </c>
      <c r="N149" s="207" t="s">
        <v>51</v>
      </c>
      <c r="O149" s="84"/>
      <c r="P149" s="208">
        <f>O149*H149</f>
        <v>0</v>
      </c>
      <c r="Q149" s="208">
        <v>0.26905000000000001</v>
      </c>
      <c r="R149" s="208">
        <f>Q149*H149</f>
        <v>1.4334984000000002</v>
      </c>
      <c r="S149" s="208">
        <v>0</v>
      </c>
      <c r="T149" s="20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0" t="s">
        <v>136</v>
      </c>
      <c r="AT149" s="210" t="s">
        <v>131</v>
      </c>
      <c r="AU149" s="210" t="s">
        <v>88</v>
      </c>
      <c r="AY149" s="16" t="s">
        <v>129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6" t="s">
        <v>86</v>
      </c>
      <c r="BK149" s="211">
        <f>ROUND(I149*H149,2)</f>
        <v>0</v>
      </c>
      <c r="BL149" s="16" t="s">
        <v>136</v>
      </c>
      <c r="BM149" s="210" t="s">
        <v>237</v>
      </c>
    </row>
    <row r="150" s="2" customFormat="1">
      <c r="A150" s="38"/>
      <c r="B150" s="39"/>
      <c r="C150" s="40"/>
      <c r="D150" s="212" t="s">
        <v>138</v>
      </c>
      <c r="E150" s="40"/>
      <c r="F150" s="213" t="s">
        <v>238</v>
      </c>
      <c r="G150" s="40"/>
      <c r="H150" s="40"/>
      <c r="I150" s="214"/>
      <c r="J150" s="40"/>
      <c r="K150" s="40"/>
      <c r="L150" s="44"/>
      <c r="M150" s="215"/>
      <c r="N150" s="216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138</v>
      </c>
      <c r="AU150" s="16" t="s">
        <v>88</v>
      </c>
    </row>
    <row r="151" s="13" customFormat="1">
      <c r="A151" s="13"/>
      <c r="B151" s="217"/>
      <c r="C151" s="218"/>
      <c r="D151" s="219" t="s">
        <v>140</v>
      </c>
      <c r="E151" s="220" t="s">
        <v>79</v>
      </c>
      <c r="F151" s="221" t="s">
        <v>239</v>
      </c>
      <c r="G151" s="218"/>
      <c r="H151" s="222">
        <v>5.3280000000000003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140</v>
      </c>
      <c r="AU151" s="228" t="s">
        <v>88</v>
      </c>
      <c r="AV151" s="13" t="s">
        <v>88</v>
      </c>
      <c r="AW151" s="13" t="s">
        <v>39</v>
      </c>
      <c r="AX151" s="13" t="s">
        <v>81</v>
      </c>
      <c r="AY151" s="228" t="s">
        <v>129</v>
      </c>
    </row>
    <row r="152" s="2" customFormat="1" ht="33" customHeight="1">
      <c r="A152" s="38"/>
      <c r="B152" s="39"/>
      <c r="C152" s="199" t="s">
        <v>240</v>
      </c>
      <c r="D152" s="199" t="s">
        <v>131</v>
      </c>
      <c r="E152" s="200" t="s">
        <v>241</v>
      </c>
      <c r="F152" s="201" t="s">
        <v>242</v>
      </c>
      <c r="G152" s="202" t="s">
        <v>243</v>
      </c>
      <c r="H152" s="203">
        <v>4.9500000000000002</v>
      </c>
      <c r="I152" s="204"/>
      <c r="J152" s="205">
        <f>ROUND(I152*H152,2)</f>
        <v>0</v>
      </c>
      <c r="K152" s="201" t="s">
        <v>135</v>
      </c>
      <c r="L152" s="44"/>
      <c r="M152" s="206" t="s">
        <v>79</v>
      </c>
      <c r="N152" s="207" t="s">
        <v>51</v>
      </c>
      <c r="O152" s="84"/>
      <c r="P152" s="208">
        <f>O152*H152</f>
        <v>0</v>
      </c>
      <c r="Q152" s="208">
        <v>0.066919999999999993</v>
      </c>
      <c r="R152" s="208">
        <f>Q152*H152</f>
        <v>0.33125399999999999</v>
      </c>
      <c r="S152" s="208">
        <v>0</v>
      </c>
      <c r="T152" s="20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0" t="s">
        <v>136</v>
      </c>
      <c r="AT152" s="210" t="s">
        <v>131</v>
      </c>
      <c r="AU152" s="210" t="s">
        <v>88</v>
      </c>
      <c r="AY152" s="16" t="s">
        <v>129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6" t="s">
        <v>86</v>
      </c>
      <c r="BK152" s="211">
        <f>ROUND(I152*H152,2)</f>
        <v>0</v>
      </c>
      <c r="BL152" s="16" t="s">
        <v>136</v>
      </c>
      <c r="BM152" s="210" t="s">
        <v>244</v>
      </c>
    </row>
    <row r="153" s="2" customFormat="1">
      <c r="A153" s="38"/>
      <c r="B153" s="39"/>
      <c r="C153" s="40"/>
      <c r="D153" s="212" t="s">
        <v>138</v>
      </c>
      <c r="E153" s="40"/>
      <c r="F153" s="213" t="s">
        <v>245</v>
      </c>
      <c r="G153" s="40"/>
      <c r="H153" s="40"/>
      <c r="I153" s="214"/>
      <c r="J153" s="40"/>
      <c r="K153" s="40"/>
      <c r="L153" s="44"/>
      <c r="M153" s="215"/>
      <c r="N153" s="216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138</v>
      </c>
      <c r="AU153" s="16" t="s">
        <v>88</v>
      </c>
    </row>
    <row r="154" s="13" customFormat="1">
      <c r="A154" s="13"/>
      <c r="B154" s="217"/>
      <c r="C154" s="218"/>
      <c r="D154" s="219" t="s">
        <v>140</v>
      </c>
      <c r="E154" s="220" t="s">
        <v>79</v>
      </c>
      <c r="F154" s="221" t="s">
        <v>246</v>
      </c>
      <c r="G154" s="218"/>
      <c r="H154" s="222">
        <v>4.9500000000000002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140</v>
      </c>
      <c r="AU154" s="228" t="s">
        <v>88</v>
      </c>
      <c r="AV154" s="13" t="s">
        <v>88</v>
      </c>
      <c r="AW154" s="13" t="s">
        <v>39</v>
      </c>
      <c r="AX154" s="13" t="s">
        <v>81</v>
      </c>
      <c r="AY154" s="228" t="s">
        <v>129</v>
      </c>
    </row>
    <row r="155" s="2" customFormat="1" ht="33" customHeight="1">
      <c r="A155" s="38"/>
      <c r="B155" s="39"/>
      <c r="C155" s="199" t="s">
        <v>247</v>
      </c>
      <c r="D155" s="199" t="s">
        <v>131</v>
      </c>
      <c r="E155" s="200" t="s">
        <v>248</v>
      </c>
      <c r="F155" s="201" t="s">
        <v>249</v>
      </c>
      <c r="G155" s="202" t="s">
        <v>243</v>
      </c>
      <c r="H155" s="203">
        <v>22.199999999999999</v>
      </c>
      <c r="I155" s="204"/>
      <c r="J155" s="205">
        <f>ROUND(I155*H155,2)</f>
        <v>0</v>
      </c>
      <c r="K155" s="201" t="s">
        <v>135</v>
      </c>
      <c r="L155" s="44"/>
      <c r="M155" s="206" t="s">
        <v>79</v>
      </c>
      <c r="N155" s="207" t="s">
        <v>51</v>
      </c>
      <c r="O155" s="84"/>
      <c r="P155" s="208">
        <f>O155*H155</f>
        <v>0</v>
      </c>
      <c r="Q155" s="208">
        <v>0.089870000000000005</v>
      </c>
      <c r="R155" s="208">
        <f>Q155*H155</f>
        <v>1.9951140000000001</v>
      </c>
      <c r="S155" s="208">
        <v>0</v>
      </c>
      <c r="T155" s="20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0" t="s">
        <v>136</v>
      </c>
      <c r="AT155" s="210" t="s">
        <v>131</v>
      </c>
      <c r="AU155" s="210" t="s">
        <v>88</v>
      </c>
      <c r="AY155" s="16" t="s">
        <v>129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6" t="s">
        <v>86</v>
      </c>
      <c r="BK155" s="211">
        <f>ROUND(I155*H155,2)</f>
        <v>0</v>
      </c>
      <c r="BL155" s="16" t="s">
        <v>136</v>
      </c>
      <c r="BM155" s="210" t="s">
        <v>250</v>
      </c>
    </row>
    <row r="156" s="2" customFormat="1">
      <c r="A156" s="38"/>
      <c r="B156" s="39"/>
      <c r="C156" s="40"/>
      <c r="D156" s="212" t="s">
        <v>138</v>
      </c>
      <c r="E156" s="40"/>
      <c r="F156" s="213" t="s">
        <v>251</v>
      </c>
      <c r="G156" s="40"/>
      <c r="H156" s="40"/>
      <c r="I156" s="214"/>
      <c r="J156" s="40"/>
      <c r="K156" s="40"/>
      <c r="L156" s="44"/>
      <c r="M156" s="215"/>
      <c r="N156" s="216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6" t="s">
        <v>138</v>
      </c>
      <c r="AU156" s="16" t="s">
        <v>88</v>
      </c>
    </row>
    <row r="157" s="13" customFormat="1">
      <c r="A157" s="13"/>
      <c r="B157" s="217"/>
      <c r="C157" s="218"/>
      <c r="D157" s="219" t="s">
        <v>140</v>
      </c>
      <c r="E157" s="220" t="s">
        <v>79</v>
      </c>
      <c r="F157" s="221" t="s">
        <v>252</v>
      </c>
      <c r="G157" s="218"/>
      <c r="H157" s="222">
        <v>22.199999999999999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140</v>
      </c>
      <c r="AU157" s="228" t="s">
        <v>88</v>
      </c>
      <c r="AV157" s="13" t="s">
        <v>88</v>
      </c>
      <c r="AW157" s="13" t="s">
        <v>39</v>
      </c>
      <c r="AX157" s="13" t="s">
        <v>81</v>
      </c>
      <c r="AY157" s="228" t="s">
        <v>129</v>
      </c>
    </row>
    <row r="158" s="2" customFormat="1" ht="33" customHeight="1">
      <c r="A158" s="38"/>
      <c r="B158" s="39"/>
      <c r="C158" s="199" t="s">
        <v>253</v>
      </c>
      <c r="D158" s="199" t="s">
        <v>131</v>
      </c>
      <c r="E158" s="200" t="s">
        <v>254</v>
      </c>
      <c r="F158" s="201" t="s">
        <v>255</v>
      </c>
      <c r="G158" s="202" t="s">
        <v>144</v>
      </c>
      <c r="H158" s="203">
        <v>3.6080000000000001</v>
      </c>
      <c r="I158" s="204"/>
      <c r="J158" s="205">
        <f>ROUND(I158*H158,2)</f>
        <v>0</v>
      </c>
      <c r="K158" s="201" t="s">
        <v>135</v>
      </c>
      <c r="L158" s="44"/>
      <c r="M158" s="206" t="s">
        <v>79</v>
      </c>
      <c r="N158" s="207" t="s">
        <v>51</v>
      </c>
      <c r="O158" s="84"/>
      <c r="P158" s="208">
        <f>O158*H158</f>
        <v>0</v>
      </c>
      <c r="Q158" s="208">
        <v>1.6627000000000001</v>
      </c>
      <c r="R158" s="208">
        <f>Q158*H158</f>
        <v>5.9990216000000007</v>
      </c>
      <c r="S158" s="208">
        <v>0</v>
      </c>
      <c r="T158" s="20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0" t="s">
        <v>136</v>
      </c>
      <c r="AT158" s="210" t="s">
        <v>131</v>
      </c>
      <c r="AU158" s="210" t="s">
        <v>88</v>
      </c>
      <c r="AY158" s="16" t="s">
        <v>129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6" t="s">
        <v>86</v>
      </c>
      <c r="BK158" s="211">
        <f>ROUND(I158*H158,2)</f>
        <v>0</v>
      </c>
      <c r="BL158" s="16" t="s">
        <v>136</v>
      </c>
      <c r="BM158" s="210" t="s">
        <v>256</v>
      </c>
    </row>
    <row r="159" s="2" customFormat="1">
      <c r="A159" s="38"/>
      <c r="B159" s="39"/>
      <c r="C159" s="40"/>
      <c r="D159" s="212" t="s">
        <v>138</v>
      </c>
      <c r="E159" s="40"/>
      <c r="F159" s="213" t="s">
        <v>257</v>
      </c>
      <c r="G159" s="40"/>
      <c r="H159" s="40"/>
      <c r="I159" s="214"/>
      <c r="J159" s="40"/>
      <c r="K159" s="40"/>
      <c r="L159" s="44"/>
      <c r="M159" s="215"/>
      <c r="N159" s="216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138</v>
      </c>
      <c r="AU159" s="16" t="s">
        <v>88</v>
      </c>
    </row>
    <row r="160" s="13" customFormat="1">
      <c r="A160" s="13"/>
      <c r="B160" s="217"/>
      <c r="C160" s="218"/>
      <c r="D160" s="219" t="s">
        <v>140</v>
      </c>
      <c r="E160" s="220" t="s">
        <v>79</v>
      </c>
      <c r="F160" s="221" t="s">
        <v>258</v>
      </c>
      <c r="G160" s="218"/>
      <c r="H160" s="222">
        <v>3.6080000000000001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140</v>
      </c>
      <c r="AU160" s="228" t="s">
        <v>88</v>
      </c>
      <c r="AV160" s="13" t="s">
        <v>88</v>
      </c>
      <c r="AW160" s="13" t="s">
        <v>39</v>
      </c>
      <c r="AX160" s="13" t="s">
        <v>81</v>
      </c>
      <c r="AY160" s="228" t="s">
        <v>129</v>
      </c>
    </row>
    <row r="161" s="2" customFormat="1" ht="33" customHeight="1">
      <c r="A161" s="38"/>
      <c r="B161" s="39"/>
      <c r="C161" s="199" t="s">
        <v>259</v>
      </c>
      <c r="D161" s="199" t="s">
        <v>131</v>
      </c>
      <c r="E161" s="200" t="s">
        <v>260</v>
      </c>
      <c r="F161" s="201" t="s">
        <v>261</v>
      </c>
      <c r="G161" s="202" t="s">
        <v>243</v>
      </c>
      <c r="H161" s="203">
        <v>2</v>
      </c>
      <c r="I161" s="204"/>
      <c r="J161" s="205">
        <f>ROUND(I161*H161,2)</f>
        <v>0</v>
      </c>
      <c r="K161" s="201" t="s">
        <v>135</v>
      </c>
      <c r="L161" s="44"/>
      <c r="M161" s="206" t="s">
        <v>79</v>
      </c>
      <c r="N161" s="207" t="s">
        <v>51</v>
      </c>
      <c r="O161" s="84"/>
      <c r="P161" s="208">
        <f>O161*H161</f>
        <v>0</v>
      </c>
      <c r="Q161" s="208">
        <v>0.24127000000000001</v>
      </c>
      <c r="R161" s="208">
        <f>Q161*H161</f>
        <v>0.48254000000000002</v>
      </c>
      <c r="S161" s="208">
        <v>0</v>
      </c>
      <c r="T161" s="20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0" t="s">
        <v>136</v>
      </c>
      <c r="AT161" s="210" t="s">
        <v>131</v>
      </c>
      <c r="AU161" s="210" t="s">
        <v>88</v>
      </c>
      <c r="AY161" s="16" t="s">
        <v>129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6" t="s">
        <v>86</v>
      </c>
      <c r="BK161" s="211">
        <f>ROUND(I161*H161,2)</f>
        <v>0</v>
      </c>
      <c r="BL161" s="16" t="s">
        <v>136</v>
      </c>
      <c r="BM161" s="210" t="s">
        <v>262</v>
      </c>
    </row>
    <row r="162" s="2" customFormat="1">
      <c r="A162" s="38"/>
      <c r="B162" s="39"/>
      <c r="C162" s="40"/>
      <c r="D162" s="212" t="s">
        <v>138</v>
      </c>
      <c r="E162" s="40"/>
      <c r="F162" s="213" t="s">
        <v>263</v>
      </c>
      <c r="G162" s="40"/>
      <c r="H162" s="40"/>
      <c r="I162" s="214"/>
      <c r="J162" s="40"/>
      <c r="K162" s="40"/>
      <c r="L162" s="44"/>
      <c r="M162" s="215"/>
      <c r="N162" s="216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6" t="s">
        <v>138</v>
      </c>
      <c r="AU162" s="16" t="s">
        <v>88</v>
      </c>
    </row>
    <row r="163" s="13" customFormat="1">
      <c r="A163" s="13"/>
      <c r="B163" s="217"/>
      <c r="C163" s="218"/>
      <c r="D163" s="219" t="s">
        <v>140</v>
      </c>
      <c r="E163" s="220" t="s">
        <v>79</v>
      </c>
      <c r="F163" s="221" t="s">
        <v>264</v>
      </c>
      <c r="G163" s="218"/>
      <c r="H163" s="222">
        <v>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140</v>
      </c>
      <c r="AU163" s="228" t="s">
        <v>88</v>
      </c>
      <c r="AV163" s="13" t="s">
        <v>88</v>
      </c>
      <c r="AW163" s="13" t="s">
        <v>39</v>
      </c>
      <c r="AX163" s="13" t="s">
        <v>81</v>
      </c>
      <c r="AY163" s="228" t="s">
        <v>129</v>
      </c>
    </row>
    <row r="164" s="2" customFormat="1" ht="24.15" customHeight="1">
      <c r="A164" s="38"/>
      <c r="B164" s="39"/>
      <c r="C164" s="230" t="s">
        <v>7</v>
      </c>
      <c r="D164" s="230" t="s">
        <v>265</v>
      </c>
      <c r="E164" s="231" t="s">
        <v>266</v>
      </c>
      <c r="F164" s="232" t="s">
        <v>267</v>
      </c>
      <c r="G164" s="233" t="s">
        <v>268</v>
      </c>
      <c r="H164" s="234">
        <v>18</v>
      </c>
      <c r="I164" s="235"/>
      <c r="J164" s="236">
        <f>ROUND(I164*H164,2)</f>
        <v>0</v>
      </c>
      <c r="K164" s="232" t="s">
        <v>135</v>
      </c>
      <c r="L164" s="237"/>
      <c r="M164" s="238" t="s">
        <v>79</v>
      </c>
      <c r="N164" s="239" t="s">
        <v>51</v>
      </c>
      <c r="O164" s="84"/>
      <c r="P164" s="208">
        <f>O164*H164</f>
        <v>0</v>
      </c>
      <c r="Q164" s="208">
        <v>0.012</v>
      </c>
      <c r="R164" s="208">
        <f>Q164*H164</f>
        <v>0.216</v>
      </c>
      <c r="S164" s="208">
        <v>0</v>
      </c>
      <c r="T164" s="20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0" t="s">
        <v>178</v>
      </c>
      <c r="AT164" s="210" t="s">
        <v>265</v>
      </c>
      <c r="AU164" s="210" t="s">
        <v>88</v>
      </c>
      <c r="AY164" s="16" t="s">
        <v>129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6" t="s">
        <v>86</v>
      </c>
      <c r="BK164" s="211">
        <f>ROUND(I164*H164,2)</f>
        <v>0</v>
      </c>
      <c r="BL164" s="16" t="s">
        <v>136</v>
      </c>
      <c r="BM164" s="210" t="s">
        <v>269</v>
      </c>
    </row>
    <row r="165" s="13" customFormat="1">
      <c r="A165" s="13"/>
      <c r="B165" s="217"/>
      <c r="C165" s="218"/>
      <c r="D165" s="219" t="s">
        <v>140</v>
      </c>
      <c r="E165" s="220" t="s">
        <v>79</v>
      </c>
      <c r="F165" s="221" t="s">
        <v>270</v>
      </c>
      <c r="G165" s="218"/>
      <c r="H165" s="222">
        <v>18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140</v>
      </c>
      <c r="AU165" s="228" t="s">
        <v>88</v>
      </c>
      <c r="AV165" s="13" t="s">
        <v>88</v>
      </c>
      <c r="AW165" s="13" t="s">
        <v>39</v>
      </c>
      <c r="AX165" s="13" t="s">
        <v>81</v>
      </c>
      <c r="AY165" s="228" t="s">
        <v>129</v>
      </c>
    </row>
    <row r="166" s="12" customFormat="1" ht="22.8" customHeight="1">
      <c r="A166" s="12"/>
      <c r="B166" s="183"/>
      <c r="C166" s="184"/>
      <c r="D166" s="185" t="s">
        <v>80</v>
      </c>
      <c r="E166" s="197" t="s">
        <v>160</v>
      </c>
      <c r="F166" s="197" t="s">
        <v>271</v>
      </c>
      <c r="G166" s="184"/>
      <c r="H166" s="184"/>
      <c r="I166" s="187"/>
      <c r="J166" s="198">
        <f>BK166</f>
        <v>0</v>
      </c>
      <c r="K166" s="184"/>
      <c r="L166" s="189"/>
      <c r="M166" s="190"/>
      <c r="N166" s="191"/>
      <c r="O166" s="191"/>
      <c r="P166" s="192">
        <f>SUM(P167:P174)</f>
        <v>0</v>
      </c>
      <c r="Q166" s="191"/>
      <c r="R166" s="192">
        <f>SUM(R167:R174)</f>
        <v>16.811250000000001</v>
      </c>
      <c r="S166" s="191"/>
      <c r="T166" s="193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4" t="s">
        <v>86</v>
      </c>
      <c r="AT166" s="195" t="s">
        <v>80</v>
      </c>
      <c r="AU166" s="195" t="s">
        <v>86</v>
      </c>
      <c r="AY166" s="194" t="s">
        <v>129</v>
      </c>
      <c r="BK166" s="196">
        <f>SUM(BK167:BK174)</f>
        <v>0</v>
      </c>
    </row>
    <row r="167" s="2" customFormat="1" ht="44.25" customHeight="1">
      <c r="A167" s="38"/>
      <c r="B167" s="39"/>
      <c r="C167" s="199" t="s">
        <v>272</v>
      </c>
      <c r="D167" s="199" t="s">
        <v>131</v>
      </c>
      <c r="E167" s="200" t="s">
        <v>273</v>
      </c>
      <c r="F167" s="201" t="s">
        <v>274</v>
      </c>
      <c r="G167" s="202" t="s">
        <v>134</v>
      </c>
      <c r="H167" s="203">
        <v>75</v>
      </c>
      <c r="I167" s="204"/>
      <c r="J167" s="205">
        <f>ROUND(I167*H167,2)</f>
        <v>0</v>
      </c>
      <c r="K167" s="201" t="s">
        <v>135</v>
      </c>
      <c r="L167" s="44"/>
      <c r="M167" s="206" t="s">
        <v>79</v>
      </c>
      <c r="N167" s="207" t="s">
        <v>51</v>
      </c>
      <c r="O167" s="84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0" t="s">
        <v>136</v>
      </c>
      <c r="AT167" s="210" t="s">
        <v>131</v>
      </c>
      <c r="AU167" s="210" t="s">
        <v>88</v>
      </c>
      <c r="AY167" s="16" t="s">
        <v>129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6" t="s">
        <v>86</v>
      </c>
      <c r="BK167" s="211">
        <f>ROUND(I167*H167,2)</f>
        <v>0</v>
      </c>
      <c r="BL167" s="16" t="s">
        <v>136</v>
      </c>
      <c r="BM167" s="210" t="s">
        <v>275</v>
      </c>
    </row>
    <row r="168" s="2" customFormat="1">
      <c r="A168" s="38"/>
      <c r="B168" s="39"/>
      <c r="C168" s="40"/>
      <c r="D168" s="212" t="s">
        <v>138</v>
      </c>
      <c r="E168" s="40"/>
      <c r="F168" s="213" t="s">
        <v>276</v>
      </c>
      <c r="G168" s="40"/>
      <c r="H168" s="40"/>
      <c r="I168" s="214"/>
      <c r="J168" s="40"/>
      <c r="K168" s="40"/>
      <c r="L168" s="44"/>
      <c r="M168" s="215"/>
      <c r="N168" s="216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138</v>
      </c>
      <c r="AU168" s="16" t="s">
        <v>88</v>
      </c>
    </row>
    <row r="169" s="13" customFormat="1">
      <c r="A169" s="13"/>
      <c r="B169" s="217"/>
      <c r="C169" s="218"/>
      <c r="D169" s="219" t="s">
        <v>140</v>
      </c>
      <c r="E169" s="220" t="s">
        <v>79</v>
      </c>
      <c r="F169" s="221" t="s">
        <v>277</v>
      </c>
      <c r="G169" s="218"/>
      <c r="H169" s="222">
        <v>75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140</v>
      </c>
      <c r="AU169" s="228" t="s">
        <v>88</v>
      </c>
      <c r="AV169" s="13" t="s">
        <v>88</v>
      </c>
      <c r="AW169" s="13" t="s">
        <v>39</v>
      </c>
      <c r="AX169" s="13" t="s">
        <v>81</v>
      </c>
      <c r="AY169" s="228" t="s">
        <v>129</v>
      </c>
    </row>
    <row r="170" s="2" customFormat="1" ht="78" customHeight="1">
      <c r="A170" s="38"/>
      <c r="B170" s="39"/>
      <c r="C170" s="199" t="s">
        <v>278</v>
      </c>
      <c r="D170" s="199" t="s">
        <v>131</v>
      </c>
      <c r="E170" s="200" t="s">
        <v>279</v>
      </c>
      <c r="F170" s="201" t="s">
        <v>280</v>
      </c>
      <c r="G170" s="202" t="s">
        <v>134</v>
      </c>
      <c r="H170" s="203">
        <v>75</v>
      </c>
      <c r="I170" s="204"/>
      <c r="J170" s="205">
        <f>ROUND(I170*H170,2)</f>
        <v>0</v>
      </c>
      <c r="K170" s="201" t="s">
        <v>135</v>
      </c>
      <c r="L170" s="44"/>
      <c r="M170" s="206" t="s">
        <v>79</v>
      </c>
      <c r="N170" s="207" t="s">
        <v>51</v>
      </c>
      <c r="O170" s="84"/>
      <c r="P170" s="208">
        <f>O170*H170</f>
        <v>0</v>
      </c>
      <c r="Q170" s="208">
        <v>0.089219999999999994</v>
      </c>
      <c r="R170" s="208">
        <f>Q170*H170</f>
        <v>6.6914999999999996</v>
      </c>
      <c r="S170" s="208">
        <v>0</v>
      </c>
      <c r="T170" s="20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0" t="s">
        <v>136</v>
      </c>
      <c r="AT170" s="210" t="s">
        <v>131</v>
      </c>
      <c r="AU170" s="210" t="s">
        <v>88</v>
      </c>
      <c r="AY170" s="16" t="s">
        <v>129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6" t="s">
        <v>86</v>
      </c>
      <c r="BK170" s="211">
        <f>ROUND(I170*H170,2)</f>
        <v>0</v>
      </c>
      <c r="BL170" s="16" t="s">
        <v>136</v>
      </c>
      <c r="BM170" s="210" t="s">
        <v>281</v>
      </c>
    </row>
    <row r="171" s="2" customFormat="1">
      <c r="A171" s="38"/>
      <c r="B171" s="39"/>
      <c r="C171" s="40"/>
      <c r="D171" s="212" t="s">
        <v>138</v>
      </c>
      <c r="E171" s="40"/>
      <c r="F171" s="213" t="s">
        <v>282</v>
      </c>
      <c r="G171" s="40"/>
      <c r="H171" s="40"/>
      <c r="I171" s="214"/>
      <c r="J171" s="40"/>
      <c r="K171" s="40"/>
      <c r="L171" s="44"/>
      <c r="M171" s="215"/>
      <c r="N171" s="216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6" t="s">
        <v>138</v>
      </c>
      <c r="AU171" s="16" t="s">
        <v>88</v>
      </c>
    </row>
    <row r="172" s="13" customFormat="1">
      <c r="A172" s="13"/>
      <c r="B172" s="217"/>
      <c r="C172" s="218"/>
      <c r="D172" s="219" t="s">
        <v>140</v>
      </c>
      <c r="E172" s="220" t="s">
        <v>79</v>
      </c>
      <c r="F172" s="221" t="s">
        <v>277</v>
      </c>
      <c r="G172" s="218"/>
      <c r="H172" s="222">
        <v>75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140</v>
      </c>
      <c r="AU172" s="228" t="s">
        <v>88</v>
      </c>
      <c r="AV172" s="13" t="s">
        <v>88</v>
      </c>
      <c r="AW172" s="13" t="s">
        <v>39</v>
      </c>
      <c r="AX172" s="13" t="s">
        <v>81</v>
      </c>
      <c r="AY172" s="228" t="s">
        <v>129</v>
      </c>
    </row>
    <row r="173" s="2" customFormat="1" ht="21.75" customHeight="1">
      <c r="A173" s="38"/>
      <c r="B173" s="39"/>
      <c r="C173" s="230" t="s">
        <v>283</v>
      </c>
      <c r="D173" s="230" t="s">
        <v>265</v>
      </c>
      <c r="E173" s="231" t="s">
        <v>284</v>
      </c>
      <c r="F173" s="232" t="s">
        <v>285</v>
      </c>
      <c r="G173" s="233" t="s">
        <v>134</v>
      </c>
      <c r="H173" s="234">
        <v>77.25</v>
      </c>
      <c r="I173" s="235"/>
      <c r="J173" s="236">
        <f>ROUND(I173*H173,2)</f>
        <v>0</v>
      </c>
      <c r="K173" s="232" t="s">
        <v>135</v>
      </c>
      <c r="L173" s="237"/>
      <c r="M173" s="238" t="s">
        <v>79</v>
      </c>
      <c r="N173" s="239" t="s">
        <v>51</v>
      </c>
      <c r="O173" s="84"/>
      <c r="P173" s="208">
        <f>O173*H173</f>
        <v>0</v>
      </c>
      <c r="Q173" s="208">
        <v>0.13100000000000001</v>
      </c>
      <c r="R173" s="208">
        <f>Q173*H173</f>
        <v>10.11975</v>
      </c>
      <c r="S173" s="208">
        <v>0</v>
      </c>
      <c r="T173" s="20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0" t="s">
        <v>178</v>
      </c>
      <c r="AT173" s="210" t="s">
        <v>265</v>
      </c>
      <c r="AU173" s="210" t="s">
        <v>88</v>
      </c>
      <c r="AY173" s="16" t="s">
        <v>129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6" t="s">
        <v>86</v>
      </c>
      <c r="BK173" s="211">
        <f>ROUND(I173*H173,2)</f>
        <v>0</v>
      </c>
      <c r="BL173" s="16" t="s">
        <v>136</v>
      </c>
      <c r="BM173" s="210" t="s">
        <v>286</v>
      </c>
    </row>
    <row r="174" s="13" customFormat="1">
      <c r="A174" s="13"/>
      <c r="B174" s="217"/>
      <c r="C174" s="218"/>
      <c r="D174" s="219" t="s">
        <v>140</v>
      </c>
      <c r="E174" s="218"/>
      <c r="F174" s="221" t="s">
        <v>287</v>
      </c>
      <c r="G174" s="218"/>
      <c r="H174" s="222">
        <v>77.25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140</v>
      </c>
      <c r="AU174" s="228" t="s">
        <v>88</v>
      </c>
      <c r="AV174" s="13" t="s">
        <v>88</v>
      </c>
      <c r="AW174" s="13" t="s">
        <v>4</v>
      </c>
      <c r="AX174" s="13" t="s">
        <v>86</v>
      </c>
      <c r="AY174" s="228" t="s">
        <v>129</v>
      </c>
    </row>
    <row r="175" s="12" customFormat="1" ht="22.8" customHeight="1">
      <c r="A175" s="12"/>
      <c r="B175" s="183"/>
      <c r="C175" s="184"/>
      <c r="D175" s="185" t="s">
        <v>80</v>
      </c>
      <c r="E175" s="197" t="s">
        <v>166</v>
      </c>
      <c r="F175" s="197" t="s">
        <v>288</v>
      </c>
      <c r="G175" s="184"/>
      <c r="H175" s="184"/>
      <c r="I175" s="187"/>
      <c r="J175" s="198">
        <f>BK175</f>
        <v>0</v>
      </c>
      <c r="K175" s="184"/>
      <c r="L175" s="189"/>
      <c r="M175" s="190"/>
      <c r="N175" s="191"/>
      <c r="O175" s="191"/>
      <c r="P175" s="192">
        <f>SUM(P176:P196)</f>
        <v>0</v>
      </c>
      <c r="Q175" s="191"/>
      <c r="R175" s="192">
        <f>SUM(R176:R196)</f>
        <v>4.5127217099999992</v>
      </c>
      <c r="S175" s="191"/>
      <c r="T175" s="193">
        <f>SUM(T176:T196)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4" t="s">
        <v>86</v>
      </c>
      <c r="AT175" s="195" t="s">
        <v>80</v>
      </c>
      <c r="AU175" s="195" t="s">
        <v>86</v>
      </c>
      <c r="AY175" s="194" t="s">
        <v>129</v>
      </c>
      <c r="BK175" s="196">
        <f>SUM(BK176:BK196)</f>
        <v>0</v>
      </c>
    </row>
    <row r="176" s="2" customFormat="1" ht="33" customHeight="1">
      <c r="A176" s="38"/>
      <c r="B176" s="39"/>
      <c r="C176" s="199" t="s">
        <v>289</v>
      </c>
      <c r="D176" s="199" t="s">
        <v>131</v>
      </c>
      <c r="E176" s="200" t="s">
        <v>290</v>
      </c>
      <c r="F176" s="201" t="s">
        <v>291</v>
      </c>
      <c r="G176" s="202" t="s">
        <v>134</v>
      </c>
      <c r="H176" s="203">
        <v>96.522999999999996</v>
      </c>
      <c r="I176" s="204"/>
      <c r="J176" s="205">
        <f>ROUND(I176*H176,2)</f>
        <v>0</v>
      </c>
      <c r="K176" s="201" t="s">
        <v>135</v>
      </c>
      <c r="L176" s="44"/>
      <c r="M176" s="206" t="s">
        <v>79</v>
      </c>
      <c r="N176" s="207" t="s">
        <v>51</v>
      </c>
      <c r="O176" s="84"/>
      <c r="P176" s="208">
        <f>O176*H176</f>
        <v>0</v>
      </c>
      <c r="Q176" s="208">
        <v>0.0073499999999999998</v>
      </c>
      <c r="R176" s="208">
        <f>Q176*H176</f>
        <v>0.70944404999999999</v>
      </c>
      <c r="S176" s="208">
        <v>0</v>
      </c>
      <c r="T176" s="20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0" t="s">
        <v>136</v>
      </c>
      <c r="AT176" s="210" t="s">
        <v>131</v>
      </c>
      <c r="AU176" s="210" t="s">
        <v>88</v>
      </c>
      <c r="AY176" s="16" t="s">
        <v>129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6" t="s">
        <v>86</v>
      </c>
      <c r="BK176" s="211">
        <f>ROUND(I176*H176,2)</f>
        <v>0</v>
      </c>
      <c r="BL176" s="16" t="s">
        <v>136</v>
      </c>
      <c r="BM176" s="210" t="s">
        <v>292</v>
      </c>
    </row>
    <row r="177" s="2" customFormat="1">
      <c r="A177" s="38"/>
      <c r="B177" s="39"/>
      <c r="C177" s="40"/>
      <c r="D177" s="212" t="s">
        <v>138</v>
      </c>
      <c r="E177" s="40"/>
      <c r="F177" s="213" t="s">
        <v>293</v>
      </c>
      <c r="G177" s="40"/>
      <c r="H177" s="40"/>
      <c r="I177" s="214"/>
      <c r="J177" s="40"/>
      <c r="K177" s="40"/>
      <c r="L177" s="44"/>
      <c r="M177" s="215"/>
      <c r="N177" s="216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6" t="s">
        <v>138</v>
      </c>
      <c r="AU177" s="16" t="s">
        <v>88</v>
      </c>
    </row>
    <row r="178" s="13" customFormat="1">
      <c r="A178" s="13"/>
      <c r="B178" s="217"/>
      <c r="C178" s="218"/>
      <c r="D178" s="219" t="s">
        <v>140</v>
      </c>
      <c r="E178" s="220" t="s">
        <v>79</v>
      </c>
      <c r="F178" s="221" t="s">
        <v>294</v>
      </c>
      <c r="G178" s="218"/>
      <c r="H178" s="222">
        <v>84.343000000000004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140</v>
      </c>
      <c r="AU178" s="228" t="s">
        <v>88</v>
      </c>
      <c r="AV178" s="13" t="s">
        <v>88</v>
      </c>
      <c r="AW178" s="13" t="s">
        <v>39</v>
      </c>
      <c r="AX178" s="13" t="s">
        <v>81</v>
      </c>
      <c r="AY178" s="228" t="s">
        <v>129</v>
      </c>
    </row>
    <row r="179" s="13" customFormat="1">
      <c r="A179" s="13"/>
      <c r="B179" s="217"/>
      <c r="C179" s="218"/>
      <c r="D179" s="219" t="s">
        <v>140</v>
      </c>
      <c r="E179" s="220" t="s">
        <v>79</v>
      </c>
      <c r="F179" s="221" t="s">
        <v>295</v>
      </c>
      <c r="G179" s="218"/>
      <c r="H179" s="222">
        <v>12.18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140</v>
      </c>
      <c r="AU179" s="228" t="s">
        <v>88</v>
      </c>
      <c r="AV179" s="13" t="s">
        <v>88</v>
      </c>
      <c r="AW179" s="13" t="s">
        <v>39</v>
      </c>
      <c r="AX179" s="13" t="s">
        <v>81</v>
      </c>
      <c r="AY179" s="228" t="s">
        <v>129</v>
      </c>
    </row>
    <row r="180" s="2" customFormat="1" ht="24.15" customHeight="1">
      <c r="A180" s="38"/>
      <c r="B180" s="39"/>
      <c r="C180" s="199" t="s">
        <v>296</v>
      </c>
      <c r="D180" s="199" t="s">
        <v>131</v>
      </c>
      <c r="E180" s="200" t="s">
        <v>297</v>
      </c>
      <c r="F180" s="201" t="s">
        <v>298</v>
      </c>
      <c r="G180" s="202" t="s">
        <v>134</v>
      </c>
      <c r="H180" s="203">
        <v>96.522999999999996</v>
      </c>
      <c r="I180" s="204"/>
      <c r="J180" s="205">
        <f>ROUND(I180*H180,2)</f>
        <v>0</v>
      </c>
      <c r="K180" s="201" t="s">
        <v>135</v>
      </c>
      <c r="L180" s="44"/>
      <c r="M180" s="206" t="s">
        <v>79</v>
      </c>
      <c r="N180" s="207" t="s">
        <v>51</v>
      </c>
      <c r="O180" s="84"/>
      <c r="P180" s="208">
        <f>O180*H180</f>
        <v>0</v>
      </c>
      <c r="Q180" s="208">
        <v>0.00025999999999999998</v>
      </c>
      <c r="R180" s="208">
        <f>Q180*H180</f>
        <v>0.025095979999999997</v>
      </c>
      <c r="S180" s="208">
        <v>0</v>
      </c>
      <c r="T180" s="20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0" t="s">
        <v>136</v>
      </c>
      <c r="AT180" s="210" t="s">
        <v>131</v>
      </c>
      <c r="AU180" s="210" t="s">
        <v>88</v>
      </c>
      <c r="AY180" s="16" t="s">
        <v>129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6" t="s">
        <v>86</v>
      </c>
      <c r="BK180" s="211">
        <f>ROUND(I180*H180,2)</f>
        <v>0</v>
      </c>
      <c r="BL180" s="16" t="s">
        <v>136</v>
      </c>
      <c r="BM180" s="210" t="s">
        <v>299</v>
      </c>
    </row>
    <row r="181" s="2" customFormat="1">
      <c r="A181" s="38"/>
      <c r="B181" s="39"/>
      <c r="C181" s="40"/>
      <c r="D181" s="212" t="s">
        <v>138</v>
      </c>
      <c r="E181" s="40"/>
      <c r="F181" s="213" t="s">
        <v>300</v>
      </c>
      <c r="G181" s="40"/>
      <c r="H181" s="40"/>
      <c r="I181" s="214"/>
      <c r="J181" s="40"/>
      <c r="K181" s="40"/>
      <c r="L181" s="44"/>
      <c r="M181" s="215"/>
      <c r="N181" s="216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6" t="s">
        <v>138</v>
      </c>
      <c r="AU181" s="16" t="s">
        <v>88</v>
      </c>
    </row>
    <row r="182" s="13" customFormat="1">
      <c r="A182" s="13"/>
      <c r="B182" s="217"/>
      <c r="C182" s="218"/>
      <c r="D182" s="219" t="s">
        <v>140</v>
      </c>
      <c r="E182" s="220" t="s">
        <v>79</v>
      </c>
      <c r="F182" s="221" t="s">
        <v>294</v>
      </c>
      <c r="G182" s="218"/>
      <c r="H182" s="222">
        <v>84.343000000000004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140</v>
      </c>
      <c r="AU182" s="228" t="s">
        <v>88</v>
      </c>
      <c r="AV182" s="13" t="s">
        <v>88</v>
      </c>
      <c r="AW182" s="13" t="s">
        <v>39</v>
      </c>
      <c r="AX182" s="13" t="s">
        <v>81</v>
      </c>
      <c r="AY182" s="228" t="s">
        <v>129</v>
      </c>
    </row>
    <row r="183" s="13" customFormat="1">
      <c r="A183" s="13"/>
      <c r="B183" s="217"/>
      <c r="C183" s="218"/>
      <c r="D183" s="219" t="s">
        <v>140</v>
      </c>
      <c r="E183" s="220" t="s">
        <v>79</v>
      </c>
      <c r="F183" s="221" t="s">
        <v>295</v>
      </c>
      <c r="G183" s="218"/>
      <c r="H183" s="222">
        <v>12.18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8" t="s">
        <v>140</v>
      </c>
      <c r="AU183" s="228" t="s">
        <v>88</v>
      </c>
      <c r="AV183" s="13" t="s">
        <v>88</v>
      </c>
      <c r="AW183" s="13" t="s">
        <v>39</v>
      </c>
      <c r="AX183" s="13" t="s">
        <v>81</v>
      </c>
      <c r="AY183" s="228" t="s">
        <v>129</v>
      </c>
    </row>
    <row r="184" s="2" customFormat="1" ht="37.8" customHeight="1">
      <c r="A184" s="38"/>
      <c r="B184" s="39"/>
      <c r="C184" s="199" t="s">
        <v>301</v>
      </c>
      <c r="D184" s="199" t="s">
        <v>131</v>
      </c>
      <c r="E184" s="200" t="s">
        <v>302</v>
      </c>
      <c r="F184" s="201" t="s">
        <v>303</v>
      </c>
      <c r="G184" s="202" t="s">
        <v>134</v>
      </c>
      <c r="H184" s="203">
        <v>15.246</v>
      </c>
      <c r="I184" s="204"/>
      <c r="J184" s="205">
        <f>ROUND(I184*H184,2)</f>
        <v>0</v>
      </c>
      <c r="K184" s="201" t="s">
        <v>135</v>
      </c>
      <c r="L184" s="44"/>
      <c r="M184" s="206" t="s">
        <v>79</v>
      </c>
      <c r="N184" s="207" t="s">
        <v>51</v>
      </c>
      <c r="O184" s="84"/>
      <c r="P184" s="208">
        <f>O184*H184</f>
        <v>0</v>
      </c>
      <c r="Q184" s="208">
        <v>0.0043800000000000002</v>
      </c>
      <c r="R184" s="208">
        <f>Q184*H184</f>
        <v>0.06677748</v>
      </c>
      <c r="S184" s="208">
        <v>0</v>
      </c>
      <c r="T184" s="20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0" t="s">
        <v>136</v>
      </c>
      <c r="AT184" s="210" t="s">
        <v>131</v>
      </c>
      <c r="AU184" s="210" t="s">
        <v>88</v>
      </c>
      <c r="AY184" s="16" t="s">
        <v>129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6" t="s">
        <v>86</v>
      </c>
      <c r="BK184" s="211">
        <f>ROUND(I184*H184,2)</f>
        <v>0</v>
      </c>
      <c r="BL184" s="16" t="s">
        <v>136</v>
      </c>
      <c r="BM184" s="210" t="s">
        <v>304</v>
      </c>
    </row>
    <row r="185" s="2" customFormat="1">
      <c r="A185" s="38"/>
      <c r="B185" s="39"/>
      <c r="C185" s="40"/>
      <c r="D185" s="212" t="s">
        <v>138</v>
      </c>
      <c r="E185" s="40"/>
      <c r="F185" s="213" t="s">
        <v>305</v>
      </c>
      <c r="G185" s="40"/>
      <c r="H185" s="40"/>
      <c r="I185" s="214"/>
      <c r="J185" s="40"/>
      <c r="K185" s="40"/>
      <c r="L185" s="44"/>
      <c r="M185" s="215"/>
      <c r="N185" s="216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6" t="s">
        <v>138</v>
      </c>
      <c r="AU185" s="16" t="s">
        <v>88</v>
      </c>
    </row>
    <row r="186" s="13" customFormat="1">
      <c r="A186" s="13"/>
      <c r="B186" s="217"/>
      <c r="C186" s="218"/>
      <c r="D186" s="219" t="s">
        <v>140</v>
      </c>
      <c r="E186" s="220" t="s">
        <v>79</v>
      </c>
      <c r="F186" s="221" t="s">
        <v>306</v>
      </c>
      <c r="G186" s="218"/>
      <c r="H186" s="222">
        <v>9.7650000000000006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140</v>
      </c>
      <c r="AU186" s="228" t="s">
        <v>88</v>
      </c>
      <c r="AV186" s="13" t="s">
        <v>88</v>
      </c>
      <c r="AW186" s="13" t="s">
        <v>39</v>
      </c>
      <c r="AX186" s="13" t="s">
        <v>81</v>
      </c>
      <c r="AY186" s="228" t="s">
        <v>129</v>
      </c>
    </row>
    <row r="187" s="13" customFormat="1">
      <c r="A187" s="13"/>
      <c r="B187" s="217"/>
      <c r="C187" s="218"/>
      <c r="D187" s="219" t="s">
        <v>140</v>
      </c>
      <c r="E187" s="220" t="s">
        <v>79</v>
      </c>
      <c r="F187" s="221" t="s">
        <v>307</v>
      </c>
      <c r="G187" s="218"/>
      <c r="H187" s="222">
        <v>5.4809999999999999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140</v>
      </c>
      <c r="AU187" s="228" t="s">
        <v>88</v>
      </c>
      <c r="AV187" s="13" t="s">
        <v>88</v>
      </c>
      <c r="AW187" s="13" t="s">
        <v>39</v>
      </c>
      <c r="AX187" s="13" t="s">
        <v>81</v>
      </c>
      <c r="AY187" s="228" t="s">
        <v>129</v>
      </c>
    </row>
    <row r="188" s="2" customFormat="1" ht="33" customHeight="1">
      <c r="A188" s="38"/>
      <c r="B188" s="39"/>
      <c r="C188" s="199" t="s">
        <v>308</v>
      </c>
      <c r="D188" s="199" t="s">
        <v>131</v>
      </c>
      <c r="E188" s="200" t="s">
        <v>309</v>
      </c>
      <c r="F188" s="201" t="s">
        <v>310</v>
      </c>
      <c r="G188" s="202" t="s">
        <v>134</v>
      </c>
      <c r="H188" s="203">
        <v>96.522999999999996</v>
      </c>
      <c r="I188" s="204"/>
      <c r="J188" s="205">
        <f>ROUND(I188*H188,2)</f>
        <v>0</v>
      </c>
      <c r="K188" s="201" t="s">
        <v>135</v>
      </c>
      <c r="L188" s="44"/>
      <c r="M188" s="206" t="s">
        <v>79</v>
      </c>
      <c r="N188" s="207" t="s">
        <v>51</v>
      </c>
      <c r="O188" s="84"/>
      <c r="P188" s="208">
        <f>O188*H188</f>
        <v>0</v>
      </c>
      <c r="Q188" s="208">
        <v>0.023099999999999999</v>
      </c>
      <c r="R188" s="208">
        <f>Q188*H188</f>
        <v>2.2296812999999998</v>
      </c>
      <c r="S188" s="208">
        <v>0</v>
      </c>
      <c r="T188" s="20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0" t="s">
        <v>136</v>
      </c>
      <c r="AT188" s="210" t="s">
        <v>131</v>
      </c>
      <c r="AU188" s="210" t="s">
        <v>88</v>
      </c>
      <c r="AY188" s="16" t="s">
        <v>129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6" t="s">
        <v>86</v>
      </c>
      <c r="BK188" s="211">
        <f>ROUND(I188*H188,2)</f>
        <v>0</v>
      </c>
      <c r="BL188" s="16" t="s">
        <v>136</v>
      </c>
      <c r="BM188" s="210" t="s">
        <v>311</v>
      </c>
    </row>
    <row r="189" s="2" customFormat="1">
      <c r="A189" s="38"/>
      <c r="B189" s="39"/>
      <c r="C189" s="40"/>
      <c r="D189" s="212" t="s">
        <v>138</v>
      </c>
      <c r="E189" s="40"/>
      <c r="F189" s="213" t="s">
        <v>312</v>
      </c>
      <c r="G189" s="40"/>
      <c r="H189" s="40"/>
      <c r="I189" s="214"/>
      <c r="J189" s="40"/>
      <c r="K189" s="40"/>
      <c r="L189" s="44"/>
      <c r="M189" s="215"/>
      <c r="N189" s="216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6" t="s">
        <v>138</v>
      </c>
      <c r="AU189" s="16" t="s">
        <v>88</v>
      </c>
    </row>
    <row r="190" s="13" customFormat="1">
      <c r="A190" s="13"/>
      <c r="B190" s="217"/>
      <c r="C190" s="218"/>
      <c r="D190" s="219" t="s">
        <v>140</v>
      </c>
      <c r="E190" s="220" t="s">
        <v>79</v>
      </c>
      <c r="F190" s="221" t="s">
        <v>294</v>
      </c>
      <c r="G190" s="218"/>
      <c r="H190" s="222">
        <v>84.343000000000004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140</v>
      </c>
      <c r="AU190" s="228" t="s">
        <v>88</v>
      </c>
      <c r="AV190" s="13" t="s">
        <v>88</v>
      </c>
      <c r="AW190" s="13" t="s">
        <v>39</v>
      </c>
      <c r="AX190" s="13" t="s">
        <v>81</v>
      </c>
      <c r="AY190" s="228" t="s">
        <v>129</v>
      </c>
    </row>
    <row r="191" s="13" customFormat="1">
      <c r="A191" s="13"/>
      <c r="B191" s="217"/>
      <c r="C191" s="218"/>
      <c r="D191" s="219" t="s">
        <v>140</v>
      </c>
      <c r="E191" s="220" t="s">
        <v>79</v>
      </c>
      <c r="F191" s="221" t="s">
        <v>295</v>
      </c>
      <c r="G191" s="218"/>
      <c r="H191" s="222">
        <v>12.18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140</v>
      </c>
      <c r="AU191" s="228" t="s">
        <v>88</v>
      </c>
      <c r="AV191" s="13" t="s">
        <v>88</v>
      </c>
      <c r="AW191" s="13" t="s">
        <v>39</v>
      </c>
      <c r="AX191" s="13" t="s">
        <v>81</v>
      </c>
      <c r="AY191" s="228" t="s">
        <v>129</v>
      </c>
    </row>
    <row r="192" s="2" customFormat="1" ht="44.25" customHeight="1">
      <c r="A192" s="38"/>
      <c r="B192" s="39"/>
      <c r="C192" s="199" t="s">
        <v>313</v>
      </c>
      <c r="D192" s="199" t="s">
        <v>131</v>
      </c>
      <c r="E192" s="200" t="s">
        <v>314</v>
      </c>
      <c r="F192" s="201" t="s">
        <v>315</v>
      </c>
      <c r="G192" s="202" t="s">
        <v>134</v>
      </c>
      <c r="H192" s="203">
        <v>96.522999999999996</v>
      </c>
      <c r="I192" s="204"/>
      <c r="J192" s="205">
        <f>ROUND(I192*H192,2)</f>
        <v>0</v>
      </c>
      <c r="K192" s="201" t="s">
        <v>135</v>
      </c>
      <c r="L192" s="44"/>
      <c r="M192" s="206" t="s">
        <v>79</v>
      </c>
      <c r="N192" s="207" t="s">
        <v>51</v>
      </c>
      <c r="O192" s="84"/>
      <c r="P192" s="208">
        <f>O192*H192</f>
        <v>0</v>
      </c>
      <c r="Q192" s="208">
        <v>0.0079000000000000008</v>
      </c>
      <c r="R192" s="208">
        <f>Q192*H192</f>
        <v>0.76253170000000003</v>
      </c>
      <c r="S192" s="208">
        <v>0</v>
      </c>
      <c r="T192" s="20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0" t="s">
        <v>136</v>
      </c>
      <c r="AT192" s="210" t="s">
        <v>131</v>
      </c>
      <c r="AU192" s="210" t="s">
        <v>88</v>
      </c>
      <c r="AY192" s="16" t="s">
        <v>129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6" t="s">
        <v>86</v>
      </c>
      <c r="BK192" s="211">
        <f>ROUND(I192*H192,2)</f>
        <v>0</v>
      </c>
      <c r="BL192" s="16" t="s">
        <v>136</v>
      </c>
      <c r="BM192" s="210" t="s">
        <v>316</v>
      </c>
    </row>
    <row r="193" s="2" customFormat="1">
      <c r="A193" s="38"/>
      <c r="B193" s="39"/>
      <c r="C193" s="40"/>
      <c r="D193" s="212" t="s">
        <v>138</v>
      </c>
      <c r="E193" s="40"/>
      <c r="F193" s="213" t="s">
        <v>317</v>
      </c>
      <c r="G193" s="40"/>
      <c r="H193" s="40"/>
      <c r="I193" s="214"/>
      <c r="J193" s="40"/>
      <c r="K193" s="40"/>
      <c r="L193" s="44"/>
      <c r="M193" s="215"/>
      <c r="N193" s="216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6" t="s">
        <v>138</v>
      </c>
      <c r="AU193" s="16" t="s">
        <v>88</v>
      </c>
    </row>
    <row r="194" s="2" customFormat="1" ht="33" customHeight="1">
      <c r="A194" s="38"/>
      <c r="B194" s="39"/>
      <c r="C194" s="199" t="s">
        <v>318</v>
      </c>
      <c r="D194" s="199" t="s">
        <v>131</v>
      </c>
      <c r="E194" s="200" t="s">
        <v>319</v>
      </c>
      <c r="F194" s="201" t="s">
        <v>320</v>
      </c>
      <c r="G194" s="202" t="s">
        <v>134</v>
      </c>
      <c r="H194" s="203">
        <v>14.43</v>
      </c>
      <c r="I194" s="204"/>
      <c r="J194" s="205">
        <f>ROUND(I194*H194,2)</f>
        <v>0</v>
      </c>
      <c r="K194" s="201" t="s">
        <v>135</v>
      </c>
      <c r="L194" s="44"/>
      <c r="M194" s="206" t="s">
        <v>79</v>
      </c>
      <c r="N194" s="207" t="s">
        <v>51</v>
      </c>
      <c r="O194" s="84"/>
      <c r="P194" s="208">
        <f>O194*H194</f>
        <v>0</v>
      </c>
      <c r="Q194" s="208">
        <v>0.049840000000000002</v>
      </c>
      <c r="R194" s="208">
        <f>Q194*H194</f>
        <v>0.71919120000000003</v>
      </c>
      <c r="S194" s="208">
        <v>0</v>
      </c>
      <c r="T194" s="20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0" t="s">
        <v>136</v>
      </c>
      <c r="AT194" s="210" t="s">
        <v>131</v>
      </c>
      <c r="AU194" s="210" t="s">
        <v>88</v>
      </c>
      <c r="AY194" s="16" t="s">
        <v>129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6" t="s">
        <v>86</v>
      </c>
      <c r="BK194" s="211">
        <f>ROUND(I194*H194,2)</f>
        <v>0</v>
      </c>
      <c r="BL194" s="16" t="s">
        <v>136</v>
      </c>
      <c r="BM194" s="210" t="s">
        <v>321</v>
      </c>
    </row>
    <row r="195" s="2" customFormat="1">
      <c r="A195" s="38"/>
      <c r="B195" s="39"/>
      <c r="C195" s="40"/>
      <c r="D195" s="212" t="s">
        <v>138</v>
      </c>
      <c r="E195" s="40"/>
      <c r="F195" s="213" t="s">
        <v>322</v>
      </c>
      <c r="G195" s="40"/>
      <c r="H195" s="40"/>
      <c r="I195" s="214"/>
      <c r="J195" s="40"/>
      <c r="K195" s="40"/>
      <c r="L195" s="44"/>
      <c r="M195" s="215"/>
      <c r="N195" s="216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6" t="s">
        <v>138</v>
      </c>
      <c r="AU195" s="16" t="s">
        <v>88</v>
      </c>
    </row>
    <row r="196" s="13" customFormat="1">
      <c r="A196" s="13"/>
      <c r="B196" s="217"/>
      <c r="C196" s="218"/>
      <c r="D196" s="219" t="s">
        <v>140</v>
      </c>
      <c r="E196" s="220" t="s">
        <v>79</v>
      </c>
      <c r="F196" s="221" t="s">
        <v>323</v>
      </c>
      <c r="G196" s="218"/>
      <c r="H196" s="222">
        <v>14.43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8" t="s">
        <v>140</v>
      </c>
      <c r="AU196" s="228" t="s">
        <v>88</v>
      </c>
      <c r="AV196" s="13" t="s">
        <v>88</v>
      </c>
      <c r="AW196" s="13" t="s">
        <v>39</v>
      </c>
      <c r="AX196" s="13" t="s">
        <v>81</v>
      </c>
      <c r="AY196" s="228" t="s">
        <v>129</v>
      </c>
    </row>
    <row r="197" s="12" customFormat="1" ht="22.8" customHeight="1">
      <c r="A197" s="12"/>
      <c r="B197" s="183"/>
      <c r="C197" s="184"/>
      <c r="D197" s="185" t="s">
        <v>80</v>
      </c>
      <c r="E197" s="197" t="s">
        <v>178</v>
      </c>
      <c r="F197" s="197" t="s">
        <v>324</v>
      </c>
      <c r="G197" s="184"/>
      <c r="H197" s="184"/>
      <c r="I197" s="187"/>
      <c r="J197" s="198">
        <f>BK197</f>
        <v>0</v>
      </c>
      <c r="K197" s="184"/>
      <c r="L197" s="189"/>
      <c r="M197" s="190"/>
      <c r="N197" s="191"/>
      <c r="O197" s="191"/>
      <c r="P197" s="192">
        <f>SUM(P198:P202)</f>
        <v>0</v>
      </c>
      <c r="Q197" s="191"/>
      <c r="R197" s="192">
        <f>SUM(R198:R202)</f>
        <v>0.21782000000000001</v>
      </c>
      <c r="S197" s="191"/>
      <c r="T197" s="193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4" t="s">
        <v>86</v>
      </c>
      <c r="AT197" s="195" t="s">
        <v>80</v>
      </c>
      <c r="AU197" s="195" t="s">
        <v>86</v>
      </c>
      <c r="AY197" s="194" t="s">
        <v>129</v>
      </c>
      <c r="BK197" s="196">
        <f>SUM(BK198:BK202)</f>
        <v>0</v>
      </c>
    </row>
    <row r="198" s="2" customFormat="1" ht="24.15" customHeight="1">
      <c r="A198" s="38"/>
      <c r="B198" s="39"/>
      <c r="C198" s="199" t="s">
        <v>325</v>
      </c>
      <c r="D198" s="199" t="s">
        <v>131</v>
      </c>
      <c r="E198" s="200" t="s">
        <v>326</v>
      </c>
      <c r="F198" s="201" t="s">
        <v>327</v>
      </c>
      <c r="G198" s="202" t="s">
        <v>268</v>
      </c>
      <c r="H198" s="203">
        <v>1</v>
      </c>
      <c r="I198" s="204"/>
      <c r="J198" s="205">
        <f>ROUND(I198*H198,2)</f>
        <v>0</v>
      </c>
      <c r="K198" s="201" t="s">
        <v>135</v>
      </c>
      <c r="L198" s="44"/>
      <c r="M198" s="206" t="s">
        <v>79</v>
      </c>
      <c r="N198" s="207" t="s">
        <v>51</v>
      </c>
      <c r="O198" s="84"/>
      <c r="P198" s="208">
        <f>O198*H198</f>
        <v>0</v>
      </c>
      <c r="Q198" s="208">
        <v>0.21734000000000001</v>
      </c>
      <c r="R198" s="208">
        <f>Q198*H198</f>
        <v>0.21734000000000001</v>
      </c>
      <c r="S198" s="208">
        <v>0</v>
      </c>
      <c r="T198" s="20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0" t="s">
        <v>136</v>
      </c>
      <c r="AT198" s="210" t="s">
        <v>131</v>
      </c>
      <c r="AU198" s="210" t="s">
        <v>88</v>
      </c>
      <c r="AY198" s="16" t="s">
        <v>129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6" t="s">
        <v>86</v>
      </c>
      <c r="BK198" s="211">
        <f>ROUND(I198*H198,2)</f>
        <v>0</v>
      </c>
      <c r="BL198" s="16" t="s">
        <v>136</v>
      </c>
      <c r="BM198" s="210" t="s">
        <v>328</v>
      </c>
    </row>
    <row r="199" s="2" customFormat="1">
      <c r="A199" s="38"/>
      <c r="B199" s="39"/>
      <c r="C199" s="40"/>
      <c r="D199" s="212" t="s">
        <v>138</v>
      </c>
      <c r="E199" s="40"/>
      <c r="F199" s="213" t="s">
        <v>329</v>
      </c>
      <c r="G199" s="40"/>
      <c r="H199" s="40"/>
      <c r="I199" s="214"/>
      <c r="J199" s="40"/>
      <c r="K199" s="40"/>
      <c r="L199" s="44"/>
      <c r="M199" s="215"/>
      <c r="N199" s="216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6" t="s">
        <v>138</v>
      </c>
      <c r="AU199" s="16" t="s">
        <v>88</v>
      </c>
    </row>
    <row r="200" s="2" customFormat="1" ht="16.5" customHeight="1">
      <c r="A200" s="38"/>
      <c r="B200" s="39"/>
      <c r="C200" s="230" t="s">
        <v>330</v>
      </c>
      <c r="D200" s="230" t="s">
        <v>265</v>
      </c>
      <c r="E200" s="231" t="s">
        <v>331</v>
      </c>
      <c r="F200" s="232" t="s">
        <v>332</v>
      </c>
      <c r="G200" s="233" t="s">
        <v>268</v>
      </c>
      <c r="H200" s="234">
        <v>1</v>
      </c>
      <c r="I200" s="235"/>
      <c r="J200" s="236">
        <f>ROUND(I200*H200,2)</f>
        <v>0</v>
      </c>
      <c r="K200" s="232" t="s">
        <v>79</v>
      </c>
      <c r="L200" s="237"/>
      <c r="M200" s="238" t="s">
        <v>79</v>
      </c>
      <c r="N200" s="239" t="s">
        <v>51</v>
      </c>
      <c r="O200" s="84"/>
      <c r="P200" s="208">
        <f>O200*H200</f>
        <v>0</v>
      </c>
      <c r="Q200" s="208">
        <v>0.00048000000000000001</v>
      </c>
      <c r="R200" s="208">
        <f>Q200*H200</f>
        <v>0.00048000000000000001</v>
      </c>
      <c r="S200" s="208">
        <v>0</v>
      </c>
      <c r="T200" s="20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0" t="s">
        <v>178</v>
      </c>
      <c r="AT200" s="210" t="s">
        <v>265</v>
      </c>
      <c r="AU200" s="210" t="s">
        <v>88</v>
      </c>
      <c r="AY200" s="16" t="s">
        <v>129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6" t="s">
        <v>86</v>
      </c>
      <c r="BK200" s="211">
        <f>ROUND(I200*H200,2)</f>
        <v>0</v>
      </c>
      <c r="BL200" s="16" t="s">
        <v>136</v>
      </c>
      <c r="BM200" s="210" t="s">
        <v>333</v>
      </c>
    </row>
    <row r="201" s="2" customFormat="1">
      <c r="A201" s="38"/>
      <c r="B201" s="39"/>
      <c r="C201" s="40"/>
      <c r="D201" s="219" t="s">
        <v>183</v>
      </c>
      <c r="E201" s="40"/>
      <c r="F201" s="229" t="s">
        <v>334</v>
      </c>
      <c r="G201" s="40"/>
      <c r="H201" s="40"/>
      <c r="I201" s="214"/>
      <c r="J201" s="40"/>
      <c r="K201" s="40"/>
      <c r="L201" s="44"/>
      <c r="M201" s="215"/>
      <c r="N201" s="216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183</v>
      </c>
      <c r="AU201" s="16" t="s">
        <v>88</v>
      </c>
    </row>
    <row r="202" s="13" customFormat="1">
      <c r="A202" s="13"/>
      <c r="B202" s="217"/>
      <c r="C202" s="218"/>
      <c r="D202" s="219" t="s">
        <v>140</v>
      </c>
      <c r="E202" s="220" t="s">
        <v>79</v>
      </c>
      <c r="F202" s="221" t="s">
        <v>335</v>
      </c>
      <c r="G202" s="218"/>
      <c r="H202" s="222">
        <v>1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140</v>
      </c>
      <c r="AU202" s="228" t="s">
        <v>88</v>
      </c>
      <c r="AV202" s="13" t="s">
        <v>88</v>
      </c>
      <c r="AW202" s="13" t="s">
        <v>39</v>
      </c>
      <c r="AX202" s="13" t="s">
        <v>81</v>
      </c>
      <c r="AY202" s="228" t="s">
        <v>129</v>
      </c>
    </row>
    <row r="203" s="12" customFormat="1" ht="22.8" customHeight="1">
      <c r="A203" s="12"/>
      <c r="B203" s="183"/>
      <c r="C203" s="184"/>
      <c r="D203" s="185" t="s">
        <v>80</v>
      </c>
      <c r="E203" s="197" t="s">
        <v>186</v>
      </c>
      <c r="F203" s="197" t="s">
        <v>336</v>
      </c>
      <c r="G203" s="184"/>
      <c r="H203" s="184"/>
      <c r="I203" s="187"/>
      <c r="J203" s="198">
        <f>BK203</f>
        <v>0</v>
      </c>
      <c r="K203" s="184"/>
      <c r="L203" s="189"/>
      <c r="M203" s="190"/>
      <c r="N203" s="191"/>
      <c r="O203" s="191"/>
      <c r="P203" s="192">
        <f>SUM(P204:P225)</f>
        <v>0</v>
      </c>
      <c r="Q203" s="191"/>
      <c r="R203" s="192">
        <f>SUM(R204:R225)</f>
        <v>6.5315700000000003</v>
      </c>
      <c r="S203" s="191"/>
      <c r="T203" s="193">
        <f>SUM(T204:T225)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4" t="s">
        <v>86</v>
      </c>
      <c r="AT203" s="195" t="s">
        <v>80</v>
      </c>
      <c r="AU203" s="195" t="s">
        <v>86</v>
      </c>
      <c r="AY203" s="194" t="s">
        <v>129</v>
      </c>
      <c r="BK203" s="196">
        <f>SUM(BK204:BK225)</f>
        <v>0</v>
      </c>
    </row>
    <row r="204" s="2" customFormat="1" ht="44.25" customHeight="1">
      <c r="A204" s="38"/>
      <c r="B204" s="39"/>
      <c r="C204" s="199" t="s">
        <v>337</v>
      </c>
      <c r="D204" s="199" t="s">
        <v>131</v>
      </c>
      <c r="E204" s="200" t="s">
        <v>338</v>
      </c>
      <c r="F204" s="201" t="s">
        <v>339</v>
      </c>
      <c r="G204" s="202" t="s">
        <v>243</v>
      </c>
      <c r="H204" s="203">
        <v>40</v>
      </c>
      <c r="I204" s="204"/>
      <c r="J204" s="205">
        <f>ROUND(I204*H204,2)</f>
        <v>0</v>
      </c>
      <c r="K204" s="201" t="s">
        <v>135</v>
      </c>
      <c r="L204" s="44"/>
      <c r="M204" s="206" t="s">
        <v>79</v>
      </c>
      <c r="N204" s="207" t="s">
        <v>51</v>
      </c>
      <c r="O204" s="84"/>
      <c r="P204" s="208">
        <f>O204*H204</f>
        <v>0</v>
      </c>
      <c r="Q204" s="208">
        <v>0.10095</v>
      </c>
      <c r="R204" s="208">
        <f>Q204*H204</f>
        <v>4.0380000000000003</v>
      </c>
      <c r="S204" s="208">
        <v>0</v>
      </c>
      <c r="T204" s="20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0" t="s">
        <v>136</v>
      </c>
      <c r="AT204" s="210" t="s">
        <v>131</v>
      </c>
      <c r="AU204" s="210" t="s">
        <v>88</v>
      </c>
      <c r="AY204" s="16" t="s">
        <v>129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6" t="s">
        <v>86</v>
      </c>
      <c r="BK204" s="211">
        <f>ROUND(I204*H204,2)</f>
        <v>0</v>
      </c>
      <c r="BL204" s="16" t="s">
        <v>136</v>
      </c>
      <c r="BM204" s="210" t="s">
        <v>340</v>
      </c>
    </row>
    <row r="205" s="2" customFormat="1">
      <c r="A205" s="38"/>
      <c r="B205" s="39"/>
      <c r="C205" s="40"/>
      <c r="D205" s="212" t="s">
        <v>138</v>
      </c>
      <c r="E205" s="40"/>
      <c r="F205" s="213" t="s">
        <v>341</v>
      </c>
      <c r="G205" s="40"/>
      <c r="H205" s="40"/>
      <c r="I205" s="214"/>
      <c r="J205" s="40"/>
      <c r="K205" s="40"/>
      <c r="L205" s="44"/>
      <c r="M205" s="215"/>
      <c r="N205" s="216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6" t="s">
        <v>138</v>
      </c>
      <c r="AU205" s="16" t="s">
        <v>88</v>
      </c>
    </row>
    <row r="206" s="13" customFormat="1">
      <c r="A206" s="13"/>
      <c r="B206" s="217"/>
      <c r="C206" s="218"/>
      <c r="D206" s="219" t="s">
        <v>140</v>
      </c>
      <c r="E206" s="220" t="s">
        <v>79</v>
      </c>
      <c r="F206" s="221" t="s">
        <v>342</v>
      </c>
      <c r="G206" s="218"/>
      <c r="H206" s="222">
        <v>40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8" t="s">
        <v>140</v>
      </c>
      <c r="AU206" s="228" t="s">
        <v>88</v>
      </c>
      <c r="AV206" s="13" t="s">
        <v>88</v>
      </c>
      <c r="AW206" s="13" t="s">
        <v>39</v>
      </c>
      <c r="AX206" s="13" t="s">
        <v>81</v>
      </c>
      <c r="AY206" s="228" t="s">
        <v>129</v>
      </c>
    </row>
    <row r="207" s="2" customFormat="1" ht="16.5" customHeight="1">
      <c r="A207" s="38"/>
      <c r="B207" s="39"/>
      <c r="C207" s="230" t="s">
        <v>343</v>
      </c>
      <c r="D207" s="230" t="s">
        <v>265</v>
      </c>
      <c r="E207" s="231" t="s">
        <v>344</v>
      </c>
      <c r="F207" s="232" t="s">
        <v>345</v>
      </c>
      <c r="G207" s="233" t="s">
        <v>243</v>
      </c>
      <c r="H207" s="234">
        <v>42</v>
      </c>
      <c r="I207" s="235"/>
      <c r="J207" s="236">
        <f>ROUND(I207*H207,2)</f>
        <v>0</v>
      </c>
      <c r="K207" s="232" t="s">
        <v>135</v>
      </c>
      <c r="L207" s="237"/>
      <c r="M207" s="238" t="s">
        <v>79</v>
      </c>
      <c r="N207" s="239" t="s">
        <v>51</v>
      </c>
      <c r="O207" s="84"/>
      <c r="P207" s="208">
        <f>O207*H207</f>
        <v>0</v>
      </c>
      <c r="Q207" s="208">
        <v>0.028000000000000001</v>
      </c>
      <c r="R207" s="208">
        <f>Q207*H207</f>
        <v>1.1759999999999999</v>
      </c>
      <c r="S207" s="208">
        <v>0</v>
      </c>
      <c r="T207" s="20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0" t="s">
        <v>178</v>
      </c>
      <c r="AT207" s="210" t="s">
        <v>265</v>
      </c>
      <c r="AU207" s="210" t="s">
        <v>88</v>
      </c>
      <c r="AY207" s="16" t="s">
        <v>129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6" t="s">
        <v>86</v>
      </c>
      <c r="BK207" s="211">
        <f>ROUND(I207*H207,2)</f>
        <v>0</v>
      </c>
      <c r="BL207" s="16" t="s">
        <v>136</v>
      </c>
      <c r="BM207" s="210" t="s">
        <v>346</v>
      </c>
    </row>
    <row r="208" s="13" customFormat="1">
      <c r="A208" s="13"/>
      <c r="B208" s="217"/>
      <c r="C208" s="218"/>
      <c r="D208" s="219" t="s">
        <v>140</v>
      </c>
      <c r="E208" s="218"/>
      <c r="F208" s="221" t="s">
        <v>347</v>
      </c>
      <c r="G208" s="218"/>
      <c r="H208" s="222">
        <v>42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140</v>
      </c>
      <c r="AU208" s="228" t="s">
        <v>88</v>
      </c>
      <c r="AV208" s="13" t="s">
        <v>88</v>
      </c>
      <c r="AW208" s="13" t="s">
        <v>4</v>
      </c>
      <c r="AX208" s="13" t="s">
        <v>86</v>
      </c>
      <c r="AY208" s="228" t="s">
        <v>129</v>
      </c>
    </row>
    <row r="209" s="2" customFormat="1" ht="24.15" customHeight="1">
      <c r="A209" s="38"/>
      <c r="B209" s="39"/>
      <c r="C209" s="199" t="s">
        <v>348</v>
      </c>
      <c r="D209" s="199" t="s">
        <v>131</v>
      </c>
      <c r="E209" s="200" t="s">
        <v>349</v>
      </c>
      <c r="F209" s="201" t="s">
        <v>350</v>
      </c>
      <c r="G209" s="202" t="s">
        <v>268</v>
      </c>
      <c r="H209" s="203">
        <v>82</v>
      </c>
      <c r="I209" s="204"/>
      <c r="J209" s="205">
        <f>ROUND(I209*H209,2)</f>
        <v>0</v>
      </c>
      <c r="K209" s="201" t="s">
        <v>135</v>
      </c>
      <c r="L209" s="44"/>
      <c r="M209" s="206" t="s">
        <v>79</v>
      </c>
      <c r="N209" s="207" t="s">
        <v>51</v>
      </c>
      <c r="O209" s="84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0" t="s">
        <v>136</v>
      </c>
      <c r="AT209" s="210" t="s">
        <v>131</v>
      </c>
      <c r="AU209" s="210" t="s">
        <v>88</v>
      </c>
      <c r="AY209" s="16" t="s">
        <v>129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6" t="s">
        <v>86</v>
      </c>
      <c r="BK209" s="211">
        <f>ROUND(I209*H209,2)</f>
        <v>0</v>
      </c>
      <c r="BL209" s="16" t="s">
        <v>136</v>
      </c>
      <c r="BM209" s="210" t="s">
        <v>351</v>
      </c>
    </row>
    <row r="210" s="2" customFormat="1">
      <c r="A210" s="38"/>
      <c r="B210" s="39"/>
      <c r="C210" s="40"/>
      <c r="D210" s="212" t="s">
        <v>138</v>
      </c>
      <c r="E210" s="40"/>
      <c r="F210" s="213" t="s">
        <v>352</v>
      </c>
      <c r="G210" s="40"/>
      <c r="H210" s="40"/>
      <c r="I210" s="214"/>
      <c r="J210" s="40"/>
      <c r="K210" s="40"/>
      <c r="L210" s="44"/>
      <c r="M210" s="215"/>
      <c r="N210" s="216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6" t="s">
        <v>138</v>
      </c>
      <c r="AU210" s="16" t="s">
        <v>88</v>
      </c>
    </row>
    <row r="211" s="2" customFormat="1" ht="37.8" customHeight="1">
      <c r="A211" s="38"/>
      <c r="B211" s="39"/>
      <c r="C211" s="230" t="s">
        <v>353</v>
      </c>
      <c r="D211" s="230" t="s">
        <v>265</v>
      </c>
      <c r="E211" s="231" t="s">
        <v>354</v>
      </c>
      <c r="F211" s="232" t="s">
        <v>355</v>
      </c>
      <c r="G211" s="233" t="s">
        <v>268</v>
      </c>
      <c r="H211" s="234">
        <v>42</v>
      </c>
      <c r="I211" s="235"/>
      <c r="J211" s="236">
        <f>ROUND(I211*H211,2)</f>
        <v>0</v>
      </c>
      <c r="K211" s="232" t="s">
        <v>79</v>
      </c>
      <c r="L211" s="237"/>
      <c r="M211" s="238" t="s">
        <v>79</v>
      </c>
      <c r="N211" s="239" t="s">
        <v>51</v>
      </c>
      <c r="O211" s="84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0" t="s">
        <v>178</v>
      </c>
      <c r="AT211" s="210" t="s">
        <v>265</v>
      </c>
      <c r="AU211" s="210" t="s">
        <v>88</v>
      </c>
      <c r="AY211" s="16" t="s">
        <v>129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6" t="s">
        <v>86</v>
      </c>
      <c r="BK211" s="211">
        <f>ROUND(I211*H211,2)</f>
        <v>0</v>
      </c>
      <c r="BL211" s="16" t="s">
        <v>136</v>
      </c>
      <c r="BM211" s="210" t="s">
        <v>356</v>
      </c>
    </row>
    <row r="212" s="13" customFormat="1">
      <c r="A212" s="13"/>
      <c r="B212" s="217"/>
      <c r="C212" s="218"/>
      <c r="D212" s="219" t="s">
        <v>140</v>
      </c>
      <c r="E212" s="220" t="s">
        <v>79</v>
      </c>
      <c r="F212" s="221" t="s">
        <v>357</v>
      </c>
      <c r="G212" s="218"/>
      <c r="H212" s="222">
        <v>42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140</v>
      </c>
      <c r="AU212" s="228" t="s">
        <v>88</v>
      </c>
      <c r="AV212" s="13" t="s">
        <v>88</v>
      </c>
      <c r="AW212" s="13" t="s">
        <v>39</v>
      </c>
      <c r="AX212" s="13" t="s">
        <v>81</v>
      </c>
      <c r="AY212" s="228" t="s">
        <v>129</v>
      </c>
    </row>
    <row r="213" s="2" customFormat="1" ht="37.8" customHeight="1">
      <c r="A213" s="38"/>
      <c r="B213" s="39"/>
      <c r="C213" s="230" t="s">
        <v>358</v>
      </c>
      <c r="D213" s="230" t="s">
        <v>265</v>
      </c>
      <c r="E213" s="231" t="s">
        <v>359</v>
      </c>
      <c r="F213" s="232" t="s">
        <v>360</v>
      </c>
      <c r="G213" s="233" t="s">
        <v>268</v>
      </c>
      <c r="H213" s="234">
        <v>40</v>
      </c>
      <c r="I213" s="235"/>
      <c r="J213" s="236">
        <f>ROUND(I213*H213,2)</f>
        <v>0</v>
      </c>
      <c r="K213" s="232" t="s">
        <v>79</v>
      </c>
      <c r="L213" s="237"/>
      <c r="M213" s="238" t="s">
        <v>79</v>
      </c>
      <c r="N213" s="239" t="s">
        <v>51</v>
      </c>
      <c r="O213" s="84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0" t="s">
        <v>178</v>
      </c>
      <c r="AT213" s="210" t="s">
        <v>265</v>
      </c>
      <c r="AU213" s="210" t="s">
        <v>88</v>
      </c>
      <c r="AY213" s="16" t="s">
        <v>129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6" t="s">
        <v>86</v>
      </c>
      <c r="BK213" s="211">
        <f>ROUND(I213*H213,2)</f>
        <v>0</v>
      </c>
      <c r="BL213" s="16" t="s">
        <v>136</v>
      </c>
      <c r="BM213" s="210" t="s">
        <v>361</v>
      </c>
    </row>
    <row r="214" s="13" customFormat="1">
      <c r="A214" s="13"/>
      <c r="B214" s="217"/>
      <c r="C214" s="218"/>
      <c r="D214" s="219" t="s">
        <v>140</v>
      </c>
      <c r="E214" s="220" t="s">
        <v>79</v>
      </c>
      <c r="F214" s="221" t="s">
        <v>362</v>
      </c>
      <c r="G214" s="218"/>
      <c r="H214" s="222">
        <v>40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140</v>
      </c>
      <c r="AU214" s="228" t="s">
        <v>88</v>
      </c>
      <c r="AV214" s="13" t="s">
        <v>88</v>
      </c>
      <c r="AW214" s="13" t="s">
        <v>39</v>
      </c>
      <c r="AX214" s="13" t="s">
        <v>81</v>
      </c>
      <c r="AY214" s="228" t="s">
        <v>129</v>
      </c>
    </row>
    <row r="215" s="2" customFormat="1" ht="24.15" customHeight="1">
      <c r="A215" s="38"/>
      <c r="B215" s="39"/>
      <c r="C215" s="199" t="s">
        <v>363</v>
      </c>
      <c r="D215" s="199" t="s">
        <v>131</v>
      </c>
      <c r="E215" s="200" t="s">
        <v>364</v>
      </c>
      <c r="F215" s="201" t="s">
        <v>365</v>
      </c>
      <c r="G215" s="202" t="s">
        <v>268</v>
      </c>
      <c r="H215" s="203">
        <v>3</v>
      </c>
      <c r="I215" s="204"/>
      <c r="J215" s="205">
        <f>ROUND(I215*H215,2)</f>
        <v>0</v>
      </c>
      <c r="K215" s="201" t="s">
        <v>135</v>
      </c>
      <c r="L215" s="44"/>
      <c r="M215" s="206" t="s">
        <v>79</v>
      </c>
      <c r="N215" s="207" t="s">
        <v>51</v>
      </c>
      <c r="O215" s="84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0" t="s">
        <v>136</v>
      </c>
      <c r="AT215" s="210" t="s">
        <v>131</v>
      </c>
      <c r="AU215" s="210" t="s">
        <v>88</v>
      </c>
      <c r="AY215" s="16" t="s">
        <v>129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6" t="s">
        <v>86</v>
      </c>
      <c r="BK215" s="211">
        <f>ROUND(I215*H215,2)</f>
        <v>0</v>
      </c>
      <c r="BL215" s="16" t="s">
        <v>136</v>
      </c>
      <c r="BM215" s="210" t="s">
        <v>366</v>
      </c>
    </row>
    <row r="216" s="2" customFormat="1">
      <c r="A216" s="38"/>
      <c r="B216" s="39"/>
      <c r="C216" s="40"/>
      <c r="D216" s="212" t="s">
        <v>138</v>
      </c>
      <c r="E216" s="40"/>
      <c r="F216" s="213" t="s">
        <v>367</v>
      </c>
      <c r="G216" s="40"/>
      <c r="H216" s="40"/>
      <c r="I216" s="214"/>
      <c r="J216" s="40"/>
      <c r="K216" s="40"/>
      <c r="L216" s="44"/>
      <c r="M216" s="215"/>
      <c r="N216" s="216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6" t="s">
        <v>138</v>
      </c>
      <c r="AU216" s="16" t="s">
        <v>88</v>
      </c>
    </row>
    <row r="217" s="2" customFormat="1" ht="33" customHeight="1">
      <c r="A217" s="38"/>
      <c r="B217" s="39"/>
      <c r="C217" s="230" t="s">
        <v>368</v>
      </c>
      <c r="D217" s="230" t="s">
        <v>265</v>
      </c>
      <c r="E217" s="231" t="s">
        <v>369</v>
      </c>
      <c r="F217" s="232" t="s">
        <v>370</v>
      </c>
      <c r="G217" s="233" t="s">
        <v>268</v>
      </c>
      <c r="H217" s="234">
        <v>3</v>
      </c>
      <c r="I217" s="235"/>
      <c r="J217" s="236">
        <f>ROUND(I217*H217,2)</f>
        <v>0</v>
      </c>
      <c r="K217" s="232" t="s">
        <v>79</v>
      </c>
      <c r="L217" s="237"/>
      <c r="M217" s="238" t="s">
        <v>79</v>
      </c>
      <c r="N217" s="239" t="s">
        <v>51</v>
      </c>
      <c r="O217" s="84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0" t="s">
        <v>178</v>
      </c>
      <c r="AT217" s="210" t="s">
        <v>265</v>
      </c>
      <c r="AU217" s="210" t="s">
        <v>88</v>
      </c>
      <c r="AY217" s="16" t="s">
        <v>129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6" t="s">
        <v>86</v>
      </c>
      <c r="BK217" s="211">
        <f>ROUND(I217*H217,2)</f>
        <v>0</v>
      </c>
      <c r="BL217" s="16" t="s">
        <v>136</v>
      </c>
      <c r="BM217" s="210" t="s">
        <v>371</v>
      </c>
    </row>
    <row r="218" s="13" customFormat="1">
      <c r="A218" s="13"/>
      <c r="B218" s="217"/>
      <c r="C218" s="218"/>
      <c r="D218" s="219" t="s">
        <v>140</v>
      </c>
      <c r="E218" s="220" t="s">
        <v>79</v>
      </c>
      <c r="F218" s="221" t="s">
        <v>372</v>
      </c>
      <c r="G218" s="218"/>
      <c r="H218" s="222">
        <v>3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140</v>
      </c>
      <c r="AU218" s="228" t="s">
        <v>88</v>
      </c>
      <c r="AV218" s="13" t="s">
        <v>88</v>
      </c>
      <c r="AW218" s="13" t="s">
        <v>39</v>
      </c>
      <c r="AX218" s="13" t="s">
        <v>81</v>
      </c>
      <c r="AY218" s="228" t="s">
        <v>129</v>
      </c>
    </row>
    <row r="219" s="2" customFormat="1" ht="21.75" customHeight="1">
      <c r="A219" s="38"/>
      <c r="B219" s="39"/>
      <c r="C219" s="199" t="s">
        <v>373</v>
      </c>
      <c r="D219" s="199" t="s">
        <v>131</v>
      </c>
      <c r="E219" s="200" t="s">
        <v>374</v>
      </c>
      <c r="F219" s="201" t="s">
        <v>375</v>
      </c>
      <c r="G219" s="202" t="s">
        <v>268</v>
      </c>
      <c r="H219" s="203">
        <v>3</v>
      </c>
      <c r="I219" s="204"/>
      <c r="J219" s="205">
        <f>ROUND(I219*H219,2)</f>
        <v>0</v>
      </c>
      <c r="K219" s="201" t="s">
        <v>135</v>
      </c>
      <c r="L219" s="44"/>
      <c r="M219" s="206" t="s">
        <v>79</v>
      </c>
      <c r="N219" s="207" t="s">
        <v>51</v>
      </c>
      <c r="O219" s="84"/>
      <c r="P219" s="208">
        <f>O219*H219</f>
        <v>0</v>
      </c>
      <c r="Q219" s="208">
        <v>0.35743999999999998</v>
      </c>
      <c r="R219" s="208">
        <f>Q219*H219</f>
        <v>1.0723199999999999</v>
      </c>
      <c r="S219" s="208">
        <v>0</v>
      </c>
      <c r="T219" s="20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0" t="s">
        <v>136</v>
      </c>
      <c r="AT219" s="210" t="s">
        <v>131</v>
      </c>
      <c r="AU219" s="210" t="s">
        <v>88</v>
      </c>
      <c r="AY219" s="16" t="s">
        <v>129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6" t="s">
        <v>86</v>
      </c>
      <c r="BK219" s="211">
        <f>ROUND(I219*H219,2)</f>
        <v>0</v>
      </c>
      <c r="BL219" s="16" t="s">
        <v>136</v>
      </c>
      <c r="BM219" s="210" t="s">
        <v>376</v>
      </c>
    </row>
    <row r="220" s="2" customFormat="1">
      <c r="A220" s="38"/>
      <c r="B220" s="39"/>
      <c r="C220" s="40"/>
      <c r="D220" s="212" t="s">
        <v>138</v>
      </c>
      <c r="E220" s="40"/>
      <c r="F220" s="213" t="s">
        <v>377</v>
      </c>
      <c r="G220" s="40"/>
      <c r="H220" s="40"/>
      <c r="I220" s="214"/>
      <c r="J220" s="40"/>
      <c r="K220" s="40"/>
      <c r="L220" s="44"/>
      <c r="M220" s="215"/>
      <c r="N220" s="216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6" t="s">
        <v>138</v>
      </c>
      <c r="AU220" s="16" t="s">
        <v>88</v>
      </c>
    </row>
    <row r="221" s="2" customFormat="1" ht="33" customHeight="1">
      <c r="A221" s="38"/>
      <c r="B221" s="39"/>
      <c r="C221" s="230" t="s">
        <v>378</v>
      </c>
      <c r="D221" s="230" t="s">
        <v>265</v>
      </c>
      <c r="E221" s="231" t="s">
        <v>379</v>
      </c>
      <c r="F221" s="232" t="s">
        <v>380</v>
      </c>
      <c r="G221" s="233" t="s">
        <v>268</v>
      </c>
      <c r="H221" s="234">
        <v>3</v>
      </c>
      <c r="I221" s="235"/>
      <c r="J221" s="236">
        <f>ROUND(I221*H221,2)</f>
        <v>0</v>
      </c>
      <c r="K221" s="232" t="s">
        <v>79</v>
      </c>
      <c r="L221" s="237"/>
      <c r="M221" s="238" t="s">
        <v>79</v>
      </c>
      <c r="N221" s="239" t="s">
        <v>51</v>
      </c>
      <c r="O221" s="84"/>
      <c r="P221" s="208">
        <f>O221*H221</f>
        <v>0</v>
      </c>
      <c r="Q221" s="208">
        <v>0.080000000000000002</v>
      </c>
      <c r="R221" s="208">
        <f>Q221*H221</f>
        <v>0.23999999999999999</v>
      </c>
      <c r="S221" s="208">
        <v>0</v>
      </c>
      <c r="T221" s="20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0" t="s">
        <v>178</v>
      </c>
      <c r="AT221" s="210" t="s">
        <v>265</v>
      </c>
      <c r="AU221" s="210" t="s">
        <v>88</v>
      </c>
      <c r="AY221" s="16" t="s">
        <v>129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6" t="s">
        <v>86</v>
      </c>
      <c r="BK221" s="211">
        <f>ROUND(I221*H221,2)</f>
        <v>0</v>
      </c>
      <c r="BL221" s="16" t="s">
        <v>136</v>
      </c>
      <c r="BM221" s="210" t="s">
        <v>381</v>
      </c>
    </row>
    <row r="222" s="13" customFormat="1">
      <c r="A222" s="13"/>
      <c r="B222" s="217"/>
      <c r="C222" s="218"/>
      <c r="D222" s="219" t="s">
        <v>140</v>
      </c>
      <c r="E222" s="220" t="s">
        <v>79</v>
      </c>
      <c r="F222" s="221" t="s">
        <v>382</v>
      </c>
      <c r="G222" s="218"/>
      <c r="H222" s="222">
        <v>3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8" t="s">
        <v>140</v>
      </c>
      <c r="AU222" s="228" t="s">
        <v>88</v>
      </c>
      <c r="AV222" s="13" t="s">
        <v>88</v>
      </c>
      <c r="AW222" s="13" t="s">
        <v>39</v>
      </c>
      <c r="AX222" s="13" t="s">
        <v>86</v>
      </c>
      <c r="AY222" s="228" t="s">
        <v>129</v>
      </c>
    </row>
    <row r="223" s="2" customFormat="1" ht="37.8" customHeight="1">
      <c r="A223" s="38"/>
      <c r="B223" s="39"/>
      <c r="C223" s="199" t="s">
        <v>383</v>
      </c>
      <c r="D223" s="199" t="s">
        <v>131</v>
      </c>
      <c r="E223" s="200" t="s">
        <v>384</v>
      </c>
      <c r="F223" s="201" t="s">
        <v>385</v>
      </c>
      <c r="G223" s="202" t="s">
        <v>134</v>
      </c>
      <c r="H223" s="203">
        <v>25</v>
      </c>
      <c r="I223" s="204"/>
      <c r="J223" s="205">
        <f>ROUND(I223*H223,2)</f>
        <v>0</v>
      </c>
      <c r="K223" s="201" t="s">
        <v>135</v>
      </c>
      <c r="L223" s="44"/>
      <c r="M223" s="206" t="s">
        <v>79</v>
      </c>
      <c r="N223" s="207" t="s">
        <v>51</v>
      </c>
      <c r="O223" s="84"/>
      <c r="P223" s="208">
        <f>O223*H223</f>
        <v>0</v>
      </c>
      <c r="Q223" s="208">
        <v>0.00021000000000000001</v>
      </c>
      <c r="R223" s="208">
        <f>Q223*H223</f>
        <v>0.0052500000000000003</v>
      </c>
      <c r="S223" s="208">
        <v>0</v>
      </c>
      <c r="T223" s="20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0" t="s">
        <v>136</v>
      </c>
      <c r="AT223" s="210" t="s">
        <v>131</v>
      </c>
      <c r="AU223" s="210" t="s">
        <v>88</v>
      </c>
      <c r="AY223" s="16" t="s">
        <v>129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6" t="s">
        <v>86</v>
      </c>
      <c r="BK223" s="211">
        <f>ROUND(I223*H223,2)</f>
        <v>0</v>
      </c>
      <c r="BL223" s="16" t="s">
        <v>136</v>
      </c>
      <c r="BM223" s="210" t="s">
        <v>386</v>
      </c>
    </row>
    <row r="224" s="2" customFormat="1">
      <c r="A224" s="38"/>
      <c r="B224" s="39"/>
      <c r="C224" s="40"/>
      <c r="D224" s="212" t="s">
        <v>138</v>
      </c>
      <c r="E224" s="40"/>
      <c r="F224" s="213" t="s">
        <v>387</v>
      </c>
      <c r="G224" s="40"/>
      <c r="H224" s="40"/>
      <c r="I224" s="214"/>
      <c r="J224" s="40"/>
      <c r="K224" s="40"/>
      <c r="L224" s="44"/>
      <c r="M224" s="215"/>
      <c r="N224" s="216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6" t="s">
        <v>138</v>
      </c>
      <c r="AU224" s="16" t="s">
        <v>88</v>
      </c>
    </row>
    <row r="225" s="13" customFormat="1">
      <c r="A225" s="13"/>
      <c r="B225" s="217"/>
      <c r="C225" s="218"/>
      <c r="D225" s="219" t="s">
        <v>140</v>
      </c>
      <c r="E225" s="220" t="s">
        <v>79</v>
      </c>
      <c r="F225" s="221" t="s">
        <v>388</v>
      </c>
      <c r="G225" s="218"/>
      <c r="H225" s="222">
        <v>25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8" t="s">
        <v>140</v>
      </c>
      <c r="AU225" s="228" t="s">
        <v>88</v>
      </c>
      <c r="AV225" s="13" t="s">
        <v>88</v>
      </c>
      <c r="AW225" s="13" t="s">
        <v>39</v>
      </c>
      <c r="AX225" s="13" t="s">
        <v>81</v>
      </c>
      <c r="AY225" s="228" t="s">
        <v>129</v>
      </c>
    </row>
    <row r="226" s="12" customFormat="1" ht="22.8" customHeight="1">
      <c r="A226" s="12"/>
      <c r="B226" s="183"/>
      <c r="C226" s="184"/>
      <c r="D226" s="185" t="s">
        <v>80</v>
      </c>
      <c r="E226" s="197" t="s">
        <v>389</v>
      </c>
      <c r="F226" s="197" t="s">
        <v>390</v>
      </c>
      <c r="G226" s="184"/>
      <c r="H226" s="184"/>
      <c r="I226" s="187"/>
      <c r="J226" s="198">
        <f>BK226</f>
        <v>0</v>
      </c>
      <c r="K226" s="184"/>
      <c r="L226" s="189"/>
      <c r="M226" s="190"/>
      <c r="N226" s="191"/>
      <c r="O226" s="191"/>
      <c r="P226" s="192">
        <f>SUM(P227:P248)</f>
        <v>0</v>
      </c>
      <c r="Q226" s="191"/>
      <c r="R226" s="192">
        <f>SUM(R227:R248)</f>
        <v>7.8000000000000007</v>
      </c>
      <c r="S226" s="191"/>
      <c r="T226" s="193">
        <f>SUM(T227:T248)</f>
        <v>94.924250000000001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4" t="s">
        <v>86</v>
      </c>
      <c r="AT226" s="195" t="s">
        <v>80</v>
      </c>
      <c r="AU226" s="195" t="s">
        <v>86</v>
      </c>
      <c r="AY226" s="194" t="s">
        <v>129</v>
      </c>
      <c r="BK226" s="196">
        <f>SUM(BK227:BK248)</f>
        <v>0</v>
      </c>
    </row>
    <row r="227" s="2" customFormat="1" ht="55.5" customHeight="1">
      <c r="A227" s="38"/>
      <c r="B227" s="39"/>
      <c r="C227" s="199" t="s">
        <v>391</v>
      </c>
      <c r="D227" s="199" t="s">
        <v>131</v>
      </c>
      <c r="E227" s="200" t="s">
        <v>392</v>
      </c>
      <c r="F227" s="201" t="s">
        <v>393</v>
      </c>
      <c r="G227" s="202" t="s">
        <v>134</v>
      </c>
      <c r="H227" s="203">
        <v>47</v>
      </c>
      <c r="I227" s="204"/>
      <c r="J227" s="205">
        <f>ROUND(I227*H227,2)</f>
        <v>0</v>
      </c>
      <c r="K227" s="201" t="s">
        <v>135</v>
      </c>
      <c r="L227" s="44"/>
      <c r="M227" s="206" t="s">
        <v>79</v>
      </c>
      <c r="N227" s="207" t="s">
        <v>51</v>
      </c>
      <c r="O227" s="84"/>
      <c r="P227" s="208">
        <f>O227*H227</f>
        <v>0</v>
      </c>
      <c r="Q227" s="208">
        <v>0</v>
      </c>
      <c r="R227" s="208">
        <f>Q227*H227</f>
        <v>0</v>
      </c>
      <c r="S227" s="208">
        <v>0.44</v>
      </c>
      <c r="T227" s="209">
        <f>S227*H227</f>
        <v>20.68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0" t="s">
        <v>136</v>
      </c>
      <c r="AT227" s="210" t="s">
        <v>131</v>
      </c>
      <c r="AU227" s="210" t="s">
        <v>88</v>
      </c>
      <c r="AY227" s="16" t="s">
        <v>129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6" t="s">
        <v>86</v>
      </c>
      <c r="BK227" s="211">
        <f>ROUND(I227*H227,2)</f>
        <v>0</v>
      </c>
      <c r="BL227" s="16" t="s">
        <v>136</v>
      </c>
      <c r="BM227" s="210" t="s">
        <v>394</v>
      </c>
    </row>
    <row r="228" s="2" customFormat="1">
      <c r="A228" s="38"/>
      <c r="B228" s="39"/>
      <c r="C228" s="40"/>
      <c r="D228" s="212" t="s">
        <v>138</v>
      </c>
      <c r="E228" s="40"/>
      <c r="F228" s="213" t="s">
        <v>395</v>
      </c>
      <c r="G228" s="40"/>
      <c r="H228" s="40"/>
      <c r="I228" s="214"/>
      <c r="J228" s="40"/>
      <c r="K228" s="40"/>
      <c r="L228" s="44"/>
      <c r="M228" s="215"/>
      <c r="N228" s="216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6" t="s">
        <v>138</v>
      </c>
      <c r="AU228" s="16" t="s">
        <v>88</v>
      </c>
    </row>
    <row r="229" s="13" customFormat="1">
      <c r="A229" s="13"/>
      <c r="B229" s="217"/>
      <c r="C229" s="218"/>
      <c r="D229" s="219" t="s">
        <v>140</v>
      </c>
      <c r="E229" s="220" t="s">
        <v>79</v>
      </c>
      <c r="F229" s="221" t="s">
        <v>396</v>
      </c>
      <c r="G229" s="218"/>
      <c r="H229" s="222">
        <v>47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8" t="s">
        <v>140</v>
      </c>
      <c r="AU229" s="228" t="s">
        <v>88</v>
      </c>
      <c r="AV229" s="13" t="s">
        <v>88</v>
      </c>
      <c r="AW229" s="13" t="s">
        <v>39</v>
      </c>
      <c r="AX229" s="13" t="s">
        <v>81</v>
      </c>
      <c r="AY229" s="228" t="s">
        <v>129</v>
      </c>
    </row>
    <row r="230" s="2" customFormat="1" ht="55.5" customHeight="1">
      <c r="A230" s="38"/>
      <c r="B230" s="39"/>
      <c r="C230" s="199" t="s">
        <v>397</v>
      </c>
      <c r="D230" s="199" t="s">
        <v>131</v>
      </c>
      <c r="E230" s="200" t="s">
        <v>398</v>
      </c>
      <c r="F230" s="201" t="s">
        <v>399</v>
      </c>
      <c r="G230" s="202" t="s">
        <v>134</v>
      </c>
      <c r="H230" s="203">
        <v>2</v>
      </c>
      <c r="I230" s="204"/>
      <c r="J230" s="205">
        <f>ROUND(I230*H230,2)</f>
        <v>0</v>
      </c>
      <c r="K230" s="201" t="s">
        <v>135</v>
      </c>
      <c r="L230" s="44"/>
      <c r="M230" s="206" t="s">
        <v>79</v>
      </c>
      <c r="N230" s="207" t="s">
        <v>51</v>
      </c>
      <c r="O230" s="84"/>
      <c r="P230" s="208">
        <f>O230*H230</f>
        <v>0</v>
      </c>
      <c r="Q230" s="208">
        <v>0</v>
      </c>
      <c r="R230" s="208">
        <f>Q230*H230</f>
        <v>0</v>
      </c>
      <c r="S230" s="208">
        <v>0.32500000000000001</v>
      </c>
      <c r="T230" s="209">
        <f>S230*H230</f>
        <v>0.65000000000000002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0" t="s">
        <v>136</v>
      </c>
      <c r="AT230" s="210" t="s">
        <v>131</v>
      </c>
      <c r="AU230" s="210" t="s">
        <v>88</v>
      </c>
      <c r="AY230" s="16" t="s">
        <v>129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6" t="s">
        <v>86</v>
      </c>
      <c r="BK230" s="211">
        <f>ROUND(I230*H230,2)</f>
        <v>0</v>
      </c>
      <c r="BL230" s="16" t="s">
        <v>136</v>
      </c>
      <c r="BM230" s="210" t="s">
        <v>400</v>
      </c>
    </row>
    <row r="231" s="2" customFormat="1">
      <c r="A231" s="38"/>
      <c r="B231" s="39"/>
      <c r="C231" s="40"/>
      <c r="D231" s="212" t="s">
        <v>138</v>
      </c>
      <c r="E231" s="40"/>
      <c r="F231" s="213" t="s">
        <v>401</v>
      </c>
      <c r="G231" s="40"/>
      <c r="H231" s="40"/>
      <c r="I231" s="214"/>
      <c r="J231" s="40"/>
      <c r="K231" s="40"/>
      <c r="L231" s="44"/>
      <c r="M231" s="215"/>
      <c r="N231" s="216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6" t="s">
        <v>138</v>
      </c>
      <c r="AU231" s="16" t="s">
        <v>88</v>
      </c>
    </row>
    <row r="232" s="13" customFormat="1">
      <c r="A232" s="13"/>
      <c r="B232" s="217"/>
      <c r="C232" s="218"/>
      <c r="D232" s="219" t="s">
        <v>140</v>
      </c>
      <c r="E232" s="220" t="s">
        <v>79</v>
      </c>
      <c r="F232" s="221" t="s">
        <v>402</v>
      </c>
      <c r="G232" s="218"/>
      <c r="H232" s="222">
        <v>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8" t="s">
        <v>140</v>
      </c>
      <c r="AU232" s="228" t="s">
        <v>88</v>
      </c>
      <c r="AV232" s="13" t="s">
        <v>88</v>
      </c>
      <c r="AW232" s="13" t="s">
        <v>39</v>
      </c>
      <c r="AX232" s="13" t="s">
        <v>81</v>
      </c>
      <c r="AY232" s="228" t="s">
        <v>129</v>
      </c>
    </row>
    <row r="233" s="2" customFormat="1" ht="62.7" customHeight="1">
      <c r="A233" s="38"/>
      <c r="B233" s="39"/>
      <c r="C233" s="199" t="s">
        <v>403</v>
      </c>
      <c r="D233" s="199" t="s">
        <v>131</v>
      </c>
      <c r="E233" s="200" t="s">
        <v>404</v>
      </c>
      <c r="F233" s="201" t="s">
        <v>405</v>
      </c>
      <c r="G233" s="202" t="s">
        <v>134</v>
      </c>
      <c r="H233" s="203">
        <v>30</v>
      </c>
      <c r="I233" s="204"/>
      <c r="J233" s="205">
        <f>ROUND(I233*H233,2)</f>
        <v>0</v>
      </c>
      <c r="K233" s="201" t="s">
        <v>135</v>
      </c>
      <c r="L233" s="44"/>
      <c r="M233" s="206" t="s">
        <v>79</v>
      </c>
      <c r="N233" s="207" t="s">
        <v>51</v>
      </c>
      <c r="O233" s="84"/>
      <c r="P233" s="208">
        <f>O233*H233</f>
        <v>0</v>
      </c>
      <c r="Q233" s="208">
        <v>0.26000000000000001</v>
      </c>
      <c r="R233" s="208">
        <f>Q233*H233</f>
        <v>7.8000000000000007</v>
      </c>
      <c r="S233" s="208">
        <v>0</v>
      </c>
      <c r="T233" s="20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0" t="s">
        <v>136</v>
      </c>
      <c r="AT233" s="210" t="s">
        <v>131</v>
      </c>
      <c r="AU233" s="210" t="s">
        <v>88</v>
      </c>
      <c r="AY233" s="16" t="s">
        <v>129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6" t="s">
        <v>86</v>
      </c>
      <c r="BK233" s="211">
        <f>ROUND(I233*H233,2)</f>
        <v>0</v>
      </c>
      <c r="BL233" s="16" t="s">
        <v>136</v>
      </c>
      <c r="BM233" s="210" t="s">
        <v>406</v>
      </c>
    </row>
    <row r="234" s="2" customFormat="1">
      <c r="A234" s="38"/>
      <c r="B234" s="39"/>
      <c r="C234" s="40"/>
      <c r="D234" s="212" t="s">
        <v>138</v>
      </c>
      <c r="E234" s="40"/>
      <c r="F234" s="213" t="s">
        <v>407</v>
      </c>
      <c r="G234" s="40"/>
      <c r="H234" s="40"/>
      <c r="I234" s="214"/>
      <c r="J234" s="40"/>
      <c r="K234" s="40"/>
      <c r="L234" s="44"/>
      <c r="M234" s="215"/>
      <c r="N234" s="216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6" t="s">
        <v>138</v>
      </c>
      <c r="AU234" s="16" t="s">
        <v>88</v>
      </c>
    </row>
    <row r="235" s="2" customFormat="1">
      <c r="A235" s="38"/>
      <c r="B235" s="39"/>
      <c r="C235" s="40"/>
      <c r="D235" s="219" t="s">
        <v>183</v>
      </c>
      <c r="E235" s="40"/>
      <c r="F235" s="229" t="s">
        <v>408</v>
      </c>
      <c r="G235" s="40"/>
      <c r="H235" s="40"/>
      <c r="I235" s="214"/>
      <c r="J235" s="40"/>
      <c r="K235" s="40"/>
      <c r="L235" s="44"/>
      <c r="M235" s="215"/>
      <c r="N235" s="216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6" t="s">
        <v>183</v>
      </c>
      <c r="AU235" s="16" t="s">
        <v>88</v>
      </c>
    </row>
    <row r="236" s="13" customFormat="1">
      <c r="A236" s="13"/>
      <c r="B236" s="217"/>
      <c r="C236" s="218"/>
      <c r="D236" s="219" t="s">
        <v>140</v>
      </c>
      <c r="E236" s="220" t="s">
        <v>79</v>
      </c>
      <c r="F236" s="221" t="s">
        <v>409</v>
      </c>
      <c r="G236" s="218"/>
      <c r="H236" s="222">
        <v>30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8" t="s">
        <v>140</v>
      </c>
      <c r="AU236" s="228" t="s">
        <v>88</v>
      </c>
      <c r="AV236" s="13" t="s">
        <v>88</v>
      </c>
      <c r="AW236" s="13" t="s">
        <v>39</v>
      </c>
      <c r="AX236" s="13" t="s">
        <v>81</v>
      </c>
      <c r="AY236" s="228" t="s">
        <v>129</v>
      </c>
    </row>
    <row r="237" s="2" customFormat="1" ht="49.05" customHeight="1">
      <c r="A237" s="38"/>
      <c r="B237" s="39"/>
      <c r="C237" s="199" t="s">
        <v>410</v>
      </c>
      <c r="D237" s="199" t="s">
        <v>131</v>
      </c>
      <c r="E237" s="200" t="s">
        <v>411</v>
      </c>
      <c r="F237" s="201" t="s">
        <v>412</v>
      </c>
      <c r="G237" s="202" t="s">
        <v>134</v>
      </c>
      <c r="H237" s="203">
        <v>15</v>
      </c>
      <c r="I237" s="204"/>
      <c r="J237" s="205">
        <f>ROUND(I237*H237,2)</f>
        <v>0</v>
      </c>
      <c r="K237" s="201" t="s">
        <v>135</v>
      </c>
      <c r="L237" s="44"/>
      <c r="M237" s="206" t="s">
        <v>79</v>
      </c>
      <c r="N237" s="207" t="s">
        <v>51</v>
      </c>
      <c r="O237" s="84"/>
      <c r="P237" s="208">
        <f>O237*H237</f>
        <v>0</v>
      </c>
      <c r="Q237" s="208">
        <v>0</v>
      </c>
      <c r="R237" s="208">
        <f>Q237*H237</f>
        <v>0</v>
      </c>
      <c r="S237" s="208">
        <v>0.316</v>
      </c>
      <c r="T237" s="209">
        <f>S237*H237</f>
        <v>4.7400000000000002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0" t="s">
        <v>136</v>
      </c>
      <c r="AT237" s="210" t="s">
        <v>131</v>
      </c>
      <c r="AU237" s="210" t="s">
        <v>88</v>
      </c>
      <c r="AY237" s="16" t="s">
        <v>129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6" t="s">
        <v>86</v>
      </c>
      <c r="BK237" s="211">
        <f>ROUND(I237*H237,2)</f>
        <v>0</v>
      </c>
      <c r="BL237" s="16" t="s">
        <v>136</v>
      </c>
      <c r="BM237" s="210" t="s">
        <v>413</v>
      </c>
    </row>
    <row r="238" s="2" customFormat="1">
      <c r="A238" s="38"/>
      <c r="B238" s="39"/>
      <c r="C238" s="40"/>
      <c r="D238" s="212" t="s">
        <v>138</v>
      </c>
      <c r="E238" s="40"/>
      <c r="F238" s="213" t="s">
        <v>414</v>
      </c>
      <c r="G238" s="40"/>
      <c r="H238" s="40"/>
      <c r="I238" s="214"/>
      <c r="J238" s="40"/>
      <c r="K238" s="40"/>
      <c r="L238" s="44"/>
      <c r="M238" s="215"/>
      <c r="N238" s="216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6" t="s">
        <v>138</v>
      </c>
      <c r="AU238" s="16" t="s">
        <v>88</v>
      </c>
    </row>
    <row r="239" s="13" customFormat="1">
      <c r="A239" s="13"/>
      <c r="B239" s="217"/>
      <c r="C239" s="218"/>
      <c r="D239" s="219" t="s">
        <v>140</v>
      </c>
      <c r="E239" s="220" t="s">
        <v>79</v>
      </c>
      <c r="F239" s="221" t="s">
        <v>415</v>
      </c>
      <c r="G239" s="218"/>
      <c r="H239" s="222">
        <v>15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8" t="s">
        <v>140</v>
      </c>
      <c r="AU239" s="228" t="s">
        <v>88</v>
      </c>
      <c r="AV239" s="13" t="s">
        <v>88</v>
      </c>
      <c r="AW239" s="13" t="s">
        <v>39</v>
      </c>
      <c r="AX239" s="13" t="s">
        <v>81</v>
      </c>
      <c r="AY239" s="228" t="s">
        <v>129</v>
      </c>
    </row>
    <row r="240" s="2" customFormat="1" ht="49.05" customHeight="1">
      <c r="A240" s="38"/>
      <c r="B240" s="39"/>
      <c r="C240" s="199" t="s">
        <v>416</v>
      </c>
      <c r="D240" s="199" t="s">
        <v>131</v>
      </c>
      <c r="E240" s="200" t="s">
        <v>417</v>
      </c>
      <c r="F240" s="201" t="s">
        <v>418</v>
      </c>
      <c r="G240" s="202" t="s">
        <v>243</v>
      </c>
      <c r="H240" s="203">
        <v>8.8499999999999996</v>
      </c>
      <c r="I240" s="204"/>
      <c r="J240" s="205">
        <f>ROUND(I240*H240,2)</f>
        <v>0</v>
      </c>
      <c r="K240" s="201" t="s">
        <v>135</v>
      </c>
      <c r="L240" s="44"/>
      <c r="M240" s="206" t="s">
        <v>79</v>
      </c>
      <c r="N240" s="207" t="s">
        <v>51</v>
      </c>
      <c r="O240" s="84"/>
      <c r="P240" s="208">
        <f>O240*H240</f>
        <v>0</v>
      </c>
      <c r="Q240" s="208">
        <v>0</v>
      </c>
      <c r="R240" s="208">
        <f>Q240*H240</f>
        <v>0</v>
      </c>
      <c r="S240" s="208">
        <v>0.20499999999999999</v>
      </c>
      <c r="T240" s="209">
        <f>S240*H240</f>
        <v>1.8142499999999999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0" t="s">
        <v>136</v>
      </c>
      <c r="AT240" s="210" t="s">
        <v>131</v>
      </c>
      <c r="AU240" s="210" t="s">
        <v>88</v>
      </c>
      <c r="AY240" s="16" t="s">
        <v>129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6" t="s">
        <v>86</v>
      </c>
      <c r="BK240" s="211">
        <f>ROUND(I240*H240,2)</f>
        <v>0</v>
      </c>
      <c r="BL240" s="16" t="s">
        <v>136</v>
      </c>
      <c r="BM240" s="210" t="s">
        <v>419</v>
      </c>
    </row>
    <row r="241" s="2" customFormat="1">
      <c r="A241" s="38"/>
      <c r="B241" s="39"/>
      <c r="C241" s="40"/>
      <c r="D241" s="212" t="s">
        <v>138</v>
      </c>
      <c r="E241" s="40"/>
      <c r="F241" s="213" t="s">
        <v>420</v>
      </c>
      <c r="G241" s="40"/>
      <c r="H241" s="40"/>
      <c r="I241" s="214"/>
      <c r="J241" s="40"/>
      <c r="K241" s="40"/>
      <c r="L241" s="44"/>
      <c r="M241" s="215"/>
      <c r="N241" s="216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6" t="s">
        <v>138</v>
      </c>
      <c r="AU241" s="16" t="s">
        <v>88</v>
      </c>
    </row>
    <row r="242" s="13" customFormat="1">
      <c r="A242" s="13"/>
      <c r="B242" s="217"/>
      <c r="C242" s="218"/>
      <c r="D242" s="219" t="s">
        <v>140</v>
      </c>
      <c r="E242" s="220" t="s">
        <v>79</v>
      </c>
      <c r="F242" s="221" t="s">
        <v>421</v>
      </c>
      <c r="G242" s="218"/>
      <c r="H242" s="222">
        <v>8.8499999999999996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140</v>
      </c>
      <c r="AU242" s="228" t="s">
        <v>88</v>
      </c>
      <c r="AV242" s="13" t="s">
        <v>88</v>
      </c>
      <c r="AW242" s="13" t="s">
        <v>39</v>
      </c>
      <c r="AX242" s="13" t="s">
        <v>81</v>
      </c>
      <c r="AY242" s="228" t="s">
        <v>129</v>
      </c>
    </row>
    <row r="243" s="2" customFormat="1" ht="37.8" customHeight="1">
      <c r="A243" s="38"/>
      <c r="B243" s="39"/>
      <c r="C243" s="199" t="s">
        <v>422</v>
      </c>
      <c r="D243" s="199" t="s">
        <v>131</v>
      </c>
      <c r="E243" s="200" t="s">
        <v>423</v>
      </c>
      <c r="F243" s="201" t="s">
        <v>424</v>
      </c>
      <c r="G243" s="202" t="s">
        <v>243</v>
      </c>
      <c r="H243" s="203">
        <v>26</v>
      </c>
      <c r="I243" s="204"/>
      <c r="J243" s="205">
        <f>ROUND(I243*H243,2)</f>
        <v>0</v>
      </c>
      <c r="K243" s="201" t="s">
        <v>135</v>
      </c>
      <c r="L243" s="44"/>
      <c r="M243" s="206" t="s">
        <v>79</v>
      </c>
      <c r="N243" s="207" t="s">
        <v>51</v>
      </c>
      <c r="O243" s="84"/>
      <c r="P243" s="208">
        <f>O243*H243</f>
        <v>0</v>
      </c>
      <c r="Q243" s="208">
        <v>0</v>
      </c>
      <c r="R243" s="208">
        <f>Q243*H243</f>
        <v>0</v>
      </c>
      <c r="S243" s="208">
        <v>0.040000000000000001</v>
      </c>
      <c r="T243" s="209">
        <f>S243*H243</f>
        <v>1.04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0" t="s">
        <v>136</v>
      </c>
      <c r="AT243" s="210" t="s">
        <v>131</v>
      </c>
      <c r="AU243" s="210" t="s">
        <v>88</v>
      </c>
      <c r="AY243" s="16" t="s">
        <v>129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6" t="s">
        <v>86</v>
      </c>
      <c r="BK243" s="211">
        <f>ROUND(I243*H243,2)</f>
        <v>0</v>
      </c>
      <c r="BL243" s="16" t="s">
        <v>136</v>
      </c>
      <c r="BM243" s="210" t="s">
        <v>425</v>
      </c>
    </row>
    <row r="244" s="2" customFormat="1">
      <c r="A244" s="38"/>
      <c r="B244" s="39"/>
      <c r="C244" s="40"/>
      <c r="D244" s="212" t="s">
        <v>138</v>
      </c>
      <c r="E244" s="40"/>
      <c r="F244" s="213" t="s">
        <v>426</v>
      </c>
      <c r="G244" s="40"/>
      <c r="H244" s="40"/>
      <c r="I244" s="214"/>
      <c r="J244" s="40"/>
      <c r="K244" s="40"/>
      <c r="L244" s="44"/>
      <c r="M244" s="215"/>
      <c r="N244" s="216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6" t="s">
        <v>138</v>
      </c>
      <c r="AU244" s="16" t="s">
        <v>88</v>
      </c>
    </row>
    <row r="245" s="13" customFormat="1">
      <c r="A245" s="13"/>
      <c r="B245" s="217"/>
      <c r="C245" s="218"/>
      <c r="D245" s="219" t="s">
        <v>140</v>
      </c>
      <c r="E245" s="220" t="s">
        <v>79</v>
      </c>
      <c r="F245" s="221" t="s">
        <v>427</v>
      </c>
      <c r="G245" s="218"/>
      <c r="H245" s="222">
        <v>26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8" t="s">
        <v>140</v>
      </c>
      <c r="AU245" s="228" t="s">
        <v>88</v>
      </c>
      <c r="AV245" s="13" t="s">
        <v>88</v>
      </c>
      <c r="AW245" s="13" t="s">
        <v>39</v>
      </c>
      <c r="AX245" s="13" t="s">
        <v>81</v>
      </c>
      <c r="AY245" s="228" t="s">
        <v>129</v>
      </c>
    </row>
    <row r="246" s="2" customFormat="1" ht="24.15" customHeight="1">
      <c r="A246" s="38"/>
      <c r="B246" s="39"/>
      <c r="C246" s="199" t="s">
        <v>428</v>
      </c>
      <c r="D246" s="199" t="s">
        <v>131</v>
      </c>
      <c r="E246" s="200" t="s">
        <v>429</v>
      </c>
      <c r="F246" s="201" t="s">
        <v>430</v>
      </c>
      <c r="G246" s="202" t="s">
        <v>144</v>
      </c>
      <c r="H246" s="203">
        <v>30</v>
      </c>
      <c r="I246" s="204"/>
      <c r="J246" s="205">
        <f>ROUND(I246*H246,2)</f>
        <v>0</v>
      </c>
      <c r="K246" s="201" t="s">
        <v>135</v>
      </c>
      <c r="L246" s="44"/>
      <c r="M246" s="206" t="s">
        <v>79</v>
      </c>
      <c r="N246" s="207" t="s">
        <v>51</v>
      </c>
      <c r="O246" s="84"/>
      <c r="P246" s="208">
        <f>O246*H246</f>
        <v>0</v>
      </c>
      <c r="Q246" s="208">
        <v>0</v>
      </c>
      <c r="R246" s="208">
        <f>Q246*H246</f>
        <v>0</v>
      </c>
      <c r="S246" s="208">
        <v>2.2000000000000002</v>
      </c>
      <c r="T246" s="209">
        <f>S246*H246</f>
        <v>66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0" t="s">
        <v>136</v>
      </c>
      <c r="AT246" s="210" t="s">
        <v>131</v>
      </c>
      <c r="AU246" s="210" t="s">
        <v>88</v>
      </c>
      <c r="AY246" s="16" t="s">
        <v>129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6" t="s">
        <v>86</v>
      </c>
      <c r="BK246" s="211">
        <f>ROUND(I246*H246,2)</f>
        <v>0</v>
      </c>
      <c r="BL246" s="16" t="s">
        <v>136</v>
      </c>
      <c r="BM246" s="210" t="s">
        <v>431</v>
      </c>
    </row>
    <row r="247" s="2" customFormat="1">
      <c r="A247" s="38"/>
      <c r="B247" s="39"/>
      <c r="C247" s="40"/>
      <c r="D247" s="212" t="s">
        <v>138</v>
      </c>
      <c r="E247" s="40"/>
      <c r="F247" s="213" t="s">
        <v>432</v>
      </c>
      <c r="G247" s="40"/>
      <c r="H247" s="40"/>
      <c r="I247" s="214"/>
      <c r="J247" s="40"/>
      <c r="K247" s="40"/>
      <c r="L247" s="44"/>
      <c r="M247" s="215"/>
      <c r="N247" s="216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6" t="s">
        <v>138</v>
      </c>
      <c r="AU247" s="16" t="s">
        <v>88</v>
      </c>
    </row>
    <row r="248" s="13" customFormat="1">
      <c r="A248" s="13"/>
      <c r="B248" s="217"/>
      <c r="C248" s="218"/>
      <c r="D248" s="219" t="s">
        <v>140</v>
      </c>
      <c r="E248" s="220" t="s">
        <v>79</v>
      </c>
      <c r="F248" s="221" t="s">
        <v>433</v>
      </c>
      <c r="G248" s="218"/>
      <c r="H248" s="222">
        <v>30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140</v>
      </c>
      <c r="AU248" s="228" t="s">
        <v>88</v>
      </c>
      <c r="AV248" s="13" t="s">
        <v>88</v>
      </c>
      <c r="AW248" s="13" t="s">
        <v>39</v>
      </c>
      <c r="AX248" s="13" t="s">
        <v>81</v>
      </c>
      <c r="AY248" s="228" t="s">
        <v>129</v>
      </c>
    </row>
    <row r="249" s="12" customFormat="1" ht="22.8" customHeight="1">
      <c r="A249" s="12"/>
      <c r="B249" s="183"/>
      <c r="C249" s="184"/>
      <c r="D249" s="185" t="s">
        <v>80</v>
      </c>
      <c r="E249" s="197" t="s">
        <v>434</v>
      </c>
      <c r="F249" s="197" t="s">
        <v>435</v>
      </c>
      <c r="G249" s="184"/>
      <c r="H249" s="184"/>
      <c r="I249" s="187"/>
      <c r="J249" s="198">
        <f>BK249</f>
        <v>0</v>
      </c>
      <c r="K249" s="184"/>
      <c r="L249" s="189"/>
      <c r="M249" s="190"/>
      <c r="N249" s="191"/>
      <c r="O249" s="191"/>
      <c r="P249" s="192">
        <f>SUM(P250:P263)</f>
        <v>0</v>
      </c>
      <c r="Q249" s="191"/>
      <c r="R249" s="192">
        <f>SUM(R250:R263)</f>
        <v>0</v>
      </c>
      <c r="S249" s="191"/>
      <c r="T249" s="193">
        <f>SUM(T250:T263)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4" t="s">
        <v>86</v>
      </c>
      <c r="AT249" s="195" t="s">
        <v>80</v>
      </c>
      <c r="AU249" s="195" t="s">
        <v>86</v>
      </c>
      <c r="AY249" s="194" t="s">
        <v>129</v>
      </c>
      <c r="BK249" s="196">
        <f>SUM(BK250:BK263)</f>
        <v>0</v>
      </c>
    </row>
    <row r="250" s="2" customFormat="1" ht="37.8" customHeight="1">
      <c r="A250" s="38"/>
      <c r="B250" s="39"/>
      <c r="C250" s="199" t="s">
        <v>436</v>
      </c>
      <c r="D250" s="199" t="s">
        <v>131</v>
      </c>
      <c r="E250" s="200" t="s">
        <v>437</v>
      </c>
      <c r="F250" s="201" t="s">
        <v>438</v>
      </c>
      <c r="G250" s="202" t="s">
        <v>189</v>
      </c>
      <c r="H250" s="203">
        <v>94.924000000000007</v>
      </c>
      <c r="I250" s="204"/>
      <c r="J250" s="205">
        <f>ROUND(I250*H250,2)</f>
        <v>0</v>
      </c>
      <c r="K250" s="201" t="s">
        <v>135</v>
      </c>
      <c r="L250" s="44"/>
      <c r="M250" s="206" t="s">
        <v>79</v>
      </c>
      <c r="N250" s="207" t="s">
        <v>51</v>
      </c>
      <c r="O250" s="84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0" t="s">
        <v>136</v>
      </c>
      <c r="AT250" s="210" t="s">
        <v>131</v>
      </c>
      <c r="AU250" s="210" t="s">
        <v>88</v>
      </c>
      <c r="AY250" s="16" t="s">
        <v>129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6" t="s">
        <v>86</v>
      </c>
      <c r="BK250" s="211">
        <f>ROUND(I250*H250,2)</f>
        <v>0</v>
      </c>
      <c r="BL250" s="16" t="s">
        <v>136</v>
      </c>
      <c r="BM250" s="210" t="s">
        <v>439</v>
      </c>
    </row>
    <row r="251" s="2" customFormat="1">
      <c r="A251" s="38"/>
      <c r="B251" s="39"/>
      <c r="C251" s="40"/>
      <c r="D251" s="212" t="s">
        <v>138</v>
      </c>
      <c r="E251" s="40"/>
      <c r="F251" s="213" t="s">
        <v>440</v>
      </c>
      <c r="G251" s="40"/>
      <c r="H251" s="40"/>
      <c r="I251" s="214"/>
      <c r="J251" s="40"/>
      <c r="K251" s="40"/>
      <c r="L251" s="44"/>
      <c r="M251" s="215"/>
      <c r="N251" s="216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6" t="s">
        <v>138</v>
      </c>
      <c r="AU251" s="16" t="s">
        <v>88</v>
      </c>
    </row>
    <row r="252" s="2" customFormat="1" ht="33" customHeight="1">
      <c r="A252" s="38"/>
      <c r="B252" s="39"/>
      <c r="C252" s="199" t="s">
        <v>441</v>
      </c>
      <c r="D252" s="199" t="s">
        <v>131</v>
      </c>
      <c r="E252" s="200" t="s">
        <v>442</v>
      </c>
      <c r="F252" s="201" t="s">
        <v>443</v>
      </c>
      <c r="G252" s="202" t="s">
        <v>189</v>
      </c>
      <c r="H252" s="203">
        <v>94.924000000000007</v>
      </c>
      <c r="I252" s="204"/>
      <c r="J252" s="205">
        <f>ROUND(I252*H252,2)</f>
        <v>0</v>
      </c>
      <c r="K252" s="201" t="s">
        <v>135</v>
      </c>
      <c r="L252" s="44"/>
      <c r="M252" s="206" t="s">
        <v>79</v>
      </c>
      <c r="N252" s="207" t="s">
        <v>51</v>
      </c>
      <c r="O252" s="84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0" t="s">
        <v>136</v>
      </c>
      <c r="AT252" s="210" t="s">
        <v>131</v>
      </c>
      <c r="AU252" s="210" t="s">
        <v>88</v>
      </c>
      <c r="AY252" s="16" t="s">
        <v>129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6" t="s">
        <v>86</v>
      </c>
      <c r="BK252" s="211">
        <f>ROUND(I252*H252,2)</f>
        <v>0</v>
      </c>
      <c r="BL252" s="16" t="s">
        <v>136</v>
      </c>
      <c r="BM252" s="210" t="s">
        <v>444</v>
      </c>
    </row>
    <row r="253" s="2" customFormat="1">
      <c r="A253" s="38"/>
      <c r="B253" s="39"/>
      <c r="C253" s="40"/>
      <c r="D253" s="212" t="s">
        <v>138</v>
      </c>
      <c r="E253" s="40"/>
      <c r="F253" s="213" t="s">
        <v>445</v>
      </c>
      <c r="G253" s="40"/>
      <c r="H253" s="40"/>
      <c r="I253" s="214"/>
      <c r="J253" s="40"/>
      <c r="K253" s="40"/>
      <c r="L253" s="44"/>
      <c r="M253" s="215"/>
      <c r="N253" s="216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6" t="s">
        <v>138</v>
      </c>
      <c r="AU253" s="16" t="s">
        <v>88</v>
      </c>
    </row>
    <row r="254" s="2" customFormat="1" ht="44.25" customHeight="1">
      <c r="A254" s="38"/>
      <c r="B254" s="39"/>
      <c r="C254" s="199" t="s">
        <v>446</v>
      </c>
      <c r="D254" s="199" t="s">
        <v>131</v>
      </c>
      <c r="E254" s="200" t="s">
        <v>447</v>
      </c>
      <c r="F254" s="201" t="s">
        <v>448</v>
      </c>
      <c r="G254" s="202" t="s">
        <v>189</v>
      </c>
      <c r="H254" s="203">
        <v>1803.556</v>
      </c>
      <c r="I254" s="204"/>
      <c r="J254" s="205">
        <f>ROUND(I254*H254,2)</f>
        <v>0</v>
      </c>
      <c r="K254" s="201" t="s">
        <v>135</v>
      </c>
      <c r="L254" s="44"/>
      <c r="M254" s="206" t="s">
        <v>79</v>
      </c>
      <c r="N254" s="207" t="s">
        <v>51</v>
      </c>
      <c r="O254" s="84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0" t="s">
        <v>136</v>
      </c>
      <c r="AT254" s="210" t="s">
        <v>131</v>
      </c>
      <c r="AU254" s="210" t="s">
        <v>88</v>
      </c>
      <c r="AY254" s="16" t="s">
        <v>129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6" t="s">
        <v>86</v>
      </c>
      <c r="BK254" s="211">
        <f>ROUND(I254*H254,2)</f>
        <v>0</v>
      </c>
      <c r="BL254" s="16" t="s">
        <v>136</v>
      </c>
      <c r="BM254" s="210" t="s">
        <v>449</v>
      </c>
    </row>
    <row r="255" s="2" customFormat="1">
      <c r="A255" s="38"/>
      <c r="B255" s="39"/>
      <c r="C255" s="40"/>
      <c r="D255" s="212" t="s">
        <v>138</v>
      </c>
      <c r="E255" s="40"/>
      <c r="F255" s="213" t="s">
        <v>450</v>
      </c>
      <c r="G255" s="40"/>
      <c r="H255" s="40"/>
      <c r="I255" s="214"/>
      <c r="J255" s="40"/>
      <c r="K255" s="40"/>
      <c r="L255" s="44"/>
      <c r="M255" s="215"/>
      <c r="N255" s="216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6" t="s">
        <v>138</v>
      </c>
      <c r="AU255" s="16" t="s">
        <v>88</v>
      </c>
    </row>
    <row r="256" s="2" customFormat="1">
      <c r="A256" s="38"/>
      <c r="B256" s="39"/>
      <c r="C256" s="40"/>
      <c r="D256" s="219" t="s">
        <v>183</v>
      </c>
      <c r="E256" s="40"/>
      <c r="F256" s="229" t="s">
        <v>451</v>
      </c>
      <c r="G256" s="40"/>
      <c r="H256" s="40"/>
      <c r="I256" s="214"/>
      <c r="J256" s="40"/>
      <c r="K256" s="40"/>
      <c r="L256" s="44"/>
      <c r="M256" s="215"/>
      <c r="N256" s="216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6" t="s">
        <v>183</v>
      </c>
      <c r="AU256" s="16" t="s">
        <v>88</v>
      </c>
    </row>
    <row r="257" s="13" customFormat="1">
      <c r="A257" s="13"/>
      <c r="B257" s="217"/>
      <c r="C257" s="218"/>
      <c r="D257" s="219" t="s">
        <v>140</v>
      </c>
      <c r="E257" s="218"/>
      <c r="F257" s="221" t="s">
        <v>452</v>
      </c>
      <c r="G257" s="218"/>
      <c r="H257" s="222">
        <v>1803.556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8" t="s">
        <v>140</v>
      </c>
      <c r="AU257" s="228" t="s">
        <v>88</v>
      </c>
      <c r="AV257" s="13" t="s">
        <v>88</v>
      </c>
      <c r="AW257" s="13" t="s">
        <v>4</v>
      </c>
      <c r="AX257" s="13" t="s">
        <v>86</v>
      </c>
      <c r="AY257" s="228" t="s">
        <v>129</v>
      </c>
    </row>
    <row r="258" s="2" customFormat="1" ht="44.25" customHeight="1">
      <c r="A258" s="38"/>
      <c r="B258" s="39"/>
      <c r="C258" s="199" t="s">
        <v>453</v>
      </c>
      <c r="D258" s="199" t="s">
        <v>131</v>
      </c>
      <c r="E258" s="200" t="s">
        <v>454</v>
      </c>
      <c r="F258" s="201" t="s">
        <v>455</v>
      </c>
      <c r="G258" s="202" t="s">
        <v>189</v>
      </c>
      <c r="H258" s="203">
        <v>69.504000000000005</v>
      </c>
      <c r="I258" s="204"/>
      <c r="J258" s="205">
        <f>ROUND(I258*H258,2)</f>
        <v>0</v>
      </c>
      <c r="K258" s="201" t="s">
        <v>135</v>
      </c>
      <c r="L258" s="44"/>
      <c r="M258" s="206" t="s">
        <v>79</v>
      </c>
      <c r="N258" s="207" t="s">
        <v>51</v>
      </c>
      <c r="O258" s="84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0" t="s">
        <v>136</v>
      </c>
      <c r="AT258" s="210" t="s">
        <v>131</v>
      </c>
      <c r="AU258" s="210" t="s">
        <v>88</v>
      </c>
      <c r="AY258" s="16" t="s">
        <v>129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6" t="s">
        <v>86</v>
      </c>
      <c r="BK258" s="211">
        <f>ROUND(I258*H258,2)</f>
        <v>0</v>
      </c>
      <c r="BL258" s="16" t="s">
        <v>136</v>
      </c>
      <c r="BM258" s="210" t="s">
        <v>456</v>
      </c>
    </row>
    <row r="259" s="2" customFormat="1">
      <c r="A259" s="38"/>
      <c r="B259" s="39"/>
      <c r="C259" s="40"/>
      <c r="D259" s="212" t="s">
        <v>138</v>
      </c>
      <c r="E259" s="40"/>
      <c r="F259" s="213" t="s">
        <v>457</v>
      </c>
      <c r="G259" s="40"/>
      <c r="H259" s="40"/>
      <c r="I259" s="214"/>
      <c r="J259" s="40"/>
      <c r="K259" s="40"/>
      <c r="L259" s="44"/>
      <c r="M259" s="215"/>
      <c r="N259" s="216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6" t="s">
        <v>138</v>
      </c>
      <c r="AU259" s="16" t="s">
        <v>88</v>
      </c>
    </row>
    <row r="260" s="2" customFormat="1" ht="44.25" customHeight="1">
      <c r="A260" s="38"/>
      <c r="B260" s="39"/>
      <c r="C260" s="199" t="s">
        <v>458</v>
      </c>
      <c r="D260" s="199" t="s">
        <v>131</v>
      </c>
      <c r="E260" s="200" t="s">
        <v>459</v>
      </c>
      <c r="F260" s="201" t="s">
        <v>188</v>
      </c>
      <c r="G260" s="202" t="s">
        <v>189</v>
      </c>
      <c r="H260" s="203">
        <v>20.68</v>
      </c>
      <c r="I260" s="204"/>
      <c r="J260" s="205">
        <f>ROUND(I260*H260,2)</f>
        <v>0</v>
      </c>
      <c r="K260" s="201" t="s">
        <v>135</v>
      </c>
      <c r="L260" s="44"/>
      <c r="M260" s="206" t="s">
        <v>79</v>
      </c>
      <c r="N260" s="207" t="s">
        <v>51</v>
      </c>
      <c r="O260" s="84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0" t="s">
        <v>136</v>
      </c>
      <c r="AT260" s="210" t="s">
        <v>131</v>
      </c>
      <c r="AU260" s="210" t="s">
        <v>88</v>
      </c>
      <c r="AY260" s="16" t="s">
        <v>129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6" t="s">
        <v>86</v>
      </c>
      <c r="BK260" s="211">
        <f>ROUND(I260*H260,2)</f>
        <v>0</v>
      </c>
      <c r="BL260" s="16" t="s">
        <v>136</v>
      </c>
      <c r="BM260" s="210" t="s">
        <v>460</v>
      </c>
    </row>
    <row r="261" s="2" customFormat="1">
      <c r="A261" s="38"/>
      <c r="B261" s="39"/>
      <c r="C261" s="40"/>
      <c r="D261" s="212" t="s">
        <v>138</v>
      </c>
      <c r="E261" s="40"/>
      <c r="F261" s="213" t="s">
        <v>461</v>
      </c>
      <c r="G261" s="40"/>
      <c r="H261" s="40"/>
      <c r="I261" s="214"/>
      <c r="J261" s="40"/>
      <c r="K261" s="40"/>
      <c r="L261" s="44"/>
      <c r="M261" s="215"/>
      <c r="N261" s="216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6" t="s">
        <v>138</v>
      </c>
      <c r="AU261" s="16" t="s">
        <v>88</v>
      </c>
    </row>
    <row r="262" s="2" customFormat="1" ht="44.25" customHeight="1">
      <c r="A262" s="38"/>
      <c r="B262" s="39"/>
      <c r="C262" s="199" t="s">
        <v>462</v>
      </c>
      <c r="D262" s="199" t="s">
        <v>131</v>
      </c>
      <c r="E262" s="200" t="s">
        <v>463</v>
      </c>
      <c r="F262" s="201" t="s">
        <v>464</v>
      </c>
      <c r="G262" s="202" t="s">
        <v>189</v>
      </c>
      <c r="H262" s="203">
        <v>4.7400000000000002</v>
      </c>
      <c r="I262" s="204"/>
      <c r="J262" s="205">
        <f>ROUND(I262*H262,2)</f>
        <v>0</v>
      </c>
      <c r="K262" s="201" t="s">
        <v>135</v>
      </c>
      <c r="L262" s="44"/>
      <c r="M262" s="206" t="s">
        <v>79</v>
      </c>
      <c r="N262" s="207" t="s">
        <v>51</v>
      </c>
      <c r="O262" s="84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0" t="s">
        <v>136</v>
      </c>
      <c r="AT262" s="210" t="s">
        <v>131</v>
      </c>
      <c r="AU262" s="210" t="s">
        <v>88</v>
      </c>
      <c r="AY262" s="16" t="s">
        <v>129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6" t="s">
        <v>86</v>
      </c>
      <c r="BK262" s="211">
        <f>ROUND(I262*H262,2)</f>
        <v>0</v>
      </c>
      <c r="BL262" s="16" t="s">
        <v>136</v>
      </c>
      <c r="BM262" s="210" t="s">
        <v>465</v>
      </c>
    </row>
    <row r="263" s="2" customFormat="1">
      <c r="A263" s="38"/>
      <c r="B263" s="39"/>
      <c r="C263" s="40"/>
      <c r="D263" s="212" t="s">
        <v>138</v>
      </c>
      <c r="E263" s="40"/>
      <c r="F263" s="213" t="s">
        <v>466</v>
      </c>
      <c r="G263" s="40"/>
      <c r="H263" s="40"/>
      <c r="I263" s="214"/>
      <c r="J263" s="40"/>
      <c r="K263" s="40"/>
      <c r="L263" s="44"/>
      <c r="M263" s="215"/>
      <c r="N263" s="216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6" t="s">
        <v>138</v>
      </c>
      <c r="AU263" s="16" t="s">
        <v>88</v>
      </c>
    </row>
    <row r="264" s="12" customFormat="1" ht="22.8" customHeight="1">
      <c r="A264" s="12"/>
      <c r="B264" s="183"/>
      <c r="C264" s="184"/>
      <c r="D264" s="185" t="s">
        <v>80</v>
      </c>
      <c r="E264" s="197" t="s">
        <v>467</v>
      </c>
      <c r="F264" s="197" t="s">
        <v>468</v>
      </c>
      <c r="G264" s="184"/>
      <c r="H264" s="184"/>
      <c r="I264" s="187"/>
      <c r="J264" s="198">
        <f>BK264</f>
        <v>0</v>
      </c>
      <c r="K264" s="184"/>
      <c r="L264" s="189"/>
      <c r="M264" s="190"/>
      <c r="N264" s="191"/>
      <c r="O264" s="191"/>
      <c r="P264" s="192">
        <f>SUM(P265:P266)</f>
        <v>0</v>
      </c>
      <c r="Q264" s="191"/>
      <c r="R264" s="192">
        <f>SUM(R265:R266)</f>
        <v>0</v>
      </c>
      <c r="S264" s="191"/>
      <c r="T264" s="19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94" t="s">
        <v>86</v>
      </c>
      <c r="AT264" s="195" t="s">
        <v>80</v>
      </c>
      <c r="AU264" s="195" t="s">
        <v>86</v>
      </c>
      <c r="AY264" s="194" t="s">
        <v>129</v>
      </c>
      <c r="BK264" s="196">
        <f>SUM(BK265:BK266)</f>
        <v>0</v>
      </c>
    </row>
    <row r="265" s="2" customFormat="1" ht="55.5" customHeight="1">
      <c r="A265" s="38"/>
      <c r="B265" s="39"/>
      <c r="C265" s="199" t="s">
        <v>469</v>
      </c>
      <c r="D265" s="199" t="s">
        <v>131</v>
      </c>
      <c r="E265" s="200" t="s">
        <v>470</v>
      </c>
      <c r="F265" s="201" t="s">
        <v>471</v>
      </c>
      <c r="G265" s="202" t="s">
        <v>189</v>
      </c>
      <c r="H265" s="203">
        <v>85.343999999999994</v>
      </c>
      <c r="I265" s="204"/>
      <c r="J265" s="205">
        <f>ROUND(I265*H265,2)</f>
        <v>0</v>
      </c>
      <c r="K265" s="201" t="s">
        <v>135</v>
      </c>
      <c r="L265" s="44"/>
      <c r="M265" s="206" t="s">
        <v>79</v>
      </c>
      <c r="N265" s="207" t="s">
        <v>51</v>
      </c>
      <c r="O265" s="84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0" t="s">
        <v>136</v>
      </c>
      <c r="AT265" s="210" t="s">
        <v>131</v>
      </c>
      <c r="AU265" s="210" t="s">
        <v>88</v>
      </c>
      <c r="AY265" s="16" t="s">
        <v>129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6" t="s">
        <v>86</v>
      </c>
      <c r="BK265" s="211">
        <f>ROUND(I265*H265,2)</f>
        <v>0</v>
      </c>
      <c r="BL265" s="16" t="s">
        <v>136</v>
      </c>
      <c r="BM265" s="210" t="s">
        <v>472</v>
      </c>
    </row>
    <row r="266" s="2" customFormat="1">
      <c r="A266" s="38"/>
      <c r="B266" s="39"/>
      <c r="C266" s="40"/>
      <c r="D266" s="212" t="s">
        <v>138</v>
      </c>
      <c r="E266" s="40"/>
      <c r="F266" s="213" t="s">
        <v>473</v>
      </c>
      <c r="G266" s="40"/>
      <c r="H266" s="40"/>
      <c r="I266" s="214"/>
      <c r="J266" s="40"/>
      <c r="K266" s="40"/>
      <c r="L266" s="44"/>
      <c r="M266" s="215"/>
      <c r="N266" s="216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6" t="s">
        <v>138</v>
      </c>
      <c r="AU266" s="16" t="s">
        <v>88</v>
      </c>
    </row>
    <row r="267" s="12" customFormat="1" ht="25.92" customHeight="1">
      <c r="A267" s="12"/>
      <c r="B267" s="183"/>
      <c r="C267" s="184"/>
      <c r="D267" s="185" t="s">
        <v>80</v>
      </c>
      <c r="E267" s="186" t="s">
        <v>474</v>
      </c>
      <c r="F267" s="186" t="s">
        <v>475</v>
      </c>
      <c r="G267" s="184"/>
      <c r="H267" s="184"/>
      <c r="I267" s="187"/>
      <c r="J267" s="188">
        <f>BK267</f>
        <v>0</v>
      </c>
      <c r="K267" s="184"/>
      <c r="L267" s="189"/>
      <c r="M267" s="190"/>
      <c r="N267" s="191"/>
      <c r="O267" s="191"/>
      <c r="P267" s="192">
        <f>P268+P293+P311+P317+P326</f>
        <v>0</v>
      </c>
      <c r="Q267" s="191"/>
      <c r="R267" s="192">
        <f>R268+R293+R311+R317+R326</f>
        <v>0.9556524368</v>
      </c>
      <c r="S267" s="191"/>
      <c r="T267" s="193">
        <f>T268+T293+T311+T317+T326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4" t="s">
        <v>88</v>
      </c>
      <c r="AT267" s="195" t="s">
        <v>80</v>
      </c>
      <c r="AU267" s="195" t="s">
        <v>81</v>
      </c>
      <c r="AY267" s="194" t="s">
        <v>129</v>
      </c>
      <c r="BK267" s="196">
        <f>BK268+BK293+BK311+BK317+BK326</f>
        <v>0</v>
      </c>
    </row>
    <row r="268" s="12" customFormat="1" ht="22.8" customHeight="1">
      <c r="A268" s="12"/>
      <c r="B268" s="183"/>
      <c r="C268" s="184"/>
      <c r="D268" s="185" t="s">
        <v>80</v>
      </c>
      <c r="E268" s="197" t="s">
        <v>476</v>
      </c>
      <c r="F268" s="197" t="s">
        <v>477</v>
      </c>
      <c r="G268" s="184"/>
      <c r="H268" s="184"/>
      <c r="I268" s="187"/>
      <c r="J268" s="198">
        <f>BK268</f>
        <v>0</v>
      </c>
      <c r="K268" s="184"/>
      <c r="L268" s="189"/>
      <c r="M268" s="190"/>
      <c r="N268" s="191"/>
      <c r="O268" s="191"/>
      <c r="P268" s="192">
        <f>SUM(P269:P292)</f>
        <v>0</v>
      </c>
      <c r="Q268" s="191"/>
      <c r="R268" s="192">
        <f>SUM(R269:R292)</f>
        <v>0.17432927679999999</v>
      </c>
      <c r="S268" s="191"/>
      <c r="T268" s="193">
        <f>SUM(T269:T292)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4" t="s">
        <v>88</v>
      </c>
      <c r="AT268" s="195" t="s">
        <v>80</v>
      </c>
      <c r="AU268" s="195" t="s">
        <v>86</v>
      </c>
      <c r="AY268" s="194" t="s">
        <v>129</v>
      </c>
      <c r="BK268" s="196">
        <f>SUM(BK269:BK292)</f>
        <v>0</v>
      </c>
    </row>
    <row r="269" s="2" customFormat="1" ht="37.8" customHeight="1">
      <c r="A269" s="38"/>
      <c r="B269" s="39"/>
      <c r="C269" s="199" t="s">
        <v>478</v>
      </c>
      <c r="D269" s="199" t="s">
        <v>131</v>
      </c>
      <c r="E269" s="200" t="s">
        <v>479</v>
      </c>
      <c r="F269" s="201" t="s">
        <v>480</v>
      </c>
      <c r="G269" s="202" t="s">
        <v>134</v>
      </c>
      <c r="H269" s="203">
        <v>13.327999999999999</v>
      </c>
      <c r="I269" s="204"/>
      <c r="J269" s="205">
        <f>ROUND(I269*H269,2)</f>
        <v>0</v>
      </c>
      <c r="K269" s="201" t="s">
        <v>135</v>
      </c>
      <c r="L269" s="44"/>
      <c r="M269" s="206" t="s">
        <v>79</v>
      </c>
      <c r="N269" s="207" t="s">
        <v>51</v>
      </c>
      <c r="O269" s="84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0" t="s">
        <v>234</v>
      </c>
      <c r="AT269" s="210" t="s">
        <v>131</v>
      </c>
      <c r="AU269" s="210" t="s">
        <v>88</v>
      </c>
      <c r="AY269" s="16" t="s">
        <v>129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6" t="s">
        <v>86</v>
      </c>
      <c r="BK269" s="211">
        <f>ROUND(I269*H269,2)</f>
        <v>0</v>
      </c>
      <c r="BL269" s="16" t="s">
        <v>234</v>
      </c>
      <c r="BM269" s="210" t="s">
        <v>481</v>
      </c>
    </row>
    <row r="270" s="2" customFormat="1">
      <c r="A270" s="38"/>
      <c r="B270" s="39"/>
      <c r="C270" s="40"/>
      <c r="D270" s="212" t="s">
        <v>138</v>
      </c>
      <c r="E270" s="40"/>
      <c r="F270" s="213" t="s">
        <v>482</v>
      </c>
      <c r="G270" s="40"/>
      <c r="H270" s="40"/>
      <c r="I270" s="214"/>
      <c r="J270" s="40"/>
      <c r="K270" s="40"/>
      <c r="L270" s="44"/>
      <c r="M270" s="215"/>
      <c r="N270" s="216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6" t="s">
        <v>138</v>
      </c>
      <c r="AU270" s="16" t="s">
        <v>88</v>
      </c>
    </row>
    <row r="271" s="13" customFormat="1">
      <c r="A271" s="13"/>
      <c r="B271" s="217"/>
      <c r="C271" s="218"/>
      <c r="D271" s="219" t="s">
        <v>140</v>
      </c>
      <c r="E271" s="220" t="s">
        <v>79</v>
      </c>
      <c r="F271" s="221" t="s">
        <v>483</v>
      </c>
      <c r="G271" s="218"/>
      <c r="H271" s="222">
        <v>13.327999999999999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140</v>
      </c>
      <c r="AU271" s="228" t="s">
        <v>88</v>
      </c>
      <c r="AV271" s="13" t="s">
        <v>88</v>
      </c>
      <c r="AW271" s="13" t="s">
        <v>39</v>
      </c>
      <c r="AX271" s="13" t="s">
        <v>81</v>
      </c>
      <c r="AY271" s="228" t="s">
        <v>129</v>
      </c>
    </row>
    <row r="272" s="2" customFormat="1" ht="16.5" customHeight="1">
      <c r="A272" s="38"/>
      <c r="B272" s="39"/>
      <c r="C272" s="230" t="s">
        <v>484</v>
      </c>
      <c r="D272" s="230" t="s">
        <v>265</v>
      </c>
      <c r="E272" s="231" t="s">
        <v>485</v>
      </c>
      <c r="F272" s="232" t="s">
        <v>486</v>
      </c>
      <c r="G272" s="233" t="s">
        <v>189</v>
      </c>
      <c r="H272" s="234">
        <v>0.0040000000000000001</v>
      </c>
      <c r="I272" s="235"/>
      <c r="J272" s="236">
        <f>ROUND(I272*H272,2)</f>
        <v>0</v>
      </c>
      <c r="K272" s="232" t="s">
        <v>135</v>
      </c>
      <c r="L272" s="237"/>
      <c r="M272" s="238" t="s">
        <v>79</v>
      </c>
      <c r="N272" s="239" t="s">
        <v>51</v>
      </c>
      <c r="O272" s="84"/>
      <c r="P272" s="208">
        <f>O272*H272</f>
        <v>0</v>
      </c>
      <c r="Q272" s="208">
        <v>1</v>
      </c>
      <c r="R272" s="208">
        <f>Q272*H272</f>
        <v>0.0040000000000000001</v>
      </c>
      <c r="S272" s="208">
        <v>0</v>
      </c>
      <c r="T272" s="20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0" t="s">
        <v>330</v>
      </c>
      <c r="AT272" s="210" t="s">
        <v>265</v>
      </c>
      <c r="AU272" s="210" t="s">
        <v>88</v>
      </c>
      <c r="AY272" s="16" t="s">
        <v>129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6" t="s">
        <v>86</v>
      </c>
      <c r="BK272" s="211">
        <f>ROUND(I272*H272,2)</f>
        <v>0</v>
      </c>
      <c r="BL272" s="16" t="s">
        <v>234</v>
      </c>
      <c r="BM272" s="210" t="s">
        <v>487</v>
      </c>
    </row>
    <row r="273" s="13" customFormat="1">
      <c r="A273" s="13"/>
      <c r="B273" s="217"/>
      <c r="C273" s="218"/>
      <c r="D273" s="219" t="s">
        <v>140</v>
      </c>
      <c r="E273" s="218"/>
      <c r="F273" s="221" t="s">
        <v>488</v>
      </c>
      <c r="G273" s="218"/>
      <c r="H273" s="222">
        <v>0.0040000000000000001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8" t="s">
        <v>140</v>
      </c>
      <c r="AU273" s="228" t="s">
        <v>88</v>
      </c>
      <c r="AV273" s="13" t="s">
        <v>88</v>
      </c>
      <c r="AW273" s="13" t="s">
        <v>4</v>
      </c>
      <c r="AX273" s="13" t="s">
        <v>86</v>
      </c>
      <c r="AY273" s="228" t="s">
        <v>129</v>
      </c>
    </row>
    <row r="274" s="2" customFormat="1" ht="33" customHeight="1">
      <c r="A274" s="38"/>
      <c r="B274" s="39"/>
      <c r="C274" s="199" t="s">
        <v>489</v>
      </c>
      <c r="D274" s="199" t="s">
        <v>131</v>
      </c>
      <c r="E274" s="200" t="s">
        <v>490</v>
      </c>
      <c r="F274" s="201" t="s">
        <v>491</v>
      </c>
      <c r="G274" s="202" t="s">
        <v>134</v>
      </c>
      <c r="H274" s="203">
        <v>13.646000000000001</v>
      </c>
      <c r="I274" s="204"/>
      <c r="J274" s="205">
        <f>ROUND(I274*H274,2)</f>
        <v>0</v>
      </c>
      <c r="K274" s="201" t="s">
        <v>135</v>
      </c>
      <c r="L274" s="44"/>
      <c r="M274" s="206" t="s">
        <v>79</v>
      </c>
      <c r="N274" s="207" t="s">
        <v>51</v>
      </c>
      <c r="O274" s="84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0" t="s">
        <v>234</v>
      </c>
      <c r="AT274" s="210" t="s">
        <v>131</v>
      </c>
      <c r="AU274" s="210" t="s">
        <v>88</v>
      </c>
      <c r="AY274" s="16" t="s">
        <v>129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6" t="s">
        <v>86</v>
      </c>
      <c r="BK274" s="211">
        <f>ROUND(I274*H274,2)</f>
        <v>0</v>
      </c>
      <c r="BL274" s="16" t="s">
        <v>234</v>
      </c>
      <c r="BM274" s="210" t="s">
        <v>492</v>
      </c>
    </row>
    <row r="275" s="2" customFormat="1">
      <c r="A275" s="38"/>
      <c r="B275" s="39"/>
      <c r="C275" s="40"/>
      <c r="D275" s="212" t="s">
        <v>138</v>
      </c>
      <c r="E275" s="40"/>
      <c r="F275" s="213" t="s">
        <v>493</v>
      </c>
      <c r="G275" s="40"/>
      <c r="H275" s="40"/>
      <c r="I275" s="214"/>
      <c r="J275" s="40"/>
      <c r="K275" s="40"/>
      <c r="L275" s="44"/>
      <c r="M275" s="215"/>
      <c r="N275" s="216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6" t="s">
        <v>138</v>
      </c>
      <c r="AU275" s="16" t="s">
        <v>88</v>
      </c>
    </row>
    <row r="276" s="13" customFormat="1">
      <c r="A276" s="13"/>
      <c r="B276" s="217"/>
      <c r="C276" s="218"/>
      <c r="D276" s="219" t="s">
        <v>140</v>
      </c>
      <c r="E276" s="220" t="s">
        <v>79</v>
      </c>
      <c r="F276" s="221" t="s">
        <v>494</v>
      </c>
      <c r="G276" s="218"/>
      <c r="H276" s="222">
        <v>10.837999999999999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140</v>
      </c>
      <c r="AU276" s="228" t="s">
        <v>88</v>
      </c>
      <c r="AV276" s="13" t="s">
        <v>88</v>
      </c>
      <c r="AW276" s="13" t="s">
        <v>39</v>
      </c>
      <c r="AX276" s="13" t="s">
        <v>81</v>
      </c>
      <c r="AY276" s="228" t="s">
        <v>129</v>
      </c>
    </row>
    <row r="277" s="13" customFormat="1">
      <c r="A277" s="13"/>
      <c r="B277" s="217"/>
      <c r="C277" s="218"/>
      <c r="D277" s="219" t="s">
        <v>140</v>
      </c>
      <c r="E277" s="220" t="s">
        <v>79</v>
      </c>
      <c r="F277" s="221" t="s">
        <v>495</v>
      </c>
      <c r="G277" s="218"/>
      <c r="H277" s="222">
        <v>2.8079999999999998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140</v>
      </c>
      <c r="AU277" s="228" t="s">
        <v>88</v>
      </c>
      <c r="AV277" s="13" t="s">
        <v>88</v>
      </c>
      <c r="AW277" s="13" t="s">
        <v>39</v>
      </c>
      <c r="AX277" s="13" t="s">
        <v>81</v>
      </c>
      <c r="AY277" s="228" t="s">
        <v>129</v>
      </c>
    </row>
    <row r="278" s="2" customFormat="1" ht="16.5" customHeight="1">
      <c r="A278" s="38"/>
      <c r="B278" s="39"/>
      <c r="C278" s="230" t="s">
        <v>496</v>
      </c>
      <c r="D278" s="230" t="s">
        <v>265</v>
      </c>
      <c r="E278" s="231" t="s">
        <v>485</v>
      </c>
      <c r="F278" s="232" t="s">
        <v>486</v>
      </c>
      <c r="G278" s="233" t="s">
        <v>189</v>
      </c>
      <c r="H278" s="234">
        <v>0.0050000000000000001</v>
      </c>
      <c r="I278" s="235"/>
      <c r="J278" s="236">
        <f>ROUND(I278*H278,2)</f>
        <v>0</v>
      </c>
      <c r="K278" s="232" t="s">
        <v>135</v>
      </c>
      <c r="L278" s="237"/>
      <c r="M278" s="238" t="s">
        <v>79</v>
      </c>
      <c r="N278" s="239" t="s">
        <v>51</v>
      </c>
      <c r="O278" s="84"/>
      <c r="P278" s="208">
        <f>O278*H278</f>
        <v>0</v>
      </c>
      <c r="Q278" s="208">
        <v>1</v>
      </c>
      <c r="R278" s="208">
        <f>Q278*H278</f>
        <v>0.0050000000000000001</v>
      </c>
      <c r="S278" s="208">
        <v>0</v>
      </c>
      <c r="T278" s="20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0" t="s">
        <v>330</v>
      </c>
      <c r="AT278" s="210" t="s">
        <v>265</v>
      </c>
      <c r="AU278" s="210" t="s">
        <v>88</v>
      </c>
      <c r="AY278" s="16" t="s">
        <v>129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6" t="s">
        <v>86</v>
      </c>
      <c r="BK278" s="211">
        <f>ROUND(I278*H278,2)</f>
        <v>0</v>
      </c>
      <c r="BL278" s="16" t="s">
        <v>234</v>
      </c>
      <c r="BM278" s="210" t="s">
        <v>497</v>
      </c>
    </row>
    <row r="279" s="13" customFormat="1">
      <c r="A279" s="13"/>
      <c r="B279" s="217"/>
      <c r="C279" s="218"/>
      <c r="D279" s="219" t="s">
        <v>140</v>
      </c>
      <c r="E279" s="218"/>
      <c r="F279" s="221" t="s">
        <v>498</v>
      </c>
      <c r="G279" s="218"/>
      <c r="H279" s="222">
        <v>0.0050000000000000001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140</v>
      </c>
      <c r="AU279" s="228" t="s">
        <v>88</v>
      </c>
      <c r="AV279" s="13" t="s">
        <v>88</v>
      </c>
      <c r="AW279" s="13" t="s">
        <v>4</v>
      </c>
      <c r="AX279" s="13" t="s">
        <v>86</v>
      </c>
      <c r="AY279" s="228" t="s">
        <v>129</v>
      </c>
    </row>
    <row r="280" s="2" customFormat="1" ht="24.15" customHeight="1">
      <c r="A280" s="38"/>
      <c r="B280" s="39"/>
      <c r="C280" s="199" t="s">
        <v>499</v>
      </c>
      <c r="D280" s="199" t="s">
        <v>131</v>
      </c>
      <c r="E280" s="200" t="s">
        <v>500</v>
      </c>
      <c r="F280" s="201" t="s">
        <v>501</v>
      </c>
      <c r="G280" s="202" t="s">
        <v>134</v>
      </c>
      <c r="H280" s="203">
        <v>13.327999999999999</v>
      </c>
      <c r="I280" s="204"/>
      <c r="J280" s="205">
        <f>ROUND(I280*H280,2)</f>
        <v>0</v>
      </c>
      <c r="K280" s="201" t="s">
        <v>135</v>
      </c>
      <c r="L280" s="44"/>
      <c r="M280" s="206" t="s">
        <v>79</v>
      </c>
      <c r="N280" s="207" t="s">
        <v>51</v>
      </c>
      <c r="O280" s="84"/>
      <c r="P280" s="208">
        <f>O280*H280</f>
        <v>0</v>
      </c>
      <c r="Q280" s="208">
        <v>0.00040000000000000002</v>
      </c>
      <c r="R280" s="208">
        <f>Q280*H280</f>
        <v>0.0053312000000000003</v>
      </c>
      <c r="S280" s="208">
        <v>0</v>
      </c>
      <c r="T280" s="20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0" t="s">
        <v>234</v>
      </c>
      <c r="AT280" s="210" t="s">
        <v>131</v>
      </c>
      <c r="AU280" s="210" t="s">
        <v>88</v>
      </c>
      <c r="AY280" s="16" t="s">
        <v>129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6" t="s">
        <v>86</v>
      </c>
      <c r="BK280" s="211">
        <f>ROUND(I280*H280,2)</f>
        <v>0</v>
      </c>
      <c r="BL280" s="16" t="s">
        <v>234</v>
      </c>
      <c r="BM280" s="210" t="s">
        <v>502</v>
      </c>
    </row>
    <row r="281" s="2" customFormat="1">
      <c r="A281" s="38"/>
      <c r="B281" s="39"/>
      <c r="C281" s="40"/>
      <c r="D281" s="212" t="s">
        <v>138</v>
      </c>
      <c r="E281" s="40"/>
      <c r="F281" s="213" t="s">
        <v>503</v>
      </c>
      <c r="G281" s="40"/>
      <c r="H281" s="40"/>
      <c r="I281" s="214"/>
      <c r="J281" s="40"/>
      <c r="K281" s="40"/>
      <c r="L281" s="44"/>
      <c r="M281" s="215"/>
      <c r="N281" s="216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6" t="s">
        <v>138</v>
      </c>
      <c r="AU281" s="16" t="s">
        <v>88</v>
      </c>
    </row>
    <row r="282" s="13" customFormat="1">
      <c r="A282" s="13"/>
      <c r="B282" s="217"/>
      <c r="C282" s="218"/>
      <c r="D282" s="219" t="s">
        <v>140</v>
      </c>
      <c r="E282" s="220" t="s">
        <v>79</v>
      </c>
      <c r="F282" s="221" t="s">
        <v>483</v>
      </c>
      <c r="G282" s="218"/>
      <c r="H282" s="222">
        <v>13.327999999999999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140</v>
      </c>
      <c r="AU282" s="228" t="s">
        <v>88</v>
      </c>
      <c r="AV282" s="13" t="s">
        <v>88</v>
      </c>
      <c r="AW282" s="13" t="s">
        <v>39</v>
      </c>
      <c r="AX282" s="13" t="s">
        <v>81</v>
      </c>
      <c r="AY282" s="228" t="s">
        <v>129</v>
      </c>
    </row>
    <row r="283" s="2" customFormat="1" ht="37.8" customHeight="1">
      <c r="A283" s="38"/>
      <c r="B283" s="39"/>
      <c r="C283" s="230" t="s">
        <v>504</v>
      </c>
      <c r="D283" s="230" t="s">
        <v>265</v>
      </c>
      <c r="E283" s="231" t="s">
        <v>505</v>
      </c>
      <c r="F283" s="232" t="s">
        <v>506</v>
      </c>
      <c r="G283" s="233" t="s">
        <v>134</v>
      </c>
      <c r="H283" s="234">
        <v>15.534000000000001</v>
      </c>
      <c r="I283" s="235"/>
      <c r="J283" s="236">
        <f>ROUND(I283*H283,2)</f>
        <v>0</v>
      </c>
      <c r="K283" s="232" t="s">
        <v>135</v>
      </c>
      <c r="L283" s="237"/>
      <c r="M283" s="238" t="s">
        <v>79</v>
      </c>
      <c r="N283" s="239" t="s">
        <v>51</v>
      </c>
      <c r="O283" s="84"/>
      <c r="P283" s="208">
        <f>O283*H283</f>
        <v>0</v>
      </c>
      <c r="Q283" s="208">
        <v>0.0047999999999999996</v>
      </c>
      <c r="R283" s="208">
        <f>Q283*H283</f>
        <v>0.074563199999999996</v>
      </c>
      <c r="S283" s="208">
        <v>0</v>
      </c>
      <c r="T283" s="20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0" t="s">
        <v>330</v>
      </c>
      <c r="AT283" s="210" t="s">
        <v>265</v>
      </c>
      <c r="AU283" s="210" t="s">
        <v>88</v>
      </c>
      <c r="AY283" s="16" t="s">
        <v>129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6" t="s">
        <v>86</v>
      </c>
      <c r="BK283" s="211">
        <f>ROUND(I283*H283,2)</f>
        <v>0</v>
      </c>
      <c r="BL283" s="16" t="s">
        <v>234</v>
      </c>
      <c r="BM283" s="210" t="s">
        <v>507</v>
      </c>
    </row>
    <row r="284" s="13" customFormat="1">
      <c r="A284" s="13"/>
      <c r="B284" s="217"/>
      <c r="C284" s="218"/>
      <c r="D284" s="219" t="s">
        <v>140</v>
      </c>
      <c r="E284" s="218"/>
      <c r="F284" s="221" t="s">
        <v>508</v>
      </c>
      <c r="G284" s="218"/>
      <c r="H284" s="222">
        <v>15.534000000000001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140</v>
      </c>
      <c r="AU284" s="228" t="s">
        <v>88</v>
      </c>
      <c r="AV284" s="13" t="s">
        <v>88</v>
      </c>
      <c r="AW284" s="13" t="s">
        <v>4</v>
      </c>
      <c r="AX284" s="13" t="s">
        <v>86</v>
      </c>
      <c r="AY284" s="228" t="s">
        <v>129</v>
      </c>
    </row>
    <row r="285" s="2" customFormat="1" ht="24.15" customHeight="1">
      <c r="A285" s="38"/>
      <c r="B285" s="39"/>
      <c r="C285" s="199" t="s">
        <v>509</v>
      </c>
      <c r="D285" s="199" t="s">
        <v>131</v>
      </c>
      <c r="E285" s="200" t="s">
        <v>510</v>
      </c>
      <c r="F285" s="201" t="s">
        <v>511</v>
      </c>
      <c r="G285" s="202" t="s">
        <v>134</v>
      </c>
      <c r="H285" s="203">
        <v>13.646000000000001</v>
      </c>
      <c r="I285" s="204"/>
      <c r="J285" s="205">
        <f>ROUND(I285*H285,2)</f>
        <v>0</v>
      </c>
      <c r="K285" s="201" t="s">
        <v>135</v>
      </c>
      <c r="L285" s="44"/>
      <c r="M285" s="206" t="s">
        <v>79</v>
      </c>
      <c r="N285" s="207" t="s">
        <v>51</v>
      </c>
      <c r="O285" s="84"/>
      <c r="P285" s="208">
        <f>O285*H285</f>
        <v>0</v>
      </c>
      <c r="Q285" s="208">
        <v>0.00040000000000000002</v>
      </c>
      <c r="R285" s="208">
        <f>Q285*H285</f>
        <v>0.0054584000000000004</v>
      </c>
      <c r="S285" s="208">
        <v>0</v>
      </c>
      <c r="T285" s="20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0" t="s">
        <v>234</v>
      </c>
      <c r="AT285" s="210" t="s">
        <v>131</v>
      </c>
      <c r="AU285" s="210" t="s">
        <v>88</v>
      </c>
      <c r="AY285" s="16" t="s">
        <v>129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6" t="s">
        <v>86</v>
      </c>
      <c r="BK285" s="211">
        <f>ROUND(I285*H285,2)</f>
        <v>0</v>
      </c>
      <c r="BL285" s="16" t="s">
        <v>234</v>
      </c>
      <c r="BM285" s="210" t="s">
        <v>512</v>
      </c>
    </row>
    <row r="286" s="2" customFormat="1">
      <c r="A286" s="38"/>
      <c r="B286" s="39"/>
      <c r="C286" s="40"/>
      <c r="D286" s="212" t="s">
        <v>138</v>
      </c>
      <c r="E286" s="40"/>
      <c r="F286" s="213" t="s">
        <v>513</v>
      </c>
      <c r="G286" s="40"/>
      <c r="H286" s="40"/>
      <c r="I286" s="214"/>
      <c r="J286" s="40"/>
      <c r="K286" s="40"/>
      <c r="L286" s="44"/>
      <c r="M286" s="215"/>
      <c r="N286" s="216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6" t="s">
        <v>138</v>
      </c>
      <c r="AU286" s="16" t="s">
        <v>88</v>
      </c>
    </row>
    <row r="287" s="13" customFormat="1">
      <c r="A287" s="13"/>
      <c r="B287" s="217"/>
      <c r="C287" s="218"/>
      <c r="D287" s="219" t="s">
        <v>140</v>
      </c>
      <c r="E287" s="220" t="s">
        <v>79</v>
      </c>
      <c r="F287" s="221" t="s">
        <v>494</v>
      </c>
      <c r="G287" s="218"/>
      <c r="H287" s="222">
        <v>10.837999999999999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140</v>
      </c>
      <c r="AU287" s="228" t="s">
        <v>88</v>
      </c>
      <c r="AV287" s="13" t="s">
        <v>88</v>
      </c>
      <c r="AW287" s="13" t="s">
        <v>39</v>
      </c>
      <c r="AX287" s="13" t="s">
        <v>81</v>
      </c>
      <c r="AY287" s="228" t="s">
        <v>129</v>
      </c>
    </row>
    <row r="288" s="13" customFormat="1">
      <c r="A288" s="13"/>
      <c r="B288" s="217"/>
      <c r="C288" s="218"/>
      <c r="D288" s="219" t="s">
        <v>140</v>
      </c>
      <c r="E288" s="220" t="s">
        <v>79</v>
      </c>
      <c r="F288" s="221" t="s">
        <v>495</v>
      </c>
      <c r="G288" s="218"/>
      <c r="H288" s="222">
        <v>2.8079999999999998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140</v>
      </c>
      <c r="AU288" s="228" t="s">
        <v>88</v>
      </c>
      <c r="AV288" s="13" t="s">
        <v>88</v>
      </c>
      <c r="AW288" s="13" t="s">
        <v>39</v>
      </c>
      <c r="AX288" s="13" t="s">
        <v>81</v>
      </c>
      <c r="AY288" s="228" t="s">
        <v>129</v>
      </c>
    </row>
    <row r="289" s="2" customFormat="1" ht="37.8" customHeight="1">
      <c r="A289" s="38"/>
      <c r="B289" s="39"/>
      <c r="C289" s="230" t="s">
        <v>514</v>
      </c>
      <c r="D289" s="230" t="s">
        <v>265</v>
      </c>
      <c r="E289" s="231" t="s">
        <v>505</v>
      </c>
      <c r="F289" s="232" t="s">
        <v>506</v>
      </c>
      <c r="G289" s="233" t="s">
        <v>134</v>
      </c>
      <c r="H289" s="234">
        <v>16.661766</v>
      </c>
      <c r="I289" s="235"/>
      <c r="J289" s="236">
        <f>ROUND(I289*H289,2)</f>
        <v>0</v>
      </c>
      <c r="K289" s="232" t="s">
        <v>135</v>
      </c>
      <c r="L289" s="237"/>
      <c r="M289" s="238" t="s">
        <v>79</v>
      </c>
      <c r="N289" s="239" t="s">
        <v>51</v>
      </c>
      <c r="O289" s="84"/>
      <c r="P289" s="208">
        <f>O289*H289</f>
        <v>0</v>
      </c>
      <c r="Q289" s="208">
        <v>0.0047999999999999996</v>
      </c>
      <c r="R289" s="208">
        <f>Q289*H289</f>
        <v>0.079976476799999988</v>
      </c>
      <c r="S289" s="208">
        <v>0</v>
      </c>
      <c r="T289" s="20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0" t="s">
        <v>330</v>
      </c>
      <c r="AT289" s="210" t="s">
        <v>265</v>
      </c>
      <c r="AU289" s="210" t="s">
        <v>88</v>
      </c>
      <c r="AY289" s="16" t="s">
        <v>129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6" t="s">
        <v>86</v>
      </c>
      <c r="BK289" s="211">
        <f>ROUND(I289*H289,2)</f>
        <v>0</v>
      </c>
      <c r="BL289" s="16" t="s">
        <v>234</v>
      </c>
      <c r="BM289" s="210" t="s">
        <v>515</v>
      </c>
    </row>
    <row r="290" s="13" customFormat="1">
      <c r="A290" s="13"/>
      <c r="B290" s="217"/>
      <c r="C290" s="218"/>
      <c r="D290" s="219" t="s">
        <v>140</v>
      </c>
      <c r="E290" s="218"/>
      <c r="F290" s="221" t="s">
        <v>516</v>
      </c>
      <c r="G290" s="218"/>
      <c r="H290" s="222">
        <v>16.661766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8" t="s">
        <v>140</v>
      </c>
      <c r="AU290" s="228" t="s">
        <v>88</v>
      </c>
      <c r="AV290" s="13" t="s">
        <v>88</v>
      </c>
      <c r="AW290" s="13" t="s">
        <v>4</v>
      </c>
      <c r="AX290" s="13" t="s">
        <v>86</v>
      </c>
      <c r="AY290" s="228" t="s">
        <v>129</v>
      </c>
    </row>
    <row r="291" s="2" customFormat="1" ht="44.25" customHeight="1">
      <c r="A291" s="38"/>
      <c r="B291" s="39"/>
      <c r="C291" s="199" t="s">
        <v>517</v>
      </c>
      <c r="D291" s="199" t="s">
        <v>131</v>
      </c>
      <c r="E291" s="200" t="s">
        <v>518</v>
      </c>
      <c r="F291" s="201" t="s">
        <v>519</v>
      </c>
      <c r="G291" s="202" t="s">
        <v>520</v>
      </c>
      <c r="H291" s="240"/>
      <c r="I291" s="204"/>
      <c r="J291" s="205">
        <f>ROUND(I291*H291,2)</f>
        <v>0</v>
      </c>
      <c r="K291" s="201" t="s">
        <v>135</v>
      </c>
      <c r="L291" s="44"/>
      <c r="M291" s="206" t="s">
        <v>79</v>
      </c>
      <c r="N291" s="207" t="s">
        <v>51</v>
      </c>
      <c r="O291" s="84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0" t="s">
        <v>234</v>
      </c>
      <c r="AT291" s="210" t="s">
        <v>131</v>
      </c>
      <c r="AU291" s="210" t="s">
        <v>88</v>
      </c>
      <c r="AY291" s="16" t="s">
        <v>129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6" t="s">
        <v>86</v>
      </c>
      <c r="BK291" s="211">
        <f>ROUND(I291*H291,2)</f>
        <v>0</v>
      </c>
      <c r="BL291" s="16" t="s">
        <v>234</v>
      </c>
      <c r="BM291" s="210" t="s">
        <v>521</v>
      </c>
    </row>
    <row r="292" s="2" customFormat="1">
      <c r="A292" s="38"/>
      <c r="B292" s="39"/>
      <c r="C292" s="40"/>
      <c r="D292" s="212" t="s">
        <v>138</v>
      </c>
      <c r="E292" s="40"/>
      <c r="F292" s="213" t="s">
        <v>522</v>
      </c>
      <c r="G292" s="40"/>
      <c r="H292" s="40"/>
      <c r="I292" s="214"/>
      <c r="J292" s="40"/>
      <c r="K292" s="40"/>
      <c r="L292" s="44"/>
      <c r="M292" s="215"/>
      <c r="N292" s="216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6" t="s">
        <v>138</v>
      </c>
      <c r="AU292" s="16" t="s">
        <v>88</v>
      </c>
    </row>
    <row r="293" s="12" customFormat="1" ht="22.8" customHeight="1">
      <c r="A293" s="12"/>
      <c r="B293" s="183"/>
      <c r="C293" s="184"/>
      <c r="D293" s="185" t="s">
        <v>80</v>
      </c>
      <c r="E293" s="197" t="s">
        <v>523</v>
      </c>
      <c r="F293" s="197" t="s">
        <v>524</v>
      </c>
      <c r="G293" s="184"/>
      <c r="H293" s="184"/>
      <c r="I293" s="187"/>
      <c r="J293" s="198">
        <f>BK293</f>
        <v>0</v>
      </c>
      <c r="K293" s="184"/>
      <c r="L293" s="189"/>
      <c r="M293" s="190"/>
      <c r="N293" s="191"/>
      <c r="O293" s="191"/>
      <c r="P293" s="192">
        <f>SUM(P294:P310)</f>
        <v>0</v>
      </c>
      <c r="Q293" s="191"/>
      <c r="R293" s="192">
        <f>SUM(R294:R310)</f>
        <v>0.1307519</v>
      </c>
      <c r="S293" s="191"/>
      <c r="T293" s="193">
        <f>SUM(T294:T310)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94" t="s">
        <v>88</v>
      </c>
      <c r="AT293" s="195" t="s">
        <v>80</v>
      </c>
      <c r="AU293" s="195" t="s">
        <v>86</v>
      </c>
      <c r="AY293" s="194" t="s">
        <v>129</v>
      </c>
      <c r="BK293" s="196">
        <f>SUM(BK294:BK310)</f>
        <v>0</v>
      </c>
    </row>
    <row r="294" s="2" customFormat="1" ht="37.8" customHeight="1">
      <c r="A294" s="38"/>
      <c r="B294" s="39"/>
      <c r="C294" s="199" t="s">
        <v>525</v>
      </c>
      <c r="D294" s="199" t="s">
        <v>131</v>
      </c>
      <c r="E294" s="200" t="s">
        <v>526</v>
      </c>
      <c r="F294" s="201" t="s">
        <v>527</v>
      </c>
      <c r="G294" s="202" t="s">
        <v>134</v>
      </c>
      <c r="H294" s="203">
        <v>8.4700000000000006</v>
      </c>
      <c r="I294" s="204"/>
      <c r="J294" s="205">
        <f>ROUND(I294*H294,2)</f>
        <v>0</v>
      </c>
      <c r="K294" s="201" t="s">
        <v>135</v>
      </c>
      <c r="L294" s="44"/>
      <c r="M294" s="206" t="s">
        <v>79</v>
      </c>
      <c r="N294" s="207" t="s">
        <v>51</v>
      </c>
      <c r="O294" s="84"/>
      <c r="P294" s="208">
        <f>O294*H294</f>
        <v>0</v>
      </c>
      <c r="Q294" s="208">
        <v>0.0060000000000000001</v>
      </c>
      <c r="R294" s="208">
        <f>Q294*H294</f>
        <v>0.050820000000000004</v>
      </c>
      <c r="S294" s="208">
        <v>0</v>
      </c>
      <c r="T294" s="209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0" t="s">
        <v>234</v>
      </c>
      <c r="AT294" s="210" t="s">
        <v>131</v>
      </c>
      <c r="AU294" s="210" t="s">
        <v>88</v>
      </c>
      <c r="AY294" s="16" t="s">
        <v>129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6" t="s">
        <v>86</v>
      </c>
      <c r="BK294" s="211">
        <f>ROUND(I294*H294,2)</f>
        <v>0</v>
      </c>
      <c r="BL294" s="16" t="s">
        <v>234</v>
      </c>
      <c r="BM294" s="210" t="s">
        <v>528</v>
      </c>
    </row>
    <row r="295" s="2" customFormat="1">
      <c r="A295" s="38"/>
      <c r="B295" s="39"/>
      <c r="C295" s="40"/>
      <c r="D295" s="212" t="s">
        <v>138</v>
      </c>
      <c r="E295" s="40"/>
      <c r="F295" s="213" t="s">
        <v>529</v>
      </c>
      <c r="G295" s="40"/>
      <c r="H295" s="40"/>
      <c r="I295" s="214"/>
      <c r="J295" s="40"/>
      <c r="K295" s="40"/>
      <c r="L295" s="44"/>
      <c r="M295" s="215"/>
      <c r="N295" s="216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6" t="s">
        <v>138</v>
      </c>
      <c r="AU295" s="16" t="s">
        <v>88</v>
      </c>
    </row>
    <row r="296" s="13" customFormat="1">
      <c r="A296" s="13"/>
      <c r="B296" s="217"/>
      <c r="C296" s="218"/>
      <c r="D296" s="219" t="s">
        <v>140</v>
      </c>
      <c r="E296" s="220" t="s">
        <v>79</v>
      </c>
      <c r="F296" s="221" t="s">
        <v>530</v>
      </c>
      <c r="G296" s="218"/>
      <c r="H296" s="222">
        <v>5.4249999999999998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140</v>
      </c>
      <c r="AU296" s="228" t="s">
        <v>88</v>
      </c>
      <c r="AV296" s="13" t="s">
        <v>88</v>
      </c>
      <c r="AW296" s="13" t="s">
        <v>39</v>
      </c>
      <c r="AX296" s="13" t="s">
        <v>81</v>
      </c>
      <c r="AY296" s="228" t="s">
        <v>129</v>
      </c>
    </row>
    <row r="297" s="13" customFormat="1">
      <c r="A297" s="13"/>
      <c r="B297" s="217"/>
      <c r="C297" s="218"/>
      <c r="D297" s="219" t="s">
        <v>140</v>
      </c>
      <c r="E297" s="220" t="s">
        <v>79</v>
      </c>
      <c r="F297" s="221" t="s">
        <v>531</v>
      </c>
      <c r="G297" s="218"/>
      <c r="H297" s="222">
        <v>3.0449999999999999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140</v>
      </c>
      <c r="AU297" s="228" t="s">
        <v>88</v>
      </c>
      <c r="AV297" s="13" t="s">
        <v>88</v>
      </c>
      <c r="AW297" s="13" t="s">
        <v>39</v>
      </c>
      <c r="AX297" s="13" t="s">
        <v>81</v>
      </c>
      <c r="AY297" s="228" t="s">
        <v>129</v>
      </c>
    </row>
    <row r="298" s="2" customFormat="1" ht="24.15" customHeight="1">
      <c r="A298" s="38"/>
      <c r="B298" s="39"/>
      <c r="C298" s="230" t="s">
        <v>532</v>
      </c>
      <c r="D298" s="230" t="s">
        <v>265</v>
      </c>
      <c r="E298" s="231" t="s">
        <v>533</v>
      </c>
      <c r="F298" s="232" t="s">
        <v>534</v>
      </c>
      <c r="G298" s="233" t="s">
        <v>134</v>
      </c>
      <c r="H298" s="234">
        <v>3.5019999999999998</v>
      </c>
      <c r="I298" s="235"/>
      <c r="J298" s="236">
        <f>ROUND(I298*H298,2)</f>
        <v>0</v>
      </c>
      <c r="K298" s="232" t="s">
        <v>135</v>
      </c>
      <c r="L298" s="237"/>
      <c r="M298" s="238" t="s">
        <v>79</v>
      </c>
      <c r="N298" s="239" t="s">
        <v>51</v>
      </c>
      <c r="O298" s="84"/>
      <c r="P298" s="208">
        <f>O298*H298</f>
        <v>0</v>
      </c>
      <c r="Q298" s="208">
        <v>0.00059999999999999995</v>
      </c>
      <c r="R298" s="208">
        <f>Q298*H298</f>
        <v>0.0021011999999999997</v>
      </c>
      <c r="S298" s="208">
        <v>0</v>
      </c>
      <c r="T298" s="20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0" t="s">
        <v>330</v>
      </c>
      <c r="AT298" s="210" t="s">
        <v>265</v>
      </c>
      <c r="AU298" s="210" t="s">
        <v>88</v>
      </c>
      <c r="AY298" s="16" t="s">
        <v>129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6" t="s">
        <v>86</v>
      </c>
      <c r="BK298" s="211">
        <f>ROUND(I298*H298,2)</f>
        <v>0</v>
      </c>
      <c r="BL298" s="16" t="s">
        <v>234</v>
      </c>
      <c r="BM298" s="210" t="s">
        <v>535</v>
      </c>
    </row>
    <row r="299" s="13" customFormat="1">
      <c r="A299" s="13"/>
      <c r="B299" s="217"/>
      <c r="C299" s="218"/>
      <c r="D299" s="219" t="s">
        <v>140</v>
      </c>
      <c r="E299" s="220" t="s">
        <v>79</v>
      </c>
      <c r="F299" s="221" t="s">
        <v>531</v>
      </c>
      <c r="G299" s="218"/>
      <c r="H299" s="222">
        <v>3.0449999999999999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8" t="s">
        <v>140</v>
      </c>
      <c r="AU299" s="228" t="s">
        <v>88</v>
      </c>
      <c r="AV299" s="13" t="s">
        <v>88</v>
      </c>
      <c r="AW299" s="13" t="s">
        <v>39</v>
      </c>
      <c r="AX299" s="13" t="s">
        <v>81</v>
      </c>
      <c r="AY299" s="228" t="s">
        <v>129</v>
      </c>
    </row>
    <row r="300" s="13" customFormat="1">
      <c r="A300" s="13"/>
      <c r="B300" s="217"/>
      <c r="C300" s="218"/>
      <c r="D300" s="219" t="s">
        <v>140</v>
      </c>
      <c r="E300" s="218"/>
      <c r="F300" s="221" t="s">
        <v>536</v>
      </c>
      <c r="G300" s="218"/>
      <c r="H300" s="222">
        <v>3.5019999999999998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140</v>
      </c>
      <c r="AU300" s="228" t="s">
        <v>88</v>
      </c>
      <c r="AV300" s="13" t="s">
        <v>88</v>
      </c>
      <c r="AW300" s="13" t="s">
        <v>4</v>
      </c>
      <c r="AX300" s="13" t="s">
        <v>86</v>
      </c>
      <c r="AY300" s="228" t="s">
        <v>129</v>
      </c>
    </row>
    <row r="301" s="2" customFormat="1" ht="24.15" customHeight="1">
      <c r="A301" s="38"/>
      <c r="B301" s="39"/>
      <c r="C301" s="230" t="s">
        <v>537</v>
      </c>
      <c r="D301" s="230" t="s">
        <v>265</v>
      </c>
      <c r="E301" s="231" t="s">
        <v>538</v>
      </c>
      <c r="F301" s="232" t="s">
        <v>539</v>
      </c>
      <c r="G301" s="233" t="s">
        <v>134</v>
      </c>
      <c r="H301" s="234">
        <v>6.2389999999999999</v>
      </c>
      <c r="I301" s="235"/>
      <c r="J301" s="236">
        <f>ROUND(I301*H301,2)</f>
        <v>0</v>
      </c>
      <c r="K301" s="232" t="s">
        <v>135</v>
      </c>
      <c r="L301" s="237"/>
      <c r="M301" s="238" t="s">
        <v>79</v>
      </c>
      <c r="N301" s="239" t="s">
        <v>51</v>
      </c>
      <c r="O301" s="84"/>
      <c r="P301" s="208">
        <f>O301*H301</f>
        <v>0</v>
      </c>
      <c r="Q301" s="208">
        <v>0.0015</v>
      </c>
      <c r="R301" s="208">
        <f>Q301*H301</f>
        <v>0.0093585000000000005</v>
      </c>
      <c r="S301" s="208">
        <v>0</v>
      </c>
      <c r="T301" s="20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0" t="s">
        <v>330</v>
      </c>
      <c r="AT301" s="210" t="s">
        <v>265</v>
      </c>
      <c r="AU301" s="210" t="s">
        <v>88</v>
      </c>
      <c r="AY301" s="16" t="s">
        <v>129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6" t="s">
        <v>86</v>
      </c>
      <c r="BK301" s="211">
        <f>ROUND(I301*H301,2)</f>
        <v>0</v>
      </c>
      <c r="BL301" s="16" t="s">
        <v>234</v>
      </c>
      <c r="BM301" s="210" t="s">
        <v>540</v>
      </c>
    </row>
    <row r="302" s="13" customFormat="1">
      <c r="A302" s="13"/>
      <c r="B302" s="217"/>
      <c r="C302" s="218"/>
      <c r="D302" s="219" t="s">
        <v>140</v>
      </c>
      <c r="E302" s="220" t="s">
        <v>79</v>
      </c>
      <c r="F302" s="221" t="s">
        <v>530</v>
      </c>
      <c r="G302" s="218"/>
      <c r="H302" s="222">
        <v>5.4249999999999998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140</v>
      </c>
      <c r="AU302" s="228" t="s">
        <v>88</v>
      </c>
      <c r="AV302" s="13" t="s">
        <v>88</v>
      </c>
      <c r="AW302" s="13" t="s">
        <v>39</v>
      </c>
      <c r="AX302" s="13" t="s">
        <v>81</v>
      </c>
      <c r="AY302" s="228" t="s">
        <v>129</v>
      </c>
    </row>
    <row r="303" s="13" customFormat="1">
      <c r="A303" s="13"/>
      <c r="B303" s="217"/>
      <c r="C303" s="218"/>
      <c r="D303" s="219" t="s">
        <v>140</v>
      </c>
      <c r="E303" s="218"/>
      <c r="F303" s="221" t="s">
        <v>541</v>
      </c>
      <c r="G303" s="218"/>
      <c r="H303" s="222">
        <v>6.2389999999999999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8" t="s">
        <v>140</v>
      </c>
      <c r="AU303" s="228" t="s">
        <v>88</v>
      </c>
      <c r="AV303" s="13" t="s">
        <v>88</v>
      </c>
      <c r="AW303" s="13" t="s">
        <v>4</v>
      </c>
      <c r="AX303" s="13" t="s">
        <v>86</v>
      </c>
      <c r="AY303" s="228" t="s">
        <v>129</v>
      </c>
    </row>
    <row r="304" s="2" customFormat="1" ht="37.8" customHeight="1">
      <c r="A304" s="38"/>
      <c r="B304" s="39"/>
      <c r="C304" s="199" t="s">
        <v>542</v>
      </c>
      <c r="D304" s="199" t="s">
        <v>131</v>
      </c>
      <c r="E304" s="200" t="s">
        <v>543</v>
      </c>
      <c r="F304" s="201" t="s">
        <v>544</v>
      </c>
      <c r="G304" s="202" t="s">
        <v>134</v>
      </c>
      <c r="H304" s="203">
        <v>14.43</v>
      </c>
      <c r="I304" s="204"/>
      <c r="J304" s="205">
        <f>ROUND(I304*H304,2)</f>
        <v>0</v>
      </c>
      <c r="K304" s="201" t="s">
        <v>135</v>
      </c>
      <c r="L304" s="44"/>
      <c r="M304" s="206" t="s">
        <v>79</v>
      </c>
      <c r="N304" s="207" t="s">
        <v>51</v>
      </c>
      <c r="O304" s="84"/>
      <c r="P304" s="208">
        <f>O304*H304</f>
        <v>0</v>
      </c>
      <c r="Q304" s="208">
        <v>0.00012</v>
      </c>
      <c r="R304" s="208">
        <f>Q304*H304</f>
        <v>0.0017316</v>
      </c>
      <c r="S304" s="208">
        <v>0</v>
      </c>
      <c r="T304" s="20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0" t="s">
        <v>234</v>
      </c>
      <c r="AT304" s="210" t="s">
        <v>131</v>
      </c>
      <c r="AU304" s="210" t="s">
        <v>88</v>
      </c>
      <c r="AY304" s="16" t="s">
        <v>129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6" t="s">
        <v>86</v>
      </c>
      <c r="BK304" s="211">
        <f>ROUND(I304*H304,2)</f>
        <v>0</v>
      </c>
      <c r="BL304" s="16" t="s">
        <v>234</v>
      </c>
      <c r="BM304" s="210" t="s">
        <v>545</v>
      </c>
    </row>
    <row r="305" s="2" customFormat="1">
      <c r="A305" s="38"/>
      <c r="B305" s="39"/>
      <c r="C305" s="40"/>
      <c r="D305" s="212" t="s">
        <v>138</v>
      </c>
      <c r="E305" s="40"/>
      <c r="F305" s="213" t="s">
        <v>546</v>
      </c>
      <c r="G305" s="40"/>
      <c r="H305" s="40"/>
      <c r="I305" s="214"/>
      <c r="J305" s="40"/>
      <c r="K305" s="40"/>
      <c r="L305" s="44"/>
      <c r="M305" s="215"/>
      <c r="N305" s="216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6" t="s">
        <v>138</v>
      </c>
      <c r="AU305" s="16" t="s">
        <v>88</v>
      </c>
    </row>
    <row r="306" s="13" customFormat="1">
      <c r="A306" s="13"/>
      <c r="B306" s="217"/>
      <c r="C306" s="218"/>
      <c r="D306" s="219" t="s">
        <v>140</v>
      </c>
      <c r="E306" s="220" t="s">
        <v>79</v>
      </c>
      <c r="F306" s="221" t="s">
        <v>547</v>
      </c>
      <c r="G306" s="218"/>
      <c r="H306" s="222">
        <v>14.43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140</v>
      </c>
      <c r="AU306" s="228" t="s">
        <v>88</v>
      </c>
      <c r="AV306" s="13" t="s">
        <v>88</v>
      </c>
      <c r="AW306" s="13" t="s">
        <v>39</v>
      </c>
      <c r="AX306" s="13" t="s">
        <v>81</v>
      </c>
      <c r="AY306" s="228" t="s">
        <v>129</v>
      </c>
    </row>
    <row r="307" s="2" customFormat="1" ht="16.5" customHeight="1">
      <c r="A307" s="38"/>
      <c r="B307" s="39"/>
      <c r="C307" s="230" t="s">
        <v>548</v>
      </c>
      <c r="D307" s="230" t="s">
        <v>265</v>
      </c>
      <c r="E307" s="231" t="s">
        <v>549</v>
      </c>
      <c r="F307" s="232" t="s">
        <v>550</v>
      </c>
      <c r="G307" s="233" t="s">
        <v>134</v>
      </c>
      <c r="H307" s="234">
        <v>18.038</v>
      </c>
      <c r="I307" s="235"/>
      <c r="J307" s="236">
        <f>ROUND(I307*H307,2)</f>
        <v>0</v>
      </c>
      <c r="K307" s="232" t="s">
        <v>135</v>
      </c>
      <c r="L307" s="237"/>
      <c r="M307" s="238" t="s">
        <v>79</v>
      </c>
      <c r="N307" s="239" t="s">
        <v>51</v>
      </c>
      <c r="O307" s="84"/>
      <c r="P307" s="208">
        <f>O307*H307</f>
        <v>0</v>
      </c>
      <c r="Q307" s="208">
        <v>0.0037000000000000002</v>
      </c>
      <c r="R307" s="208">
        <f>Q307*H307</f>
        <v>0.066740599999999997</v>
      </c>
      <c r="S307" s="208">
        <v>0</v>
      </c>
      <c r="T307" s="20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0" t="s">
        <v>330</v>
      </c>
      <c r="AT307" s="210" t="s">
        <v>265</v>
      </c>
      <c r="AU307" s="210" t="s">
        <v>88</v>
      </c>
      <c r="AY307" s="16" t="s">
        <v>129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6" t="s">
        <v>86</v>
      </c>
      <c r="BK307" s="211">
        <f>ROUND(I307*H307,2)</f>
        <v>0</v>
      </c>
      <c r="BL307" s="16" t="s">
        <v>234</v>
      </c>
      <c r="BM307" s="210" t="s">
        <v>551</v>
      </c>
    </row>
    <row r="308" s="13" customFormat="1">
      <c r="A308" s="13"/>
      <c r="B308" s="217"/>
      <c r="C308" s="218"/>
      <c r="D308" s="219" t="s">
        <v>140</v>
      </c>
      <c r="E308" s="218"/>
      <c r="F308" s="221" t="s">
        <v>552</v>
      </c>
      <c r="G308" s="218"/>
      <c r="H308" s="222">
        <v>18.038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8" t="s">
        <v>140</v>
      </c>
      <c r="AU308" s="228" t="s">
        <v>88</v>
      </c>
      <c r="AV308" s="13" t="s">
        <v>88</v>
      </c>
      <c r="AW308" s="13" t="s">
        <v>4</v>
      </c>
      <c r="AX308" s="13" t="s">
        <v>86</v>
      </c>
      <c r="AY308" s="228" t="s">
        <v>129</v>
      </c>
    </row>
    <row r="309" s="2" customFormat="1" ht="44.25" customHeight="1">
      <c r="A309" s="38"/>
      <c r="B309" s="39"/>
      <c r="C309" s="199" t="s">
        <v>553</v>
      </c>
      <c r="D309" s="199" t="s">
        <v>131</v>
      </c>
      <c r="E309" s="200" t="s">
        <v>554</v>
      </c>
      <c r="F309" s="201" t="s">
        <v>555</v>
      </c>
      <c r="G309" s="202" t="s">
        <v>520</v>
      </c>
      <c r="H309" s="240"/>
      <c r="I309" s="204"/>
      <c r="J309" s="205">
        <f>ROUND(I309*H309,2)</f>
        <v>0</v>
      </c>
      <c r="K309" s="201" t="s">
        <v>135</v>
      </c>
      <c r="L309" s="44"/>
      <c r="M309" s="206" t="s">
        <v>79</v>
      </c>
      <c r="N309" s="207" t="s">
        <v>51</v>
      </c>
      <c r="O309" s="84"/>
      <c r="P309" s="208">
        <f>O309*H309</f>
        <v>0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0" t="s">
        <v>234</v>
      </c>
      <c r="AT309" s="210" t="s">
        <v>131</v>
      </c>
      <c r="AU309" s="210" t="s">
        <v>88</v>
      </c>
      <c r="AY309" s="16" t="s">
        <v>129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6" t="s">
        <v>86</v>
      </c>
      <c r="BK309" s="211">
        <f>ROUND(I309*H309,2)</f>
        <v>0</v>
      </c>
      <c r="BL309" s="16" t="s">
        <v>234</v>
      </c>
      <c r="BM309" s="210" t="s">
        <v>556</v>
      </c>
    </row>
    <row r="310" s="2" customFormat="1">
      <c r="A310" s="38"/>
      <c r="B310" s="39"/>
      <c r="C310" s="40"/>
      <c r="D310" s="212" t="s">
        <v>138</v>
      </c>
      <c r="E310" s="40"/>
      <c r="F310" s="213" t="s">
        <v>557</v>
      </c>
      <c r="G310" s="40"/>
      <c r="H310" s="40"/>
      <c r="I310" s="214"/>
      <c r="J310" s="40"/>
      <c r="K310" s="40"/>
      <c r="L310" s="44"/>
      <c r="M310" s="215"/>
      <c r="N310" s="216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6" t="s">
        <v>138</v>
      </c>
      <c r="AU310" s="16" t="s">
        <v>88</v>
      </c>
    </row>
    <row r="311" s="12" customFormat="1" ht="22.8" customHeight="1">
      <c r="A311" s="12"/>
      <c r="B311" s="183"/>
      <c r="C311" s="184"/>
      <c r="D311" s="185" t="s">
        <v>80</v>
      </c>
      <c r="E311" s="197" t="s">
        <v>558</v>
      </c>
      <c r="F311" s="197" t="s">
        <v>559</v>
      </c>
      <c r="G311" s="184"/>
      <c r="H311" s="184"/>
      <c r="I311" s="187"/>
      <c r="J311" s="198">
        <f>BK311</f>
        <v>0</v>
      </c>
      <c r="K311" s="184"/>
      <c r="L311" s="189"/>
      <c r="M311" s="190"/>
      <c r="N311" s="191"/>
      <c r="O311" s="191"/>
      <c r="P311" s="192">
        <f>SUM(P312:P316)</f>
        <v>0</v>
      </c>
      <c r="Q311" s="191"/>
      <c r="R311" s="192">
        <f>SUM(R312:R316)</f>
        <v>0</v>
      </c>
      <c r="S311" s="191"/>
      <c r="T311" s="193">
        <f>SUM(T312:T316)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94" t="s">
        <v>88</v>
      </c>
      <c r="AT311" s="195" t="s">
        <v>80</v>
      </c>
      <c r="AU311" s="195" t="s">
        <v>86</v>
      </c>
      <c r="AY311" s="194" t="s">
        <v>129</v>
      </c>
      <c r="BK311" s="196">
        <f>SUM(BK312:BK316)</f>
        <v>0</v>
      </c>
    </row>
    <row r="312" s="2" customFormat="1" ht="16.5" customHeight="1">
      <c r="A312" s="38"/>
      <c r="B312" s="39"/>
      <c r="C312" s="199" t="s">
        <v>560</v>
      </c>
      <c r="D312" s="199" t="s">
        <v>131</v>
      </c>
      <c r="E312" s="200" t="s">
        <v>561</v>
      </c>
      <c r="F312" s="201" t="s">
        <v>562</v>
      </c>
      <c r="G312" s="202" t="s">
        <v>268</v>
      </c>
      <c r="H312" s="203">
        <v>1</v>
      </c>
      <c r="I312" s="204"/>
      <c r="J312" s="205">
        <f>ROUND(I312*H312,2)</f>
        <v>0</v>
      </c>
      <c r="K312" s="201" t="s">
        <v>135</v>
      </c>
      <c r="L312" s="44"/>
      <c r="M312" s="206" t="s">
        <v>79</v>
      </c>
      <c r="N312" s="207" t="s">
        <v>51</v>
      </c>
      <c r="O312" s="84"/>
      <c r="P312" s="208">
        <f>O312*H312</f>
        <v>0</v>
      </c>
      <c r="Q312" s="208">
        <v>0</v>
      </c>
      <c r="R312" s="208">
        <f>Q312*H312</f>
        <v>0</v>
      </c>
      <c r="S312" s="208">
        <v>0</v>
      </c>
      <c r="T312" s="20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0" t="s">
        <v>234</v>
      </c>
      <c r="AT312" s="210" t="s">
        <v>131</v>
      </c>
      <c r="AU312" s="210" t="s">
        <v>88</v>
      </c>
      <c r="AY312" s="16" t="s">
        <v>129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16" t="s">
        <v>86</v>
      </c>
      <c r="BK312" s="211">
        <f>ROUND(I312*H312,2)</f>
        <v>0</v>
      </c>
      <c r="BL312" s="16" t="s">
        <v>234</v>
      </c>
      <c r="BM312" s="210" t="s">
        <v>563</v>
      </c>
    </row>
    <row r="313" s="2" customFormat="1">
      <c r="A313" s="38"/>
      <c r="B313" s="39"/>
      <c r="C313" s="40"/>
      <c r="D313" s="212" t="s">
        <v>138</v>
      </c>
      <c r="E313" s="40"/>
      <c r="F313" s="213" t="s">
        <v>564</v>
      </c>
      <c r="G313" s="40"/>
      <c r="H313" s="40"/>
      <c r="I313" s="214"/>
      <c r="J313" s="40"/>
      <c r="K313" s="40"/>
      <c r="L313" s="44"/>
      <c r="M313" s="215"/>
      <c r="N313" s="216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6" t="s">
        <v>138</v>
      </c>
      <c r="AU313" s="16" t="s">
        <v>88</v>
      </c>
    </row>
    <row r="314" s="13" customFormat="1">
      <c r="A314" s="13"/>
      <c r="B314" s="217"/>
      <c r="C314" s="218"/>
      <c r="D314" s="219" t="s">
        <v>140</v>
      </c>
      <c r="E314" s="220" t="s">
        <v>79</v>
      </c>
      <c r="F314" s="221" t="s">
        <v>565</v>
      </c>
      <c r="G314" s="218"/>
      <c r="H314" s="222">
        <v>1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140</v>
      </c>
      <c r="AU314" s="228" t="s">
        <v>88</v>
      </c>
      <c r="AV314" s="13" t="s">
        <v>88</v>
      </c>
      <c r="AW314" s="13" t="s">
        <v>39</v>
      </c>
      <c r="AX314" s="13" t="s">
        <v>81</v>
      </c>
      <c r="AY314" s="228" t="s">
        <v>129</v>
      </c>
    </row>
    <row r="315" s="2" customFormat="1" ht="44.25" customHeight="1">
      <c r="A315" s="38"/>
      <c r="B315" s="39"/>
      <c r="C315" s="199" t="s">
        <v>566</v>
      </c>
      <c r="D315" s="199" t="s">
        <v>131</v>
      </c>
      <c r="E315" s="200" t="s">
        <v>567</v>
      </c>
      <c r="F315" s="201" t="s">
        <v>568</v>
      </c>
      <c r="G315" s="202" t="s">
        <v>520</v>
      </c>
      <c r="H315" s="240"/>
      <c r="I315" s="204"/>
      <c r="J315" s="205">
        <f>ROUND(I315*H315,2)</f>
        <v>0</v>
      </c>
      <c r="K315" s="201" t="s">
        <v>135</v>
      </c>
      <c r="L315" s="44"/>
      <c r="M315" s="206" t="s">
        <v>79</v>
      </c>
      <c r="N315" s="207" t="s">
        <v>51</v>
      </c>
      <c r="O315" s="84"/>
      <c r="P315" s="208">
        <f>O315*H315</f>
        <v>0</v>
      </c>
      <c r="Q315" s="208">
        <v>0</v>
      </c>
      <c r="R315" s="208">
        <f>Q315*H315</f>
        <v>0</v>
      </c>
      <c r="S315" s="208">
        <v>0</v>
      </c>
      <c r="T315" s="20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0" t="s">
        <v>234</v>
      </c>
      <c r="AT315" s="210" t="s">
        <v>131</v>
      </c>
      <c r="AU315" s="210" t="s">
        <v>88</v>
      </c>
      <c r="AY315" s="16" t="s">
        <v>129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6" t="s">
        <v>86</v>
      </c>
      <c r="BK315" s="211">
        <f>ROUND(I315*H315,2)</f>
        <v>0</v>
      </c>
      <c r="BL315" s="16" t="s">
        <v>234</v>
      </c>
      <c r="BM315" s="210" t="s">
        <v>569</v>
      </c>
    </row>
    <row r="316" s="2" customFormat="1">
      <c r="A316" s="38"/>
      <c r="B316" s="39"/>
      <c r="C316" s="40"/>
      <c r="D316" s="212" t="s">
        <v>138</v>
      </c>
      <c r="E316" s="40"/>
      <c r="F316" s="213" t="s">
        <v>570</v>
      </c>
      <c r="G316" s="40"/>
      <c r="H316" s="40"/>
      <c r="I316" s="214"/>
      <c r="J316" s="40"/>
      <c r="K316" s="40"/>
      <c r="L316" s="44"/>
      <c r="M316" s="215"/>
      <c r="N316" s="216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6" t="s">
        <v>138</v>
      </c>
      <c r="AU316" s="16" t="s">
        <v>88</v>
      </c>
    </row>
    <row r="317" s="12" customFormat="1" ht="22.8" customHeight="1">
      <c r="A317" s="12"/>
      <c r="B317" s="183"/>
      <c r="C317" s="184"/>
      <c r="D317" s="185" t="s">
        <v>80</v>
      </c>
      <c r="E317" s="197" t="s">
        <v>571</v>
      </c>
      <c r="F317" s="197" t="s">
        <v>572</v>
      </c>
      <c r="G317" s="184"/>
      <c r="H317" s="184"/>
      <c r="I317" s="187"/>
      <c r="J317" s="198">
        <f>BK317</f>
        <v>0</v>
      </c>
      <c r="K317" s="184"/>
      <c r="L317" s="189"/>
      <c r="M317" s="190"/>
      <c r="N317" s="191"/>
      <c r="O317" s="191"/>
      <c r="P317" s="192">
        <f>SUM(P318:P325)</f>
        <v>0</v>
      </c>
      <c r="Q317" s="191"/>
      <c r="R317" s="192">
        <f>SUM(R318:R325)</f>
        <v>0.2627718</v>
      </c>
      <c r="S317" s="191"/>
      <c r="T317" s="193">
        <f>SUM(T318:T325)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94" t="s">
        <v>88</v>
      </c>
      <c r="AT317" s="195" t="s">
        <v>80</v>
      </c>
      <c r="AU317" s="195" t="s">
        <v>86</v>
      </c>
      <c r="AY317" s="194" t="s">
        <v>129</v>
      </c>
      <c r="BK317" s="196">
        <f>SUM(BK318:BK325)</f>
        <v>0</v>
      </c>
    </row>
    <row r="318" s="2" customFormat="1" ht="55.5" customHeight="1">
      <c r="A318" s="38"/>
      <c r="B318" s="39"/>
      <c r="C318" s="199" t="s">
        <v>573</v>
      </c>
      <c r="D318" s="199" t="s">
        <v>131</v>
      </c>
      <c r="E318" s="200" t="s">
        <v>574</v>
      </c>
      <c r="F318" s="201" t="s">
        <v>575</v>
      </c>
      <c r="G318" s="202" t="s">
        <v>134</v>
      </c>
      <c r="H318" s="203">
        <v>24.495000000000001</v>
      </c>
      <c r="I318" s="204"/>
      <c r="J318" s="205">
        <f>ROUND(I318*H318,2)</f>
        <v>0</v>
      </c>
      <c r="K318" s="201" t="s">
        <v>135</v>
      </c>
      <c r="L318" s="44"/>
      <c r="M318" s="206" t="s">
        <v>79</v>
      </c>
      <c r="N318" s="207" t="s">
        <v>51</v>
      </c>
      <c r="O318" s="84"/>
      <c r="P318" s="208">
        <f>O318*H318</f>
        <v>0</v>
      </c>
      <c r="Q318" s="208">
        <v>0.0064000000000000003</v>
      </c>
      <c r="R318" s="208">
        <f>Q318*H318</f>
        <v>0.15676800000000002</v>
      </c>
      <c r="S318" s="208">
        <v>0</v>
      </c>
      <c r="T318" s="20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0" t="s">
        <v>234</v>
      </c>
      <c r="AT318" s="210" t="s">
        <v>131</v>
      </c>
      <c r="AU318" s="210" t="s">
        <v>88</v>
      </c>
      <c r="AY318" s="16" t="s">
        <v>129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6" t="s">
        <v>86</v>
      </c>
      <c r="BK318" s="211">
        <f>ROUND(I318*H318,2)</f>
        <v>0</v>
      </c>
      <c r="BL318" s="16" t="s">
        <v>234</v>
      </c>
      <c r="BM318" s="210" t="s">
        <v>576</v>
      </c>
    </row>
    <row r="319" s="2" customFormat="1">
      <c r="A319" s="38"/>
      <c r="B319" s="39"/>
      <c r="C319" s="40"/>
      <c r="D319" s="212" t="s">
        <v>138</v>
      </c>
      <c r="E319" s="40"/>
      <c r="F319" s="213" t="s">
        <v>577</v>
      </c>
      <c r="G319" s="40"/>
      <c r="H319" s="40"/>
      <c r="I319" s="214"/>
      <c r="J319" s="40"/>
      <c r="K319" s="40"/>
      <c r="L319" s="44"/>
      <c r="M319" s="215"/>
      <c r="N319" s="216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6" t="s">
        <v>138</v>
      </c>
      <c r="AU319" s="16" t="s">
        <v>88</v>
      </c>
    </row>
    <row r="320" s="13" customFormat="1">
      <c r="A320" s="13"/>
      <c r="B320" s="217"/>
      <c r="C320" s="218"/>
      <c r="D320" s="219" t="s">
        <v>140</v>
      </c>
      <c r="E320" s="220" t="s">
        <v>79</v>
      </c>
      <c r="F320" s="221" t="s">
        <v>578</v>
      </c>
      <c r="G320" s="218"/>
      <c r="H320" s="222">
        <v>24.495000000000001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140</v>
      </c>
      <c r="AU320" s="228" t="s">
        <v>88</v>
      </c>
      <c r="AV320" s="13" t="s">
        <v>88</v>
      </c>
      <c r="AW320" s="13" t="s">
        <v>39</v>
      </c>
      <c r="AX320" s="13" t="s">
        <v>81</v>
      </c>
      <c r="AY320" s="228" t="s">
        <v>129</v>
      </c>
    </row>
    <row r="321" s="2" customFormat="1" ht="37.8" customHeight="1">
      <c r="A321" s="38"/>
      <c r="B321" s="39"/>
      <c r="C321" s="199" t="s">
        <v>579</v>
      </c>
      <c r="D321" s="199" t="s">
        <v>131</v>
      </c>
      <c r="E321" s="200" t="s">
        <v>580</v>
      </c>
      <c r="F321" s="201" t="s">
        <v>581</v>
      </c>
      <c r="G321" s="202" t="s">
        <v>134</v>
      </c>
      <c r="H321" s="203">
        <v>19.739999999999998</v>
      </c>
      <c r="I321" s="204"/>
      <c r="J321" s="205">
        <f>ROUND(I321*H321,2)</f>
        <v>0</v>
      </c>
      <c r="K321" s="201" t="s">
        <v>135</v>
      </c>
      <c r="L321" s="44"/>
      <c r="M321" s="206" t="s">
        <v>79</v>
      </c>
      <c r="N321" s="207" t="s">
        <v>51</v>
      </c>
      <c r="O321" s="84"/>
      <c r="P321" s="208">
        <f>O321*H321</f>
        <v>0</v>
      </c>
      <c r="Q321" s="208">
        <v>0.0053699999999999998</v>
      </c>
      <c r="R321" s="208">
        <f>Q321*H321</f>
        <v>0.10600379999999998</v>
      </c>
      <c r="S321" s="208">
        <v>0</v>
      </c>
      <c r="T321" s="209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0" t="s">
        <v>234</v>
      </c>
      <c r="AT321" s="210" t="s">
        <v>131</v>
      </c>
      <c r="AU321" s="210" t="s">
        <v>88</v>
      </c>
      <c r="AY321" s="16" t="s">
        <v>129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6" t="s">
        <v>86</v>
      </c>
      <c r="BK321" s="211">
        <f>ROUND(I321*H321,2)</f>
        <v>0</v>
      </c>
      <c r="BL321" s="16" t="s">
        <v>234</v>
      </c>
      <c r="BM321" s="210" t="s">
        <v>582</v>
      </c>
    </row>
    <row r="322" s="2" customFormat="1">
      <c r="A322" s="38"/>
      <c r="B322" s="39"/>
      <c r="C322" s="40"/>
      <c r="D322" s="212" t="s">
        <v>138</v>
      </c>
      <c r="E322" s="40"/>
      <c r="F322" s="213" t="s">
        <v>583</v>
      </c>
      <c r="G322" s="40"/>
      <c r="H322" s="40"/>
      <c r="I322" s="214"/>
      <c r="J322" s="40"/>
      <c r="K322" s="40"/>
      <c r="L322" s="44"/>
      <c r="M322" s="215"/>
      <c r="N322" s="216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6" t="s">
        <v>138</v>
      </c>
      <c r="AU322" s="16" t="s">
        <v>88</v>
      </c>
    </row>
    <row r="323" s="13" customFormat="1">
      <c r="A323" s="13"/>
      <c r="B323" s="217"/>
      <c r="C323" s="218"/>
      <c r="D323" s="219" t="s">
        <v>140</v>
      </c>
      <c r="E323" s="220" t="s">
        <v>79</v>
      </c>
      <c r="F323" s="221" t="s">
        <v>584</v>
      </c>
      <c r="G323" s="218"/>
      <c r="H323" s="222">
        <v>19.739999999999998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8" t="s">
        <v>140</v>
      </c>
      <c r="AU323" s="228" t="s">
        <v>88</v>
      </c>
      <c r="AV323" s="13" t="s">
        <v>88</v>
      </c>
      <c r="AW323" s="13" t="s">
        <v>39</v>
      </c>
      <c r="AX323" s="13" t="s">
        <v>81</v>
      </c>
      <c r="AY323" s="228" t="s">
        <v>129</v>
      </c>
    </row>
    <row r="324" s="2" customFormat="1" ht="44.25" customHeight="1">
      <c r="A324" s="38"/>
      <c r="B324" s="39"/>
      <c r="C324" s="199" t="s">
        <v>585</v>
      </c>
      <c r="D324" s="199" t="s">
        <v>131</v>
      </c>
      <c r="E324" s="200" t="s">
        <v>586</v>
      </c>
      <c r="F324" s="201" t="s">
        <v>587</v>
      </c>
      <c r="G324" s="202" t="s">
        <v>520</v>
      </c>
      <c r="H324" s="240"/>
      <c r="I324" s="204"/>
      <c r="J324" s="205">
        <f>ROUND(I324*H324,2)</f>
        <v>0</v>
      </c>
      <c r="K324" s="201" t="s">
        <v>135</v>
      </c>
      <c r="L324" s="44"/>
      <c r="M324" s="206" t="s">
        <v>79</v>
      </c>
      <c r="N324" s="207" t="s">
        <v>51</v>
      </c>
      <c r="O324" s="84"/>
      <c r="P324" s="208">
        <f>O324*H324</f>
        <v>0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0" t="s">
        <v>234</v>
      </c>
      <c r="AT324" s="210" t="s">
        <v>131</v>
      </c>
      <c r="AU324" s="210" t="s">
        <v>88</v>
      </c>
      <c r="AY324" s="16" t="s">
        <v>129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6" t="s">
        <v>86</v>
      </c>
      <c r="BK324" s="211">
        <f>ROUND(I324*H324,2)</f>
        <v>0</v>
      </c>
      <c r="BL324" s="16" t="s">
        <v>234</v>
      </c>
      <c r="BM324" s="210" t="s">
        <v>588</v>
      </c>
    </row>
    <row r="325" s="2" customFormat="1">
      <c r="A325" s="38"/>
      <c r="B325" s="39"/>
      <c r="C325" s="40"/>
      <c r="D325" s="212" t="s">
        <v>138</v>
      </c>
      <c r="E325" s="40"/>
      <c r="F325" s="213" t="s">
        <v>589</v>
      </c>
      <c r="G325" s="40"/>
      <c r="H325" s="40"/>
      <c r="I325" s="214"/>
      <c r="J325" s="40"/>
      <c r="K325" s="40"/>
      <c r="L325" s="44"/>
      <c r="M325" s="215"/>
      <c r="N325" s="216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6" t="s">
        <v>138</v>
      </c>
      <c r="AU325" s="16" t="s">
        <v>88</v>
      </c>
    </row>
    <row r="326" s="12" customFormat="1" ht="22.8" customHeight="1">
      <c r="A326" s="12"/>
      <c r="B326" s="183"/>
      <c r="C326" s="184"/>
      <c r="D326" s="185" t="s">
        <v>80</v>
      </c>
      <c r="E326" s="197" t="s">
        <v>590</v>
      </c>
      <c r="F326" s="197" t="s">
        <v>591</v>
      </c>
      <c r="G326" s="184"/>
      <c r="H326" s="184"/>
      <c r="I326" s="187"/>
      <c r="J326" s="198">
        <f>BK326</f>
        <v>0</v>
      </c>
      <c r="K326" s="184"/>
      <c r="L326" s="189"/>
      <c r="M326" s="190"/>
      <c r="N326" s="191"/>
      <c r="O326" s="191"/>
      <c r="P326" s="192">
        <f>SUM(P327:P340)</f>
        <v>0</v>
      </c>
      <c r="Q326" s="191"/>
      <c r="R326" s="192">
        <f>SUM(R327:R340)</f>
        <v>0.38779945999999998</v>
      </c>
      <c r="S326" s="191"/>
      <c r="T326" s="193">
        <f>SUM(T327:T340)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4" t="s">
        <v>88</v>
      </c>
      <c r="AT326" s="195" t="s">
        <v>80</v>
      </c>
      <c r="AU326" s="195" t="s">
        <v>86</v>
      </c>
      <c r="AY326" s="194" t="s">
        <v>129</v>
      </c>
      <c r="BK326" s="196">
        <f>SUM(BK327:BK340)</f>
        <v>0</v>
      </c>
    </row>
    <row r="327" s="2" customFormat="1" ht="33" customHeight="1">
      <c r="A327" s="38"/>
      <c r="B327" s="39"/>
      <c r="C327" s="199" t="s">
        <v>592</v>
      </c>
      <c r="D327" s="199" t="s">
        <v>131</v>
      </c>
      <c r="E327" s="200" t="s">
        <v>593</v>
      </c>
      <c r="F327" s="201" t="s">
        <v>594</v>
      </c>
      <c r="G327" s="202" t="s">
        <v>134</v>
      </c>
      <c r="H327" s="203">
        <v>101.527</v>
      </c>
      <c r="I327" s="204"/>
      <c r="J327" s="205">
        <f>ROUND(I327*H327,2)</f>
        <v>0</v>
      </c>
      <c r="K327" s="201" t="s">
        <v>135</v>
      </c>
      <c r="L327" s="44"/>
      <c r="M327" s="206" t="s">
        <v>79</v>
      </c>
      <c r="N327" s="207" t="s">
        <v>51</v>
      </c>
      <c r="O327" s="84"/>
      <c r="P327" s="208">
        <f>O327*H327</f>
        <v>0</v>
      </c>
      <c r="Q327" s="208">
        <v>0.0030000000000000001</v>
      </c>
      <c r="R327" s="208">
        <f>Q327*H327</f>
        <v>0.30458099999999999</v>
      </c>
      <c r="S327" s="208">
        <v>0</v>
      </c>
      <c r="T327" s="20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0" t="s">
        <v>234</v>
      </c>
      <c r="AT327" s="210" t="s">
        <v>131</v>
      </c>
      <c r="AU327" s="210" t="s">
        <v>88</v>
      </c>
      <c r="AY327" s="16" t="s">
        <v>129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6" t="s">
        <v>86</v>
      </c>
      <c r="BK327" s="211">
        <f>ROUND(I327*H327,2)</f>
        <v>0</v>
      </c>
      <c r="BL327" s="16" t="s">
        <v>234</v>
      </c>
      <c r="BM327" s="210" t="s">
        <v>595</v>
      </c>
    </row>
    <row r="328" s="2" customFormat="1">
      <c r="A328" s="38"/>
      <c r="B328" s="39"/>
      <c r="C328" s="40"/>
      <c r="D328" s="212" t="s">
        <v>138</v>
      </c>
      <c r="E328" s="40"/>
      <c r="F328" s="213" t="s">
        <v>596</v>
      </c>
      <c r="G328" s="40"/>
      <c r="H328" s="40"/>
      <c r="I328" s="214"/>
      <c r="J328" s="40"/>
      <c r="K328" s="40"/>
      <c r="L328" s="44"/>
      <c r="M328" s="215"/>
      <c r="N328" s="216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6" t="s">
        <v>138</v>
      </c>
      <c r="AU328" s="16" t="s">
        <v>88</v>
      </c>
    </row>
    <row r="329" s="2" customFormat="1" ht="24.15" customHeight="1">
      <c r="A329" s="38"/>
      <c r="B329" s="39"/>
      <c r="C329" s="199" t="s">
        <v>597</v>
      </c>
      <c r="D329" s="199" t="s">
        <v>131</v>
      </c>
      <c r="E329" s="200" t="s">
        <v>598</v>
      </c>
      <c r="F329" s="201" t="s">
        <v>599</v>
      </c>
      <c r="G329" s="202" t="s">
        <v>134</v>
      </c>
      <c r="H329" s="203">
        <v>4.9950000000000001</v>
      </c>
      <c r="I329" s="204"/>
      <c r="J329" s="205">
        <f>ROUND(I329*H329,2)</f>
        <v>0</v>
      </c>
      <c r="K329" s="201" t="s">
        <v>135</v>
      </c>
      <c r="L329" s="44"/>
      <c r="M329" s="206" t="s">
        <v>79</v>
      </c>
      <c r="N329" s="207" t="s">
        <v>51</v>
      </c>
      <c r="O329" s="84"/>
      <c r="P329" s="208">
        <f>O329*H329</f>
        <v>0</v>
      </c>
      <c r="Q329" s="208">
        <v>8.0000000000000007E-05</v>
      </c>
      <c r="R329" s="208">
        <f>Q329*H329</f>
        <v>0.00039960000000000006</v>
      </c>
      <c r="S329" s="208">
        <v>0</v>
      </c>
      <c r="T329" s="20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0" t="s">
        <v>234</v>
      </c>
      <c r="AT329" s="210" t="s">
        <v>131</v>
      </c>
      <c r="AU329" s="210" t="s">
        <v>88</v>
      </c>
      <c r="AY329" s="16" t="s">
        <v>129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6" t="s">
        <v>86</v>
      </c>
      <c r="BK329" s="211">
        <f>ROUND(I329*H329,2)</f>
        <v>0</v>
      </c>
      <c r="BL329" s="16" t="s">
        <v>234</v>
      </c>
      <c r="BM329" s="210" t="s">
        <v>600</v>
      </c>
    </row>
    <row r="330" s="2" customFormat="1">
      <c r="A330" s="38"/>
      <c r="B330" s="39"/>
      <c r="C330" s="40"/>
      <c r="D330" s="212" t="s">
        <v>138</v>
      </c>
      <c r="E330" s="40"/>
      <c r="F330" s="213" t="s">
        <v>601</v>
      </c>
      <c r="G330" s="40"/>
      <c r="H330" s="40"/>
      <c r="I330" s="214"/>
      <c r="J330" s="40"/>
      <c r="K330" s="40"/>
      <c r="L330" s="44"/>
      <c r="M330" s="215"/>
      <c r="N330" s="216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6" t="s">
        <v>138</v>
      </c>
      <c r="AU330" s="16" t="s">
        <v>88</v>
      </c>
    </row>
    <row r="331" s="13" customFormat="1">
      <c r="A331" s="13"/>
      <c r="B331" s="217"/>
      <c r="C331" s="218"/>
      <c r="D331" s="219" t="s">
        <v>140</v>
      </c>
      <c r="E331" s="220" t="s">
        <v>79</v>
      </c>
      <c r="F331" s="221" t="s">
        <v>602</v>
      </c>
      <c r="G331" s="218"/>
      <c r="H331" s="222">
        <v>4.9950000000000001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8" t="s">
        <v>140</v>
      </c>
      <c r="AU331" s="228" t="s">
        <v>88</v>
      </c>
      <c r="AV331" s="13" t="s">
        <v>88</v>
      </c>
      <c r="AW331" s="13" t="s">
        <v>39</v>
      </c>
      <c r="AX331" s="13" t="s">
        <v>81</v>
      </c>
      <c r="AY331" s="228" t="s">
        <v>129</v>
      </c>
    </row>
    <row r="332" s="2" customFormat="1" ht="37.8" customHeight="1">
      <c r="A332" s="38"/>
      <c r="B332" s="39"/>
      <c r="C332" s="199" t="s">
        <v>603</v>
      </c>
      <c r="D332" s="199" t="s">
        <v>131</v>
      </c>
      <c r="E332" s="200" t="s">
        <v>604</v>
      </c>
      <c r="F332" s="201" t="s">
        <v>605</v>
      </c>
      <c r="G332" s="202" t="s">
        <v>134</v>
      </c>
      <c r="H332" s="203">
        <v>96.531999999999996</v>
      </c>
      <c r="I332" s="204"/>
      <c r="J332" s="205">
        <f>ROUND(I332*H332,2)</f>
        <v>0</v>
      </c>
      <c r="K332" s="201" t="s">
        <v>135</v>
      </c>
      <c r="L332" s="44"/>
      <c r="M332" s="206" t="s">
        <v>79</v>
      </c>
      <c r="N332" s="207" t="s">
        <v>51</v>
      </c>
      <c r="O332" s="84"/>
      <c r="P332" s="208">
        <f>O332*H332</f>
        <v>0</v>
      </c>
      <c r="Q332" s="208">
        <v>0.00011</v>
      </c>
      <c r="R332" s="208">
        <f>Q332*H332</f>
        <v>0.010618519999999999</v>
      </c>
      <c r="S332" s="208">
        <v>0</v>
      </c>
      <c r="T332" s="20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0" t="s">
        <v>234</v>
      </c>
      <c r="AT332" s="210" t="s">
        <v>131</v>
      </c>
      <c r="AU332" s="210" t="s">
        <v>88</v>
      </c>
      <c r="AY332" s="16" t="s">
        <v>129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6" t="s">
        <v>86</v>
      </c>
      <c r="BK332" s="211">
        <f>ROUND(I332*H332,2)</f>
        <v>0</v>
      </c>
      <c r="BL332" s="16" t="s">
        <v>234</v>
      </c>
      <c r="BM332" s="210" t="s">
        <v>606</v>
      </c>
    </row>
    <row r="333" s="2" customFormat="1">
      <c r="A333" s="38"/>
      <c r="B333" s="39"/>
      <c r="C333" s="40"/>
      <c r="D333" s="212" t="s">
        <v>138</v>
      </c>
      <c r="E333" s="40"/>
      <c r="F333" s="213" t="s">
        <v>607</v>
      </c>
      <c r="G333" s="40"/>
      <c r="H333" s="40"/>
      <c r="I333" s="214"/>
      <c r="J333" s="40"/>
      <c r="K333" s="40"/>
      <c r="L333" s="44"/>
      <c r="M333" s="215"/>
      <c r="N333" s="216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6" t="s">
        <v>138</v>
      </c>
      <c r="AU333" s="16" t="s">
        <v>88</v>
      </c>
    </row>
    <row r="334" s="13" customFormat="1">
      <c r="A334" s="13"/>
      <c r="B334" s="217"/>
      <c r="C334" s="218"/>
      <c r="D334" s="219" t="s">
        <v>140</v>
      </c>
      <c r="E334" s="220" t="s">
        <v>79</v>
      </c>
      <c r="F334" s="221" t="s">
        <v>608</v>
      </c>
      <c r="G334" s="218"/>
      <c r="H334" s="222">
        <v>96.531999999999996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8" t="s">
        <v>140</v>
      </c>
      <c r="AU334" s="228" t="s">
        <v>88</v>
      </c>
      <c r="AV334" s="13" t="s">
        <v>88</v>
      </c>
      <c r="AW334" s="13" t="s">
        <v>39</v>
      </c>
      <c r="AX334" s="13" t="s">
        <v>81</v>
      </c>
      <c r="AY334" s="228" t="s">
        <v>129</v>
      </c>
    </row>
    <row r="335" s="2" customFormat="1" ht="44.25" customHeight="1">
      <c r="A335" s="38"/>
      <c r="B335" s="39"/>
      <c r="C335" s="199" t="s">
        <v>609</v>
      </c>
      <c r="D335" s="199" t="s">
        <v>131</v>
      </c>
      <c r="E335" s="200" t="s">
        <v>610</v>
      </c>
      <c r="F335" s="201" t="s">
        <v>611</v>
      </c>
      <c r="G335" s="202" t="s">
        <v>134</v>
      </c>
      <c r="H335" s="203">
        <v>4.9950000000000001</v>
      </c>
      <c r="I335" s="204"/>
      <c r="J335" s="205">
        <f>ROUND(I335*H335,2)</f>
        <v>0</v>
      </c>
      <c r="K335" s="201" t="s">
        <v>135</v>
      </c>
      <c r="L335" s="44"/>
      <c r="M335" s="206" t="s">
        <v>79</v>
      </c>
      <c r="N335" s="207" t="s">
        <v>51</v>
      </c>
      <c r="O335" s="84"/>
      <c r="P335" s="208">
        <f>O335*H335</f>
        <v>0</v>
      </c>
      <c r="Q335" s="208">
        <v>0.00054000000000000001</v>
      </c>
      <c r="R335" s="208">
        <f>Q335*H335</f>
        <v>0.0026973000000000001</v>
      </c>
      <c r="S335" s="208">
        <v>0</v>
      </c>
      <c r="T335" s="20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0" t="s">
        <v>234</v>
      </c>
      <c r="AT335" s="210" t="s">
        <v>131</v>
      </c>
      <c r="AU335" s="210" t="s">
        <v>88</v>
      </c>
      <c r="AY335" s="16" t="s">
        <v>129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16" t="s">
        <v>86</v>
      </c>
      <c r="BK335" s="211">
        <f>ROUND(I335*H335,2)</f>
        <v>0</v>
      </c>
      <c r="BL335" s="16" t="s">
        <v>234</v>
      </c>
      <c r="BM335" s="210" t="s">
        <v>612</v>
      </c>
    </row>
    <row r="336" s="2" customFormat="1">
      <c r="A336" s="38"/>
      <c r="B336" s="39"/>
      <c r="C336" s="40"/>
      <c r="D336" s="212" t="s">
        <v>138</v>
      </c>
      <c r="E336" s="40"/>
      <c r="F336" s="213" t="s">
        <v>613</v>
      </c>
      <c r="G336" s="40"/>
      <c r="H336" s="40"/>
      <c r="I336" s="214"/>
      <c r="J336" s="40"/>
      <c r="K336" s="40"/>
      <c r="L336" s="44"/>
      <c r="M336" s="215"/>
      <c r="N336" s="216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6" t="s">
        <v>138</v>
      </c>
      <c r="AU336" s="16" t="s">
        <v>88</v>
      </c>
    </row>
    <row r="337" s="13" customFormat="1">
      <c r="A337" s="13"/>
      <c r="B337" s="217"/>
      <c r="C337" s="218"/>
      <c r="D337" s="219" t="s">
        <v>140</v>
      </c>
      <c r="E337" s="220" t="s">
        <v>79</v>
      </c>
      <c r="F337" s="221" t="s">
        <v>614</v>
      </c>
      <c r="G337" s="218"/>
      <c r="H337" s="222">
        <v>4.9950000000000001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8" t="s">
        <v>140</v>
      </c>
      <c r="AU337" s="228" t="s">
        <v>88</v>
      </c>
      <c r="AV337" s="13" t="s">
        <v>88</v>
      </c>
      <c r="AW337" s="13" t="s">
        <v>39</v>
      </c>
      <c r="AX337" s="13" t="s">
        <v>81</v>
      </c>
      <c r="AY337" s="228" t="s">
        <v>129</v>
      </c>
    </row>
    <row r="338" s="2" customFormat="1" ht="37.8" customHeight="1">
      <c r="A338" s="38"/>
      <c r="B338" s="39"/>
      <c r="C338" s="199" t="s">
        <v>615</v>
      </c>
      <c r="D338" s="199" t="s">
        <v>131</v>
      </c>
      <c r="E338" s="200" t="s">
        <v>616</v>
      </c>
      <c r="F338" s="201" t="s">
        <v>617</v>
      </c>
      <c r="G338" s="202" t="s">
        <v>134</v>
      </c>
      <c r="H338" s="203">
        <v>96.531999999999996</v>
      </c>
      <c r="I338" s="204"/>
      <c r="J338" s="205">
        <f>ROUND(I338*H338,2)</f>
        <v>0</v>
      </c>
      <c r="K338" s="201" t="s">
        <v>135</v>
      </c>
      <c r="L338" s="44"/>
      <c r="M338" s="206" t="s">
        <v>79</v>
      </c>
      <c r="N338" s="207" t="s">
        <v>51</v>
      </c>
      <c r="O338" s="84"/>
      <c r="P338" s="208">
        <f>O338*H338</f>
        <v>0</v>
      </c>
      <c r="Q338" s="208">
        <v>0.00072000000000000005</v>
      </c>
      <c r="R338" s="208">
        <f>Q338*H338</f>
        <v>0.069503040000000002</v>
      </c>
      <c r="S338" s="208">
        <v>0</v>
      </c>
      <c r="T338" s="20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0" t="s">
        <v>234</v>
      </c>
      <c r="AT338" s="210" t="s">
        <v>131</v>
      </c>
      <c r="AU338" s="210" t="s">
        <v>88</v>
      </c>
      <c r="AY338" s="16" t="s">
        <v>129</v>
      </c>
      <c r="BE338" s="211">
        <f>IF(N338="základní",J338,0)</f>
        <v>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16" t="s">
        <v>86</v>
      </c>
      <c r="BK338" s="211">
        <f>ROUND(I338*H338,2)</f>
        <v>0</v>
      </c>
      <c r="BL338" s="16" t="s">
        <v>234</v>
      </c>
      <c r="BM338" s="210" t="s">
        <v>618</v>
      </c>
    </row>
    <row r="339" s="2" customFormat="1">
      <c r="A339" s="38"/>
      <c r="B339" s="39"/>
      <c r="C339" s="40"/>
      <c r="D339" s="212" t="s">
        <v>138</v>
      </c>
      <c r="E339" s="40"/>
      <c r="F339" s="213" t="s">
        <v>619</v>
      </c>
      <c r="G339" s="40"/>
      <c r="H339" s="40"/>
      <c r="I339" s="214"/>
      <c r="J339" s="40"/>
      <c r="K339" s="40"/>
      <c r="L339" s="44"/>
      <c r="M339" s="215"/>
      <c r="N339" s="216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6" t="s">
        <v>138</v>
      </c>
      <c r="AU339" s="16" t="s">
        <v>88</v>
      </c>
    </row>
    <row r="340" s="13" customFormat="1">
      <c r="A340" s="13"/>
      <c r="B340" s="217"/>
      <c r="C340" s="218"/>
      <c r="D340" s="219" t="s">
        <v>140</v>
      </c>
      <c r="E340" s="220" t="s">
        <v>79</v>
      </c>
      <c r="F340" s="221" t="s">
        <v>608</v>
      </c>
      <c r="G340" s="218"/>
      <c r="H340" s="222">
        <v>96.531999999999996</v>
      </c>
      <c r="I340" s="223"/>
      <c r="J340" s="218"/>
      <c r="K340" s="218"/>
      <c r="L340" s="224"/>
      <c r="M340" s="225"/>
      <c r="N340" s="226"/>
      <c r="O340" s="226"/>
      <c r="P340" s="226"/>
      <c r="Q340" s="226"/>
      <c r="R340" s="226"/>
      <c r="S340" s="226"/>
      <c r="T340" s="22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8" t="s">
        <v>140</v>
      </c>
      <c r="AU340" s="228" t="s">
        <v>88</v>
      </c>
      <c r="AV340" s="13" t="s">
        <v>88</v>
      </c>
      <c r="AW340" s="13" t="s">
        <v>39</v>
      </c>
      <c r="AX340" s="13" t="s">
        <v>81</v>
      </c>
      <c r="AY340" s="228" t="s">
        <v>129</v>
      </c>
    </row>
    <row r="341" s="12" customFormat="1" ht="25.92" customHeight="1">
      <c r="A341" s="12"/>
      <c r="B341" s="183"/>
      <c r="C341" s="184"/>
      <c r="D341" s="185" t="s">
        <v>80</v>
      </c>
      <c r="E341" s="186" t="s">
        <v>620</v>
      </c>
      <c r="F341" s="186" t="s">
        <v>621</v>
      </c>
      <c r="G341" s="184"/>
      <c r="H341" s="184"/>
      <c r="I341" s="187"/>
      <c r="J341" s="188">
        <f>BK341</f>
        <v>0</v>
      </c>
      <c r="K341" s="184"/>
      <c r="L341" s="189"/>
      <c r="M341" s="190"/>
      <c r="N341" s="191"/>
      <c r="O341" s="191"/>
      <c r="P341" s="192">
        <f>P342+P346</f>
        <v>0</v>
      </c>
      <c r="Q341" s="191"/>
      <c r="R341" s="192">
        <f>R342+R346</f>
        <v>0</v>
      </c>
      <c r="S341" s="191"/>
      <c r="T341" s="193">
        <f>T342+T346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94" t="s">
        <v>160</v>
      </c>
      <c r="AT341" s="195" t="s">
        <v>80</v>
      </c>
      <c r="AU341" s="195" t="s">
        <v>81</v>
      </c>
      <c r="AY341" s="194" t="s">
        <v>129</v>
      </c>
      <c r="BK341" s="196">
        <f>BK342+BK346</f>
        <v>0</v>
      </c>
    </row>
    <row r="342" s="12" customFormat="1" ht="22.8" customHeight="1">
      <c r="A342" s="12"/>
      <c r="B342" s="183"/>
      <c r="C342" s="184"/>
      <c r="D342" s="185" t="s">
        <v>80</v>
      </c>
      <c r="E342" s="197" t="s">
        <v>622</v>
      </c>
      <c r="F342" s="197" t="s">
        <v>623</v>
      </c>
      <c r="G342" s="184"/>
      <c r="H342" s="184"/>
      <c r="I342" s="187"/>
      <c r="J342" s="198">
        <f>BK342</f>
        <v>0</v>
      </c>
      <c r="K342" s="184"/>
      <c r="L342" s="189"/>
      <c r="M342" s="190"/>
      <c r="N342" s="191"/>
      <c r="O342" s="191"/>
      <c r="P342" s="192">
        <f>SUM(P343:P345)</f>
        <v>0</v>
      </c>
      <c r="Q342" s="191"/>
      <c r="R342" s="192">
        <f>SUM(R343:R345)</f>
        <v>0</v>
      </c>
      <c r="S342" s="191"/>
      <c r="T342" s="193">
        <f>SUM(T343:T345)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94" t="s">
        <v>160</v>
      </c>
      <c r="AT342" s="195" t="s">
        <v>80</v>
      </c>
      <c r="AU342" s="195" t="s">
        <v>86</v>
      </c>
      <c r="AY342" s="194" t="s">
        <v>129</v>
      </c>
      <c r="BK342" s="196">
        <f>SUM(BK343:BK345)</f>
        <v>0</v>
      </c>
    </row>
    <row r="343" s="2" customFormat="1" ht="16.5" customHeight="1">
      <c r="A343" s="38"/>
      <c r="B343" s="39"/>
      <c r="C343" s="199" t="s">
        <v>624</v>
      </c>
      <c r="D343" s="199" t="s">
        <v>131</v>
      </c>
      <c r="E343" s="200" t="s">
        <v>625</v>
      </c>
      <c r="F343" s="201" t="s">
        <v>626</v>
      </c>
      <c r="G343" s="202" t="s">
        <v>627</v>
      </c>
      <c r="H343" s="203">
        <v>1</v>
      </c>
      <c r="I343" s="204"/>
      <c r="J343" s="205">
        <f>ROUND(I343*H343,2)</f>
        <v>0</v>
      </c>
      <c r="K343" s="201" t="s">
        <v>135</v>
      </c>
      <c r="L343" s="44"/>
      <c r="M343" s="206" t="s">
        <v>79</v>
      </c>
      <c r="N343" s="207" t="s">
        <v>51</v>
      </c>
      <c r="O343" s="84"/>
      <c r="P343" s="208">
        <f>O343*H343</f>
        <v>0</v>
      </c>
      <c r="Q343" s="208">
        <v>0</v>
      </c>
      <c r="R343" s="208">
        <f>Q343*H343</f>
        <v>0</v>
      </c>
      <c r="S343" s="208">
        <v>0</v>
      </c>
      <c r="T343" s="20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0" t="s">
        <v>628</v>
      </c>
      <c r="AT343" s="210" t="s">
        <v>131</v>
      </c>
      <c r="AU343" s="210" t="s">
        <v>88</v>
      </c>
      <c r="AY343" s="16" t="s">
        <v>129</v>
      </c>
      <c r="BE343" s="211">
        <f>IF(N343="základní",J343,0)</f>
        <v>0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16" t="s">
        <v>86</v>
      </c>
      <c r="BK343" s="211">
        <f>ROUND(I343*H343,2)</f>
        <v>0</v>
      </c>
      <c r="BL343" s="16" t="s">
        <v>628</v>
      </c>
      <c r="BM343" s="210" t="s">
        <v>629</v>
      </c>
    </row>
    <row r="344" s="2" customFormat="1">
      <c r="A344" s="38"/>
      <c r="B344" s="39"/>
      <c r="C344" s="40"/>
      <c r="D344" s="212" t="s">
        <v>138</v>
      </c>
      <c r="E344" s="40"/>
      <c r="F344" s="213" t="s">
        <v>630</v>
      </c>
      <c r="G344" s="40"/>
      <c r="H344" s="40"/>
      <c r="I344" s="214"/>
      <c r="J344" s="40"/>
      <c r="K344" s="40"/>
      <c r="L344" s="44"/>
      <c r="M344" s="215"/>
      <c r="N344" s="216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6" t="s">
        <v>138</v>
      </c>
      <c r="AU344" s="16" t="s">
        <v>88</v>
      </c>
    </row>
    <row r="345" s="2" customFormat="1">
      <c r="A345" s="38"/>
      <c r="B345" s="39"/>
      <c r="C345" s="40"/>
      <c r="D345" s="219" t="s">
        <v>183</v>
      </c>
      <c r="E345" s="40"/>
      <c r="F345" s="229" t="s">
        <v>631</v>
      </c>
      <c r="G345" s="40"/>
      <c r="H345" s="40"/>
      <c r="I345" s="214"/>
      <c r="J345" s="40"/>
      <c r="K345" s="40"/>
      <c r="L345" s="44"/>
      <c r="M345" s="215"/>
      <c r="N345" s="216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6" t="s">
        <v>183</v>
      </c>
      <c r="AU345" s="16" t="s">
        <v>88</v>
      </c>
    </row>
    <row r="346" s="12" customFormat="1" ht="22.8" customHeight="1">
      <c r="A346" s="12"/>
      <c r="B346" s="183"/>
      <c r="C346" s="184"/>
      <c r="D346" s="185" t="s">
        <v>80</v>
      </c>
      <c r="E346" s="197" t="s">
        <v>632</v>
      </c>
      <c r="F346" s="197" t="s">
        <v>633</v>
      </c>
      <c r="G346" s="184"/>
      <c r="H346" s="184"/>
      <c r="I346" s="187"/>
      <c r="J346" s="198">
        <f>BK346</f>
        <v>0</v>
      </c>
      <c r="K346" s="184"/>
      <c r="L346" s="189"/>
      <c r="M346" s="190"/>
      <c r="N346" s="191"/>
      <c r="O346" s="191"/>
      <c r="P346" s="192">
        <f>SUM(P347:P349)</f>
        <v>0</v>
      </c>
      <c r="Q346" s="191"/>
      <c r="R346" s="192">
        <f>SUM(R347:R349)</f>
        <v>0</v>
      </c>
      <c r="S346" s="191"/>
      <c r="T346" s="193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4" t="s">
        <v>160</v>
      </c>
      <c r="AT346" s="195" t="s">
        <v>80</v>
      </c>
      <c r="AU346" s="195" t="s">
        <v>86</v>
      </c>
      <c r="AY346" s="194" t="s">
        <v>129</v>
      </c>
      <c r="BK346" s="196">
        <f>SUM(BK347:BK349)</f>
        <v>0</v>
      </c>
    </row>
    <row r="347" s="2" customFormat="1" ht="16.5" customHeight="1">
      <c r="A347" s="38"/>
      <c r="B347" s="39"/>
      <c r="C347" s="199" t="s">
        <v>634</v>
      </c>
      <c r="D347" s="199" t="s">
        <v>131</v>
      </c>
      <c r="E347" s="200" t="s">
        <v>635</v>
      </c>
      <c r="F347" s="201" t="s">
        <v>633</v>
      </c>
      <c r="G347" s="202" t="s">
        <v>627</v>
      </c>
      <c r="H347" s="203">
        <v>1</v>
      </c>
      <c r="I347" s="204"/>
      <c r="J347" s="205">
        <f>ROUND(I347*H347,2)</f>
        <v>0</v>
      </c>
      <c r="K347" s="201" t="s">
        <v>135</v>
      </c>
      <c r="L347" s="44"/>
      <c r="M347" s="206" t="s">
        <v>79</v>
      </c>
      <c r="N347" s="207" t="s">
        <v>51</v>
      </c>
      <c r="O347" s="84"/>
      <c r="P347" s="208">
        <f>O347*H347</f>
        <v>0</v>
      </c>
      <c r="Q347" s="208">
        <v>0</v>
      </c>
      <c r="R347" s="208">
        <f>Q347*H347</f>
        <v>0</v>
      </c>
      <c r="S347" s="208">
        <v>0</v>
      </c>
      <c r="T347" s="20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0" t="s">
        <v>628</v>
      </c>
      <c r="AT347" s="210" t="s">
        <v>131</v>
      </c>
      <c r="AU347" s="210" t="s">
        <v>88</v>
      </c>
      <c r="AY347" s="16" t="s">
        <v>129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16" t="s">
        <v>86</v>
      </c>
      <c r="BK347" s="211">
        <f>ROUND(I347*H347,2)</f>
        <v>0</v>
      </c>
      <c r="BL347" s="16" t="s">
        <v>628</v>
      </c>
      <c r="BM347" s="210" t="s">
        <v>636</v>
      </c>
    </row>
    <row r="348" s="2" customFormat="1">
      <c r="A348" s="38"/>
      <c r="B348" s="39"/>
      <c r="C348" s="40"/>
      <c r="D348" s="212" t="s">
        <v>138</v>
      </c>
      <c r="E348" s="40"/>
      <c r="F348" s="213" t="s">
        <v>637</v>
      </c>
      <c r="G348" s="40"/>
      <c r="H348" s="40"/>
      <c r="I348" s="214"/>
      <c r="J348" s="40"/>
      <c r="K348" s="40"/>
      <c r="L348" s="44"/>
      <c r="M348" s="215"/>
      <c r="N348" s="216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6" t="s">
        <v>138</v>
      </c>
      <c r="AU348" s="16" t="s">
        <v>88</v>
      </c>
    </row>
    <row r="349" s="2" customFormat="1">
      <c r="A349" s="38"/>
      <c r="B349" s="39"/>
      <c r="C349" s="40"/>
      <c r="D349" s="219" t="s">
        <v>183</v>
      </c>
      <c r="E349" s="40"/>
      <c r="F349" s="229" t="s">
        <v>638</v>
      </c>
      <c r="G349" s="40"/>
      <c r="H349" s="40"/>
      <c r="I349" s="214"/>
      <c r="J349" s="40"/>
      <c r="K349" s="40"/>
      <c r="L349" s="44"/>
      <c r="M349" s="241"/>
      <c r="N349" s="242"/>
      <c r="O349" s="243"/>
      <c r="P349" s="243"/>
      <c r="Q349" s="243"/>
      <c r="R349" s="243"/>
      <c r="S349" s="243"/>
      <c r="T349" s="244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6" t="s">
        <v>183</v>
      </c>
      <c r="AU349" s="16" t="s">
        <v>88</v>
      </c>
    </row>
    <row r="350" s="2" customFormat="1" ht="6.96" customHeight="1">
      <c r="A350" s="38"/>
      <c r="B350" s="59"/>
      <c r="C350" s="60"/>
      <c r="D350" s="60"/>
      <c r="E350" s="60"/>
      <c r="F350" s="60"/>
      <c r="G350" s="60"/>
      <c r="H350" s="60"/>
      <c r="I350" s="60"/>
      <c r="J350" s="60"/>
      <c r="K350" s="60"/>
      <c r="L350" s="44"/>
      <c r="M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</sheetData>
  <sheetProtection sheet="1" autoFilter="0" formatColumns="0" formatRows="0" objects="1" scenarios="1" spinCount="100000" saltValue="+IWz0AedgPZ5Ii+vNkXlRRcFv/zS5diCyrGu4KJR/msmLAF7sq3LqyeakeXB7EksW+YLMyPh+lQzrJpeN2O07w==" hashValue="3nRv278fc3HK8ddO3xBtCIWhHXu5hbuzbZfRpxH0IHtdj0O5T6SnqkUI0ICk5V6IcW2BLkNAxtgZQokER1F05w==" algorithmName="SHA-512" password="CC35"/>
  <autoFilter ref="C92:K349"/>
  <mergeCells count="6">
    <mergeCell ref="E7:H7"/>
    <mergeCell ref="E16:H16"/>
    <mergeCell ref="E25:H25"/>
    <mergeCell ref="E46:H46"/>
    <mergeCell ref="E85:H85"/>
    <mergeCell ref="L2:V2"/>
  </mergeCells>
  <hyperlinks>
    <hyperlink ref="F97" r:id="rId1" display="https://podminky.urs.cz/item/CS_URS_2022_02/121112003"/>
    <hyperlink ref="F100" r:id="rId2" display="https://podminky.urs.cz/item/CS_URS_2022_02/122211101"/>
    <hyperlink ref="F103" r:id="rId3" display="https://podminky.urs.cz/item/CS_URS_2022_02/132212131"/>
    <hyperlink ref="F107" r:id="rId4" display="https://podminky.urs.cz/item/CS_URS_2022_02/162211311"/>
    <hyperlink ref="F110" r:id="rId5" display="https://podminky.urs.cz/item/CS_URS_2022_02/162211319"/>
    <hyperlink ref="F113" r:id="rId6" display="https://podminky.urs.cz/item/CS_URS_2022_02/162451106"/>
    <hyperlink ref="F116" r:id="rId7" display="https://podminky.urs.cz/item/CS_URS_2022_02/162751117"/>
    <hyperlink ref="F119" r:id="rId8" display="https://podminky.urs.cz/item/CS_URS_2022_02/162751119"/>
    <hyperlink ref="F123" r:id="rId9" display="https://podminky.urs.cz/item/CS_URS_2022_02/171201231"/>
    <hyperlink ref="F127" r:id="rId10" display="https://podminky.urs.cz/item/CS_URS_2022_02/181912112"/>
    <hyperlink ref="F131" r:id="rId11" display="https://podminky.urs.cz/item/CS_URS_2022_02/271572211"/>
    <hyperlink ref="F135" r:id="rId12" display="https://podminky.urs.cz/item/CS_URS_2022_02/274313711"/>
    <hyperlink ref="F140" r:id="rId13" display="https://podminky.urs.cz/item/CS_URS_2022_02/311235191"/>
    <hyperlink ref="F143" r:id="rId14" display="https://podminky.urs.cz/item/CS_URS_2022_02/311235221"/>
    <hyperlink ref="F147" r:id="rId15" display="https://podminky.urs.cz/item/CS_URS_2022_02/311238650"/>
    <hyperlink ref="F150" r:id="rId16" display="https://podminky.urs.cz/item/CS_URS_2022_02/311238652"/>
    <hyperlink ref="F153" r:id="rId17" display="https://podminky.urs.cz/item/CS_URS_2022_02/311238967"/>
    <hyperlink ref="F156" r:id="rId18" display="https://podminky.urs.cz/item/CS_URS_2022_02/311238969"/>
    <hyperlink ref="F159" r:id="rId19" display="https://podminky.urs.cz/item/CS_URS_2022_02/317231117"/>
    <hyperlink ref="F162" r:id="rId20" display="https://podminky.urs.cz/item/CS_URS_2022_02/339921132"/>
    <hyperlink ref="F168" r:id="rId21" display="https://podminky.urs.cz/item/CS_URS_2022_02/564750001"/>
    <hyperlink ref="F171" r:id="rId22" display="https://podminky.urs.cz/item/CS_URS_2022_02/596211111"/>
    <hyperlink ref="F177" r:id="rId23" display="https://podminky.urs.cz/item/CS_URS_2022_02/622131101"/>
    <hyperlink ref="F181" r:id="rId24" display="https://podminky.urs.cz/item/CS_URS_2022_02/622131121"/>
    <hyperlink ref="F185" r:id="rId25" display="https://podminky.urs.cz/item/CS_URS_2022_02/622142001"/>
    <hyperlink ref="F189" r:id="rId26" display="https://podminky.urs.cz/item/CS_URS_2022_02/622321121"/>
    <hyperlink ref="F193" r:id="rId27" display="https://podminky.urs.cz/item/CS_URS_2022_02/622321191"/>
    <hyperlink ref="F195" r:id="rId28" display="https://podminky.urs.cz/item/CS_URS_2022_02/632451021"/>
    <hyperlink ref="F199" r:id="rId29" display="https://podminky.urs.cz/item/CS_URS_2022_02/899202112"/>
    <hyperlink ref="F205" r:id="rId30" display="https://podminky.urs.cz/item/CS_URS_2022_02/916331112"/>
    <hyperlink ref="F210" r:id="rId31" display="https://podminky.urs.cz/item/CS_URS_2022_02/936001001"/>
    <hyperlink ref="F216" r:id="rId32" display="https://podminky.urs.cz/item/CS_URS_2022_02/936001002"/>
    <hyperlink ref="F220" r:id="rId33" display="https://podminky.urs.cz/item/CS_URS_2022_02/936124112"/>
    <hyperlink ref="F224" r:id="rId34" display="https://podminky.urs.cz/item/CS_URS_2022_02/949101112"/>
    <hyperlink ref="F228" r:id="rId35" display="https://podminky.urs.cz/item/CS_URS_2022_02/113107123"/>
    <hyperlink ref="F231" r:id="rId36" display="https://podminky.urs.cz/item/CS_URS_2022_02/113107131"/>
    <hyperlink ref="F234" r:id="rId37" display="https://podminky.urs.cz/item/CS_URS_2022_02/113106123"/>
    <hyperlink ref="F238" r:id="rId38" display="https://podminky.urs.cz/item/CS_URS_2022_02/113107143"/>
    <hyperlink ref="F241" r:id="rId39" display="https://podminky.urs.cz/item/CS_URS_2022_02/113202111"/>
    <hyperlink ref="F244" r:id="rId40" display="https://podminky.urs.cz/item/CS_URS_2022_02/113204111"/>
    <hyperlink ref="F247" r:id="rId41" display="https://podminky.urs.cz/item/CS_URS_2022_02/981511116"/>
    <hyperlink ref="F251" r:id="rId42" display="https://podminky.urs.cz/item/CS_URS_2022_02/997013211"/>
    <hyperlink ref="F253" r:id="rId43" display="https://podminky.urs.cz/item/CS_URS_2022_02/997013501"/>
    <hyperlink ref="F255" r:id="rId44" display="https://podminky.urs.cz/item/CS_URS_2022_02/997013509"/>
    <hyperlink ref="F259" r:id="rId45" display="https://podminky.urs.cz/item/CS_URS_2022_02/997013861"/>
    <hyperlink ref="F261" r:id="rId46" display="https://podminky.urs.cz/item/CS_URS_2022_02/997221873"/>
    <hyperlink ref="F263" r:id="rId47" display="https://podminky.urs.cz/item/CS_URS_2022_02/997221875"/>
    <hyperlink ref="F266" r:id="rId48" display="https://podminky.urs.cz/item/CS_URS_2022_02/998017001"/>
    <hyperlink ref="F270" r:id="rId49" display="https://podminky.urs.cz/item/CS_URS_2022_02/711111001"/>
    <hyperlink ref="F275" r:id="rId50" display="https://podminky.urs.cz/item/CS_URS_2022_02/711112001"/>
    <hyperlink ref="F281" r:id="rId51" display="https://podminky.urs.cz/item/CS_URS_2022_02/711141559"/>
    <hyperlink ref="F286" r:id="rId52" display="https://podminky.urs.cz/item/CS_URS_2022_02/711142559"/>
    <hyperlink ref="F292" r:id="rId53" display="https://podminky.urs.cz/item/CS_URS_2022_02/998711201"/>
    <hyperlink ref="F295" r:id="rId54" display="https://podminky.urs.cz/item/CS_URS_2022_02/713131141"/>
    <hyperlink ref="F305" r:id="rId55" display="https://podminky.urs.cz/item/CS_URS_2022_02/713141336"/>
    <hyperlink ref="F310" r:id="rId56" display="https://podminky.urs.cz/item/CS_URS_2022_02/998713201"/>
    <hyperlink ref="F313" r:id="rId57" display="https://podminky.urs.cz/item/CS_URS_2022_02/721910941"/>
    <hyperlink ref="F316" r:id="rId58" display="https://podminky.urs.cz/item/CS_URS_2022_02/998721201"/>
    <hyperlink ref="F319" r:id="rId59" display="https://podminky.urs.cz/item/CS_URS_2022_02/764141331"/>
    <hyperlink ref="F322" r:id="rId60" display="https://podminky.urs.cz/item/CS_URS_2022_02/764244411"/>
    <hyperlink ref="F325" r:id="rId61" display="https://podminky.urs.cz/item/CS_URS_2022_02/998764201"/>
    <hyperlink ref="F328" r:id="rId62" display="https://podminky.urs.cz/item/CS_URS_2022_02/783801505"/>
    <hyperlink ref="F330" r:id="rId63" display="https://podminky.urs.cz/item/CS_URS_2022_02/783823101"/>
    <hyperlink ref="F333" r:id="rId64" display="https://podminky.urs.cz/item/CS_URS_2022_02/783823133"/>
    <hyperlink ref="F336" r:id="rId65" display="https://podminky.urs.cz/item/CS_URS_2022_02/783827401"/>
    <hyperlink ref="F339" r:id="rId66" display="https://podminky.urs.cz/item/CS_URS_2022_02/783827423"/>
    <hyperlink ref="F344" r:id="rId67" display="https://podminky.urs.cz/item/CS_URS_2022_02/013294000"/>
    <hyperlink ref="F348" r:id="rId68" display="https://podminky.urs.cz/item/CS_URS_2022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5" customWidth="1"/>
    <col min="2" max="2" width="1.667969" style="245" customWidth="1"/>
    <col min="3" max="4" width="5" style="245" customWidth="1"/>
    <col min="5" max="5" width="11.66016" style="245" customWidth="1"/>
    <col min="6" max="6" width="9.160156" style="245" customWidth="1"/>
    <col min="7" max="7" width="5" style="245" customWidth="1"/>
    <col min="8" max="8" width="77.83203" style="245" customWidth="1"/>
    <col min="9" max="10" width="20" style="245" customWidth="1"/>
    <col min="11" max="11" width="1.667969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4" customFormat="1" ht="45" customHeight="1">
      <c r="B3" s="249"/>
      <c r="C3" s="250" t="s">
        <v>639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640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641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642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643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644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645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646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647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648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649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85</v>
      </c>
      <c r="F18" s="256" t="s">
        <v>650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651</v>
      </c>
      <c r="F19" s="256" t="s">
        <v>652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653</v>
      </c>
      <c r="F20" s="256" t="s">
        <v>654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655</v>
      </c>
      <c r="F21" s="256" t="s">
        <v>656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657</v>
      </c>
      <c r="F22" s="256" t="s">
        <v>658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659</v>
      </c>
      <c r="F23" s="256" t="s">
        <v>660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661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662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663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664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665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666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667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668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669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115</v>
      </c>
      <c r="F36" s="256"/>
      <c r="G36" s="256" t="s">
        <v>670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671</v>
      </c>
      <c r="F37" s="256"/>
      <c r="G37" s="256" t="s">
        <v>672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61</v>
      </c>
      <c r="F38" s="256"/>
      <c r="G38" s="256" t="s">
        <v>673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62</v>
      </c>
      <c r="F39" s="256"/>
      <c r="G39" s="256" t="s">
        <v>674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116</v>
      </c>
      <c r="F40" s="256"/>
      <c r="G40" s="256" t="s">
        <v>675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117</v>
      </c>
      <c r="F41" s="256"/>
      <c r="G41" s="256" t="s">
        <v>676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677</v>
      </c>
      <c r="F42" s="256"/>
      <c r="G42" s="256" t="s">
        <v>678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679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680</v>
      </c>
      <c r="F44" s="256"/>
      <c r="G44" s="256" t="s">
        <v>681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119</v>
      </c>
      <c r="F45" s="256"/>
      <c r="G45" s="256" t="s">
        <v>682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683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684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685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686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687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688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689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690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691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692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693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694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695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696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697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698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699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700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701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702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703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704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705</v>
      </c>
      <c r="D76" s="274"/>
      <c r="E76" s="274"/>
      <c r="F76" s="274" t="s">
        <v>706</v>
      </c>
      <c r="G76" s="275"/>
      <c r="H76" s="274" t="s">
        <v>62</v>
      </c>
      <c r="I76" s="274" t="s">
        <v>65</v>
      </c>
      <c r="J76" s="274" t="s">
        <v>707</v>
      </c>
      <c r="K76" s="273"/>
    </row>
    <row r="77" s="1" customFormat="1" ht="17.25" customHeight="1">
      <c r="B77" s="271"/>
      <c r="C77" s="276" t="s">
        <v>708</v>
      </c>
      <c r="D77" s="276"/>
      <c r="E77" s="276"/>
      <c r="F77" s="277" t="s">
        <v>709</v>
      </c>
      <c r="G77" s="278"/>
      <c r="H77" s="276"/>
      <c r="I77" s="276"/>
      <c r="J77" s="276" t="s">
        <v>710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61</v>
      </c>
      <c r="D79" s="281"/>
      <c r="E79" s="281"/>
      <c r="F79" s="282" t="s">
        <v>711</v>
      </c>
      <c r="G79" s="283"/>
      <c r="H79" s="259" t="s">
        <v>712</v>
      </c>
      <c r="I79" s="259" t="s">
        <v>713</v>
      </c>
      <c r="J79" s="259">
        <v>20</v>
      </c>
      <c r="K79" s="273"/>
    </row>
    <row r="80" s="1" customFormat="1" ht="15" customHeight="1">
      <c r="B80" s="271"/>
      <c r="C80" s="259" t="s">
        <v>714</v>
      </c>
      <c r="D80" s="259"/>
      <c r="E80" s="259"/>
      <c r="F80" s="282" t="s">
        <v>711</v>
      </c>
      <c r="G80" s="283"/>
      <c r="H80" s="259" t="s">
        <v>715</v>
      </c>
      <c r="I80" s="259" t="s">
        <v>713</v>
      </c>
      <c r="J80" s="259">
        <v>120</v>
      </c>
      <c r="K80" s="273"/>
    </row>
    <row r="81" s="1" customFormat="1" ht="15" customHeight="1">
      <c r="B81" s="284"/>
      <c r="C81" s="259" t="s">
        <v>716</v>
      </c>
      <c r="D81" s="259"/>
      <c r="E81" s="259"/>
      <c r="F81" s="282" t="s">
        <v>717</v>
      </c>
      <c r="G81" s="283"/>
      <c r="H81" s="259" t="s">
        <v>718</v>
      </c>
      <c r="I81" s="259" t="s">
        <v>713</v>
      </c>
      <c r="J81" s="259">
        <v>50</v>
      </c>
      <c r="K81" s="273"/>
    </row>
    <row r="82" s="1" customFormat="1" ht="15" customHeight="1">
      <c r="B82" s="284"/>
      <c r="C82" s="259" t="s">
        <v>719</v>
      </c>
      <c r="D82" s="259"/>
      <c r="E82" s="259"/>
      <c r="F82" s="282" t="s">
        <v>711</v>
      </c>
      <c r="G82" s="283"/>
      <c r="H82" s="259" t="s">
        <v>720</v>
      </c>
      <c r="I82" s="259" t="s">
        <v>721</v>
      </c>
      <c r="J82" s="259"/>
      <c r="K82" s="273"/>
    </row>
    <row r="83" s="1" customFormat="1" ht="15" customHeight="1">
      <c r="B83" s="284"/>
      <c r="C83" s="285" t="s">
        <v>722</v>
      </c>
      <c r="D83" s="285"/>
      <c r="E83" s="285"/>
      <c r="F83" s="286" t="s">
        <v>717</v>
      </c>
      <c r="G83" s="285"/>
      <c r="H83" s="285" t="s">
        <v>723</v>
      </c>
      <c r="I83" s="285" t="s">
        <v>713</v>
      </c>
      <c r="J83" s="285">
        <v>15</v>
      </c>
      <c r="K83" s="273"/>
    </row>
    <row r="84" s="1" customFormat="1" ht="15" customHeight="1">
      <c r="B84" s="284"/>
      <c r="C84" s="285" t="s">
        <v>724</v>
      </c>
      <c r="D84" s="285"/>
      <c r="E84" s="285"/>
      <c r="F84" s="286" t="s">
        <v>717</v>
      </c>
      <c r="G84" s="285"/>
      <c r="H84" s="285" t="s">
        <v>725</v>
      </c>
      <c r="I84" s="285" t="s">
        <v>713</v>
      </c>
      <c r="J84" s="285">
        <v>15</v>
      </c>
      <c r="K84" s="273"/>
    </row>
    <row r="85" s="1" customFormat="1" ht="15" customHeight="1">
      <c r="B85" s="284"/>
      <c r="C85" s="285" t="s">
        <v>726</v>
      </c>
      <c r="D85" s="285"/>
      <c r="E85" s="285"/>
      <c r="F85" s="286" t="s">
        <v>717</v>
      </c>
      <c r="G85" s="285"/>
      <c r="H85" s="285" t="s">
        <v>727</v>
      </c>
      <c r="I85" s="285" t="s">
        <v>713</v>
      </c>
      <c r="J85" s="285">
        <v>20</v>
      </c>
      <c r="K85" s="273"/>
    </row>
    <row r="86" s="1" customFormat="1" ht="15" customHeight="1">
      <c r="B86" s="284"/>
      <c r="C86" s="285" t="s">
        <v>728</v>
      </c>
      <c r="D86" s="285"/>
      <c r="E86" s="285"/>
      <c r="F86" s="286" t="s">
        <v>717</v>
      </c>
      <c r="G86" s="285"/>
      <c r="H86" s="285" t="s">
        <v>729</v>
      </c>
      <c r="I86" s="285" t="s">
        <v>713</v>
      </c>
      <c r="J86" s="285">
        <v>20</v>
      </c>
      <c r="K86" s="273"/>
    </row>
    <row r="87" s="1" customFormat="1" ht="15" customHeight="1">
      <c r="B87" s="284"/>
      <c r="C87" s="259" t="s">
        <v>730</v>
      </c>
      <c r="D87" s="259"/>
      <c r="E87" s="259"/>
      <c r="F87" s="282" t="s">
        <v>717</v>
      </c>
      <c r="G87" s="283"/>
      <c r="H87" s="259" t="s">
        <v>731</v>
      </c>
      <c r="I87" s="259" t="s">
        <v>713</v>
      </c>
      <c r="J87" s="259">
        <v>50</v>
      </c>
      <c r="K87" s="273"/>
    </row>
    <row r="88" s="1" customFormat="1" ht="15" customHeight="1">
      <c r="B88" s="284"/>
      <c r="C88" s="259" t="s">
        <v>732</v>
      </c>
      <c r="D88" s="259"/>
      <c r="E88" s="259"/>
      <c r="F88" s="282" t="s">
        <v>717</v>
      </c>
      <c r="G88" s="283"/>
      <c r="H88" s="259" t="s">
        <v>733</v>
      </c>
      <c r="I88" s="259" t="s">
        <v>713</v>
      </c>
      <c r="J88" s="259">
        <v>20</v>
      </c>
      <c r="K88" s="273"/>
    </row>
    <row r="89" s="1" customFormat="1" ht="15" customHeight="1">
      <c r="B89" s="284"/>
      <c r="C89" s="259" t="s">
        <v>734</v>
      </c>
      <c r="D89" s="259"/>
      <c r="E89" s="259"/>
      <c r="F89" s="282" t="s">
        <v>717</v>
      </c>
      <c r="G89" s="283"/>
      <c r="H89" s="259" t="s">
        <v>735</v>
      </c>
      <c r="I89" s="259" t="s">
        <v>713</v>
      </c>
      <c r="J89" s="259">
        <v>20</v>
      </c>
      <c r="K89" s="273"/>
    </row>
    <row r="90" s="1" customFormat="1" ht="15" customHeight="1">
      <c r="B90" s="284"/>
      <c r="C90" s="259" t="s">
        <v>736</v>
      </c>
      <c r="D90" s="259"/>
      <c r="E90" s="259"/>
      <c r="F90" s="282" t="s">
        <v>717</v>
      </c>
      <c r="G90" s="283"/>
      <c r="H90" s="259" t="s">
        <v>737</v>
      </c>
      <c r="I90" s="259" t="s">
        <v>713</v>
      </c>
      <c r="J90" s="259">
        <v>50</v>
      </c>
      <c r="K90" s="273"/>
    </row>
    <row r="91" s="1" customFormat="1" ht="15" customHeight="1">
      <c r="B91" s="284"/>
      <c r="C91" s="259" t="s">
        <v>738</v>
      </c>
      <c r="D91" s="259"/>
      <c r="E91" s="259"/>
      <c r="F91" s="282" t="s">
        <v>717</v>
      </c>
      <c r="G91" s="283"/>
      <c r="H91" s="259" t="s">
        <v>738</v>
      </c>
      <c r="I91" s="259" t="s">
        <v>713</v>
      </c>
      <c r="J91" s="259">
        <v>50</v>
      </c>
      <c r="K91" s="273"/>
    </row>
    <row r="92" s="1" customFormat="1" ht="15" customHeight="1">
      <c r="B92" s="284"/>
      <c r="C92" s="259" t="s">
        <v>739</v>
      </c>
      <c r="D92" s="259"/>
      <c r="E92" s="259"/>
      <c r="F92" s="282" t="s">
        <v>717</v>
      </c>
      <c r="G92" s="283"/>
      <c r="H92" s="259" t="s">
        <v>740</v>
      </c>
      <c r="I92" s="259" t="s">
        <v>713</v>
      </c>
      <c r="J92" s="259">
        <v>255</v>
      </c>
      <c r="K92" s="273"/>
    </row>
    <row r="93" s="1" customFormat="1" ht="15" customHeight="1">
      <c r="B93" s="284"/>
      <c r="C93" s="259" t="s">
        <v>741</v>
      </c>
      <c r="D93" s="259"/>
      <c r="E93" s="259"/>
      <c r="F93" s="282" t="s">
        <v>711</v>
      </c>
      <c r="G93" s="283"/>
      <c r="H93" s="259" t="s">
        <v>742</v>
      </c>
      <c r="I93" s="259" t="s">
        <v>743</v>
      </c>
      <c r="J93" s="259"/>
      <c r="K93" s="273"/>
    </row>
    <row r="94" s="1" customFormat="1" ht="15" customHeight="1">
      <c r="B94" s="284"/>
      <c r="C94" s="259" t="s">
        <v>744</v>
      </c>
      <c r="D94" s="259"/>
      <c r="E94" s="259"/>
      <c r="F94" s="282" t="s">
        <v>711</v>
      </c>
      <c r="G94" s="283"/>
      <c r="H94" s="259" t="s">
        <v>745</v>
      </c>
      <c r="I94" s="259" t="s">
        <v>746</v>
      </c>
      <c r="J94" s="259"/>
      <c r="K94" s="273"/>
    </row>
    <row r="95" s="1" customFormat="1" ht="15" customHeight="1">
      <c r="B95" s="284"/>
      <c r="C95" s="259" t="s">
        <v>747</v>
      </c>
      <c r="D95" s="259"/>
      <c r="E95" s="259"/>
      <c r="F95" s="282" t="s">
        <v>711</v>
      </c>
      <c r="G95" s="283"/>
      <c r="H95" s="259" t="s">
        <v>747</v>
      </c>
      <c r="I95" s="259" t="s">
        <v>746</v>
      </c>
      <c r="J95" s="259"/>
      <c r="K95" s="273"/>
    </row>
    <row r="96" s="1" customFormat="1" ht="15" customHeight="1">
      <c r="B96" s="284"/>
      <c r="C96" s="259" t="s">
        <v>46</v>
      </c>
      <c r="D96" s="259"/>
      <c r="E96" s="259"/>
      <c r="F96" s="282" t="s">
        <v>711</v>
      </c>
      <c r="G96" s="283"/>
      <c r="H96" s="259" t="s">
        <v>748</v>
      </c>
      <c r="I96" s="259" t="s">
        <v>746</v>
      </c>
      <c r="J96" s="259"/>
      <c r="K96" s="273"/>
    </row>
    <row r="97" s="1" customFormat="1" ht="15" customHeight="1">
      <c r="B97" s="284"/>
      <c r="C97" s="259" t="s">
        <v>56</v>
      </c>
      <c r="D97" s="259"/>
      <c r="E97" s="259"/>
      <c r="F97" s="282" t="s">
        <v>711</v>
      </c>
      <c r="G97" s="283"/>
      <c r="H97" s="259" t="s">
        <v>749</v>
      </c>
      <c r="I97" s="259" t="s">
        <v>746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750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705</v>
      </c>
      <c r="D103" s="274"/>
      <c r="E103" s="274"/>
      <c r="F103" s="274" t="s">
        <v>706</v>
      </c>
      <c r="G103" s="275"/>
      <c r="H103" s="274" t="s">
        <v>62</v>
      </c>
      <c r="I103" s="274" t="s">
        <v>65</v>
      </c>
      <c r="J103" s="274" t="s">
        <v>707</v>
      </c>
      <c r="K103" s="273"/>
    </row>
    <row r="104" s="1" customFormat="1" ht="17.25" customHeight="1">
      <c r="B104" s="271"/>
      <c r="C104" s="276" t="s">
        <v>708</v>
      </c>
      <c r="D104" s="276"/>
      <c r="E104" s="276"/>
      <c r="F104" s="277" t="s">
        <v>709</v>
      </c>
      <c r="G104" s="278"/>
      <c r="H104" s="276"/>
      <c r="I104" s="276"/>
      <c r="J104" s="276" t="s">
        <v>710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61</v>
      </c>
      <c r="D106" s="281"/>
      <c r="E106" s="281"/>
      <c r="F106" s="282" t="s">
        <v>711</v>
      </c>
      <c r="G106" s="259"/>
      <c r="H106" s="259" t="s">
        <v>751</v>
      </c>
      <c r="I106" s="259" t="s">
        <v>713</v>
      </c>
      <c r="J106" s="259">
        <v>20</v>
      </c>
      <c r="K106" s="273"/>
    </row>
    <row r="107" s="1" customFormat="1" ht="15" customHeight="1">
      <c r="B107" s="271"/>
      <c r="C107" s="259" t="s">
        <v>714</v>
      </c>
      <c r="D107" s="259"/>
      <c r="E107" s="259"/>
      <c r="F107" s="282" t="s">
        <v>711</v>
      </c>
      <c r="G107" s="259"/>
      <c r="H107" s="259" t="s">
        <v>751</v>
      </c>
      <c r="I107" s="259" t="s">
        <v>713</v>
      </c>
      <c r="J107" s="259">
        <v>120</v>
      </c>
      <c r="K107" s="273"/>
    </row>
    <row r="108" s="1" customFormat="1" ht="15" customHeight="1">
      <c r="B108" s="284"/>
      <c r="C108" s="259" t="s">
        <v>716</v>
      </c>
      <c r="D108" s="259"/>
      <c r="E108" s="259"/>
      <c r="F108" s="282" t="s">
        <v>717</v>
      </c>
      <c r="G108" s="259"/>
      <c r="H108" s="259" t="s">
        <v>751</v>
      </c>
      <c r="I108" s="259" t="s">
        <v>713</v>
      </c>
      <c r="J108" s="259">
        <v>50</v>
      </c>
      <c r="K108" s="273"/>
    </row>
    <row r="109" s="1" customFormat="1" ht="15" customHeight="1">
      <c r="B109" s="284"/>
      <c r="C109" s="259" t="s">
        <v>719</v>
      </c>
      <c r="D109" s="259"/>
      <c r="E109" s="259"/>
      <c r="F109" s="282" t="s">
        <v>711</v>
      </c>
      <c r="G109" s="259"/>
      <c r="H109" s="259" t="s">
        <v>751</v>
      </c>
      <c r="I109" s="259" t="s">
        <v>721</v>
      </c>
      <c r="J109" s="259"/>
      <c r="K109" s="273"/>
    </row>
    <row r="110" s="1" customFormat="1" ht="15" customHeight="1">
      <c r="B110" s="284"/>
      <c r="C110" s="259" t="s">
        <v>730</v>
      </c>
      <c r="D110" s="259"/>
      <c r="E110" s="259"/>
      <c r="F110" s="282" t="s">
        <v>717</v>
      </c>
      <c r="G110" s="259"/>
      <c r="H110" s="259" t="s">
        <v>751</v>
      </c>
      <c r="I110" s="259" t="s">
        <v>713</v>
      </c>
      <c r="J110" s="259">
        <v>50</v>
      </c>
      <c r="K110" s="273"/>
    </row>
    <row r="111" s="1" customFormat="1" ht="15" customHeight="1">
      <c r="B111" s="284"/>
      <c r="C111" s="259" t="s">
        <v>738</v>
      </c>
      <c r="D111" s="259"/>
      <c r="E111" s="259"/>
      <c r="F111" s="282" t="s">
        <v>717</v>
      </c>
      <c r="G111" s="259"/>
      <c r="H111" s="259" t="s">
        <v>751</v>
      </c>
      <c r="I111" s="259" t="s">
        <v>713</v>
      </c>
      <c r="J111" s="259">
        <v>50</v>
      </c>
      <c r="K111" s="273"/>
    </row>
    <row r="112" s="1" customFormat="1" ht="15" customHeight="1">
      <c r="B112" s="284"/>
      <c r="C112" s="259" t="s">
        <v>736</v>
      </c>
      <c r="D112" s="259"/>
      <c r="E112" s="259"/>
      <c r="F112" s="282" t="s">
        <v>717</v>
      </c>
      <c r="G112" s="259"/>
      <c r="H112" s="259" t="s">
        <v>751</v>
      </c>
      <c r="I112" s="259" t="s">
        <v>713</v>
      </c>
      <c r="J112" s="259">
        <v>50</v>
      </c>
      <c r="K112" s="273"/>
    </row>
    <row r="113" s="1" customFormat="1" ht="15" customHeight="1">
      <c r="B113" s="284"/>
      <c r="C113" s="259" t="s">
        <v>61</v>
      </c>
      <c r="D113" s="259"/>
      <c r="E113" s="259"/>
      <c r="F113" s="282" t="s">
        <v>711</v>
      </c>
      <c r="G113" s="259"/>
      <c r="H113" s="259" t="s">
        <v>752</v>
      </c>
      <c r="I113" s="259" t="s">
        <v>713</v>
      </c>
      <c r="J113" s="259">
        <v>20</v>
      </c>
      <c r="K113" s="273"/>
    </row>
    <row r="114" s="1" customFormat="1" ht="15" customHeight="1">
      <c r="B114" s="284"/>
      <c r="C114" s="259" t="s">
        <v>753</v>
      </c>
      <c r="D114" s="259"/>
      <c r="E114" s="259"/>
      <c r="F114" s="282" t="s">
        <v>711</v>
      </c>
      <c r="G114" s="259"/>
      <c r="H114" s="259" t="s">
        <v>754</v>
      </c>
      <c r="I114" s="259" t="s">
        <v>713</v>
      </c>
      <c r="J114" s="259">
        <v>120</v>
      </c>
      <c r="K114" s="273"/>
    </row>
    <row r="115" s="1" customFormat="1" ht="15" customHeight="1">
      <c r="B115" s="284"/>
      <c r="C115" s="259" t="s">
        <v>46</v>
      </c>
      <c r="D115" s="259"/>
      <c r="E115" s="259"/>
      <c r="F115" s="282" t="s">
        <v>711</v>
      </c>
      <c r="G115" s="259"/>
      <c r="H115" s="259" t="s">
        <v>755</v>
      </c>
      <c r="I115" s="259" t="s">
        <v>746</v>
      </c>
      <c r="J115" s="259"/>
      <c r="K115" s="273"/>
    </row>
    <row r="116" s="1" customFormat="1" ht="15" customHeight="1">
      <c r="B116" s="284"/>
      <c r="C116" s="259" t="s">
        <v>56</v>
      </c>
      <c r="D116" s="259"/>
      <c r="E116" s="259"/>
      <c r="F116" s="282" t="s">
        <v>711</v>
      </c>
      <c r="G116" s="259"/>
      <c r="H116" s="259" t="s">
        <v>756</v>
      </c>
      <c r="I116" s="259" t="s">
        <v>746</v>
      </c>
      <c r="J116" s="259"/>
      <c r="K116" s="273"/>
    </row>
    <row r="117" s="1" customFormat="1" ht="15" customHeight="1">
      <c r="B117" s="284"/>
      <c r="C117" s="259" t="s">
        <v>65</v>
      </c>
      <c r="D117" s="259"/>
      <c r="E117" s="259"/>
      <c r="F117" s="282" t="s">
        <v>711</v>
      </c>
      <c r="G117" s="259"/>
      <c r="H117" s="259" t="s">
        <v>757</v>
      </c>
      <c r="I117" s="259" t="s">
        <v>758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759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705</v>
      </c>
      <c r="D123" s="274"/>
      <c r="E123" s="274"/>
      <c r="F123" s="274" t="s">
        <v>706</v>
      </c>
      <c r="G123" s="275"/>
      <c r="H123" s="274" t="s">
        <v>62</v>
      </c>
      <c r="I123" s="274" t="s">
        <v>65</v>
      </c>
      <c r="J123" s="274" t="s">
        <v>707</v>
      </c>
      <c r="K123" s="303"/>
    </row>
    <row r="124" s="1" customFormat="1" ht="17.25" customHeight="1">
      <c r="B124" s="302"/>
      <c r="C124" s="276" t="s">
        <v>708</v>
      </c>
      <c r="D124" s="276"/>
      <c r="E124" s="276"/>
      <c r="F124" s="277" t="s">
        <v>709</v>
      </c>
      <c r="G124" s="278"/>
      <c r="H124" s="276"/>
      <c r="I124" s="276"/>
      <c r="J124" s="276" t="s">
        <v>710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714</v>
      </c>
      <c r="D126" s="281"/>
      <c r="E126" s="281"/>
      <c r="F126" s="282" t="s">
        <v>711</v>
      </c>
      <c r="G126" s="259"/>
      <c r="H126" s="259" t="s">
        <v>751</v>
      </c>
      <c r="I126" s="259" t="s">
        <v>713</v>
      </c>
      <c r="J126" s="259">
        <v>120</v>
      </c>
      <c r="K126" s="307"/>
    </row>
    <row r="127" s="1" customFormat="1" ht="15" customHeight="1">
      <c r="B127" s="304"/>
      <c r="C127" s="259" t="s">
        <v>760</v>
      </c>
      <c r="D127" s="259"/>
      <c r="E127" s="259"/>
      <c r="F127" s="282" t="s">
        <v>711</v>
      </c>
      <c r="G127" s="259"/>
      <c r="H127" s="259" t="s">
        <v>761</v>
      </c>
      <c r="I127" s="259" t="s">
        <v>713</v>
      </c>
      <c r="J127" s="259" t="s">
        <v>762</v>
      </c>
      <c r="K127" s="307"/>
    </row>
    <row r="128" s="1" customFormat="1" ht="15" customHeight="1">
      <c r="B128" s="304"/>
      <c r="C128" s="259" t="s">
        <v>659</v>
      </c>
      <c r="D128" s="259"/>
      <c r="E128" s="259"/>
      <c r="F128" s="282" t="s">
        <v>711</v>
      </c>
      <c r="G128" s="259"/>
      <c r="H128" s="259" t="s">
        <v>763</v>
      </c>
      <c r="I128" s="259" t="s">
        <v>713</v>
      </c>
      <c r="J128" s="259" t="s">
        <v>762</v>
      </c>
      <c r="K128" s="307"/>
    </row>
    <row r="129" s="1" customFormat="1" ht="15" customHeight="1">
      <c r="B129" s="304"/>
      <c r="C129" s="259" t="s">
        <v>722</v>
      </c>
      <c r="D129" s="259"/>
      <c r="E129" s="259"/>
      <c r="F129" s="282" t="s">
        <v>717</v>
      </c>
      <c r="G129" s="259"/>
      <c r="H129" s="259" t="s">
        <v>723</v>
      </c>
      <c r="I129" s="259" t="s">
        <v>713</v>
      </c>
      <c r="J129" s="259">
        <v>15</v>
      </c>
      <c r="K129" s="307"/>
    </row>
    <row r="130" s="1" customFormat="1" ht="15" customHeight="1">
      <c r="B130" s="304"/>
      <c r="C130" s="285" t="s">
        <v>724</v>
      </c>
      <c r="D130" s="285"/>
      <c r="E130" s="285"/>
      <c r="F130" s="286" t="s">
        <v>717</v>
      </c>
      <c r="G130" s="285"/>
      <c r="H130" s="285" t="s">
        <v>725</v>
      </c>
      <c r="I130" s="285" t="s">
        <v>713</v>
      </c>
      <c r="J130" s="285">
        <v>15</v>
      </c>
      <c r="K130" s="307"/>
    </row>
    <row r="131" s="1" customFormat="1" ht="15" customHeight="1">
      <c r="B131" s="304"/>
      <c r="C131" s="285" t="s">
        <v>726</v>
      </c>
      <c r="D131" s="285"/>
      <c r="E131" s="285"/>
      <c r="F131" s="286" t="s">
        <v>717</v>
      </c>
      <c r="G131" s="285"/>
      <c r="H131" s="285" t="s">
        <v>727</v>
      </c>
      <c r="I131" s="285" t="s">
        <v>713</v>
      </c>
      <c r="J131" s="285">
        <v>20</v>
      </c>
      <c r="K131" s="307"/>
    </row>
    <row r="132" s="1" customFormat="1" ht="15" customHeight="1">
      <c r="B132" s="304"/>
      <c r="C132" s="285" t="s">
        <v>728</v>
      </c>
      <c r="D132" s="285"/>
      <c r="E132" s="285"/>
      <c r="F132" s="286" t="s">
        <v>717</v>
      </c>
      <c r="G132" s="285"/>
      <c r="H132" s="285" t="s">
        <v>729</v>
      </c>
      <c r="I132" s="285" t="s">
        <v>713</v>
      </c>
      <c r="J132" s="285">
        <v>20</v>
      </c>
      <c r="K132" s="307"/>
    </row>
    <row r="133" s="1" customFormat="1" ht="15" customHeight="1">
      <c r="B133" s="304"/>
      <c r="C133" s="259" t="s">
        <v>716</v>
      </c>
      <c r="D133" s="259"/>
      <c r="E133" s="259"/>
      <c r="F133" s="282" t="s">
        <v>717</v>
      </c>
      <c r="G133" s="259"/>
      <c r="H133" s="259" t="s">
        <v>751</v>
      </c>
      <c r="I133" s="259" t="s">
        <v>713</v>
      </c>
      <c r="J133" s="259">
        <v>50</v>
      </c>
      <c r="K133" s="307"/>
    </row>
    <row r="134" s="1" customFormat="1" ht="15" customHeight="1">
      <c r="B134" s="304"/>
      <c r="C134" s="259" t="s">
        <v>730</v>
      </c>
      <c r="D134" s="259"/>
      <c r="E134" s="259"/>
      <c r="F134" s="282" t="s">
        <v>717</v>
      </c>
      <c r="G134" s="259"/>
      <c r="H134" s="259" t="s">
        <v>751</v>
      </c>
      <c r="I134" s="259" t="s">
        <v>713</v>
      </c>
      <c r="J134" s="259">
        <v>50</v>
      </c>
      <c r="K134" s="307"/>
    </row>
    <row r="135" s="1" customFormat="1" ht="15" customHeight="1">
      <c r="B135" s="304"/>
      <c r="C135" s="259" t="s">
        <v>736</v>
      </c>
      <c r="D135" s="259"/>
      <c r="E135" s="259"/>
      <c r="F135" s="282" t="s">
        <v>717</v>
      </c>
      <c r="G135" s="259"/>
      <c r="H135" s="259" t="s">
        <v>751</v>
      </c>
      <c r="I135" s="259" t="s">
        <v>713</v>
      </c>
      <c r="J135" s="259">
        <v>50</v>
      </c>
      <c r="K135" s="307"/>
    </row>
    <row r="136" s="1" customFormat="1" ht="15" customHeight="1">
      <c r="B136" s="304"/>
      <c r="C136" s="259" t="s">
        <v>738</v>
      </c>
      <c r="D136" s="259"/>
      <c r="E136" s="259"/>
      <c r="F136" s="282" t="s">
        <v>717</v>
      </c>
      <c r="G136" s="259"/>
      <c r="H136" s="259" t="s">
        <v>751</v>
      </c>
      <c r="I136" s="259" t="s">
        <v>713</v>
      </c>
      <c r="J136" s="259">
        <v>50</v>
      </c>
      <c r="K136" s="307"/>
    </row>
    <row r="137" s="1" customFormat="1" ht="15" customHeight="1">
      <c r="B137" s="304"/>
      <c r="C137" s="259" t="s">
        <v>739</v>
      </c>
      <c r="D137" s="259"/>
      <c r="E137" s="259"/>
      <c r="F137" s="282" t="s">
        <v>717</v>
      </c>
      <c r="G137" s="259"/>
      <c r="H137" s="259" t="s">
        <v>764</v>
      </c>
      <c r="I137" s="259" t="s">
        <v>713</v>
      </c>
      <c r="J137" s="259">
        <v>255</v>
      </c>
      <c r="K137" s="307"/>
    </row>
    <row r="138" s="1" customFormat="1" ht="15" customHeight="1">
      <c r="B138" s="304"/>
      <c r="C138" s="259" t="s">
        <v>741</v>
      </c>
      <c r="D138" s="259"/>
      <c r="E138" s="259"/>
      <c r="F138" s="282" t="s">
        <v>711</v>
      </c>
      <c r="G138" s="259"/>
      <c r="H138" s="259" t="s">
        <v>765</v>
      </c>
      <c r="I138" s="259" t="s">
        <v>743</v>
      </c>
      <c r="J138" s="259"/>
      <c r="K138" s="307"/>
    </row>
    <row r="139" s="1" customFormat="1" ht="15" customHeight="1">
      <c r="B139" s="304"/>
      <c r="C139" s="259" t="s">
        <v>744</v>
      </c>
      <c r="D139" s="259"/>
      <c r="E139" s="259"/>
      <c r="F139" s="282" t="s">
        <v>711</v>
      </c>
      <c r="G139" s="259"/>
      <c r="H139" s="259" t="s">
        <v>766</v>
      </c>
      <c r="I139" s="259" t="s">
        <v>746</v>
      </c>
      <c r="J139" s="259"/>
      <c r="K139" s="307"/>
    </row>
    <row r="140" s="1" customFormat="1" ht="15" customHeight="1">
      <c r="B140" s="304"/>
      <c r="C140" s="259" t="s">
        <v>747</v>
      </c>
      <c r="D140" s="259"/>
      <c r="E140" s="259"/>
      <c r="F140" s="282" t="s">
        <v>711</v>
      </c>
      <c r="G140" s="259"/>
      <c r="H140" s="259" t="s">
        <v>747</v>
      </c>
      <c r="I140" s="259" t="s">
        <v>746</v>
      </c>
      <c r="J140" s="259"/>
      <c r="K140" s="307"/>
    </row>
    <row r="141" s="1" customFormat="1" ht="15" customHeight="1">
      <c r="B141" s="304"/>
      <c r="C141" s="259" t="s">
        <v>46</v>
      </c>
      <c r="D141" s="259"/>
      <c r="E141" s="259"/>
      <c r="F141" s="282" t="s">
        <v>711</v>
      </c>
      <c r="G141" s="259"/>
      <c r="H141" s="259" t="s">
        <v>767</v>
      </c>
      <c r="I141" s="259" t="s">
        <v>746</v>
      </c>
      <c r="J141" s="259"/>
      <c r="K141" s="307"/>
    </row>
    <row r="142" s="1" customFormat="1" ht="15" customHeight="1">
      <c r="B142" s="304"/>
      <c r="C142" s="259" t="s">
        <v>768</v>
      </c>
      <c r="D142" s="259"/>
      <c r="E142" s="259"/>
      <c r="F142" s="282" t="s">
        <v>711</v>
      </c>
      <c r="G142" s="259"/>
      <c r="H142" s="259" t="s">
        <v>769</v>
      </c>
      <c r="I142" s="259" t="s">
        <v>746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770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705</v>
      </c>
      <c r="D148" s="274"/>
      <c r="E148" s="274"/>
      <c r="F148" s="274" t="s">
        <v>706</v>
      </c>
      <c r="G148" s="275"/>
      <c r="H148" s="274" t="s">
        <v>62</v>
      </c>
      <c r="I148" s="274" t="s">
        <v>65</v>
      </c>
      <c r="J148" s="274" t="s">
        <v>707</v>
      </c>
      <c r="K148" s="273"/>
    </row>
    <row r="149" s="1" customFormat="1" ht="17.25" customHeight="1">
      <c r="B149" s="271"/>
      <c r="C149" s="276" t="s">
        <v>708</v>
      </c>
      <c r="D149" s="276"/>
      <c r="E149" s="276"/>
      <c r="F149" s="277" t="s">
        <v>709</v>
      </c>
      <c r="G149" s="278"/>
      <c r="H149" s="276"/>
      <c r="I149" s="276"/>
      <c r="J149" s="276" t="s">
        <v>710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714</v>
      </c>
      <c r="D151" s="259"/>
      <c r="E151" s="259"/>
      <c r="F151" s="312" t="s">
        <v>711</v>
      </c>
      <c r="G151" s="259"/>
      <c r="H151" s="311" t="s">
        <v>751</v>
      </c>
      <c r="I151" s="311" t="s">
        <v>713</v>
      </c>
      <c r="J151" s="311">
        <v>120</v>
      </c>
      <c r="K151" s="307"/>
    </row>
    <row r="152" s="1" customFormat="1" ht="15" customHeight="1">
      <c r="B152" s="284"/>
      <c r="C152" s="311" t="s">
        <v>760</v>
      </c>
      <c r="D152" s="259"/>
      <c r="E152" s="259"/>
      <c r="F152" s="312" t="s">
        <v>711</v>
      </c>
      <c r="G152" s="259"/>
      <c r="H152" s="311" t="s">
        <v>771</v>
      </c>
      <c r="I152" s="311" t="s">
        <v>713</v>
      </c>
      <c r="J152" s="311" t="s">
        <v>762</v>
      </c>
      <c r="K152" s="307"/>
    </row>
    <row r="153" s="1" customFormat="1" ht="15" customHeight="1">
      <c r="B153" s="284"/>
      <c r="C153" s="311" t="s">
        <v>659</v>
      </c>
      <c r="D153" s="259"/>
      <c r="E153" s="259"/>
      <c r="F153" s="312" t="s">
        <v>711</v>
      </c>
      <c r="G153" s="259"/>
      <c r="H153" s="311" t="s">
        <v>772</v>
      </c>
      <c r="I153" s="311" t="s">
        <v>713</v>
      </c>
      <c r="J153" s="311" t="s">
        <v>762</v>
      </c>
      <c r="K153" s="307"/>
    </row>
    <row r="154" s="1" customFormat="1" ht="15" customHeight="1">
      <c r="B154" s="284"/>
      <c r="C154" s="311" t="s">
        <v>716</v>
      </c>
      <c r="D154" s="259"/>
      <c r="E154" s="259"/>
      <c r="F154" s="312" t="s">
        <v>717</v>
      </c>
      <c r="G154" s="259"/>
      <c r="H154" s="311" t="s">
        <v>751</v>
      </c>
      <c r="I154" s="311" t="s">
        <v>713</v>
      </c>
      <c r="J154" s="311">
        <v>50</v>
      </c>
      <c r="K154" s="307"/>
    </row>
    <row r="155" s="1" customFormat="1" ht="15" customHeight="1">
      <c r="B155" s="284"/>
      <c r="C155" s="311" t="s">
        <v>719</v>
      </c>
      <c r="D155" s="259"/>
      <c r="E155" s="259"/>
      <c r="F155" s="312" t="s">
        <v>711</v>
      </c>
      <c r="G155" s="259"/>
      <c r="H155" s="311" t="s">
        <v>751</v>
      </c>
      <c r="I155" s="311" t="s">
        <v>721</v>
      </c>
      <c r="J155" s="311"/>
      <c r="K155" s="307"/>
    </row>
    <row r="156" s="1" customFormat="1" ht="15" customHeight="1">
      <c r="B156" s="284"/>
      <c r="C156" s="311" t="s">
        <v>730</v>
      </c>
      <c r="D156" s="259"/>
      <c r="E156" s="259"/>
      <c r="F156" s="312" t="s">
        <v>717</v>
      </c>
      <c r="G156" s="259"/>
      <c r="H156" s="311" t="s">
        <v>751</v>
      </c>
      <c r="I156" s="311" t="s">
        <v>713</v>
      </c>
      <c r="J156" s="311">
        <v>50</v>
      </c>
      <c r="K156" s="307"/>
    </row>
    <row r="157" s="1" customFormat="1" ht="15" customHeight="1">
      <c r="B157" s="284"/>
      <c r="C157" s="311" t="s">
        <v>738</v>
      </c>
      <c r="D157" s="259"/>
      <c r="E157" s="259"/>
      <c r="F157" s="312" t="s">
        <v>717</v>
      </c>
      <c r="G157" s="259"/>
      <c r="H157" s="311" t="s">
        <v>751</v>
      </c>
      <c r="I157" s="311" t="s">
        <v>713</v>
      </c>
      <c r="J157" s="311">
        <v>50</v>
      </c>
      <c r="K157" s="307"/>
    </row>
    <row r="158" s="1" customFormat="1" ht="15" customHeight="1">
      <c r="B158" s="284"/>
      <c r="C158" s="311" t="s">
        <v>736</v>
      </c>
      <c r="D158" s="259"/>
      <c r="E158" s="259"/>
      <c r="F158" s="312" t="s">
        <v>717</v>
      </c>
      <c r="G158" s="259"/>
      <c r="H158" s="311" t="s">
        <v>751</v>
      </c>
      <c r="I158" s="311" t="s">
        <v>713</v>
      </c>
      <c r="J158" s="311">
        <v>50</v>
      </c>
      <c r="K158" s="307"/>
    </row>
    <row r="159" s="1" customFormat="1" ht="15" customHeight="1">
      <c r="B159" s="284"/>
      <c r="C159" s="311" t="s">
        <v>91</v>
      </c>
      <c r="D159" s="259"/>
      <c r="E159" s="259"/>
      <c r="F159" s="312" t="s">
        <v>711</v>
      </c>
      <c r="G159" s="259"/>
      <c r="H159" s="311" t="s">
        <v>773</v>
      </c>
      <c r="I159" s="311" t="s">
        <v>713</v>
      </c>
      <c r="J159" s="311" t="s">
        <v>774</v>
      </c>
      <c r="K159" s="307"/>
    </row>
    <row r="160" s="1" customFormat="1" ht="15" customHeight="1">
      <c r="B160" s="284"/>
      <c r="C160" s="311" t="s">
        <v>775</v>
      </c>
      <c r="D160" s="259"/>
      <c r="E160" s="259"/>
      <c r="F160" s="312" t="s">
        <v>711</v>
      </c>
      <c r="G160" s="259"/>
      <c r="H160" s="311" t="s">
        <v>776</v>
      </c>
      <c r="I160" s="311" t="s">
        <v>746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777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705</v>
      </c>
      <c r="D166" s="274"/>
      <c r="E166" s="274"/>
      <c r="F166" s="274" t="s">
        <v>706</v>
      </c>
      <c r="G166" s="316"/>
      <c r="H166" s="317" t="s">
        <v>62</v>
      </c>
      <c r="I166" s="317" t="s">
        <v>65</v>
      </c>
      <c r="J166" s="274" t="s">
        <v>707</v>
      </c>
      <c r="K166" s="251"/>
    </row>
    <row r="167" s="1" customFormat="1" ht="17.25" customHeight="1">
      <c r="B167" s="252"/>
      <c r="C167" s="276" t="s">
        <v>708</v>
      </c>
      <c r="D167" s="276"/>
      <c r="E167" s="276"/>
      <c r="F167" s="277" t="s">
        <v>709</v>
      </c>
      <c r="G167" s="318"/>
      <c r="H167" s="319"/>
      <c r="I167" s="319"/>
      <c r="J167" s="276" t="s">
        <v>710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714</v>
      </c>
      <c r="D169" s="259"/>
      <c r="E169" s="259"/>
      <c r="F169" s="282" t="s">
        <v>711</v>
      </c>
      <c r="G169" s="259"/>
      <c r="H169" s="259" t="s">
        <v>751</v>
      </c>
      <c r="I169" s="259" t="s">
        <v>713</v>
      </c>
      <c r="J169" s="259">
        <v>120</v>
      </c>
      <c r="K169" s="307"/>
    </row>
    <row r="170" s="1" customFormat="1" ht="15" customHeight="1">
      <c r="B170" s="284"/>
      <c r="C170" s="259" t="s">
        <v>760</v>
      </c>
      <c r="D170" s="259"/>
      <c r="E170" s="259"/>
      <c r="F170" s="282" t="s">
        <v>711</v>
      </c>
      <c r="G170" s="259"/>
      <c r="H170" s="259" t="s">
        <v>761</v>
      </c>
      <c r="I170" s="259" t="s">
        <v>713</v>
      </c>
      <c r="J170" s="259" t="s">
        <v>762</v>
      </c>
      <c r="K170" s="307"/>
    </row>
    <row r="171" s="1" customFormat="1" ht="15" customHeight="1">
      <c r="B171" s="284"/>
      <c r="C171" s="259" t="s">
        <v>659</v>
      </c>
      <c r="D171" s="259"/>
      <c r="E171" s="259"/>
      <c r="F171" s="282" t="s">
        <v>711</v>
      </c>
      <c r="G171" s="259"/>
      <c r="H171" s="259" t="s">
        <v>778</v>
      </c>
      <c r="I171" s="259" t="s">
        <v>713</v>
      </c>
      <c r="J171" s="259" t="s">
        <v>762</v>
      </c>
      <c r="K171" s="307"/>
    </row>
    <row r="172" s="1" customFormat="1" ht="15" customHeight="1">
      <c r="B172" s="284"/>
      <c r="C172" s="259" t="s">
        <v>716</v>
      </c>
      <c r="D172" s="259"/>
      <c r="E172" s="259"/>
      <c r="F172" s="282" t="s">
        <v>717</v>
      </c>
      <c r="G172" s="259"/>
      <c r="H172" s="259" t="s">
        <v>778</v>
      </c>
      <c r="I172" s="259" t="s">
        <v>713</v>
      </c>
      <c r="J172" s="259">
        <v>50</v>
      </c>
      <c r="K172" s="307"/>
    </row>
    <row r="173" s="1" customFormat="1" ht="15" customHeight="1">
      <c r="B173" s="284"/>
      <c r="C173" s="259" t="s">
        <v>719</v>
      </c>
      <c r="D173" s="259"/>
      <c r="E173" s="259"/>
      <c r="F173" s="282" t="s">
        <v>711</v>
      </c>
      <c r="G173" s="259"/>
      <c r="H173" s="259" t="s">
        <v>778</v>
      </c>
      <c r="I173" s="259" t="s">
        <v>721</v>
      </c>
      <c r="J173" s="259"/>
      <c r="K173" s="307"/>
    </row>
    <row r="174" s="1" customFormat="1" ht="15" customHeight="1">
      <c r="B174" s="284"/>
      <c r="C174" s="259" t="s">
        <v>730</v>
      </c>
      <c r="D174" s="259"/>
      <c r="E174" s="259"/>
      <c r="F174" s="282" t="s">
        <v>717</v>
      </c>
      <c r="G174" s="259"/>
      <c r="H174" s="259" t="s">
        <v>778</v>
      </c>
      <c r="I174" s="259" t="s">
        <v>713</v>
      </c>
      <c r="J174" s="259">
        <v>50</v>
      </c>
      <c r="K174" s="307"/>
    </row>
    <row r="175" s="1" customFormat="1" ht="15" customHeight="1">
      <c r="B175" s="284"/>
      <c r="C175" s="259" t="s">
        <v>738</v>
      </c>
      <c r="D175" s="259"/>
      <c r="E175" s="259"/>
      <c r="F175" s="282" t="s">
        <v>717</v>
      </c>
      <c r="G175" s="259"/>
      <c r="H175" s="259" t="s">
        <v>778</v>
      </c>
      <c r="I175" s="259" t="s">
        <v>713</v>
      </c>
      <c r="J175" s="259">
        <v>50</v>
      </c>
      <c r="K175" s="307"/>
    </row>
    <row r="176" s="1" customFormat="1" ht="15" customHeight="1">
      <c r="B176" s="284"/>
      <c r="C176" s="259" t="s">
        <v>736</v>
      </c>
      <c r="D176" s="259"/>
      <c r="E176" s="259"/>
      <c r="F176" s="282" t="s">
        <v>717</v>
      </c>
      <c r="G176" s="259"/>
      <c r="H176" s="259" t="s">
        <v>778</v>
      </c>
      <c r="I176" s="259" t="s">
        <v>713</v>
      </c>
      <c r="J176" s="259">
        <v>50</v>
      </c>
      <c r="K176" s="307"/>
    </row>
    <row r="177" s="1" customFormat="1" ht="15" customHeight="1">
      <c r="B177" s="284"/>
      <c r="C177" s="259" t="s">
        <v>115</v>
      </c>
      <c r="D177" s="259"/>
      <c r="E177" s="259"/>
      <c r="F177" s="282" t="s">
        <v>711</v>
      </c>
      <c r="G177" s="259"/>
      <c r="H177" s="259" t="s">
        <v>779</v>
      </c>
      <c r="I177" s="259" t="s">
        <v>780</v>
      </c>
      <c r="J177" s="259"/>
      <c r="K177" s="307"/>
    </row>
    <row r="178" s="1" customFormat="1" ht="15" customHeight="1">
      <c r="B178" s="284"/>
      <c r="C178" s="259" t="s">
        <v>65</v>
      </c>
      <c r="D178" s="259"/>
      <c r="E178" s="259"/>
      <c r="F178" s="282" t="s">
        <v>711</v>
      </c>
      <c r="G178" s="259"/>
      <c r="H178" s="259" t="s">
        <v>781</v>
      </c>
      <c r="I178" s="259" t="s">
        <v>782</v>
      </c>
      <c r="J178" s="259">
        <v>1</v>
      </c>
      <c r="K178" s="307"/>
    </row>
    <row r="179" s="1" customFormat="1" ht="15" customHeight="1">
      <c r="B179" s="284"/>
      <c r="C179" s="259" t="s">
        <v>61</v>
      </c>
      <c r="D179" s="259"/>
      <c r="E179" s="259"/>
      <c r="F179" s="282" t="s">
        <v>711</v>
      </c>
      <c r="G179" s="259"/>
      <c r="H179" s="259" t="s">
        <v>783</v>
      </c>
      <c r="I179" s="259" t="s">
        <v>713</v>
      </c>
      <c r="J179" s="259">
        <v>20</v>
      </c>
      <c r="K179" s="307"/>
    </row>
    <row r="180" s="1" customFormat="1" ht="15" customHeight="1">
      <c r="B180" s="284"/>
      <c r="C180" s="259" t="s">
        <v>62</v>
      </c>
      <c r="D180" s="259"/>
      <c r="E180" s="259"/>
      <c r="F180" s="282" t="s">
        <v>711</v>
      </c>
      <c r="G180" s="259"/>
      <c r="H180" s="259" t="s">
        <v>784</v>
      </c>
      <c r="I180" s="259" t="s">
        <v>713</v>
      </c>
      <c r="J180" s="259">
        <v>255</v>
      </c>
      <c r="K180" s="307"/>
    </row>
    <row r="181" s="1" customFormat="1" ht="15" customHeight="1">
      <c r="B181" s="284"/>
      <c r="C181" s="259" t="s">
        <v>116</v>
      </c>
      <c r="D181" s="259"/>
      <c r="E181" s="259"/>
      <c r="F181" s="282" t="s">
        <v>711</v>
      </c>
      <c r="G181" s="259"/>
      <c r="H181" s="259" t="s">
        <v>675</v>
      </c>
      <c r="I181" s="259" t="s">
        <v>713</v>
      </c>
      <c r="J181" s="259">
        <v>10</v>
      </c>
      <c r="K181" s="307"/>
    </row>
    <row r="182" s="1" customFormat="1" ht="15" customHeight="1">
      <c r="B182" s="284"/>
      <c r="C182" s="259" t="s">
        <v>117</v>
      </c>
      <c r="D182" s="259"/>
      <c r="E182" s="259"/>
      <c r="F182" s="282" t="s">
        <v>711</v>
      </c>
      <c r="G182" s="259"/>
      <c r="H182" s="259" t="s">
        <v>785</v>
      </c>
      <c r="I182" s="259" t="s">
        <v>746</v>
      </c>
      <c r="J182" s="259"/>
      <c r="K182" s="307"/>
    </row>
    <row r="183" s="1" customFormat="1" ht="15" customHeight="1">
      <c r="B183" s="284"/>
      <c r="C183" s="259" t="s">
        <v>786</v>
      </c>
      <c r="D183" s="259"/>
      <c r="E183" s="259"/>
      <c r="F183" s="282" t="s">
        <v>711</v>
      </c>
      <c r="G183" s="259"/>
      <c r="H183" s="259" t="s">
        <v>787</v>
      </c>
      <c r="I183" s="259" t="s">
        <v>746</v>
      </c>
      <c r="J183" s="259"/>
      <c r="K183" s="307"/>
    </row>
    <row r="184" s="1" customFormat="1" ht="15" customHeight="1">
      <c r="B184" s="284"/>
      <c r="C184" s="259" t="s">
        <v>775</v>
      </c>
      <c r="D184" s="259"/>
      <c r="E184" s="259"/>
      <c r="F184" s="282" t="s">
        <v>711</v>
      </c>
      <c r="G184" s="259"/>
      <c r="H184" s="259" t="s">
        <v>788</v>
      </c>
      <c r="I184" s="259" t="s">
        <v>746</v>
      </c>
      <c r="J184" s="259"/>
      <c r="K184" s="307"/>
    </row>
    <row r="185" s="1" customFormat="1" ht="15" customHeight="1">
      <c r="B185" s="284"/>
      <c r="C185" s="259" t="s">
        <v>119</v>
      </c>
      <c r="D185" s="259"/>
      <c r="E185" s="259"/>
      <c r="F185" s="282" t="s">
        <v>717</v>
      </c>
      <c r="G185" s="259"/>
      <c r="H185" s="259" t="s">
        <v>789</v>
      </c>
      <c r="I185" s="259" t="s">
        <v>713</v>
      </c>
      <c r="J185" s="259">
        <v>50</v>
      </c>
      <c r="K185" s="307"/>
    </row>
    <row r="186" s="1" customFormat="1" ht="15" customHeight="1">
      <c r="B186" s="284"/>
      <c r="C186" s="259" t="s">
        <v>790</v>
      </c>
      <c r="D186" s="259"/>
      <c r="E186" s="259"/>
      <c r="F186" s="282" t="s">
        <v>717</v>
      </c>
      <c r="G186" s="259"/>
      <c r="H186" s="259" t="s">
        <v>791</v>
      </c>
      <c r="I186" s="259" t="s">
        <v>792</v>
      </c>
      <c r="J186" s="259"/>
      <c r="K186" s="307"/>
    </row>
    <row r="187" s="1" customFormat="1" ht="15" customHeight="1">
      <c r="B187" s="284"/>
      <c r="C187" s="259" t="s">
        <v>793</v>
      </c>
      <c r="D187" s="259"/>
      <c r="E187" s="259"/>
      <c r="F187" s="282" t="s">
        <v>717</v>
      </c>
      <c r="G187" s="259"/>
      <c r="H187" s="259" t="s">
        <v>794</v>
      </c>
      <c r="I187" s="259" t="s">
        <v>792</v>
      </c>
      <c r="J187" s="259"/>
      <c r="K187" s="307"/>
    </row>
    <row r="188" s="1" customFormat="1" ht="15" customHeight="1">
      <c r="B188" s="284"/>
      <c r="C188" s="259" t="s">
        <v>795</v>
      </c>
      <c r="D188" s="259"/>
      <c r="E188" s="259"/>
      <c r="F188" s="282" t="s">
        <v>717</v>
      </c>
      <c r="G188" s="259"/>
      <c r="H188" s="259" t="s">
        <v>796</v>
      </c>
      <c r="I188" s="259" t="s">
        <v>792</v>
      </c>
      <c r="J188" s="259"/>
      <c r="K188" s="307"/>
    </row>
    <row r="189" s="1" customFormat="1" ht="15" customHeight="1">
      <c r="B189" s="284"/>
      <c r="C189" s="320" t="s">
        <v>797</v>
      </c>
      <c r="D189" s="259"/>
      <c r="E189" s="259"/>
      <c r="F189" s="282" t="s">
        <v>717</v>
      </c>
      <c r="G189" s="259"/>
      <c r="H189" s="259" t="s">
        <v>798</v>
      </c>
      <c r="I189" s="259" t="s">
        <v>799</v>
      </c>
      <c r="J189" s="321" t="s">
        <v>800</v>
      </c>
      <c r="K189" s="307"/>
    </row>
    <row r="190" s="1" customFormat="1" ht="15" customHeight="1">
      <c r="B190" s="284"/>
      <c r="C190" s="320" t="s">
        <v>50</v>
      </c>
      <c r="D190" s="259"/>
      <c r="E190" s="259"/>
      <c r="F190" s="282" t="s">
        <v>711</v>
      </c>
      <c r="G190" s="259"/>
      <c r="H190" s="256" t="s">
        <v>801</v>
      </c>
      <c r="I190" s="259" t="s">
        <v>802</v>
      </c>
      <c r="J190" s="259"/>
      <c r="K190" s="307"/>
    </row>
    <row r="191" s="1" customFormat="1" ht="15" customHeight="1">
      <c r="B191" s="284"/>
      <c r="C191" s="320" t="s">
        <v>803</v>
      </c>
      <c r="D191" s="259"/>
      <c r="E191" s="259"/>
      <c r="F191" s="282" t="s">
        <v>711</v>
      </c>
      <c r="G191" s="259"/>
      <c r="H191" s="259" t="s">
        <v>804</v>
      </c>
      <c r="I191" s="259" t="s">
        <v>746</v>
      </c>
      <c r="J191" s="259"/>
      <c r="K191" s="307"/>
    </row>
    <row r="192" s="1" customFormat="1" ht="15" customHeight="1">
      <c r="B192" s="284"/>
      <c r="C192" s="320" t="s">
        <v>805</v>
      </c>
      <c r="D192" s="259"/>
      <c r="E192" s="259"/>
      <c r="F192" s="282" t="s">
        <v>711</v>
      </c>
      <c r="G192" s="259"/>
      <c r="H192" s="259" t="s">
        <v>806</v>
      </c>
      <c r="I192" s="259" t="s">
        <v>746</v>
      </c>
      <c r="J192" s="259"/>
      <c r="K192" s="307"/>
    </row>
    <row r="193" s="1" customFormat="1" ht="15" customHeight="1">
      <c r="B193" s="284"/>
      <c r="C193" s="320" t="s">
        <v>807</v>
      </c>
      <c r="D193" s="259"/>
      <c r="E193" s="259"/>
      <c r="F193" s="282" t="s">
        <v>717</v>
      </c>
      <c r="G193" s="259"/>
      <c r="H193" s="259" t="s">
        <v>808</v>
      </c>
      <c r="I193" s="259" t="s">
        <v>746</v>
      </c>
      <c r="J193" s="259"/>
      <c r="K193" s="307"/>
    </row>
    <row r="194" s="1" customFormat="1" ht="15" customHeight="1">
      <c r="B194" s="313"/>
      <c r="C194" s="322"/>
      <c r="D194" s="293"/>
      <c r="E194" s="293"/>
      <c r="F194" s="293"/>
      <c r="G194" s="293"/>
      <c r="H194" s="293"/>
      <c r="I194" s="293"/>
      <c r="J194" s="293"/>
      <c r="K194" s="314"/>
    </row>
    <row r="195" s="1" customFormat="1" ht="18.75" customHeight="1">
      <c r="B195" s="295"/>
      <c r="C195" s="305"/>
      <c r="D195" s="305"/>
      <c r="E195" s="305"/>
      <c r="F195" s="315"/>
      <c r="G195" s="305"/>
      <c r="H195" s="305"/>
      <c r="I195" s="305"/>
      <c r="J195" s="305"/>
      <c r="K195" s="295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="1" customFormat="1" ht="13.5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="1" customFormat="1" ht="21">
      <c r="B199" s="249"/>
      <c r="C199" s="250" t="s">
        <v>809</v>
      </c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5.5" customHeight="1">
      <c r="B200" s="249"/>
      <c r="C200" s="323" t="s">
        <v>810</v>
      </c>
      <c r="D200" s="323"/>
      <c r="E200" s="323"/>
      <c r="F200" s="323" t="s">
        <v>811</v>
      </c>
      <c r="G200" s="324"/>
      <c r="H200" s="323" t="s">
        <v>812</v>
      </c>
      <c r="I200" s="323"/>
      <c r="J200" s="323"/>
      <c r="K200" s="251"/>
    </row>
    <row r="201" s="1" customFormat="1" ht="5.25" customHeight="1">
      <c r="B201" s="284"/>
      <c r="C201" s="279"/>
      <c r="D201" s="279"/>
      <c r="E201" s="279"/>
      <c r="F201" s="279"/>
      <c r="G201" s="305"/>
      <c r="H201" s="279"/>
      <c r="I201" s="279"/>
      <c r="J201" s="279"/>
      <c r="K201" s="307"/>
    </row>
    <row r="202" s="1" customFormat="1" ht="15" customHeight="1">
      <c r="B202" s="284"/>
      <c r="C202" s="259" t="s">
        <v>802</v>
      </c>
      <c r="D202" s="259"/>
      <c r="E202" s="259"/>
      <c r="F202" s="282" t="s">
        <v>51</v>
      </c>
      <c r="G202" s="259"/>
      <c r="H202" s="259" t="s">
        <v>813</v>
      </c>
      <c r="I202" s="259"/>
      <c r="J202" s="259"/>
      <c r="K202" s="307"/>
    </row>
    <row r="203" s="1" customFormat="1" ht="15" customHeight="1">
      <c r="B203" s="284"/>
      <c r="C203" s="259"/>
      <c r="D203" s="259"/>
      <c r="E203" s="259"/>
      <c r="F203" s="282" t="s">
        <v>52</v>
      </c>
      <c r="G203" s="259"/>
      <c r="H203" s="259" t="s">
        <v>814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55</v>
      </c>
      <c r="G204" s="259"/>
      <c r="H204" s="259" t="s">
        <v>815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53</v>
      </c>
      <c r="G205" s="259"/>
      <c r="H205" s="259" t="s">
        <v>816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54</v>
      </c>
      <c r="G206" s="259"/>
      <c r="H206" s="259" t="s">
        <v>817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/>
      <c r="G207" s="259"/>
      <c r="H207" s="259"/>
      <c r="I207" s="259"/>
      <c r="J207" s="259"/>
      <c r="K207" s="307"/>
    </row>
    <row r="208" s="1" customFormat="1" ht="15" customHeight="1">
      <c r="B208" s="284"/>
      <c r="C208" s="259" t="s">
        <v>758</v>
      </c>
      <c r="D208" s="259"/>
      <c r="E208" s="259"/>
      <c r="F208" s="282" t="s">
        <v>85</v>
      </c>
      <c r="G208" s="259"/>
      <c r="H208" s="259" t="s">
        <v>818</v>
      </c>
      <c r="I208" s="259"/>
      <c r="J208" s="259"/>
      <c r="K208" s="307"/>
    </row>
    <row r="209" s="1" customFormat="1" ht="15" customHeight="1">
      <c r="B209" s="284"/>
      <c r="C209" s="259"/>
      <c r="D209" s="259"/>
      <c r="E209" s="259"/>
      <c r="F209" s="282" t="s">
        <v>653</v>
      </c>
      <c r="G209" s="259"/>
      <c r="H209" s="259" t="s">
        <v>654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651</v>
      </c>
      <c r="G210" s="259"/>
      <c r="H210" s="259" t="s">
        <v>819</v>
      </c>
      <c r="I210" s="259"/>
      <c r="J210" s="259"/>
      <c r="K210" s="307"/>
    </row>
    <row r="211" s="1" customFormat="1" ht="15" customHeight="1">
      <c r="B211" s="325"/>
      <c r="C211" s="259"/>
      <c r="D211" s="259"/>
      <c r="E211" s="259"/>
      <c r="F211" s="282" t="s">
        <v>655</v>
      </c>
      <c r="G211" s="320"/>
      <c r="H211" s="311" t="s">
        <v>656</v>
      </c>
      <c r="I211" s="311"/>
      <c r="J211" s="311"/>
      <c r="K211" s="326"/>
    </row>
    <row r="212" s="1" customFormat="1" ht="15" customHeight="1">
      <c r="B212" s="325"/>
      <c r="C212" s="259"/>
      <c r="D212" s="259"/>
      <c r="E212" s="259"/>
      <c r="F212" s="282" t="s">
        <v>657</v>
      </c>
      <c r="G212" s="320"/>
      <c r="H212" s="311" t="s">
        <v>820</v>
      </c>
      <c r="I212" s="311"/>
      <c r="J212" s="311"/>
      <c r="K212" s="326"/>
    </row>
    <row r="213" s="1" customFormat="1" ht="15" customHeight="1">
      <c r="B213" s="325"/>
      <c r="C213" s="259"/>
      <c r="D213" s="259"/>
      <c r="E213" s="259"/>
      <c r="F213" s="282"/>
      <c r="G213" s="320"/>
      <c r="H213" s="311"/>
      <c r="I213" s="311"/>
      <c r="J213" s="311"/>
      <c r="K213" s="326"/>
    </row>
    <row r="214" s="1" customFormat="1" ht="15" customHeight="1">
      <c r="B214" s="325"/>
      <c r="C214" s="259" t="s">
        <v>782</v>
      </c>
      <c r="D214" s="259"/>
      <c r="E214" s="259"/>
      <c r="F214" s="282">
        <v>1</v>
      </c>
      <c r="G214" s="320"/>
      <c r="H214" s="311" t="s">
        <v>821</v>
      </c>
      <c r="I214" s="311"/>
      <c r="J214" s="311"/>
      <c r="K214" s="326"/>
    </row>
    <row r="215" s="1" customFormat="1" ht="15" customHeight="1">
      <c r="B215" s="325"/>
      <c r="C215" s="259"/>
      <c r="D215" s="259"/>
      <c r="E215" s="259"/>
      <c r="F215" s="282">
        <v>2</v>
      </c>
      <c r="G215" s="320"/>
      <c r="H215" s="311" t="s">
        <v>822</v>
      </c>
      <c r="I215" s="311"/>
      <c r="J215" s="311"/>
      <c r="K215" s="326"/>
    </row>
    <row r="216" s="1" customFormat="1" ht="15" customHeight="1">
      <c r="B216" s="325"/>
      <c r="C216" s="259"/>
      <c r="D216" s="259"/>
      <c r="E216" s="259"/>
      <c r="F216" s="282">
        <v>3</v>
      </c>
      <c r="G216" s="320"/>
      <c r="H216" s="311" t="s">
        <v>823</v>
      </c>
      <c r="I216" s="311"/>
      <c r="J216" s="311"/>
      <c r="K216" s="326"/>
    </row>
    <row r="217" s="1" customFormat="1" ht="15" customHeight="1">
      <c r="B217" s="325"/>
      <c r="C217" s="259"/>
      <c r="D217" s="259"/>
      <c r="E217" s="259"/>
      <c r="F217" s="282">
        <v>4</v>
      </c>
      <c r="G217" s="320"/>
      <c r="H217" s="311" t="s">
        <v>824</v>
      </c>
      <c r="I217" s="311"/>
      <c r="J217" s="311"/>
      <c r="K217" s="326"/>
    </row>
    <row r="218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Zbyněk Jarolím</dc:creator>
  <cp:lastModifiedBy>Zbyněk Jarolím</cp:lastModifiedBy>
  <dcterms:created xsi:type="dcterms:W3CDTF">2022-11-07T16:06:33Z</dcterms:created>
  <dcterms:modified xsi:type="dcterms:W3CDTF">2022-11-07T16:06:37Z</dcterms:modified>
</cp:coreProperties>
</file>