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1 - Oprava střechy" sheetId="2" r:id="rId2"/>
    <sheet name="VON - Vedlejší a ostatní ..." sheetId="3" r:id="rId3"/>
  </sheets>
  <definedNames>
    <definedName name="_xlnm.Print_Area" localSheetId="0">'Rekapitulace zakázky'!$D$4:$AO$76,'Rekapitulace zakázky'!$C$82:$AQ$97</definedName>
    <definedName name="_xlnm._FilterDatabase" localSheetId="1" hidden="1">'01 - Oprava střechy'!$C$132:$K$271</definedName>
    <definedName name="_xlnm.Print_Area" localSheetId="1">'01 - Oprava střechy'!$C$4:$J$76,'01 - Oprava střechy'!$C$82:$J$114,'01 - Oprava střechy'!$C$120:$J$271</definedName>
    <definedName name="_xlnm._FilterDatabase" localSheetId="2" hidden="1">'VON - Vedlejší a ostatní ...'!$C$119:$K$140</definedName>
    <definedName name="_xlnm.Print_Area" localSheetId="2">'VON - Vedlejší a ostatní ...'!$C$4:$J$76,'VON - Vedlejší a ostatní ...'!$C$82:$J$101,'VON - Vedlejší a ostatní ...'!$C$107:$J$140</definedName>
    <definedName name="_xlnm.Print_Titles" localSheetId="0">'Rekapitulace zakázky'!$92:$92</definedName>
    <definedName name="_xlnm.Print_Titles" localSheetId="1">'01 - Oprava střechy'!$132:$132</definedName>
    <definedName name="_xlnm.Print_Titles" localSheetId="2">'VON - Vedlejší a ostatní ...'!$119:$119</definedName>
  </definedNames>
  <calcPr fullCalcOnLoad="1"/>
</workbook>
</file>

<file path=xl/sharedStrings.xml><?xml version="1.0" encoding="utf-8"?>
<sst xmlns="http://schemas.openxmlformats.org/spreadsheetml/2006/main" count="2447" uniqueCount="701">
  <si>
    <t>Export Komplet</t>
  </si>
  <si>
    <t/>
  </si>
  <si>
    <t>2.0</t>
  </si>
  <si>
    <t>ZAMOK</t>
  </si>
  <si>
    <t>False</t>
  </si>
  <si>
    <t>{353d3693-bf1f-4c06-a0e1-3af0f868bd12}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</si>
  <si>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</si>
  <si>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</si>
  <si>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</si>
  <si>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</si>
  <si>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</si>
  <si>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</si>
  <si>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</si>
  <si>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</si>
  <si>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AKTUALIZACE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</si>
  <si>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</si>
  <si>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</si>
  <si>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 xml:space="preserve"> Oprava střechy garáží na pozemku č.129-1- Bílina - rozpočet</t>
  </si>
  <si>
    <t>KSO:</t>
  </si>
  <si>
    <t>CC-CZ:</t>
  </si>
  <si>
    <t>Místo:</t>
  </si>
  <si>
    <t xml:space="preserve"> </t>
  </si>
  <si>
    <t>Datum:</t>
  </si>
  <si>
    <t>23. 8. 2022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</si>
  <si>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</si>
  <si>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</si>
  <si>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</si>
  <si>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</si>
  <si>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</si>
  <si>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</si>
  <si>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</si>
  <si>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</si>
  <si>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</si>
  <si>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</si>
  <si>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</si>
  <si>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</si>
  <si>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</si>
  <si>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</si>
  <si>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</si>
  <si>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</si>
  <si>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</si>
  <si>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</si>
  <si>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</si>
  <si>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</si>
  <si>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</si>
  <si>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</si>
  <si>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</si>
  <si>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</si>
  <si>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</si>
  <si>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</si>
  <si>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</si>
  <si>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</si>
  <si>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</si>
  <si>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</si>
  <si>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</si>
  <si>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</si>
  <si>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</si>
  <si>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</si>
  <si>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</si>
  <si>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</si>
  <si>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</si>
  <si>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</si>
  <si>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</si>
  <si>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</si>
  <si>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</si>
  <si>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</si>
  <si>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</si>
  <si>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</si>
  <si>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</si>
  <si>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</si>
  <si>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</si>
  <si>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</si>
  <si>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</si>
  <si>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</si>
  <si>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</si>
  <si>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</si>
  <si>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</si>
  <si>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</si>
  <si>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</si>
  <si>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</si>
  <si>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</si>
  <si>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</si>
  <si>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{5809c1b6-09e8-4766-b4b1-fcb69f42045f}</t>
  </si>
  <si>
    <t>2</t>
  </si>
  <si>
    <t>VON</t>
  </si>
  <si>
    <t>Vedlejší a ostatní ...</t>
  </si>
  <si>
    <t>{434c9d3d-edc1-4631-9782-e4ceffa7b562}</t>
  </si>
  <si>
    <t>KRYCÍ LIST SOUPISU PRACÍ</t>
  </si>
  <si>
    <t>Objekt:</t>
  </si>
  <si>
    <t>01 - Oprava střechy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</si>
  <si>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</si>
  <si>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</si>
  <si>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</si>
  <si>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</si>
  <si>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</si>
  <si>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</si>
  <si>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</si>
  <si>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</si>
  <si>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</si>
  <si>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62 - Úprava povrchů vnějších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</si>
  <si>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</si>
  <si>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</si>
  <si>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</si>
  <si>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</si>
  <si>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</si>
  <si>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</si>
  <si>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</si>
  <si>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</si>
  <si>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</si>
  <si>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</si>
  <si>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</si>
  <si>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</si>
  <si>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</si>
  <si>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</si>
  <si>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</si>
  <si>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</si>
  <si>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</si>
  <si>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</si>
  <si>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</si>
  <si>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</si>
  <si>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</si>
  <si>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</si>
  <si>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</si>
  <si>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</si>
  <si>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</si>
  <si>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</si>
  <si>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</si>
  <si>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</si>
  <si>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</si>
  <si>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</si>
  <si>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</si>
  <si>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</si>
  <si>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</si>
  <si>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4</t>
  </si>
  <si>
    <t>1924267548</t>
  </si>
  <si>
    <t>132212132</t>
  </si>
  <si>
    <t>Hloubení nezapažených rýh šířky do 800 mm v nesoudržných horninách třídy těžitelnosti I skupiny 3 ručně</t>
  </si>
  <si>
    <t>m3</t>
  </si>
  <si>
    <t>-1378977415</t>
  </si>
  <si>
    <t>3</t>
  </si>
  <si>
    <t>175112101</t>
  </si>
  <si>
    <t>Obsypání potrubí při překopech inženýrských sítí ručně objem do 10 m3</t>
  </si>
  <si>
    <t>1111744196</t>
  </si>
  <si>
    <t>Vodorovné konstrukce</t>
  </si>
  <si>
    <t>451572111</t>
  </si>
  <si>
    <t>Lože pod potrubí otevřený výkop z kameniva drobného těženého</t>
  </si>
  <si>
    <t>-994073971</t>
  </si>
  <si>
    <t>6</t>
  </si>
  <si>
    <t>Úpravy povrchů, podlahy a osazování výplní</t>
  </si>
  <si>
    <t>5</t>
  </si>
  <si>
    <t>612325102</t>
  </si>
  <si>
    <t>Vápenocementová hrubá omítka rýh ve stěnách š přes 150 do 300 mm-ští</t>
  </si>
  <si>
    <t>m2</t>
  </si>
  <si>
    <t>841034302</t>
  </si>
  <si>
    <t>622325352</t>
  </si>
  <si>
    <t>Oprava vnější vápenné omítky s celoplošným přeštukováním členitosti 2 v rozsahu přes 10 do 20 %</t>
  </si>
  <si>
    <t>-59214600</t>
  </si>
  <si>
    <t>62</t>
  </si>
  <si>
    <t>Úprava povrchů vnějších</t>
  </si>
  <si>
    <t>8</t>
  </si>
  <si>
    <t>Trubní vedení</t>
  </si>
  <si>
    <t>7</t>
  </si>
  <si>
    <t>871265211</t>
  </si>
  <si>
    <t>Kanalizační potrubí z tvrdého PVC jednovrstvé tuhost třídy SN4 DN 110</t>
  </si>
  <si>
    <t>-705109234</t>
  </si>
  <si>
    <t>877265271</t>
  </si>
  <si>
    <t>Montáž lapače střešních splavenin z tvrdého PVC-systém KG DN 110</t>
  </si>
  <si>
    <t>kus</t>
  </si>
  <si>
    <t>-1105585400</t>
  </si>
  <si>
    <t>9</t>
  </si>
  <si>
    <t>M</t>
  </si>
  <si>
    <t>28341110</t>
  </si>
  <si>
    <t>lapače střešních splavenin okapová vpusť s klapkou+inspekční poklop z PP</t>
  </si>
  <si>
    <t>-1153227818</t>
  </si>
  <si>
    <t>Ostatní konstrukce a práce, bourání</t>
  </si>
  <si>
    <t>10</t>
  </si>
  <si>
    <t>916231213</t>
  </si>
  <si>
    <t>Osazení chodníkového obrubníku betonového stojatého s boční opěrou do lože z betonu prostého</t>
  </si>
  <si>
    <t>1399134592</t>
  </si>
  <si>
    <t>11</t>
  </si>
  <si>
    <t>59217017</t>
  </si>
  <si>
    <t>obrubník betonový chodníkový 1000x100x250mm</t>
  </si>
  <si>
    <t>69053971</t>
  </si>
  <si>
    <t>12</t>
  </si>
  <si>
    <t>916231291</t>
  </si>
  <si>
    <t xml:space="preserve">Příplatek za řezání obrubníků </t>
  </si>
  <si>
    <t>1033247206</t>
  </si>
  <si>
    <t>13</t>
  </si>
  <si>
    <t>941211111</t>
  </si>
  <si>
    <t>Montáž lešení řadového rámového lehkého zatížení do 200 kg/m2 š od 0,6 do 0,9 m v do 10 m</t>
  </si>
  <si>
    <t>-688553788</t>
  </si>
  <si>
    <t>14</t>
  </si>
  <si>
    <t>941211211</t>
  </si>
  <si>
    <t>Příplatek k lešení řadovému rámovému lehkému š 0,9 m v přes 10 do 25 m za první a ZKD den použití</t>
  </si>
  <si>
    <t>780526047</t>
  </si>
  <si>
    <t>941211811</t>
  </si>
  <si>
    <t>Demontáž lešení řadového rámového lehkého zatížení do 200 kg/m2 š od 0,6 do 0,9 m v do 10 m</t>
  </si>
  <si>
    <t>123995926</t>
  </si>
  <si>
    <t>16</t>
  </si>
  <si>
    <t>978015331</t>
  </si>
  <si>
    <t>Otlučení (osekání) vnější vápenné nebo vápenocementové omítky stupně členitosti 1 a 2 v rozsahu přes 10 do 20 %</t>
  </si>
  <si>
    <t>-1058108932</t>
  </si>
  <si>
    <t>17</t>
  </si>
  <si>
    <t>985622115</t>
  </si>
  <si>
    <t>Spínání objektů - drážka pro táhlo ve stěně včetně vysekání, vyčištění, vyklínování a vyplnění</t>
  </si>
  <si>
    <t>2082082328</t>
  </si>
  <si>
    <t>94</t>
  </si>
  <si>
    <t>Lešení a stavební výtahy</t>
  </si>
  <si>
    <t>18</t>
  </si>
  <si>
    <t>949101112</t>
  </si>
  <si>
    <t>Lešení pomocné pro objekty pozemních staveb s lešeňovou podlahou v přes 1,9 do 3,5 m zatížení do 150 kg/m2</t>
  </si>
  <si>
    <t>892157895</t>
  </si>
  <si>
    <t>95</t>
  </si>
  <si>
    <t>Různé dokončovací konstrukce a práce pozemních staveb</t>
  </si>
  <si>
    <t>19</t>
  </si>
  <si>
    <t>997013090</t>
  </si>
  <si>
    <t>Vyklizení zbytků dřeva skladovaného v prostoru půdy, vč.odvozu a likvidace</t>
  </si>
  <si>
    <t>1554338986</t>
  </si>
  <si>
    <t>20</t>
  </si>
  <si>
    <t>952901411.01</t>
  </si>
  <si>
    <t>Vyčištění objektů před předáním do jakékoliv výšky podlaží</t>
  </si>
  <si>
    <t>1463757950</t>
  </si>
  <si>
    <t>153851131</t>
  </si>
  <si>
    <t>Ztužující ocelová táhla D do 20 mm</t>
  </si>
  <si>
    <t>-1962314793</t>
  </si>
  <si>
    <t>22</t>
  </si>
  <si>
    <t>153851131.01</t>
  </si>
  <si>
    <t>Ztužující ocelová táhla D do 20 mm - příplatek na kotvení na pozednici (její obepnutí pásovou ocelí) (dodávka+montáž)</t>
  </si>
  <si>
    <t>1825448903</t>
  </si>
  <si>
    <t>23</t>
  </si>
  <si>
    <t>985441114</t>
  </si>
  <si>
    <t>Přídavná šroubovitá nerezová výztuž 1 táhlo D 10 mm v drážce v cihelném zdivu hl do 70 mm</t>
  </si>
  <si>
    <t>-1420668391</t>
  </si>
  <si>
    <t>24</t>
  </si>
  <si>
    <t>95-01</t>
  </si>
  <si>
    <t>Příplatek na práce v ochranném pásmu památného stromu</t>
  </si>
  <si>
    <t>670104193</t>
  </si>
  <si>
    <t>96</t>
  </si>
  <si>
    <t>Bourání konstrukcí</t>
  </si>
  <si>
    <t>25</t>
  </si>
  <si>
    <t>997013213</t>
  </si>
  <si>
    <t>Vnitrostaveništní doprava suti a vybouraných hmot pro budovy v přes 9 do 12 m ručně</t>
  </si>
  <si>
    <t>t</t>
  </si>
  <si>
    <t>-1788029271</t>
  </si>
  <si>
    <t>26</t>
  </si>
  <si>
    <t>997013511</t>
  </si>
  <si>
    <t>Odvoz suti a vybouraných hmot z meziskládky na skládku do 1 km s naložením a se složením</t>
  </si>
  <si>
    <t>1866144920</t>
  </si>
  <si>
    <t>27</t>
  </si>
  <si>
    <t>997013509</t>
  </si>
  <si>
    <t>Příplatek k odvozu suti a vybouraných hmot na skládku ZKD 1 km přes 1 km</t>
  </si>
  <si>
    <t>163001968</t>
  </si>
  <si>
    <t>28</t>
  </si>
  <si>
    <t>997013867</t>
  </si>
  <si>
    <t>Poplatek za uložení stavebního odpadu na recyklační skládce (skládkovné) z tašek a keramických výrobků kód odpadu  17 01 03</t>
  </si>
  <si>
    <t>-1102493339</t>
  </si>
  <si>
    <t>29</t>
  </si>
  <si>
    <t>997013811</t>
  </si>
  <si>
    <t>Poplatek za uložení na skládce (skládkovné) stavebního odpadu dřevěného kód odpadu 17 02 01</t>
  </si>
  <si>
    <t>120245129</t>
  </si>
  <si>
    <t>997</t>
  </si>
  <si>
    <t>Přesun sutě</t>
  </si>
  <si>
    <t>30</t>
  </si>
  <si>
    <t>997013871</t>
  </si>
  <si>
    <t>Poplatek za uložení stavebního odpadu na recyklační skládce (skládkovné) směsného stavebního a demoličního kód odpadu 17 09 04</t>
  </si>
  <si>
    <t>103181240</t>
  </si>
  <si>
    <t>998</t>
  </si>
  <si>
    <t>Přesun hmot</t>
  </si>
  <si>
    <t>31</t>
  </si>
  <si>
    <t>998018002</t>
  </si>
  <si>
    <t>Přesun hmot ruční pro budovy v přes 6 do 12 m</t>
  </si>
  <si>
    <t>-1539881019</t>
  </si>
  <si>
    <t>32</t>
  </si>
  <si>
    <t>998276101</t>
  </si>
  <si>
    <t>Přesun hmot pro trubní vedení z trub z plastických hmot otevřený výkop</t>
  </si>
  <si>
    <t>1262188920</t>
  </si>
  <si>
    <t>PSV</t>
  </si>
  <si>
    <t>Práce a dodávky PSV</t>
  </si>
  <si>
    <t>762</t>
  </si>
  <si>
    <t>Konstrukce tesařské</t>
  </si>
  <si>
    <t>33</t>
  </si>
  <si>
    <t>762331921</t>
  </si>
  <si>
    <t>Vyřezání části střešní vazby průřezové pl řeziva přes 120 do 224 cm2 dl do 3 m</t>
  </si>
  <si>
    <t>-1264844665</t>
  </si>
  <si>
    <t>34</t>
  </si>
  <si>
    <t>762331941</t>
  </si>
  <si>
    <t>Vyřezání části střešní vazby průřezové pl řeziva přes 288 do 450 cm2 dl do 3 m</t>
  </si>
  <si>
    <t>1512707318</t>
  </si>
  <si>
    <t>35</t>
  </si>
  <si>
    <t>762331951</t>
  </si>
  <si>
    <t>Vyřezání části střešní vazby průřezové pl řeziva přes 450 cm2 dl do 3 m</t>
  </si>
  <si>
    <t>-253618701</t>
  </si>
  <si>
    <t>36</t>
  </si>
  <si>
    <t>762332942.01</t>
  </si>
  <si>
    <t>Montáž doplnění části střešní vazby hranoly hoblovanými průřezové plochy do 224 cm2, spojování výhradně tesařskými spoji bez použití ocelových spojovacích prostředků (svorníky, hřebíky apod.)</t>
  </si>
  <si>
    <t>796526279</t>
  </si>
  <si>
    <t>37</t>
  </si>
  <si>
    <t>60512130</t>
  </si>
  <si>
    <t>hranol stavební řezivo průřezu do 224cm2 do dl 6m</t>
  </si>
  <si>
    <t>-134368025</t>
  </si>
  <si>
    <t>38</t>
  </si>
  <si>
    <t>762332944.01</t>
  </si>
  <si>
    <t>Montáž doplnění části střešní vazby hranoly hoblovanými průřezové plochy do 450 cm2, spojování výhradně tesařskými spoji bez použití ocelových spojovacích prostředků (svorníky, hřebíky apod.)</t>
  </si>
  <si>
    <t>295048082</t>
  </si>
  <si>
    <t>39</t>
  </si>
  <si>
    <t>60512140</t>
  </si>
  <si>
    <t>hranol stavební řezivo průřezu do 450cm2 do dl 6m</t>
  </si>
  <si>
    <t>460769164</t>
  </si>
  <si>
    <t>40</t>
  </si>
  <si>
    <t>762332945.01</t>
  </si>
  <si>
    <t>Montáž doplnění části střešní vazby hranoly hoblovanými průřezové plochy do 600 cm2, spojování výhradně tesařskými spoji bez použití ocelových spojovacích prostředků (svorníky, hřebíky apod.)</t>
  </si>
  <si>
    <t>-226806087</t>
  </si>
  <si>
    <t>41</t>
  </si>
  <si>
    <t>60512146</t>
  </si>
  <si>
    <t>hranol stavební řezivo průřezu nad 450cm2 dl 6-8m</t>
  </si>
  <si>
    <t>-2138071518</t>
  </si>
  <si>
    <t>42</t>
  </si>
  <si>
    <t>762354520</t>
  </si>
  <si>
    <t>Montáž střešního vikýře volského oka z hoblovaného řeziva pl přes 100 do 144 cm2</t>
  </si>
  <si>
    <t>1603246521</t>
  </si>
  <si>
    <t>43</t>
  </si>
  <si>
    <t>762354815</t>
  </si>
  <si>
    <t>Demontáž střešních vikýřů volského oka</t>
  </si>
  <si>
    <t>909810861</t>
  </si>
  <si>
    <t>44</t>
  </si>
  <si>
    <t>762-plát1</t>
  </si>
  <si>
    <t>Příplatek na plátový spoj jednokolíkový plochy do 224 cm2, vč.dodávky 1ks kolíku průměr 16mm</t>
  </si>
  <si>
    <t>-184452820</t>
  </si>
  <si>
    <t>45</t>
  </si>
  <si>
    <t>762-plát2</t>
  </si>
  <si>
    <t>Příplatek na plátový spoj čtyřkolíkový plochy do 224 cm2, vč.dodávky 4ks kolíků průměr 16mm</t>
  </si>
  <si>
    <t>1405319603</t>
  </si>
  <si>
    <t>46</t>
  </si>
  <si>
    <t>762-plát3</t>
  </si>
  <si>
    <t>Příplatek na plátový spoj osmisvorníkový plochy do 224 cm2, vč.dodávky 8ks svorníků</t>
  </si>
  <si>
    <t>197303668</t>
  </si>
  <si>
    <t>47</t>
  </si>
  <si>
    <t>762-plát4</t>
  </si>
  <si>
    <t>Příplatek na plátový spoj čtyřkolíkový plochy do 450 cm2, vč.dodávky 4ks kolíků průměr 16mm</t>
  </si>
  <si>
    <t>-445686802</t>
  </si>
  <si>
    <t>48</t>
  </si>
  <si>
    <t>762-plát5</t>
  </si>
  <si>
    <t>Příplatek na plátový spoj osmisvorníkový plochy do 600 cm2, vč.dodávky 8ks svorníků</t>
  </si>
  <si>
    <t>-777450831</t>
  </si>
  <si>
    <t>49</t>
  </si>
  <si>
    <t>762081410</t>
  </si>
  <si>
    <t>Vícestranné hoblování hraněného řeziva na staveništi</t>
  </si>
  <si>
    <t>1684420056</t>
  </si>
  <si>
    <t>50</t>
  </si>
  <si>
    <t>762333912</t>
  </si>
  <si>
    <t>Otesání části střešní vazby z hranolů průřezové pl přes 120 do 224 cm2</t>
  </si>
  <si>
    <t>628349889</t>
  </si>
  <si>
    <t>51</t>
  </si>
  <si>
    <t>762333914</t>
  </si>
  <si>
    <t>Otesání části střešní vazby z hranolů průřezové pl přes 288 do 450 cm2</t>
  </si>
  <si>
    <t>1835550860</t>
  </si>
  <si>
    <t>52</t>
  </si>
  <si>
    <t>762333915</t>
  </si>
  <si>
    <t>Otesání části střešní vazby z hranolů průřezové pl přes 450 cm2</t>
  </si>
  <si>
    <t>761722193</t>
  </si>
  <si>
    <t>53</t>
  </si>
  <si>
    <t>762085190</t>
  </si>
  <si>
    <t>Stažení a zajištění stávajícího tesařského spoje pásovou ocelí nebo dřevěnými příložkami (dodávka+montáž)</t>
  </si>
  <si>
    <t>168519982</t>
  </si>
  <si>
    <t>54</t>
  </si>
  <si>
    <t>762-podch</t>
  </si>
  <si>
    <t>Podchycení stávajících konstrukcí krovu při výměně jednotlivých prvků (dodávka+montáž+demontáž)</t>
  </si>
  <si>
    <t>kmpl</t>
  </si>
  <si>
    <t>-2146908302</t>
  </si>
  <si>
    <t>55</t>
  </si>
  <si>
    <t>762342811</t>
  </si>
  <si>
    <t>Demontáž laťování střech z latí osové vzdálenosti do 0,22 m</t>
  </si>
  <si>
    <t>577366873</t>
  </si>
  <si>
    <t>56</t>
  </si>
  <si>
    <t>762342211</t>
  </si>
  <si>
    <t>Montáž laťování na střechách jednoduchých sklonu do 60° osové vzdálenosti do 150 mm</t>
  </si>
  <si>
    <t>-317683105</t>
  </si>
  <si>
    <t>57</t>
  </si>
  <si>
    <t>60514101</t>
  </si>
  <si>
    <t>řezivo jehličnaté lať 10-25cm2</t>
  </si>
  <si>
    <t>327442150</t>
  </si>
  <si>
    <t>58</t>
  </si>
  <si>
    <t>762395000</t>
  </si>
  <si>
    <t>Spojovací prostředky krovů, bednění, laťování, nadstřešních konstrukcí</t>
  </si>
  <si>
    <t>414468456</t>
  </si>
  <si>
    <t>59</t>
  </si>
  <si>
    <t>998762102</t>
  </si>
  <si>
    <t>Přesun hmot tonážní pro kce tesařské v objektech v přes 6 do 12 m</t>
  </si>
  <si>
    <t>1827920380</t>
  </si>
  <si>
    <t>60</t>
  </si>
  <si>
    <t>998762181</t>
  </si>
  <si>
    <t>Příplatek k přesunu hmot tonážní 762 prováděný bez použití mechanizace</t>
  </si>
  <si>
    <t>1957192102</t>
  </si>
  <si>
    <t>764</t>
  </si>
  <si>
    <t>Konstrukce klempířské</t>
  </si>
  <si>
    <t>61</t>
  </si>
  <si>
    <t>764001990</t>
  </si>
  <si>
    <t>Vyčištění stávajících podokapních žlabů</t>
  </si>
  <si>
    <t>-270682651</t>
  </si>
  <si>
    <t>764001991</t>
  </si>
  <si>
    <t>Vyčištění stávajících odpadních trub</t>
  </si>
  <si>
    <t>-1095774659</t>
  </si>
  <si>
    <t>63</t>
  </si>
  <si>
    <t>764001995</t>
  </si>
  <si>
    <t>Dílčí výměna klempířských prvků</t>
  </si>
  <si>
    <t>ks</t>
  </si>
  <si>
    <t>1224647336</t>
  </si>
  <si>
    <t>64</t>
  </si>
  <si>
    <t>764004801</t>
  </si>
  <si>
    <t>Demontáž podokapního žlabu do suti</t>
  </si>
  <si>
    <t>-339531472</t>
  </si>
  <si>
    <t>65</t>
  </si>
  <si>
    <t>764004841</t>
  </si>
  <si>
    <t>Demontáž háku do suti</t>
  </si>
  <si>
    <t>1262332069</t>
  </si>
  <si>
    <t>66</t>
  </si>
  <si>
    <t>764004861</t>
  </si>
  <si>
    <t>Demontáž svodu do suti</t>
  </si>
  <si>
    <t>-795137621</t>
  </si>
  <si>
    <t>67</t>
  </si>
  <si>
    <t>764311614</t>
  </si>
  <si>
    <t>Lemování rovných zdí střech s krytinou skládanou z Pz s povrchovou úpravou rš 330 mm</t>
  </si>
  <si>
    <t>1190606634</t>
  </si>
  <si>
    <t>68</t>
  </si>
  <si>
    <t>764501103</t>
  </si>
  <si>
    <t>Montáž žlabu podokapního půlkulatého</t>
  </si>
  <si>
    <t>1739920755</t>
  </si>
  <si>
    <t>69</t>
  </si>
  <si>
    <t>55344188</t>
  </si>
  <si>
    <t>žlab půlkruhový podokapní Pz 333mm</t>
  </si>
  <si>
    <t>1324832882</t>
  </si>
  <si>
    <t>70</t>
  </si>
  <si>
    <t>764501104</t>
  </si>
  <si>
    <t>Montáž čela pro podokapní půlkulatý žlab</t>
  </si>
  <si>
    <t>-248904650</t>
  </si>
  <si>
    <t>71</t>
  </si>
  <si>
    <t>55344552</t>
  </si>
  <si>
    <t>čelo půlkulatého žlabu Pz 333mm</t>
  </si>
  <si>
    <t>-269530739</t>
  </si>
  <si>
    <t>72</t>
  </si>
  <si>
    <t>764501105</t>
  </si>
  <si>
    <t>Montáž háku pro podokapní půlkulatý žlab</t>
  </si>
  <si>
    <t>1123640500</t>
  </si>
  <si>
    <t>73</t>
  </si>
  <si>
    <t>55344578</t>
  </si>
  <si>
    <t>hák žlabový Pz 333mm dl 550mm</t>
  </si>
  <si>
    <t>1789787238</t>
  </si>
  <si>
    <t>74</t>
  </si>
  <si>
    <t>764501106</t>
  </si>
  <si>
    <t>Montáž hrdla pro podokapní půlkulatý žlab</t>
  </si>
  <si>
    <t>510891304</t>
  </si>
  <si>
    <t>75</t>
  </si>
  <si>
    <t>764501107</t>
  </si>
  <si>
    <t>Montáž rohu nebo koutu pro podokapní půlkulatý žlab</t>
  </si>
  <si>
    <t>741394509</t>
  </si>
  <si>
    <t>76</t>
  </si>
  <si>
    <t>55344527</t>
  </si>
  <si>
    <t>roh vnější žlabový lisovaný 90° 330 Pz</t>
  </si>
  <si>
    <t>472473107</t>
  </si>
  <si>
    <t>77</t>
  </si>
  <si>
    <t>55344526</t>
  </si>
  <si>
    <t>roh vnitřní žlabový lisovaný 90° 330 Pz</t>
  </si>
  <si>
    <t>1315307245</t>
  </si>
  <si>
    <t>78</t>
  </si>
  <si>
    <t>764501108</t>
  </si>
  <si>
    <t>Montáž kotlíku oválného (trychtýřového) pro podokapní žlab</t>
  </si>
  <si>
    <t>983256753</t>
  </si>
  <si>
    <t>79</t>
  </si>
  <si>
    <t>55344264</t>
  </si>
  <si>
    <t>kotlík závěsný půlkulatý Pz 330x120mm</t>
  </si>
  <si>
    <t>-1220720131</t>
  </si>
  <si>
    <t>80</t>
  </si>
  <si>
    <t>764508131</t>
  </si>
  <si>
    <t>Montáž kruhového svodu</t>
  </si>
  <si>
    <t>-1725227252</t>
  </si>
  <si>
    <t>81</t>
  </si>
  <si>
    <t>55344204</t>
  </si>
  <si>
    <t>svod kruhový Pz 100mm</t>
  </si>
  <si>
    <t>1055126956</t>
  </si>
  <si>
    <t>82</t>
  </si>
  <si>
    <t>764508132</t>
  </si>
  <si>
    <t>Montáž objímky kruhového svodu</t>
  </si>
  <si>
    <t>-642415209</t>
  </si>
  <si>
    <t>83</t>
  </si>
  <si>
    <t>55344331</t>
  </si>
  <si>
    <t>objímka svodu Pz 100mm trn 200mm</t>
  </si>
  <si>
    <t>-1702111914</t>
  </si>
  <si>
    <t>84</t>
  </si>
  <si>
    <t>764508134</t>
  </si>
  <si>
    <t>Montáž horního dvojitého kolena kruhového svodu</t>
  </si>
  <si>
    <t>-1161218271</t>
  </si>
  <si>
    <t>85</t>
  </si>
  <si>
    <t>RHZ.4133192</t>
  </si>
  <si>
    <t>Koleno kruhové, 85°,  DN 100</t>
  </si>
  <si>
    <t>398240668</t>
  </si>
  <si>
    <t>86</t>
  </si>
  <si>
    <t>998764202</t>
  </si>
  <si>
    <t>Přesun hmot procentní pro konstrukce klempířské v objektech v přes 6 do 12 m</t>
  </si>
  <si>
    <t>%</t>
  </si>
  <si>
    <t>1341917452</t>
  </si>
  <si>
    <t>765</t>
  </si>
  <si>
    <t>Krytina skládaná</t>
  </si>
  <si>
    <t>87</t>
  </si>
  <si>
    <t>765111431</t>
  </si>
  <si>
    <t>Montáž krytiny keramické volských ok</t>
  </si>
  <si>
    <t>2033981160</t>
  </si>
  <si>
    <t>88</t>
  </si>
  <si>
    <t>765111829</t>
  </si>
  <si>
    <t>Demontáž krytiny keramické hladké sklonu do 30° s tvrdou maltou do suti</t>
  </si>
  <si>
    <t>-1986798123</t>
  </si>
  <si>
    <t>89</t>
  </si>
  <si>
    <t>765111831</t>
  </si>
  <si>
    <t>Příplatek k demontáži krytiny keramické hladké do suti za sklon přes 30°</t>
  </si>
  <si>
    <t>-1279282744</t>
  </si>
  <si>
    <t>90</t>
  </si>
  <si>
    <t>765111869</t>
  </si>
  <si>
    <t>Demontáž krytiny keramické hřebenů a nároží sklonu do 30° s tvrdou maltou do suti</t>
  </si>
  <si>
    <t>418573864</t>
  </si>
  <si>
    <t>91</t>
  </si>
  <si>
    <t>765111881</t>
  </si>
  <si>
    <t>Příplatek k demontáži krytiny keramické hřebenů a nároží z prejzů do suti za sklon přes 30°</t>
  </si>
  <si>
    <t>197652069</t>
  </si>
  <si>
    <t>92</t>
  </si>
  <si>
    <t>765115251</t>
  </si>
  <si>
    <t>Montáž držáku hromosvodu na tašku keramické krytiny</t>
  </si>
  <si>
    <t>-1329562718</t>
  </si>
  <si>
    <t>93</t>
  </si>
  <si>
    <t>59660650</t>
  </si>
  <si>
    <t>držák Pz hromosvodu na tašky keramické krytiny</t>
  </si>
  <si>
    <t>786022219</t>
  </si>
  <si>
    <t>765115252</t>
  </si>
  <si>
    <t>Montáž držáku hromosvodu na hřeben keramické krytiny</t>
  </si>
  <si>
    <t>1433932873</t>
  </si>
  <si>
    <t>59660654</t>
  </si>
  <si>
    <t>držák hromosvodu Pz na hřebenáč keramické krytiny</t>
  </si>
  <si>
    <t>1850733676</t>
  </si>
  <si>
    <t>765192001</t>
  </si>
  <si>
    <t>Nouzové (provizorní) zakrytí střechy plachtou</t>
  </si>
  <si>
    <t>-1432609555</t>
  </si>
  <si>
    <t>97</t>
  </si>
  <si>
    <t>765111102</t>
  </si>
  <si>
    <t>Montáž krytiny keramické hladké sklonu do 30° na sucho přes 32 do 40 ks/m2 šupinové krytí</t>
  </si>
  <si>
    <t>-812750369</t>
  </si>
  <si>
    <t>98</t>
  </si>
  <si>
    <t>765111341.01</t>
  </si>
  <si>
    <t>Příplatek ke krytině keramické na montáž štítové hrany do malty (ve spádu do plochy střechy), vč.vyklínování dřevěnými klínky (dodávka+montáž malty a dřevěných klínků)</t>
  </si>
  <si>
    <t>1059159874</t>
  </si>
  <si>
    <t>99</t>
  </si>
  <si>
    <t>596607701</t>
  </si>
  <si>
    <t>taška bobrovka - provedení a druh dle stávající krytiny</t>
  </si>
  <si>
    <t>-1787231641</t>
  </si>
  <si>
    <t>100</t>
  </si>
  <si>
    <t>59660021</t>
  </si>
  <si>
    <t>taška bobrovka režná hřebenová</t>
  </si>
  <si>
    <t>592220773</t>
  </si>
  <si>
    <t>101</t>
  </si>
  <si>
    <t>59660024</t>
  </si>
  <si>
    <t>taška bobrovka režná okapová</t>
  </si>
  <si>
    <t>874966143</t>
  </si>
  <si>
    <t>102</t>
  </si>
  <si>
    <t>59660026</t>
  </si>
  <si>
    <t>taška bobrovka režná větrací</t>
  </si>
  <si>
    <t>-2013151783</t>
  </si>
  <si>
    <t>103</t>
  </si>
  <si>
    <t>765111201</t>
  </si>
  <si>
    <t>Montáž krytiny keramické okapní větrací pás</t>
  </si>
  <si>
    <t>-2030126408</t>
  </si>
  <si>
    <t>104</t>
  </si>
  <si>
    <t>59660022</t>
  </si>
  <si>
    <t>pás ochranný větrací okapní plastový š 100mm</t>
  </si>
  <si>
    <t>-210595511</t>
  </si>
  <si>
    <t>105</t>
  </si>
  <si>
    <t>765111261</t>
  </si>
  <si>
    <t>Montáž krytiny keramické hřeben zplna do malty</t>
  </si>
  <si>
    <t>835230113</t>
  </si>
  <si>
    <t>106</t>
  </si>
  <si>
    <t>596608061</t>
  </si>
  <si>
    <t>hřebenáč keramický - provedení a druh dle stávající krytiny</t>
  </si>
  <si>
    <t>-1655697687</t>
  </si>
  <si>
    <t>107</t>
  </si>
  <si>
    <t>998765102</t>
  </si>
  <si>
    <t>Přesun hmot tonážní pro krytiny skládané v objektech v přes 6 do 12 m</t>
  </si>
  <si>
    <t>1928140042</t>
  </si>
  <si>
    <t>108</t>
  </si>
  <si>
    <t>998765181</t>
  </si>
  <si>
    <t>Příplatek k přesunu hmot tonážní 765 prováděný bez použití mechanizace</t>
  </si>
  <si>
    <t>-150443078</t>
  </si>
  <si>
    <t>783</t>
  </si>
  <si>
    <t>Dokončovací práce - nátěry</t>
  </si>
  <si>
    <t>109</t>
  </si>
  <si>
    <t>783214111.01</t>
  </si>
  <si>
    <t>Tlaková impregnace proti bilogickým škůdcům, dřevokazným houbám a hnilobám s hloubkou průniku min. 3 mm (dodávka+montáž)</t>
  </si>
  <si>
    <t>1811860308</t>
  </si>
  <si>
    <t>110</t>
  </si>
  <si>
    <t>783201201.01</t>
  </si>
  <si>
    <t>Očištění tesařských konstrukcí před provedením nátěru</t>
  </si>
  <si>
    <t>-249191718</t>
  </si>
  <si>
    <t>111</t>
  </si>
  <si>
    <t>783223121</t>
  </si>
  <si>
    <t>Napouštěcí dvojnásobný akrylátový biocidní nátěr tesařských konstrukcí zabudovaných do konstrukce</t>
  </si>
  <si>
    <t>858531568</t>
  </si>
  <si>
    <t>112</t>
  </si>
  <si>
    <t>783401311</t>
  </si>
  <si>
    <t>Odmaštění klempířských konstrukcí vodou ředitelným odmašťovačem před provedením nátěru</t>
  </si>
  <si>
    <t>2069843940</t>
  </si>
  <si>
    <t>113</t>
  </si>
  <si>
    <t>783401401</t>
  </si>
  <si>
    <t>Ometení klempířských konstrukcí před provedením nátěru</t>
  </si>
  <si>
    <t>1778587442</t>
  </si>
  <si>
    <t>114</t>
  </si>
  <si>
    <t>783414101</t>
  </si>
  <si>
    <t>Základní jednonásobný syntetický nátěr klempířských konstrukcí</t>
  </si>
  <si>
    <t>-1169003425</t>
  </si>
  <si>
    <t>115</t>
  </si>
  <si>
    <t>783415101</t>
  </si>
  <si>
    <t>Mezinátěr syntetický jednonásobný mezinátěr klempířských konstrukcí</t>
  </si>
  <si>
    <t>-1708710871</t>
  </si>
  <si>
    <t>116</t>
  </si>
  <si>
    <t>783417101</t>
  </si>
  <si>
    <t>Krycí jednonásobný syntetický nátěr klempířských konstrukcí</t>
  </si>
  <si>
    <t>-1169146444</t>
  </si>
  <si>
    <t>117</t>
  </si>
  <si>
    <t>783801203</t>
  </si>
  <si>
    <t>Okartáčování omítek před provedením nátěru</t>
  </si>
  <si>
    <t>529161446</t>
  </si>
  <si>
    <t>118</t>
  </si>
  <si>
    <t>783801403</t>
  </si>
  <si>
    <t>Oprášení omítek před provedením nátěru</t>
  </si>
  <si>
    <t>-589903649</t>
  </si>
  <si>
    <t>119</t>
  </si>
  <si>
    <t>783817190</t>
  </si>
  <si>
    <t>Ošetření stávajícího vnitřního zdiva (dodávka+montáž)</t>
  </si>
  <si>
    <t>1557082438</t>
  </si>
  <si>
    <t>120</t>
  </si>
  <si>
    <t>783823133</t>
  </si>
  <si>
    <t>Penetrační silikátový nátěr hladkých, tenkovrstvých zrnitých nebo štukových omítek</t>
  </si>
  <si>
    <t>430634334</t>
  </si>
  <si>
    <t>121</t>
  </si>
  <si>
    <t>783827423</t>
  </si>
  <si>
    <t>Krycí dvojnásobný silikátový nátěr omítek stupně členitosti 1 a 2</t>
  </si>
  <si>
    <t>-480144302</t>
  </si>
  <si>
    <t>VON - Vedlejší a ostatní ...</t>
  </si>
  <si>
    <t xml:space="preserve">    741 - Elektroinstalace - silnoproud</t>
  </si>
  <si>
    <t>VRN - Vedlejší rozpočtové náklady</t>
  </si>
  <si>
    <t xml:space="preserve">    VRN3 - Zařízení staveniště</t>
  </si>
  <si>
    <t>741</t>
  </si>
  <si>
    <t>Elektroinstalace - silnoproud</t>
  </si>
  <si>
    <t>741420011</t>
  </si>
  <si>
    <t>Montáž drát nebo lano hromosvodné svodové D do 10 mm bez podpěry</t>
  </si>
  <si>
    <t>1993464805</t>
  </si>
  <si>
    <t>35441072</t>
  </si>
  <si>
    <t>drát D 8mm FeZn pro hromosvod</t>
  </si>
  <si>
    <t>kg</t>
  </si>
  <si>
    <t>1408583828</t>
  </si>
  <si>
    <t>741420021</t>
  </si>
  <si>
    <t>Montáž svorka hromosvodná se 2 šrouby</t>
  </si>
  <si>
    <t>1286387563</t>
  </si>
  <si>
    <t>35441885</t>
  </si>
  <si>
    <t>svorka spojovací pro lano D 8-10mm</t>
  </si>
  <si>
    <t>695423708</t>
  </si>
  <si>
    <t>741420031</t>
  </si>
  <si>
    <t>Montáž svorka hromosvodná na potrubí D do 200 mm se zhotovením</t>
  </si>
  <si>
    <t>-634635844</t>
  </si>
  <si>
    <t>35442004</t>
  </si>
  <si>
    <t>svorka na potrubí 4" - 115mm, FeZn</t>
  </si>
  <si>
    <t>-458785069</t>
  </si>
  <si>
    <t>741420051</t>
  </si>
  <si>
    <t>Montáž vedení hromosvodné-úhelník nebo trubka s držáky do zdiva</t>
  </si>
  <si>
    <t>773978258</t>
  </si>
  <si>
    <t>35441831</t>
  </si>
  <si>
    <t>úhelník ochranný na ochranu svodu - 2000mm, FeZn</t>
  </si>
  <si>
    <t>-235401045</t>
  </si>
  <si>
    <t>741430004</t>
  </si>
  <si>
    <t>Montáž tyč jímací délky do 3 m na střešní hřeben</t>
  </si>
  <si>
    <t>952607278</t>
  </si>
  <si>
    <t>35441055</t>
  </si>
  <si>
    <t>tyč jímací s kovaným hrotem 1500mm FeZn</t>
  </si>
  <si>
    <t>670534720</t>
  </si>
  <si>
    <t>741440031</t>
  </si>
  <si>
    <t>Montáž tyč zemnicí dl do 2 m</t>
  </si>
  <si>
    <t>-356337549</t>
  </si>
  <si>
    <t>35442128</t>
  </si>
  <si>
    <t>tyč zemnící 2 m FeZn se svorkou</t>
  </si>
  <si>
    <t>615216669</t>
  </si>
  <si>
    <t>741820001</t>
  </si>
  <si>
    <t>Měření zemních odporů zemniče</t>
  </si>
  <si>
    <t>1786137502</t>
  </si>
  <si>
    <t>VRN</t>
  </si>
  <si>
    <t>Vedlejší rozpočtové náklady</t>
  </si>
  <si>
    <t>0300010001</t>
  </si>
  <si>
    <t>Zařízení staveniště</t>
  </si>
  <si>
    <t>617676012</t>
  </si>
  <si>
    <t>100003</t>
  </si>
  <si>
    <t>Zábor pozemku nebo komunikace</t>
  </si>
  <si>
    <t>-260241408</t>
  </si>
  <si>
    <t>VRN3</t>
  </si>
  <si>
    <t>034103000</t>
  </si>
  <si>
    <t>Oplocení staveniště</t>
  </si>
  <si>
    <t>kpl</t>
  </si>
  <si>
    <t>1024</t>
  </si>
  <si>
    <t>1956697985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</si>
</sst>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AKTUALIZACE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 Oprava střechy garáží na pozemku č.129-1- Bílina - rozpočet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23. 8. 2022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Oprava střechy'!J30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Oprava střechy'!P133</f>
        <v>0</v>
      </c>
      <c r="AV95" s="125">
        <f>'01 - Oprava střechy'!J33</f>
        <v>0</v>
      </c>
      <c r="AW95" s="125">
        <f>'01 - Oprava střechy'!J34</f>
        <v>0</v>
      </c>
      <c r="AX95" s="125">
        <f>'01 - Oprava střechy'!J35</f>
        <v>0</v>
      </c>
      <c r="AY95" s="125">
        <f>'01 - Oprava střechy'!J36</f>
        <v>0</v>
      </c>
      <c r="AZ95" s="125">
        <f>'01 - Oprava střechy'!F33</f>
        <v>0</v>
      </c>
      <c r="BA95" s="125">
        <f>'01 - Oprava střechy'!F34</f>
        <v>0</v>
      </c>
      <c r="BB95" s="125">
        <f>'01 - Oprava střechy'!F35</f>
        <v>0</v>
      </c>
      <c r="BC95" s="125">
        <f>'01 - Oprava střechy'!F36</f>
        <v>0</v>
      </c>
      <c r="BD95" s="127">
        <f>'01 - Oprava střechy'!F37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'VON - Vedlejší a ostatní 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9">
        <v>0</v>
      </c>
      <c r="AT96" s="130">
        <f>ROUND(SUM(AV96:AW96),2)</f>
        <v>0</v>
      </c>
      <c r="AU96" s="131">
        <f>'VON - Vedlejší a ostatní ...'!P120</f>
        <v>0</v>
      </c>
      <c r="AV96" s="130">
        <f>'VON - Vedlejší a ostatní ...'!J33</f>
        <v>0</v>
      </c>
      <c r="AW96" s="130">
        <f>'VON - Vedlejší a ostatní ...'!J34</f>
        <v>0</v>
      </c>
      <c r="AX96" s="130">
        <f>'VON - Vedlejší a ostatní ...'!J35</f>
        <v>0</v>
      </c>
      <c r="AY96" s="130">
        <f>'VON - Vedlejší a ostatní ...'!J36</f>
        <v>0</v>
      </c>
      <c r="AZ96" s="130">
        <f>'VON - Vedlejší a ostatní ...'!F33</f>
        <v>0</v>
      </c>
      <c r="BA96" s="130">
        <f>'VON - Vedlejší a ostatní ...'!F34</f>
        <v>0</v>
      </c>
      <c r="BB96" s="130">
        <f>'VON - Vedlejší a ostatní ...'!F35</f>
        <v>0</v>
      </c>
      <c r="BC96" s="130">
        <f>'VON - Vedlejší a ostatní ...'!F36</f>
        <v>0</v>
      </c>
      <c r="BD96" s="132">
        <f>'VON - Vedlejší a ostatní ...'!F37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prava střechy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87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zakázky'!K6</f>
        <v xml:space="preserve"> Oprava střechy garáží na pozemku č.129-1- Bílina - rozpočet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89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zakázky'!AN8</f>
        <v>23. 8. 2022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21</v>
      </c>
      <c r="F15" s="35"/>
      <c r="G15" s="35"/>
      <c r="H15" s="35"/>
      <c r="I15" s="137" t="s">
        <v>26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zakázky'!AN13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zakázky'!E14</f>
        <v>Vyplň údaj</v>
      </c>
      <c r="F18" s="140"/>
      <c r="G18" s="140"/>
      <c r="H18" s="140"/>
      <c r="I18" s="137" t="s">
        <v>26</v>
      </c>
      <c r="J18" s="30" t="str">
        <f>'Rekapitulace zakázky'!AN14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21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30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21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ROUND(J133,2)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ROUND((SUM(BE133:BE271)),2)</f>
        <v>0</v>
      </c>
      <c r="G33" s="35"/>
      <c r="H33" s="35"/>
      <c r="I33" s="152">
        <v>0.21</v>
      </c>
      <c r="J33" s="151">
        <f>ROUND(((SUM(BE133:BE271))*I33),2)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ROUND((SUM(BF133:BF271)),2)</f>
        <v>0</v>
      </c>
      <c r="G34" s="35"/>
      <c r="H34" s="35"/>
      <c r="I34" s="152">
        <v>0.15</v>
      </c>
      <c r="J34" s="151">
        <f>ROUND(((SUM(BF133:BF271))*I34),2)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ROUND((SUM(BG133:BG271)),2)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ROUND((SUM(BH133:BH271)),2)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ROUND((SUM(BI133:BI271)),2)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 xml:space="preserve"> Oprava střechy garáží na pozemku č.129-1- Bílina - rozpočet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Oprava střechy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23. 8. 2022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91</v>
      </c>
      <c r="D94" s="173"/>
      <c r="E94" s="173"/>
      <c r="F94" s="173"/>
      <c r="G94" s="173"/>
      <c r="H94" s="173"/>
      <c r="I94" s="173"/>
      <c r="J94" s="174" t="s">
        <v>92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93</v>
      </c>
      <c r="D96" s="37"/>
      <c r="E96" s="37"/>
      <c r="F96" s="37"/>
      <c r="G96" s="37"/>
      <c r="H96" s="37"/>
      <c r="I96" s="37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6"/>
      <c r="C97" s="177"/>
      <c r="D97" s="178" t="s">
        <v>95</v>
      </c>
      <c r="E97" s="179"/>
      <c r="F97" s="179"/>
      <c r="G97" s="179"/>
      <c r="H97" s="179"/>
      <c r="I97" s="179"/>
      <c r="J97" s="180">
        <f>J134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96</v>
      </c>
      <c r="E98" s="185"/>
      <c r="F98" s="185"/>
      <c r="G98" s="185"/>
      <c r="H98" s="185"/>
      <c r="I98" s="185"/>
      <c r="J98" s="186">
        <f>J135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97</v>
      </c>
      <c r="E99" s="185"/>
      <c r="F99" s="185"/>
      <c r="G99" s="185"/>
      <c r="H99" s="185"/>
      <c r="I99" s="185"/>
      <c r="J99" s="186">
        <f>J139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98</v>
      </c>
      <c r="E100" s="185"/>
      <c r="F100" s="185"/>
      <c r="G100" s="185"/>
      <c r="H100" s="185"/>
      <c r="I100" s="185"/>
      <c r="J100" s="186">
        <f>J141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99</v>
      </c>
      <c r="E101" s="185"/>
      <c r="F101" s="185"/>
      <c r="G101" s="185"/>
      <c r="H101" s="185"/>
      <c r="I101" s="185"/>
      <c r="J101" s="186">
        <f>J144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100</v>
      </c>
      <c r="E102" s="185"/>
      <c r="F102" s="185"/>
      <c r="G102" s="185"/>
      <c r="H102" s="185"/>
      <c r="I102" s="185"/>
      <c r="J102" s="186">
        <f>J145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101</v>
      </c>
      <c r="E103" s="185"/>
      <c r="F103" s="185"/>
      <c r="G103" s="185"/>
      <c r="H103" s="185"/>
      <c r="I103" s="185"/>
      <c r="J103" s="186">
        <f>J149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102</v>
      </c>
      <c r="E104" s="185"/>
      <c r="F104" s="185"/>
      <c r="G104" s="185"/>
      <c r="H104" s="185"/>
      <c r="I104" s="185"/>
      <c r="J104" s="186">
        <f>J158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103</v>
      </c>
      <c r="E105" s="185"/>
      <c r="F105" s="185"/>
      <c r="G105" s="185"/>
      <c r="H105" s="185"/>
      <c r="I105" s="185"/>
      <c r="J105" s="186">
        <f>J160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104</v>
      </c>
      <c r="E106" s="185"/>
      <c r="F106" s="185"/>
      <c r="G106" s="185"/>
      <c r="H106" s="185"/>
      <c r="I106" s="185"/>
      <c r="J106" s="186">
        <f>J167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105</v>
      </c>
      <c r="E107" s="185"/>
      <c r="F107" s="185"/>
      <c r="G107" s="185"/>
      <c r="H107" s="185"/>
      <c r="I107" s="185"/>
      <c r="J107" s="186">
        <f>J173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106</v>
      </c>
      <c r="E108" s="185"/>
      <c r="F108" s="185"/>
      <c r="G108" s="185"/>
      <c r="H108" s="185"/>
      <c r="I108" s="185"/>
      <c r="J108" s="186">
        <f>J175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6"/>
      <c r="C109" s="177"/>
      <c r="D109" s="178" t="s">
        <v>107</v>
      </c>
      <c r="E109" s="179"/>
      <c r="F109" s="179"/>
      <c r="G109" s="179"/>
      <c r="H109" s="179"/>
      <c r="I109" s="179"/>
      <c r="J109" s="180">
        <f>J178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2"/>
      <c r="C110" s="183"/>
      <c r="D110" s="184" t="s">
        <v>108</v>
      </c>
      <c r="E110" s="185"/>
      <c r="F110" s="185"/>
      <c r="G110" s="185"/>
      <c r="H110" s="185"/>
      <c r="I110" s="185"/>
      <c r="J110" s="186">
        <f>J179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109</v>
      </c>
      <c r="E111" s="185"/>
      <c r="F111" s="185"/>
      <c r="G111" s="185"/>
      <c r="H111" s="185"/>
      <c r="I111" s="185"/>
      <c r="J111" s="186">
        <f>J208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110</v>
      </c>
      <c r="E112" s="185"/>
      <c r="F112" s="185"/>
      <c r="G112" s="185"/>
      <c r="H112" s="185"/>
      <c r="I112" s="185"/>
      <c r="J112" s="186">
        <f>J235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111</v>
      </c>
      <c r="E113" s="185"/>
      <c r="F113" s="185"/>
      <c r="G113" s="185"/>
      <c r="H113" s="185"/>
      <c r="I113" s="185"/>
      <c r="J113" s="186">
        <f>J258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112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71" t="str">
        <f>E7</f>
        <v xml:space="preserve"> Oprava střechy garáží na pozemku č.129-1- Bílina - rozpočet</v>
      </c>
      <c r="F123" s="29"/>
      <c r="G123" s="29"/>
      <c r="H123" s="29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88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01 - Oprava střechy</v>
      </c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F12</f>
        <v xml:space="preserve"> </v>
      </c>
      <c r="G127" s="37"/>
      <c r="H127" s="37"/>
      <c r="I127" s="29" t="s">
        <v>22</v>
      </c>
      <c r="J127" s="76" t="str">
        <f>IF(J12="","",J12)</f>
        <v>23. 8. 2022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E15</f>
        <v xml:space="preserve"> </v>
      </c>
      <c r="G129" s="37"/>
      <c r="H129" s="37"/>
      <c r="I129" s="29" t="s">
        <v>29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27</v>
      </c>
      <c r="D130" s="37"/>
      <c r="E130" s="37"/>
      <c r="F130" s="24" t="str">
        <f>IF(E18="","",E18)</f>
        <v>Vyplň údaj</v>
      </c>
      <c r="G130" s="37"/>
      <c r="H130" s="37"/>
      <c r="I130" s="29" t="s">
        <v>30</v>
      </c>
      <c r="J130" s="33" t="str">
        <f>E24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88"/>
      <c r="B132" s="189"/>
      <c r="C132" s="190" t="s">
        <v>113</v>
      </c>
      <c r="D132" s="191" t="s">
        <v>58</v>
      </c>
      <c r="E132" s="191" t="s">
        <v>54</v>
      </c>
      <c r="F132" s="191" t="s">
        <v>55</v>
      </c>
      <c r="G132" s="191" t="s">
        <v>114</v>
      </c>
      <c r="H132" s="191" t="s">
        <v>115</v>
      </c>
      <c r="I132" s="191" t="s">
        <v>116</v>
      </c>
      <c r="J132" s="192" t="s">
        <v>92</v>
      </c>
      <c r="K132" s="193" t="s">
        <v>117</v>
      </c>
      <c r="L132" s="194"/>
      <c r="M132" s="97" t="s">
        <v>1</v>
      </c>
      <c r="N132" s="98" t="s">
        <v>37</v>
      </c>
      <c r="O132" s="98" t="s">
        <v>118</v>
      </c>
      <c r="P132" s="98" t="s">
        <v>119</v>
      </c>
      <c r="Q132" s="98" t="s">
        <v>120</v>
      </c>
      <c r="R132" s="98" t="s">
        <v>121</v>
      </c>
      <c r="S132" s="98" t="s">
        <v>122</v>
      </c>
      <c r="T132" s="99" t="s">
        <v>123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</row>
    <row r="133" spans="1:63" s="2" customFormat="1" ht="22.8" customHeight="1">
      <c r="A133" s="35"/>
      <c r="B133" s="36"/>
      <c r="C133" s="104" t="s">
        <v>124</v>
      </c>
      <c r="D133" s="37"/>
      <c r="E133" s="37"/>
      <c r="F133" s="37"/>
      <c r="G133" s="37"/>
      <c r="H133" s="37"/>
      <c r="I133" s="37"/>
      <c r="J133" s="195">
        <f>BK133</f>
        <v>0</v>
      </c>
      <c r="K133" s="37"/>
      <c r="L133" s="41"/>
      <c r="M133" s="100"/>
      <c r="N133" s="196"/>
      <c r="O133" s="101"/>
      <c r="P133" s="197">
        <f>P134+P178</f>
        <v>0</v>
      </c>
      <c r="Q133" s="101"/>
      <c r="R133" s="197">
        <f>R134+R178</f>
        <v>7.702612633000001</v>
      </c>
      <c r="S133" s="101"/>
      <c r="T133" s="198">
        <f>T134+T178</f>
        <v>24.4065742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72</v>
      </c>
      <c r="AU133" s="14" t="s">
        <v>94</v>
      </c>
      <c r="BK133" s="199">
        <f>BK134+BK178</f>
        <v>0</v>
      </c>
    </row>
    <row r="134" spans="1:63" s="12" customFormat="1" ht="25.9" customHeight="1">
      <c r="A134" s="12"/>
      <c r="B134" s="200"/>
      <c r="C134" s="201"/>
      <c r="D134" s="202" t="s">
        <v>72</v>
      </c>
      <c r="E134" s="203" t="s">
        <v>125</v>
      </c>
      <c r="F134" s="203" t="s">
        <v>126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P135+P139+P141+P144+P145+P149+P158+P160+P167+P173+P175</f>
        <v>0</v>
      </c>
      <c r="Q134" s="208"/>
      <c r="R134" s="209">
        <f>R135+R139+R141+R144+R145+R149+R158+R160+R167+R173+R175</f>
        <v>2.8325895950000004</v>
      </c>
      <c r="S134" s="208"/>
      <c r="T134" s="210">
        <f>T135+T139+T141+T144+T145+T149+T158+T160+T167+T173+T175</f>
        <v>0.3343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81</v>
      </c>
      <c r="AT134" s="212" t="s">
        <v>72</v>
      </c>
      <c r="AU134" s="212" t="s">
        <v>73</v>
      </c>
      <c r="AY134" s="211" t="s">
        <v>127</v>
      </c>
      <c r="BK134" s="213">
        <f>BK135+BK139+BK141+BK144+BK145+BK149+BK158+BK160+BK167+BK173+BK175</f>
        <v>0</v>
      </c>
    </row>
    <row r="135" spans="1:63" s="12" customFormat="1" ht="22.8" customHeight="1">
      <c r="A135" s="12"/>
      <c r="B135" s="200"/>
      <c r="C135" s="201"/>
      <c r="D135" s="202" t="s">
        <v>72</v>
      </c>
      <c r="E135" s="214" t="s">
        <v>81</v>
      </c>
      <c r="F135" s="214" t="s">
        <v>128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SUM(P136:P138)</f>
        <v>0</v>
      </c>
      <c r="Q135" s="208"/>
      <c r="R135" s="209">
        <f>SUM(R136:R138)</f>
        <v>0</v>
      </c>
      <c r="S135" s="208"/>
      <c r="T135" s="210">
        <f>SUM(T136:T138)</f>
        <v>0.205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81</v>
      </c>
      <c r="AT135" s="212" t="s">
        <v>72</v>
      </c>
      <c r="AU135" s="212" t="s">
        <v>81</v>
      </c>
      <c r="AY135" s="211" t="s">
        <v>127</v>
      </c>
      <c r="BK135" s="213">
        <f>SUM(BK136:BK138)</f>
        <v>0</v>
      </c>
    </row>
    <row r="136" spans="1:65" s="2" customFormat="1" ht="16.5" customHeight="1">
      <c r="A136" s="35"/>
      <c r="B136" s="36"/>
      <c r="C136" s="216" t="s">
        <v>81</v>
      </c>
      <c r="D136" s="216" t="s">
        <v>129</v>
      </c>
      <c r="E136" s="217" t="s">
        <v>130</v>
      </c>
      <c r="F136" s="218" t="s">
        <v>131</v>
      </c>
      <c r="G136" s="219" t="s">
        <v>132</v>
      </c>
      <c r="H136" s="220">
        <v>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0.205</v>
      </c>
      <c r="T136" s="227">
        <f>S136*H136</f>
        <v>0.205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133</v>
      </c>
      <c r="AT136" s="228" t="s">
        <v>129</v>
      </c>
      <c r="AU136" s="228" t="s">
        <v>83</v>
      </c>
      <c r="AY136" s="14" t="s">
        <v>127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133</v>
      </c>
      <c r="BM136" s="228" t="s">
        <v>134</v>
      </c>
    </row>
    <row r="137" spans="1:65" s="2" customFormat="1" ht="37.8" customHeight="1">
      <c r="A137" s="35"/>
      <c r="B137" s="36"/>
      <c r="C137" s="216" t="s">
        <v>83</v>
      </c>
      <c r="D137" s="216" t="s">
        <v>129</v>
      </c>
      <c r="E137" s="217" t="s">
        <v>135</v>
      </c>
      <c r="F137" s="218" t="s">
        <v>136</v>
      </c>
      <c r="G137" s="219" t="s">
        <v>137</v>
      </c>
      <c r="H137" s="220">
        <v>0.72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133</v>
      </c>
      <c r="AT137" s="228" t="s">
        <v>129</v>
      </c>
      <c r="AU137" s="228" t="s">
        <v>83</v>
      </c>
      <c r="AY137" s="14" t="s">
        <v>127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133</v>
      </c>
      <c r="BM137" s="228" t="s">
        <v>138</v>
      </c>
    </row>
    <row r="138" spans="1:65" s="2" customFormat="1" ht="24.15" customHeight="1">
      <c r="A138" s="35"/>
      <c r="B138" s="36"/>
      <c r="C138" s="216" t="s">
        <v>139</v>
      </c>
      <c r="D138" s="216" t="s">
        <v>129</v>
      </c>
      <c r="E138" s="217" t="s">
        <v>140</v>
      </c>
      <c r="F138" s="218" t="s">
        <v>141</v>
      </c>
      <c r="G138" s="219" t="s">
        <v>137</v>
      </c>
      <c r="H138" s="220">
        <v>0.48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133</v>
      </c>
      <c r="AT138" s="228" t="s">
        <v>129</v>
      </c>
      <c r="AU138" s="228" t="s">
        <v>83</v>
      </c>
      <c r="AY138" s="14" t="s">
        <v>127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133</v>
      </c>
      <c r="BM138" s="228" t="s">
        <v>142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133</v>
      </c>
      <c r="F139" s="214" t="s">
        <v>143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P140</f>
        <v>0</v>
      </c>
      <c r="Q139" s="208"/>
      <c r="R139" s="209">
        <f>R140</f>
        <v>0</v>
      </c>
      <c r="S139" s="208"/>
      <c r="T139" s="21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81</v>
      </c>
      <c r="AT139" s="212" t="s">
        <v>72</v>
      </c>
      <c r="AU139" s="212" t="s">
        <v>81</v>
      </c>
      <c r="AY139" s="211" t="s">
        <v>127</v>
      </c>
      <c r="BK139" s="213">
        <f>BK140</f>
        <v>0</v>
      </c>
    </row>
    <row r="140" spans="1:65" s="2" customFormat="1" ht="24.15" customHeight="1">
      <c r="A140" s="35"/>
      <c r="B140" s="36"/>
      <c r="C140" s="216" t="s">
        <v>133</v>
      </c>
      <c r="D140" s="216" t="s">
        <v>129</v>
      </c>
      <c r="E140" s="217" t="s">
        <v>144</v>
      </c>
      <c r="F140" s="218" t="s">
        <v>145</v>
      </c>
      <c r="G140" s="219" t="s">
        <v>137</v>
      </c>
      <c r="H140" s="220">
        <v>0.24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133</v>
      </c>
      <c r="AT140" s="228" t="s">
        <v>129</v>
      </c>
      <c r="AU140" s="228" t="s">
        <v>83</v>
      </c>
      <c r="AY140" s="14" t="s">
        <v>127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133</v>
      </c>
      <c r="BM140" s="228" t="s">
        <v>146</v>
      </c>
    </row>
    <row r="141" spans="1:63" s="12" customFormat="1" ht="22.8" customHeight="1">
      <c r="A141" s="12"/>
      <c r="B141" s="200"/>
      <c r="C141" s="201"/>
      <c r="D141" s="202" t="s">
        <v>72</v>
      </c>
      <c r="E141" s="214" t="s">
        <v>147</v>
      </c>
      <c r="F141" s="214" t="s">
        <v>148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SUM(P142:P143)</f>
        <v>0</v>
      </c>
      <c r="Q141" s="208"/>
      <c r="R141" s="209">
        <f>SUM(R142:R143)</f>
        <v>0.5101404</v>
      </c>
      <c r="S141" s="208"/>
      <c r="T141" s="210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1" t="s">
        <v>81</v>
      </c>
      <c r="AT141" s="212" t="s">
        <v>72</v>
      </c>
      <c r="AU141" s="212" t="s">
        <v>81</v>
      </c>
      <c r="AY141" s="211" t="s">
        <v>127</v>
      </c>
      <c r="BK141" s="213">
        <f>SUM(BK142:BK143)</f>
        <v>0</v>
      </c>
    </row>
    <row r="142" spans="1:65" s="2" customFormat="1" ht="24.15" customHeight="1">
      <c r="A142" s="35"/>
      <c r="B142" s="36"/>
      <c r="C142" s="216" t="s">
        <v>149</v>
      </c>
      <c r="D142" s="216" t="s">
        <v>129</v>
      </c>
      <c r="E142" s="217" t="s">
        <v>150</v>
      </c>
      <c r="F142" s="218" t="s">
        <v>151</v>
      </c>
      <c r="G142" s="219" t="s">
        <v>152</v>
      </c>
      <c r="H142" s="220">
        <v>8.4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0.0389</v>
      </c>
      <c r="R142" s="226">
        <f>Q142*H142</f>
        <v>0.32676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133</v>
      </c>
      <c r="AT142" s="228" t="s">
        <v>129</v>
      </c>
      <c r="AU142" s="228" t="s">
        <v>83</v>
      </c>
      <c r="AY142" s="14" t="s">
        <v>127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133</v>
      </c>
      <c r="BM142" s="228" t="s">
        <v>153</v>
      </c>
    </row>
    <row r="143" spans="1:65" s="2" customFormat="1" ht="33" customHeight="1">
      <c r="A143" s="35"/>
      <c r="B143" s="36"/>
      <c r="C143" s="216" t="s">
        <v>147</v>
      </c>
      <c r="D143" s="216" t="s">
        <v>129</v>
      </c>
      <c r="E143" s="217" t="s">
        <v>154</v>
      </c>
      <c r="F143" s="218" t="s">
        <v>155</v>
      </c>
      <c r="G143" s="219" t="s">
        <v>152</v>
      </c>
      <c r="H143" s="220">
        <v>11.97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0.01532</v>
      </c>
      <c r="R143" s="226">
        <f>Q143*H143</f>
        <v>0.18338040000000003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133</v>
      </c>
      <c r="AT143" s="228" t="s">
        <v>129</v>
      </c>
      <c r="AU143" s="228" t="s">
        <v>83</v>
      </c>
      <c r="AY143" s="14" t="s">
        <v>127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133</v>
      </c>
      <c r="BM143" s="228" t="s">
        <v>156</v>
      </c>
    </row>
    <row r="144" spans="1:63" s="12" customFormat="1" ht="22.8" customHeight="1">
      <c r="A144" s="12"/>
      <c r="B144" s="200"/>
      <c r="C144" s="201"/>
      <c r="D144" s="202" t="s">
        <v>72</v>
      </c>
      <c r="E144" s="214" t="s">
        <v>157</v>
      </c>
      <c r="F144" s="214" t="s">
        <v>158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v>0</v>
      </c>
      <c r="Q144" s="208"/>
      <c r="R144" s="209">
        <v>0</v>
      </c>
      <c r="S144" s="208"/>
      <c r="T144" s="210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1" t="s">
        <v>81</v>
      </c>
      <c r="AT144" s="212" t="s">
        <v>72</v>
      </c>
      <c r="AU144" s="212" t="s">
        <v>81</v>
      </c>
      <c r="AY144" s="211" t="s">
        <v>127</v>
      </c>
      <c r="BK144" s="213">
        <v>0</v>
      </c>
    </row>
    <row r="145" spans="1:63" s="12" customFormat="1" ht="22.8" customHeight="1">
      <c r="A145" s="12"/>
      <c r="B145" s="200"/>
      <c r="C145" s="201"/>
      <c r="D145" s="202" t="s">
        <v>72</v>
      </c>
      <c r="E145" s="214" t="s">
        <v>159</v>
      </c>
      <c r="F145" s="214" t="s">
        <v>160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SUM(P146:P148)</f>
        <v>0</v>
      </c>
      <c r="Q145" s="208"/>
      <c r="R145" s="209">
        <f>SUM(R146:R148)</f>
        <v>0.01236</v>
      </c>
      <c r="S145" s="208"/>
      <c r="T145" s="210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81</v>
      </c>
      <c r="AT145" s="212" t="s">
        <v>72</v>
      </c>
      <c r="AU145" s="212" t="s">
        <v>81</v>
      </c>
      <c r="AY145" s="211" t="s">
        <v>127</v>
      </c>
      <c r="BK145" s="213">
        <f>SUM(BK146:BK148)</f>
        <v>0</v>
      </c>
    </row>
    <row r="146" spans="1:65" s="2" customFormat="1" ht="24.15" customHeight="1">
      <c r="A146" s="35"/>
      <c r="B146" s="36"/>
      <c r="C146" s="216" t="s">
        <v>161</v>
      </c>
      <c r="D146" s="216" t="s">
        <v>129</v>
      </c>
      <c r="E146" s="217" t="s">
        <v>162</v>
      </c>
      <c r="F146" s="218" t="s">
        <v>163</v>
      </c>
      <c r="G146" s="219" t="s">
        <v>132</v>
      </c>
      <c r="H146" s="220">
        <v>6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0.00131</v>
      </c>
      <c r="R146" s="226">
        <f>Q146*H146</f>
        <v>0.007859999999999999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133</v>
      </c>
      <c r="AT146" s="228" t="s">
        <v>129</v>
      </c>
      <c r="AU146" s="228" t="s">
        <v>83</v>
      </c>
      <c r="AY146" s="14" t="s">
        <v>127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133</v>
      </c>
      <c r="BM146" s="228" t="s">
        <v>164</v>
      </c>
    </row>
    <row r="147" spans="1:65" s="2" customFormat="1" ht="24.15" customHeight="1">
      <c r="A147" s="35"/>
      <c r="B147" s="36"/>
      <c r="C147" s="216" t="s">
        <v>159</v>
      </c>
      <c r="D147" s="216" t="s">
        <v>129</v>
      </c>
      <c r="E147" s="217" t="s">
        <v>165</v>
      </c>
      <c r="F147" s="218" t="s">
        <v>166</v>
      </c>
      <c r="G147" s="219" t="s">
        <v>167</v>
      </c>
      <c r="H147" s="220">
        <v>3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133</v>
      </c>
      <c r="AT147" s="228" t="s">
        <v>129</v>
      </c>
      <c r="AU147" s="228" t="s">
        <v>83</v>
      </c>
      <c r="AY147" s="14" t="s">
        <v>127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133</v>
      </c>
      <c r="BM147" s="228" t="s">
        <v>168</v>
      </c>
    </row>
    <row r="148" spans="1:65" s="2" customFormat="1" ht="24.15" customHeight="1">
      <c r="A148" s="35"/>
      <c r="B148" s="36"/>
      <c r="C148" s="230" t="s">
        <v>169</v>
      </c>
      <c r="D148" s="230" t="s">
        <v>170</v>
      </c>
      <c r="E148" s="231" t="s">
        <v>171</v>
      </c>
      <c r="F148" s="232" t="s">
        <v>172</v>
      </c>
      <c r="G148" s="233" t="s">
        <v>167</v>
      </c>
      <c r="H148" s="234">
        <v>3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38</v>
      </c>
      <c r="O148" s="88"/>
      <c r="P148" s="226">
        <f>O148*H148</f>
        <v>0</v>
      </c>
      <c r="Q148" s="226">
        <v>0.0015</v>
      </c>
      <c r="R148" s="226">
        <f>Q148*H148</f>
        <v>0.0045000000000000005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159</v>
      </c>
      <c r="AT148" s="228" t="s">
        <v>170</v>
      </c>
      <c r="AU148" s="228" t="s">
        <v>83</v>
      </c>
      <c r="AY148" s="14" t="s">
        <v>127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133</v>
      </c>
      <c r="BM148" s="228" t="s">
        <v>173</v>
      </c>
    </row>
    <row r="149" spans="1:63" s="12" customFormat="1" ht="22.8" customHeight="1">
      <c r="A149" s="12"/>
      <c r="B149" s="200"/>
      <c r="C149" s="201"/>
      <c r="D149" s="202" t="s">
        <v>72</v>
      </c>
      <c r="E149" s="214" t="s">
        <v>169</v>
      </c>
      <c r="F149" s="214" t="s">
        <v>174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SUM(P150:P157)</f>
        <v>0</v>
      </c>
      <c r="Q149" s="208"/>
      <c r="R149" s="209">
        <f>SUM(R150:R157)</f>
        <v>1.0233824</v>
      </c>
      <c r="S149" s="208"/>
      <c r="T149" s="210">
        <f>SUM(T150:T157)</f>
        <v>0.11970000000000001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81</v>
      </c>
      <c r="AT149" s="212" t="s">
        <v>72</v>
      </c>
      <c r="AU149" s="212" t="s">
        <v>81</v>
      </c>
      <c r="AY149" s="211" t="s">
        <v>127</v>
      </c>
      <c r="BK149" s="213">
        <f>SUM(BK150:BK157)</f>
        <v>0</v>
      </c>
    </row>
    <row r="150" spans="1:65" s="2" customFormat="1" ht="33" customHeight="1">
      <c r="A150" s="35"/>
      <c r="B150" s="36"/>
      <c r="C150" s="216" t="s">
        <v>175</v>
      </c>
      <c r="D150" s="216" t="s">
        <v>129</v>
      </c>
      <c r="E150" s="217" t="s">
        <v>176</v>
      </c>
      <c r="F150" s="218" t="s">
        <v>177</v>
      </c>
      <c r="G150" s="219" t="s">
        <v>132</v>
      </c>
      <c r="H150" s="220">
        <v>1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0.1295</v>
      </c>
      <c r="R150" s="226">
        <f>Q150*H150</f>
        <v>0.1295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133</v>
      </c>
      <c r="AT150" s="228" t="s">
        <v>129</v>
      </c>
      <c r="AU150" s="228" t="s">
        <v>83</v>
      </c>
      <c r="AY150" s="14" t="s">
        <v>127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133</v>
      </c>
      <c r="BM150" s="228" t="s">
        <v>178</v>
      </c>
    </row>
    <row r="151" spans="1:65" s="2" customFormat="1" ht="16.5" customHeight="1">
      <c r="A151" s="35"/>
      <c r="B151" s="36"/>
      <c r="C151" s="230" t="s">
        <v>179</v>
      </c>
      <c r="D151" s="230" t="s">
        <v>170</v>
      </c>
      <c r="E151" s="231" t="s">
        <v>180</v>
      </c>
      <c r="F151" s="232" t="s">
        <v>181</v>
      </c>
      <c r="G151" s="233" t="s">
        <v>132</v>
      </c>
      <c r="H151" s="234">
        <v>1.02</v>
      </c>
      <c r="I151" s="235"/>
      <c r="J151" s="236">
        <f>ROUND(I151*H151,2)</f>
        <v>0</v>
      </c>
      <c r="K151" s="237"/>
      <c r="L151" s="238"/>
      <c r="M151" s="239" t="s">
        <v>1</v>
      </c>
      <c r="N151" s="240" t="s">
        <v>38</v>
      </c>
      <c r="O151" s="88"/>
      <c r="P151" s="226">
        <f>O151*H151</f>
        <v>0</v>
      </c>
      <c r="Q151" s="226">
        <v>0.05612</v>
      </c>
      <c r="R151" s="226">
        <f>Q151*H151</f>
        <v>0.057242400000000006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159</v>
      </c>
      <c r="AT151" s="228" t="s">
        <v>170</v>
      </c>
      <c r="AU151" s="228" t="s">
        <v>83</v>
      </c>
      <c r="AY151" s="14" t="s">
        <v>127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133</v>
      </c>
      <c r="BM151" s="228" t="s">
        <v>182</v>
      </c>
    </row>
    <row r="152" spans="1:65" s="2" customFormat="1" ht="16.5" customHeight="1">
      <c r="A152" s="35"/>
      <c r="B152" s="36"/>
      <c r="C152" s="216" t="s">
        <v>183</v>
      </c>
      <c r="D152" s="216" t="s">
        <v>129</v>
      </c>
      <c r="E152" s="217" t="s">
        <v>184</v>
      </c>
      <c r="F152" s="218" t="s">
        <v>185</v>
      </c>
      <c r="G152" s="219" t="s">
        <v>132</v>
      </c>
      <c r="H152" s="220">
        <v>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133</v>
      </c>
      <c r="AT152" s="228" t="s">
        <v>129</v>
      </c>
      <c r="AU152" s="228" t="s">
        <v>83</v>
      </c>
      <c r="AY152" s="14" t="s">
        <v>127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133</v>
      </c>
      <c r="BM152" s="228" t="s">
        <v>186</v>
      </c>
    </row>
    <row r="153" spans="1:65" s="2" customFormat="1" ht="33" customHeight="1">
      <c r="A153" s="35"/>
      <c r="B153" s="36"/>
      <c r="C153" s="216" t="s">
        <v>187</v>
      </c>
      <c r="D153" s="216" t="s">
        <v>129</v>
      </c>
      <c r="E153" s="217" t="s">
        <v>188</v>
      </c>
      <c r="F153" s="218" t="s">
        <v>189</v>
      </c>
      <c r="G153" s="219" t="s">
        <v>152</v>
      </c>
      <c r="H153" s="220">
        <v>63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133</v>
      </c>
      <c r="AT153" s="228" t="s">
        <v>129</v>
      </c>
      <c r="AU153" s="228" t="s">
        <v>83</v>
      </c>
      <c r="AY153" s="14" t="s">
        <v>127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81</v>
      </c>
      <c r="BK153" s="229">
        <f>ROUND(I153*H153,2)</f>
        <v>0</v>
      </c>
      <c r="BL153" s="14" t="s">
        <v>133</v>
      </c>
      <c r="BM153" s="228" t="s">
        <v>190</v>
      </c>
    </row>
    <row r="154" spans="1:65" s="2" customFormat="1" ht="33" customHeight="1">
      <c r="A154" s="35"/>
      <c r="B154" s="36"/>
      <c r="C154" s="216" t="s">
        <v>191</v>
      </c>
      <c r="D154" s="216" t="s">
        <v>129</v>
      </c>
      <c r="E154" s="217" t="s">
        <v>192</v>
      </c>
      <c r="F154" s="218" t="s">
        <v>193</v>
      </c>
      <c r="G154" s="219" t="s">
        <v>152</v>
      </c>
      <c r="H154" s="220">
        <v>630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133</v>
      </c>
      <c r="AT154" s="228" t="s">
        <v>129</v>
      </c>
      <c r="AU154" s="228" t="s">
        <v>83</v>
      </c>
      <c r="AY154" s="14" t="s">
        <v>127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133</v>
      </c>
      <c r="BM154" s="228" t="s">
        <v>194</v>
      </c>
    </row>
    <row r="155" spans="1:65" s="2" customFormat="1" ht="33" customHeight="1">
      <c r="A155" s="35"/>
      <c r="B155" s="36"/>
      <c r="C155" s="216" t="s">
        <v>8</v>
      </c>
      <c r="D155" s="216" t="s">
        <v>129</v>
      </c>
      <c r="E155" s="217" t="s">
        <v>195</v>
      </c>
      <c r="F155" s="218" t="s">
        <v>196</v>
      </c>
      <c r="G155" s="219" t="s">
        <v>152</v>
      </c>
      <c r="H155" s="220">
        <v>63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133</v>
      </c>
      <c r="AT155" s="228" t="s">
        <v>129</v>
      </c>
      <c r="AU155" s="228" t="s">
        <v>83</v>
      </c>
      <c r="AY155" s="14" t="s">
        <v>127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133</v>
      </c>
      <c r="BM155" s="228" t="s">
        <v>197</v>
      </c>
    </row>
    <row r="156" spans="1:65" s="2" customFormat="1" ht="37.8" customHeight="1">
      <c r="A156" s="35"/>
      <c r="B156" s="36"/>
      <c r="C156" s="216" t="s">
        <v>198</v>
      </c>
      <c r="D156" s="216" t="s">
        <v>129</v>
      </c>
      <c r="E156" s="217" t="s">
        <v>199</v>
      </c>
      <c r="F156" s="218" t="s">
        <v>200</v>
      </c>
      <c r="G156" s="219" t="s">
        <v>152</v>
      </c>
      <c r="H156" s="220">
        <v>11.97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0.01</v>
      </c>
      <c r="T156" s="227">
        <f>S156*H156</f>
        <v>0.11970000000000001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133</v>
      </c>
      <c r="AT156" s="228" t="s">
        <v>129</v>
      </c>
      <c r="AU156" s="228" t="s">
        <v>83</v>
      </c>
      <c r="AY156" s="14" t="s">
        <v>127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133</v>
      </c>
      <c r="BM156" s="228" t="s">
        <v>201</v>
      </c>
    </row>
    <row r="157" spans="1:65" s="2" customFormat="1" ht="24.15" customHeight="1">
      <c r="A157" s="35"/>
      <c r="B157" s="36"/>
      <c r="C157" s="216" t="s">
        <v>202</v>
      </c>
      <c r="D157" s="216" t="s">
        <v>129</v>
      </c>
      <c r="E157" s="217" t="s">
        <v>203</v>
      </c>
      <c r="F157" s="218" t="s">
        <v>204</v>
      </c>
      <c r="G157" s="219" t="s">
        <v>132</v>
      </c>
      <c r="H157" s="220">
        <v>9.6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0.08715</v>
      </c>
      <c r="R157" s="226">
        <f>Q157*H157</f>
        <v>0.83664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133</v>
      </c>
      <c r="AT157" s="228" t="s">
        <v>129</v>
      </c>
      <c r="AU157" s="228" t="s">
        <v>83</v>
      </c>
      <c r="AY157" s="14" t="s">
        <v>127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133</v>
      </c>
      <c r="BM157" s="228" t="s">
        <v>205</v>
      </c>
    </row>
    <row r="158" spans="1:63" s="12" customFormat="1" ht="22.8" customHeight="1">
      <c r="A158" s="12"/>
      <c r="B158" s="200"/>
      <c r="C158" s="201"/>
      <c r="D158" s="202" t="s">
        <v>72</v>
      </c>
      <c r="E158" s="214" t="s">
        <v>206</v>
      </c>
      <c r="F158" s="214" t="s">
        <v>207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P159</f>
        <v>0</v>
      </c>
      <c r="Q158" s="208"/>
      <c r="R158" s="209">
        <f>R159</f>
        <v>0.03911775</v>
      </c>
      <c r="S158" s="208"/>
      <c r="T158" s="21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81</v>
      </c>
      <c r="AT158" s="212" t="s">
        <v>72</v>
      </c>
      <c r="AU158" s="212" t="s">
        <v>81</v>
      </c>
      <c r="AY158" s="211" t="s">
        <v>127</v>
      </c>
      <c r="BK158" s="213">
        <f>BK159</f>
        <v>0</v>
      </c>
    </row>
    <row r="159" spans="1:65" s="2" customFormat="1" ht="37.8" customHeight="1">
      <c r="A159" s="35"/>
      <c r="B159" s="36"/>
      <c r="C159" s="216" t="s">
        <v>208</v>
      </c>
      <c r="D159" s="216" t="s">
        <v>129</v>
      </c>
      <c r="E159" s="217" t="s">
        <v>209</v>
      </c>
      <c r="F159" s="218" t="s">
        <v>210</v>
      </c>
      <c r="G159" s="219" t="s">
        <v>152</v>
      </c>
      <c r="H159" s="220">
        <v>186.275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38</v>
      </c>
      <c r="O159" s="88"/>
      <c r="P159" s="226">
        <f>O159*H159</f>
        <v>0</v>
      </c>
      <c r="Q159" s="226">
        <v>0.00021</v>
      </c>
      <c r="R159" s="226">
        <f>Q159*H159</f>
        <v>0.03911775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133</v>
      </c>
      <c r="AT159" s="228" t="s">
        <v>129</v>
      </c>
      <c r="AU159" s="228" t="s">
        <v>83</v>
      </c>
      <c r="AY159" s="14" t="s">
        <v>127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133</v>
      </c>
      <c r="BM159" s="228" t="s">
        <v>211</v>
      </c>
    </row>
    <row r="160" spans="1:63" s="12" customFormat="1" ht="22.8" customHeight="1">
      <c r="A160" s="12"/>
      <c r="B160" s="200"/>
      <c r="C160" s="201"/>
      <c r="D160" s="202" t="s">
        <v>72</v>
      </c>
      <c r="E160" s="214" t="s">
        <v>212</v>
      </c>
      <c r="F160" s="214" t="s">
        <v>213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SUM(P161:P166)</f>
        <v>0</v>
      </c>
      <c r="Q160" s="208"/>
      <c r="R160" s="209">
        <f>SUM(R161:R166)</f>
        <v>1.2475890450000002</v>
      </c>
      <c r="S160" s="208"/>
      <c r="T160" s="210">
        <f>SUM(T161:T166)</f>
        <v>0.0096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81</v>
      </c>
      <c r="AT160" s="212" t="s">
        <v>72</v>
      </c>
      <c r="AU160" s="212" t="s">
        <v>81</v>
      </c>
      <c r="AY160" s="211" t="s">
        <v>127</v>
      </c>
      <c r="BK160" s="213">
        <f>SUM(BK161:BK166)</f>
        <v>0</v>
      </c>
    </row>
    <row r="161" spans="1:65" s="2" customFormat="1" ht="24.15" customHeight="1">
      <c r="A161" s="35"/>
      <c r="B161" s="36"/>
      <c r="C161" s="216" t="s">
        <v>214</v>
      </c>
      <c r="D161" s="216" t="s">
        <v>129</v>
      </c>
      <c r="E161" s="217" t="s">
        <v>215</v>
      </c>
      <c r="F161" s="218" t="s">
        <v>216</v>
      </c>
      <c r="G161" s="219" t="s">
        <v>152</v>
      </c>
      <c r="H161" s="220">
        <v>182.325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133</v>
      </c>
      <c r="AT161" s="228" t="s">
        <v>129</v>
      </c>
      <c r="AU161" s="228" t="s">
        <v>83</v>
      </c>
      <c r="AY161" s="14" t="s">
        <v>127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81</v>
      </c>
      <c r="BK161" s="229">
        <f>ROUND(I161*H161,2)</f>
        <v>0</v>
      </c>
      <c r="BL161" s="14" t="s">
        <v>133</v>
      </c>
      <c r="BM161" s="228" t="s">
        <v>217</v>
      </c>
    </row>
    <row r="162" spans="1:65" s="2" customFormat="1" ht="24.15" customHeight="1">
      <c r="A162" s="35"/>
      <c r="B162" s="36"/>
      <c r="C162" s="216" t="s">
        <v>218</v>
      </c>
      <c r="D162" s="216" t="s">
        <v>129</v>
      </c>
      <c r="E162" s="217" t="s">
        <v>219</v>
      </c>
      <c r="F162" s="218" t="s">
        <v>220</v>
      </c>
      <c r="G162" s="219" t="s">
        <v>152</v>
      </c>
      <c r="H162" s="220">
        <v>182.325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38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133</v>
      </c>
      <c r="AT162" s="228" t="s">
        <v>129</v>
      </c>
      <c r="AU162" s="228" t="s">
        <v>83</v>
      </c>
      <c r="AY162" s="14" t="s">
        <v>127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81</v>
      </c>
      <c r="BK162" s="229">
        <f>ROUND(I162*H162,2)</f>
        <v>0</v>
      </c>
      <c r="BL162" s="14" t="s">
        <v>133</v>
      </c>
      <c r="BM162" s="228" t="s">
        <v>221</v>
      </c>
    </row>
    <row r="163" spans="1:65" s="2" customFormat="1" ht="16.5" customHeight="1">
      <c r="A163" s="35"/>
      <c r="B163" s="36"/>
      <c r="C163" s="216" t="s">
        <v>7</v>
      </c>
      <c r="D163" s="216" t="s">
        <v>129</v>
      </c>
      <c r="E163" s="217" t="s">
        <v>222</v>
      </c>
      <c r="F163" s="218" t="s">
        <v>223</v>
      </c>
      <c r="G163" s="219" t="s">
        <v>132</v>
      </c>
      <c r="H163" s="220">
        <v>42.5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38</v>
      </c>
      <c r="O163" s="88"/>
      <c r="P163" s="226">
        <f>O163*H163</f>
        <v>0</v>
      </c>
      <c r="Q163" s="226">
        <v>0.029013954</v>
      </c>
      <c r="R163" s="226">
        <f>Q163*H163</f>
        <v>1.2330930450000002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133</v>
      </c>
      <c r="AT163" s="228" t="s">
        <v>129</v>
      </c>
      <c r="AU163" s="228" t="s">
        <v>83</v>
      </c>
      <c r="AY163" s="14" t="s">
        <v>127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81</v>
      </c>
      <c r="BK163" s="229">
        <f>ROUND(I163*H163,2)</f>
        <v>0</v>
      </c>
      <c r="BL163" s="14" t="s">
        <v>133</v>
      </c>
      <c r="BM163" s="228" t="s">
        <v>224</v>
      </c>
    </row>
    <row r="164" spans="1:65" s="2" customFormat="1" ht="37.8" customHeight="1">
      <c r="A164" s="35"/>
      <c r="B164" s="36"/>
      <c r="C164" s="216" t="s">
        <v>225</v>
      </c>
      <c r="D164" s="216" t="s">
        <v>129</v>
      </c>
      <c r="E164" s="217" t="s">
        <v>226</v>
      </c>
      <c r="F164" s="218" t="s">
        <v>227</v>
      </c>
      <c r="G164" s="219" t="s">
        <v>167</v>
      </c>
      <c r="H164" s="220">
        <v>10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38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133</v>
      </c>
      <c r="AT164" s="228" t="s">
        <v>129</v>
      </c>
      <c r="AU164" s="228" t="s">
        <v>83</v>
      </c>
      <c r="AY164" s="14" t="s">
        <v>127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81</v>
      </c>
      <c r="BK164" s="229">
        <f>ROUND(I164*H164,2)</f>
        <v>0</v>
      </c>
      <c r="BL164" s="14" t="s">
        <v>133</v>
      </c>
      <c r="BM164" s="228" t="s">
        <v>228</v>
      </c>
    </row>
    <row r="165" spans="1:65" s="2" customFormat="1" ht="33" customHeight="1">
      <c r="A165" s="35"/>
      <c r="B165" s="36"/>
      <c r="C165" s="216" t="s">
        <v>229</v>
      </c>
      <c r="D165" s="216" t="s">
        <v>129</v>
      </c>
      <c r="E165" s="217" t="s">
        <v>230</v>
      </c>
      <c r="F165" s="218" t="s">
        <v>231</v>
      </c>
      <c r="G165" s="219" t="s">
        <v>132</v>
      </c>
      <c r="H165" s="220">
        <v>9.6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38</v>
      </c>
      <c r="O165" s="88"/>
      <c r="P165" s="226">
        <f>O165*H165</f>
        <v>0</v>
      </c>
      <c r="Q165" s="226">
        <v>0.00151</v>
      </c>
      <c r="R165" s="226">
        <f>Q165*H165</f>
        <v>0.014496</v>
      </c>
      <c r="S165" s="226">
        <v>0.001</v>
      </c>
      <c r="T165" s="227">
        <f>S165*H165</f>
        <v>0.0096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133</v>
      </c>
      <c r="AT165" s="228" t="s">
        <v>129</v>
      </c>
      <c r="AU165" s="228" t="s">
        <v>83</v>
      </c>
      <c r="AY165" s="14" t="s">
        <v>127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81</v>
      </c>
      <c r="BK165" s="229">
        <f>ROUND(I165*H165,2)</f>
        <v>0</v>
      </c>
      <c r="BL165" s="14" t="s">
        <v>133</v>
      </c>
      <c r="BM165" s="228" t="s">
        <v>232</v>
      </c>
    </row>
    <row r="166" spans="1:65" s="2" customFormat="1" ht="24.15" customHeight="1">
      <c r="A166" s="35"/>
      <c r="B166" s="36"/>
      <c r="C166" s="216" t="s">
        <v>233</v>
      </c>
      <c r="D166" s="216" t="s">
        <v>129</v>
      </c>
      <c r="E166" s="217" t="s">
        <v>234</v>
      </c>
      <c r="F166" s="218" t="s">
        <v>235</v>
      </c>
      <c r="G166" s="219" t="s">
        <v>167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38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133</v>
      </c>
      <c r="AT166" s="228" t="s">
        <v>129</v>
      </c>
      <c r="AU166" s="228" t="s">
        <v>83</v>
      </c>
      <c r="AY166" s="14" t="s">
        <v>127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81</v>
      </c>
      <c r="BK166" s="229">
        <f>ROUND(I166*H166,2)</f>
        <v>0</v>
      </c>
      <c r="BL166" s="14" t="s">
        <v>133</v>
      </c>
      <c r="BM166" s="228" t="s">
        <v>236</v>
      </c>
    </row>
    <row r="167" spans="1:63" s="12" customFormat="1" ht="22.8" customHeight="1">
      <c r="A167" s="12"/>
      <c r="B167" s="200"/>
      <c r="C167" s="201"/>
      <c r="D167" s="202" t="s">
        <v>72</v>
      </c>
      <c r="E167" s="214" t="s">
        <v>237</v>
      </c>
      <c r="F167" s="214" t="s">
        <v>238</v>
      </c>
      <c r="G167" s="201"/>
      <c r="H167" s="201"/>
      <c r="I167" s="204"/>
      <c r="J167" s="215">
        <f>BK167</f>
        <v>0</v>
      </c>
      <c r="K167" s="201"/>
      <c r="L167" s="206"/>
      <c r="M167" s="207"/>
      <c r="N167" s="208"/>
      <c r="O167" s="208"/>
      <c r="P167" s="209">
        <f>SUM(P168:P172)</f>
        <v>0</v>
      </c>
      <c r="Q167" s="208"/>
      <c r="R167" s="209">
        <f>SUM(R168:R172)</f>
        <v>0</v>
      </c>
      <c r="S167" s="208"/>
      <c r="T167" s="210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1" t="s">
        <v>81</v>
      </c>
      <c r="AT167" s="212" t="s">
        <v>72</v>
      </c>
      <c r="AU167" s="212" t="s">
        <v>81</v>
      </c>
      <c r="AY167" s="211" t="s">
        <v>127</v>
      </c>
      <c r="BK167" s="213">
        <f>SUM(BK168:BK172)</f>
        <v>0</v>
      </c>
    </row>
    <row r="168" spans="1:65" s="2" customFormat="1" ht="24.15" customHeight="1">
      <c r="A168" s="35"/>
      <c r="B168" s="36"/>
      <c r="C168" s="216" t="s">
        <v>239</v>
      </c>
      <c r="D168" s="216" t="s">
        <v>129</v>
      </c>
      <c r="E168" s="217" t="s">
        <v>240</v>
      </c>
      <c r="F168" s="218" t="s">
        <v>241</v>
      </c>
      <c r="G168" s="219" t="s">
        <v>242</v>
      </c>
      <c r="H168" s="220">
        <v>22.976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38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133</v>
      </c>
      <c r="AT168" s="228" t="s">
        <v>129</v>
      </c>
      <c r="AU168" s="228" t="s">
        <v>83</v>
      </c>
      <c r="AY168" s="14" t="s">
        <v>127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81</v>
      </c>
      <c r="BK168" s="229">
        <f>ROUND(I168*H168,2)</f>
        <v>0</v>
      </c>
      <c r="BL168" s="14" t="s">
        <v>133</v>
      </c>
      <c r="BM168" s="228" t="s">
        <v>243</v>
      </c>
    </row>
    <row r="169" spans="1:65" s="2" customFormat="1" ht="33" customHeight="1">
      <c r="A169" s="35"/>
      <c r="B169" s="36"/>
      <c r="C169" s="216" t="s">
        <v>244</v>
      </c>
      <c r="D169" s="216" t="s">
        <v>129</v>
      </c>
      <c r="E169" s="217" t="s">
        <v>245</v>
      </c>
      <c r="F169" s="218" t="s">
        <v>246</v>
      </c>
      <c r="G169" s="219" t="s">
        <v>242</v>
      </c>
      <c r="H169" s="220">
        <v>22.976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38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133</v>
      </c>
      <c r="AT169" s="228" t="s">
        <v>129</v>
      </c>
      <c r="AU169" s="228" t="s">
        <v>83</v>
      </c>
      <c r="AY169" s="14" t="s">
        <v>127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81</v>
      </c>
      <c r="BK169" s="229">
        <f>ROUND(I169*H169,2)</f>
        <v>0</v>
      </c>
      <c r="BL169" s="14" t="s">
        <v>133</v>
      </c>
      <c r="BM169" s="228" t="s">
        <v>247</v>
      </c>
    </row>
    <row r="170" spans="1:65" s="2" customFormat="1" ht="24.15" customHeight="1">
      <c r="A170" s="35"/>
      <c r="B170" s="36"/>
      <c r="C170" s="216" t="s">
        <v>248</v>
      </c>
      <c r="D170" s="216" t="s">
        <v>129</v>
      </c>
      <c r="E170" s="217" t="s">
        <v>249</v>
      </c>
      <c r="F170" s="218" t="s">
        <v>250</v>
      </c>
      <c r="G170" s="219" t="s">
        <v>242</v>
      </c>
      <c r="H170" s="220">
        <v>321.664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38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133</v>
      </c>
      <c r="AT170" s="228" t="s">
        <v>129</v>
      </c>
      <c r="AU170" s="228" t="s">
        <v>83</v>
      </c>
      <c r="AY170" s="14" t="s">
        <v>127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81</v>
      </c>
      <c r="BK170" s="229">
        <f>ROUND(I170*H170,2)</f>
        <v>0</v>
      </c>
      <c r="BL170" s="14" t="s">
        <v>133</v>
      </c>
      <c r="BM170" s="228" t="s">
        <v>251</v>
      </c>
    </row>
    <row r="171" spans="1:65" s="2" customFormat="1" ht="37.8" customHeight="1">
      <c r="A171" s="35"/>
      <c r="B171" s="36"/>
      <c r="C171" s="216" t="s">
        <v>252</v>
      </c>
      <c r="D171" s="216" t="s">
        <v>129</v>
      </c>
      <c r="E171" s="217" t="s">
        <v>253</v>
      </c>
      <c r="F171" s="218" t="s">
        <v>254</v>
      </c>
      <c r="G171" s="219" t="s">
        <v>242</v>
      </c>
      <c r="H171" s="220">
        <v>21.559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38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133</v>
      </c>
      <c r="AT171" s="228" t="s">
        <v>129</v>
      </c>
      <c r="AU171" s="228" t="s">
        <v>83</v>
      </c>
      <c r="AY171" s="14" t="s">
        <v>127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81</v>
      </c>
      <c r="BK171" s="229">
        <f>ROUND(I171*H171,2)</f>
        <v>0</v>
      </c>
      <c r="BL171" s="14" t="s">
        <v>133</v>
      </c>
      <c r="BM171" s="228" t="s">
        <v>255</v>
      </c>
    </row>
    <row r="172" spans="1:65" s="2" customFormat="1" ht="33" customHeight="1">
      <c r="A172" s="35"/>
      <c r="B172" s="36"/>
      <c r="C172" s="216" t="s">
        <v>256</v>
      </c>
      <c r="D172" s="216" t="s">
        <v>129</v>
      </c>
      <c r="E172" s="217" t="s">
        <v>257</v>
      </c>
      <c r="F172" s="218" t="s">
        <v>258</v>
      </c>
      <c r="G172" s="219" t="s">
        <v>242</v>
      </c>
      <c r="H172" s="220">
        <v>1.234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38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133</v>
      </c>
      <c r="AT172" s="228" t="s">
        <v>129</v>
      </c>
      <c r="AU172" s="228" t="s">
        <v>83</v>
      </c>
      <c r="AY172" s="14" t="s">
        <v>127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81</v>
      </c>
      <c r="BK172" s="229">
        <f>ROUND(I172*H172,2)</f>
        <v>0</v>
      </c>
      <c r="BL172" s="14" t="s">
        <v>133</v>
      </c>
      <c r="BM172" s="228" t="s">
        <v>259</v>
      </c>
    </row>
    <row r="173" spans="1:63" s="12" customFormat="1" ht="22.8" customHeight="1">
      <c r="A173" s="12"/>
      <c r="B173" s="200"/>
      <c r="C173" s="201"/>
      <c r="D173" s="202" t="s">
        <v>72</v>
      </c>
      <c r="E173" s="214" t="s">
        <v>260</v>
      </c>
      <c r="F173" s="214" t="s">
        <v>261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P174</f>
        <v>0</v>
      </c>
      <c r="Q173" s="208"/>
      <c r="R173" s="209">
        <f>R174</f>
        <v>0</v>
      </c>
      <c r="S173" s="208"/>
      <c r="T173" s="210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81</v>
      </c>
      <c r="AT173" s="212" t="s">
        <v>72</v>
      </c>
      <c r="AU173" s="212" t="s">
        <v>81</v>
      </c>
      <c r="AY173" s="211" t="s">
        <v>127</v>
      </c>
      <c r="BK173" s="213">
        <f>BK174</f>
        <v>0</v>
      </c>
    </row>
    <row r="174" spans="1:65" s="2" customFormat="1" ht="44.25" customHeight="1">
      <c r="A174" s="35"/>
      <c r="B174" s="36"/>
      <c r="C174" s="216" t="s">
        <v>262</v>
      </c>
      <c r="D174" s="216" t="s">
        <v>129</v>
      </c>
      <c r="E174" s="217" t="s">
        <v>263</v>
      </c>
      <c r="F174" s="218" t="s">
        <v>264</v>
      </c>
      <c r="G174" s="219" t="s">
        <v>242</v>
      </c>
      <c r="H174" s="220">
        <v>0.12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38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133</v>
      </c>
      <c r="AT174" s="228" t="s">
        <v>129</v>
      </c>
      <c r="AU174" s="228" t="s">
        <v>83</v>
      </c>
      <c r="AY174" s="14" t="s">
        <v>127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81</v>
      </c>
      <c r="BK174" s="229">
        <f>ROUND(I174*H174,2)</f>
        <v>0</v>
      </c>
      <c r="BL174" s="14" t="s">
        <v>133</v>
      </c>
      <c r="BM174" s="228" t="s">
        <v>265</v>
      </c>
    </row>
    <row r="175" spans="1:63" s="12" customFormat="1" ht="22.8" customHeight="1">
      <c r="A175" s="12"/>
      <c r="B175" s="200"/>
      <c r="C175" s="201"/>
      <c r="D175" s="202" t="s">
        <v>72</v>
      </c>
      <c r="E175" s="214" t="s">
        <v>266</v>
      </c>
      <c r="F175" s="214" t="s">
        <v>267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SUM(P176:P177)</f>
        <v>0</v>
      </c>
      <c r="Q175" s="208"/>
      <c r="R175" s="209">
        <f>SUM(R176:R177)</f>
        <v>0</v>
      </c>
      <c r="S175" s="208"/>
      <c r="T175" s="210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81</v>
      </c>
      <c r="AT175" s="212" t="s">
        <v>72</v>
      </c>
      <c r="AU175" s="212" t="s">
        <v>81</v>
      </c>
      <c r="AY175" s="211" t="s">
        <v>127</v>
      </c>
      <c r="BK175" s="213">
        <f>SUM(BK176:BK177)</f>
        <v>0</v>
      </c>
    </row>
    <row r="176" spans="1:65" s="2" customFormat="1" ht="21.75" customHeight="1">
      <c r="A176" s="35"/>
      <c r="B176" s="36"/>
      <c r="C176" s="216" t="s">
        <v>268</v>
      </c>
      <c r="D176" s="216" t="s">
        <v>129</v>
      </c>
      <c r="E176" s="217" t="s">
        <v>269</v>
      </c>
      <c r="F176" s="218" t="s">
        <v>270</v>
      </c>
      <c r="G176" s="219" t="s">
        <v>242</v>
      </c>
      <c r="H176" s="220">
        <v>7.703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38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133</v>
      </c>
      <c r="AT176" s="228" t="s">
        <v>129</v>
      </c>
      <c r="AU176" s="228" t="s">
        <v>83</v>
      </c>
      <c r="AY176" s="14" t="s">
        <v>127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81</v>
      </c>
      <c r="BK176" s="229">
        <f>ROUND(I176*H176,2)</f>
        <v>0</v>
      </c>
      <c r="BL176" s="14" t="s">
        <v>133</v>
      </c>
      <c r="BM176" s="228" t="s">
        <v>271</v>
      </c>
    </row>
    <row r="177" spans="1:65" s="2" customFormat="1" ht="24.15" customHeight="1">
      <c r="A177" s="35"/>
      <c r="B177" s="36"/>
      <c r="C177" s="216" t="s">
        <v>272</v>
      </c>
      <c r="D177" s="216" t="s">
        <v>129</v>
      </c>
      <c r="E177" s="217" t="s">
        <v>273</v>
      </c>
      <c r="F177" s="218" t="s">
        <v>274</v>
      </c>
      <c r="G177" s="219" t="s">
        <v>242</v>
      </c>
      <c r="H177" s="220">
        <v>2.833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38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133</v>
      </c>
      <c r="AT177" s="228" t="s">
        <v>129</v>
      </c>
      <c r="AU177" s="228" t="s">
        <v>83</v>
      </c>
      <c r="AY177" s="14" t="s">
        <v>127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81</v>
      </c>
      <c r="BK177" s="229">
        <f>ROUND(I177*H177,2)</f>
        <v>0</v>
      </c>
      <c r="BL177" s="14" t="s">
        <v>133</v>
      </c>
      <c r="BM177" s="228" t="s">
        <v>275</v>
      </c>
    </row>
    <row r="178" spans="1:63" s="12" customFormat="1" ht="25.9" customHeight="1">
      <c r="A178" s="12"/>
      <c r="B178" s="200"/>
      <c r="C178" s="201"/>
      <c r="D178" s="202" t="s">
        <v>72</v>
      </c>
      <c r="E178" s="203" t="s">
        <v>276</v>
      </c>
      <c r="F178" s="203" t="s">
        <v>277</v>
      </c>
      <c r="G178" s="201"/>
      <c r="H178" s="201"/>
      <c r="I178" s="204"/>
      <c r="J178" s="205">
        <f>BK178</f>
        <v>0</v>
      </c>
      <c r="K178" s="201"/>
      <c r="L178" s="206"/>
      <c r="M178" s="207"/>
      <c r="N178" s="208"/>
      <c r="O178" s="208"/>
      <c r="P178" s="209">
        <f>P179+P208+P235+P258</f>
        <v>0</v>
      </c>
      <c r="Q178" s="208"/>
      <c r="R178" s="209">
        <f>R179+R208+R235+R258</f>
        <v>4.870023038</v>
      </c>
      <c r="S178" s="208"/>
      <c r="T178" s="210">
        <f>T179+T208+T235+T258</f>
        <v>24.072274200000003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83</v>
      </c>
      <c r="AT178" s="212" t="s">
        <v>72</v>
      </c>
      <c r="AU178" s="212" t="s">
        <v>73</v>
      </c>
      <c r="AY178" s="211" t="s">
        <v>127</v>
      </c>
      <c r="BK178" s="213">
        <f>BK179+BK208+BK235+BK258</f>
        <v>0</v>
      </c>
    </row>
    <row r="179" spans="1:63" s="12" customFormat="1" ht="22.8" customHeight="1">
      <c r="A179" s="12"/>
      <c r="B179" s="200"/>
      <c r="C179" s="201"/>
      <c r="D179" s="202" t="s">
        <v>72</v>
      </c>
      <c r="E179" s="214" t="s">
        <v>278</v>
      </c>
      <c r="F179" s="214" t="s">
        <v>279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SUM(P180:P207)</f>
        <v>0</v>
      </c>
      <c r="Q179" s="208"/>
      <c r="R179" s="209">
        <f>SUM(R180:R207)</f>
        <v>3.6867294932</v>
      </c>
      <c r="S179" s="208"/>
      <c r="T179" s="210">
        <f>SUM(T180:T207)</f>
        <v>3.5039182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83</v>
      </c>
      <c r="AT179" s="212" t="s">
        <v>72</v>
      </c>
      <c r="AU179" s="212" t="s">
        <v>81</v>
      </c>
      <c r="AY179" s="211" t="s">
        <v>127</v>
      </c>
      <c r="BK179" s="213">
        <f>SUM(BK180:BK207)</f>
        <v>0</v>
      </c>
    </row>
    <row r="180" spans="1:65" s="2" customFormat="1" ht="24.15" customHeight="1">
      <c r="A180" s="35"/>
      <c r="B180" s="36"/>
      <c r="C180" s="216" t="s">
        <v>280</v>
      </c>
      <c r="D180" s="216" t="s">
        <v>129</v>
      </c>
      <c r="E180" s="217" t="s">
        <v>281</v>
      </c>
      <c r="F180" s="218" t="s">
        <v>282</v>
      </c>
      <c r="G180" s="219" t="s">
        <v>132</v>
      </c>
      <c r="H180" s="220">
        <v>49.26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38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0.01232</v>
      </c>
      <c r="T180" s="227">
        <f>S180*H180</f>
        <v>0.6068832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198</v>
      </c>
      <c r="AT180" s="228" t="s">
        <v>129</v>
      </c>
      <c r="AU180" s="228" t="s">
        <v>83</v>
      </c>
      <c r="AY180" s="14" t="s">
        <v>127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81</v>
      </c>
      <c r="BK180" s="229">
        <f>ROUND(I180*H180,2)</f>
        <v>0</v>
      </c>
      <c r="BL180" s="14" t="s">
        <v>198</v>
      </c>
      <c r="BM180" s="228" t="s">
        <v>283</v>
      </c>
    </row>
    <row r="181" spans="1:65" s="2" customFormat="1" ht="24.15" customHeight="1">
      <c r="A181" s="35"/>
      <c r="B181" s="36"/>
      <c r="C181" s="216" t="s">
        <v>284</v>
      </c>
      <c r="D181" s="216" t="s">
        <v>129</v>
      </c>
      <c r="E181" s="217" t="s">
        <v>285</v>
      </c>
      <c r="F181" s="218" t="s">
        <v>286</v>
      </c>
      <c r="G181" s="219" t="s">
        <v>132</v>
      </c>
      <c r="H181" s="220">
        <v>9.5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38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0.02475</v>
      </c>
      <c r="T181" s="227">
        <f>S181*H181</f>
        <v>0.235125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198</v>
      </c>
      <c r="AT181" s="228" t="s">
        <v>129</v>
      </c>
      <c r="AU181" s="228" t="s">
        <v>83</v>
      </c>
      <c r="AY181" s="14" t="s">
        <v>127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81</v>
      </c>
      <c r="BK181" s="229">
        <f>ROUND(I181*H181,2)</f>
        <v>0</v>
      </c>
      <c r="BL181" s="14" t="s">
        <v>198</v>
      </c>
      <c r="BM181" s="228" t="s">
        <v>287</v>
      </c>
    </row>
    <row r="182" spans="1:65" s="2" customFormat="1" ht="24.15" customHeight="1">
      <c r="A182" s="35"/>
      <c r="B182" s="36"/>
      <c r="C182" s="216" t="s">
        <v>288</v>
      </c>
      <c r="D182" s="216" t="s">
        <v>129</v>
      </c>
      <c r="E182" s="217" t="s">
        <v>289</v>
      </c>
      <c r="F182" s="218" t="s">
        <v>290</v>
      </c>
      <c r="G182" s="219" t="s">
        <v>132</v>
      </c>
      <c r="H182" s="220">
        <v>6.27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38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0.033</v>
      </c>
      <c r="T182" s="227">
        <f>S182*H182</f>
        <v>0.20690999999999998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198</v>
      </c>
      <c r="AT182" s="228" t="s">
        <v>129</v>
      </c>
      <c r="AU182" s="228" t="s">
        <v>83</v>
      </c>
      <c r="AY182" s="14" t="s">
        <v>127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81</v>
      </c>
      <c r="BK182" s="229">
        <f>ROUND(I182*H182,2)</f>
        <v>0</v>
      </c>
      <c r="BL182" s="14" t="s">
        <v>198</v>
      </c>
      <c r="BM182" s="228" t="s">
        <v>291</v>
      </c>
    </row>
    <row r="183" spans="1:65" s="2" customFormat="1" ht="55.5" customHeight="1">
      <c r="A183" s="35"/>
      <c r="B183" s="36"/>
      <c r="C183" s="216" t="s">
        <v>292</v>
      </c>
      <c r="D183" s="216" t="s">
        <v>129</v>
      </c>
      <c r="E183" s="217" t="s">
        <v>293</v>
      </c>
      <c r="F183" s="218" t="s">
        <v>294</v>
      </c>
      <c r="G183" s="219" t="s">
        <v>132</v>
      </c>
      <c r="H183" s="220">
        <v>49.26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38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198</v>
      </c>
      <c r="AT183" s="228" t="s">
        <v>129</v>
      </c>
      <c r="AU183" s="228" t="s">
        <v>83</v>
      </c>
      <c r="AY183" s="14" t="s">
        <v>127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81</v>
      </c>
      <c r="BK183" s="229">
        <f>ROUND(I183*H183,2)</f>
        <v>0</v>
      </c>
      <c r="BL183" s="14" t="s">
        <v>198</v>
      </c>
      <c r="BM183" s="228" t="s">
        <v>295</v>
      </c>
    </row>
    <row r="184" spans="1:65" s="2" customFormat="1" ht="21.75" customHeight="1">
      <c r="A184" s="35"/>
      <c r="B184" s="36"/>
      <c r="C184" s="230" t="s">
        <v>296</v>
      </c>
      <c r="D184" s="230" t="s">
        <v>170</v>
      </c>
      <c r="E184" s="231" t="s">
        <v>297</v>
      </c>
      <c r="F184" s="232" t="s">
        <v>298</v>
      </c>
      <c r="G184" s="233" t="s">
        <v>137</v>
      </c>
      <c r="H184" s="234">
        <v>1.141</v>
      </c>
      <c r="I184" s="235"/>
      <c r="J184" s="236">
        <f>ROUND(I184*H184,2)</f>
        <v>0</v>
      </c>
      <c r="K184" s="237"/>
      <c r="L184" s="238"/>
      <c r="M184" s="239" t="s">
        <v>1</v>
      </c>
      <c r="N184" s="240" t="s">
        <v>38</v>
      </c>
      <c r="O184" s="88"/>
      <c r="P184" s="226">
        <f>O184*H184</f>
        <v>0</v>
      </c>
      <c r="Q184" s="226">
        <v>0.55</v>
      </c>
      <c r="R184" s="226">
        <f>Q184*H184</f>
        <v>0.62755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272</v>
      </c>
      <c r="AT184" s="228" t="s">
        <v>170</v>
      </c>
      <c r="AU184" s="228" t="s">
        <v>83</v>
      </c>
      <c r="AY184" s="14" t="s">
        <v>127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81</v>
      </c>
      <c r="BK184" s="229">
        <f>ROUND(I184*H184,2)</f>
        <v>0</v>
      </c>
      <c r="BL184" s="14" t="s">
        <v>198</v>
      </c>
      <c r="BM184" s="228" t="s">
        <v>299</v>
      </c>
    </row>
    <row r="185" spans="1:65" s="2" customFormat="1" ht="55.5" customHeight="1">
      <c r="A185" s="35"/>
      <c r="B185" s="36"/>
      <c r="C185" s="216" t="s">
        <v>300</v>
      </c>
      <c r="D185" s="216" t="s">
        <v>129</v>
      </c>
      <c r="E185" s="217" t="s">
        <v>301</v>
      </c>
      <c r="F185" s="218" t="s">
        <v>302</v>
      </c>
      <c r="G185" s="219" t="s">
        <v>132</v>
      </c>
      <c r="H185" s="220">
        <v>9.5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38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198</v>
      </c>
      <c r="AT185" s="228" t="s">
        <v>129</v>
      </c>
      <c r="AU185" s="228" t="s">
        <v>83</v>
      </c>
      <c r="AY185" s="14" t="s">
        <v>127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81</v>
      </c>
      <c r="BK185" s="229">
        <f>ROUND(I185*H185,2)</f>
        <v>0</v>
      </c>
      <c r="BL185" s="14" t="s">
        <v>198</v>
      </c>
      <c r="BM185" s="228" t="s">
        <v>303</v>
      </c>
    </row>
    <row r="186" spans="1:65" s="2" customFormat="1" ht="21.75" customHeight="1">
      <c r="A186" s="35"/>
      <c r="B186" s="36"/>
      <c r="C186" s="230" t="s">
        <v>304</v>
      </c>
      <c r="D186" s="230" t="s">
        <v>170</v>
      </c>
      <c r="E186" s="231" t="s">
        <v>305</v>
      </c>
      <c r="F186" s="232" t="s">
        <v>306</v>
      </c>
      <c r="G186" s="233" t="s">
        <v>137</v>
      </c>
      <c r="H186" s="234">
        <v>0.322</v>
      </c>
      <c r="I186" s="235"/>
      <c r="J186" s="236">
        <f>ROUND(I186*H186,2)</f>
        <v>0</v>
      </c>
      <c r="K186" s="237"/>
      <c r="L186" s="238"/>
      <c r="M186" s="239" t="s">
        <v>1</v>
      </c>
      <c r="N186" s="240" t="s">
        <v>38</v>
      </c>
      <c r="O186" s="88"/>
      <c r="P186" s="226">
        <f>O186*H186</f>
        <v>0</v>
      </c>
      <c r="Q186" s="226">
        <v>0.55</v>
      </c>
      <c r="R186" s="226">
        <f>Q186*H186</f>
        <v>0.1771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272</v>
      </c>
      <c r="AT186" s="228" t="s">
        <v>170</v>
      </c>
      <c r="AU186" s="228" t="s">
        <v>83</v>
      </c>
      <c r="AY186" s="14" t="s">
        <v>127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81</v>
      </c>
      <c r="BK186" s="229">
        <f>ROUND(I186*H186,2)</f>
        <v>0</v>
      </c>
      <c r="BL186" s="14" t="s">
        <v>198</v>
      </c>
      <c r="BM186" s="228" t="s">
        <v>307</v>
      </c>
    </row>
    <row r="187" spans="1:65" s="2" customFormat="1" ht="55.5" customHeight="1">
      <c r="A187" s="35"/>
      <c r="B187" s="36"/>
      <c r="C187" s="216" t="s">
        <v>308</v>
      </c>
      <c r="D187" s="216" t="s">
        <v>129</v>
      </c>
      <c r="E187" s="217" t="s">
        <v>309</v>
      </c>
      <c r="F187" s="218" t="s">
        <v>310</v>
      </c>
      <c r="G187" s="219" t="s">
        <v>132</v>
      </c>
      <c r="H187" s="220">
        <v>6.27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38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198</v>
      </c>
      <c r="AT187" s="228" t="s">
        <v>129</v>
      </c>
      <c r="AU187" s="228" t="s">
        <v>83</v>
      </c>
      <c r="AY187" s="14" t="s">
        <v>127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81</v>
      </c>
      <c r="BK187" s="229">
        <f>ROUND(I187*H187,2)</f>
        <v>0</v>
      </c>
      <c r="BL187" s="14" t="s">
        <v>198</v>
      </c>
      <c r="BM187" s="228" t="s">
        <v>311</v>
      </c>
    </row>
    <row r="188" spans="1:65" s="2" customFormat="1" ht="21.75" customHeight="1">
      <c r="A188" s="35"/>
      <c r="B188" s="36"/>
      <c r="C188" s="230" t="s">
        <v>312</v>
      </c>
      <c r="D188" s="230" t="s">
        <v>170</v>
      </c>
      <c r="E188" s="231" t="s">
        <v>313</v>
      </c>
      <c r="F188" s="232" t="s">
        <v>314</v>
      </c>
      <c r="G188" s="233" t="s">
        <v>137</v>
      </c>
      <c r="H188" s="234">
        <v>0.396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38</v>
      </c>
      <c r="O188" s="88"/>
      <c r="P188" s="226">
        <f>O188*H188</f>
        <v>0</v>
      </c>
      <c r="Q188" s="226">
        <v>0.55</v>
      </c>
      <c r="R188" s="226">
        <f>Q188*H188</f>
        <v>0.21780000000000002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272</v>
      </c>
      <c r="AT188" s="228" t="s">
        <v>170</v>
      </c>
      <c r="AU188" s="228" t="s">
        <v>83</v>
      </c>
      <c r="AY188" s="14" t="s">
        <v>127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81</v>
      </c>
      <c r="BK188" s="229">
        <f>ROUND(I188*H188,2)</f>
        <v>0</v>
      </c>
      <c r="BL188" s="14" t="s">
        <v>198</v>
      </c>
      <c r="BM188" s="228" t="s">
        <v>315</v>
      </c>
    </row>
    <row r="189" spans="1:65" s="2" customFormat="1" ht="24.15" customHeight="1">
      <c r="A189" s="35"/>
      <c r="B189" s="36"/>
      <c r="C189" s="216" t="s">
        <v>316</v>
      </c>
      <c r="D189" s="216" t="s">
        <v>129</v>
      </c>
      <c r="E189" s="217" t="s">
        <v>317</v>
      </c>
      <c r="F189" s="218" t="s">
        <v>318</v>
      </c>
      <c r="G189" s="219" t="s">
        <v>132</v>
      </c>
      <c r="H189" s="220">
        <v>3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38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198</v>
      </c>
      <c r="AT189" s="228" t="s">
        <v>129</v>
      </c>
      <c r="AU189" s="228" t="s">
        <v>83</v>
      </c>
      <c r="AY189" s="14" t="s">
        <v>127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81</v>
      </c>
      <c r="BK189" s="229">
        <f>ROUND(I189*H189,2)</f>
        <v>0</v>
      </c>
      <c r="BL189" s="14" t="s">
        <v>198</v>
      </c>
      <c r="BM189" s="228" t="s">
        <v>319</v>
      </c>
    </row>
    <row r="190" spans="1:65" s="2" customFormat="1" ht="16.5" customHeight="1">
      <c r="A190" s="35"/>
      <c r="B190" s="36"/>
      <c r="C190" s="216" t="s">
        <v>320</v>
      </c>
      <c r="D190" s="216" t="s">
        <v>129</v>
      </c>
      <c r="E190" s="217" t="s">
        <v>321</v>
      </c>
      <c r="F190" s="218" t="s">
        <v>322</v>
      </c>
      <c r="G190" s="219" t="s">
        <v>167</v>
      </c>
      <c r="H190" s="220">
        <v>3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38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0.2</v>
      </c>
      <c r="T190" s="227">
        <f>S190*H190</f>
        <v>0.6000000000000001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198</v>
      </c>
      <c r="AT190" s="228" t="s">
        <v>129</v>
      </c>
      <c r="AU190" s="228" t="s">
        <v>83</v>
      </c>
      <c r="AY190" s="14" t="s">
        <v>127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81</v>
      </c>
      <c r="BK190" s="229">
        <f>ROUND(I190*H190,2)</f>
        <v>0</v>
      </c>
      <c r="BL190" s="14" t="s">
        <v>198</v>
      </c>
      <c r="BM190" s="228" t="s">
        <v>323</v>
      </c>
    </row>
    <row r="191" spans="1:65" s="2" customFormat="1" ht="24.15" customHeight="1">
      <c r="A191" s="35"/>
      <c r="B191" s="36"/>
      <c r="C191" s="216" t="s">
        <v>324</v>
      </c>
      <c r="D191" s="216" t="s">
        <v>129</v>
      </c>
      <c r="E191" s="217" t="s">
        <v>325</v>
      </c>
      <c r="F191" s="218" t="s">
        <v>326</v>
      </c>
      <c r="G191" s="219" t="s">
        <v>167</v>
      </c>
      <c r="H191" s="220">
        <v>6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38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198</v>
      </c>
      <c r="AT191" s="228" t="s">
        <v>129</v>
      </c>
      <c r="AU191" s="228" t="s">
        <v>83</v>
      </c>
      <c r="AY191" s="14" t="s">
        <v>127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81</v>
      </c>
      <c r="BK191" s="229">
        <f>ROUND(I191*H191,2)</f>
        <v>0</v>
      </c>
      <c r="BL191" s="14" t="s">
        <v>198</v>
      </c>
      <c r="BM191" s="228" t="s">
        <v>327</v>
      </c>
    </row>
    <row r="192" spans="1:65" s="2" customFormat="1" ht="24.15" customHeight="1">
      <c r="A192" s="35"/>
      <c r="B192" s="36"/>
      <c r="C192" s="216" t="s">
        <v>328</v>
      </c>
      <c r="D192" s="216" t="s">
        <v>129</v>
      </c>
      <c r="E192" s="217" t="s">
        <v>329</v>
      </c>
      <c r="F192" s="218" t="s">
        <v>330</v>
      </c>
      <c r="G192" s="219" t="s">
        <v>167</v>
      </c>
      <c r="H192" s="220">
        <v>54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38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198</v>
      </c>
      <c r="AT192" s="228" t="s">
        <v>129</v>
      </c>
      <c r="AU192" s="228" t="s">
        <v>83</v>
      </c>
      <c r="AY192" s="14" t="s">
        <v>127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81</v>
      </c>
      <c r="BK192" s="229">
        <f>ROUND(I192*H192,2)</f>
        <v>0</v>
      </c>
      <c r="BL192" s="14" t="s">
        <v>198</v>
      </c>
      <c r="BM192" s="228" t="s">
        <v>331</v>
      </c>
    </row>
    <row r="193" spans="1:65" s="2" customFormat="1" ht="24.15" customHeight="1">
      <c r="A193" s="35"/>
      <c r="B193" s="36"/>
      <c r="C193" s="216" t="s">
        <v>332</v>
      </c>
      <c r="D193" s="216" t="s">
        <v>129</v>
      </c>
      <c r="E193" s="217" t="s">
        <v>333</v>
      </c>
      <c r="F193" s="218" t="s">
        <v>334</v>
      </c>
      <c r="G193" s="219" t="s">
        <v>167</v>
      </c>
      <c r="H193" s="220">
        <v>2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38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198</v>
      </c>
      <c r="AT193" s="228" t="s">
        <v>129</v>
      </c>
      <c r="AU193" s="228" t="s">
        <v>83</v>
      </c>
      <c r="AY193" s="14" t="s">
        <v>127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81</v>
      </c>
      <c r="BK193" s="229">
        <f>ROUND(I193*H193,2)</f>
        <v>0</v>
      </c>
      <c r="BL193" s="14" t="s">
        <v>198</v>
      </c>
      <c r="BM193" s="228" t="s">
        <v>335</v>
      </c>
    </row>
    <row r="194" spans="1:65" s="2" customFormat="1" ht="24.15" customHeight="1">
      <c r="A194" s="35"/>
      <c r="B194" s="36"/>
      <c r="C194" s="216" t="s">
        <v>336</v>
      </c>
      <c r="D194" s="216" t="s">
        <v>129</v>
      </c>
      <c r="E194" s="217" t="s">
        <v>337</v>
      </c>
      <c r="F194" s="218" t="s">
        <v>338</v>
      </c>
      <c r="G194" s="219" t="s">
        <v>167</v>
      </c>
      <c r="H194" s="220">
        <v>10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38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198</v>
      </c>
      <c r="AT194" s="228" t="s">
        <v>129</v>
      </c>
      <c r="AU194" s="228" t="s">
        <v>83</v>
      </c>
      <c r="AY194" s="14" t="s">
        <v>127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81</v>
      </c>
      <c r="BK194" s="229">
        <f>ROUND(I194*H194,2)</f>
        <v>0</v>
      </c>
      <c r="BL194" s="14" t="s">
        <v>198</v>
      </c>
      <c r="BM194" s="228" t="s">
        <v>339</v>
      </c>
    </row>
    <row r="195" spans="1:65" s="2" customFormat="1" ht="24.15" customHeight="1">
      <c r="A195" s="35"/>
      <c r="B195" s="36"/>
      <c r="C195" s="216" t="s">
        <v>340</v>
      </c>
      <c r="D195" s="216" t="s">
        <v>129</v>
      </c>
      <c r="E195" s="217" t="s">
        <v>341</v>
      </c>
      <c r="F195" s="218" t="s">
        <v>342</v>
      </c>
      <c r="G195" s="219" t="s">
        <v>167</v>
      </c>
      <c r="H195" s="220">
        <v>6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38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198</v>
      </c>
      <c r="AT195" s="228" t="s">
        <v>129</v>
      </c>
      <c r="AU195" s="228" t="s">
        <v>83</v>
      </c>
      <c r="AY195" s="14" t="s">
        <v>127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81</v>
      </c>
      <c r="BK195" s="229">
        <f>ROUND(I195*H195,2)</f>
        <v>0</v>
      </c>
      <c r="BL195" s="14" t="s">
        <v>198</v>
      </c>
      <c r="BM195" s="228" t="s">
        <v>343</v>
      </c>
    </row>
    <row r="196" spans="1:65" s="2" customFormat="1" ht="21.75" customHeight="1">
      <c r="A196" s="35"/>
      <c r="B196" s="36"/>
      <c r="C196" s="216" t="s">
        <v>344</v>
      </c>
      <c r="D196" s="216" t="s">
        <v>129</v>
      </c>
      <c r="E196" s="217" t="s">
        <v>345</v>
      </c>
      <c r="F196" s="218" t="s">
        <v>346</v>
      </c>
      <c r="G196" s="219" t="s">
        <v>152</v>
      </c>
      <c r="H196" s="220">
        <v>44.722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38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198</v>
      </c>
      <c r="AT196" s="228" t="s">
        <v>129</v>
      </c>
      <c r="AU196" s="228" t="s">
        <v>83</v>
      </c>
      <c r="AY196" s="14" t="s">
        <v>127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81</v>
      </c>
      <c r="BK196" s="229">
        <f>ROUND(I196*H196,2)</f>
        <v>0</v>
      </c>
      <c r="BL196" s="14" t="s">
        <v>198</v>
      </c>
      <c r="BM196" s="228" t="s">
        <v>347</v>
      </c>
    </row>
    <row r="197" spans="1:65" s="2" customFormat="1" ht="24.15" customHeight="1">
      <c r="A197" s="35"/>
      <c r="B197" s="36"/>
      <c r="C197" s="216" t="s">
        <v>348</v>
      </c>
      <c r="D197" s="216" t="s">
        <v>129</v>
      </c>
      <c r="E197" s="217" t="s">
        <v>349</v>
      </c>
      <c r="F197" s="218" t="s">
        <v>350</v>
      </c>
      <c r="G197" s="219" t="s">
        <v>132</v>
      </c>
      <c r="H197" s="220">
        <v>33.7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38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198</v>
      </c>
      <c r="AT197" s="228" t="s">
        <v>129</v>
      </c>
      <c r="AU197" s="228" t="s">
        <v>83</v>
      </c>
      <c r="AY197" s="14" t="s">
        <v>127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81</v>
      </c>
      <c r="BK197" s="229">
        <f>ROUND(I197*H197,2)</f>
        <v>0</v>
      </c>
      <c r="BL197" s="14" t="s">
        <v>198</v>
      </c>
      <c r="BM197" s="228" t="s">
        <v>351</v>
      </c>
    </row>
    <row r="198" spans="1:65" s="2" customFormat="1" ht="24.15" customHeight="1">
      <c r="A198" s="35"/>
      <c r="B198" s="36"/>
      <c r="C198" s="216" t="s">
        <v>352</v>
      </c>
      <c r="D198" s="216" t="s">
        <v>129</v>
      </c>
      <c r="E198" s="217" t="s">
        <v>353</v>
      </c>
      <c r="F198" s="218" t="s">
        <v>354</v>
      </c>
      <c r="G198" s="219" t="s">
        <v>132</v>
      </c>
      <c r="H198" s="220">
        <v>6.5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38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198</v>
      </c>
      <c r="AT198" s="228" t="s">
        <v>129</v>
      </c>
      <c r="AU198" s="228" t="s">
        <v>83</v>
      </c>
      <c r="AY198" s="14" t="s">
        <v>127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81</v>
      </c>
      <c r="BK198" s="229">
        <f>ROUND(I198*H198,2)</f>
        <v>0</v>
      </c>
      <c r="BL198" s="14" t="s">
        <v>198</v>
      </c>
      <c r="BM198" s="228" t="s">
        <v>355</v>
      </c>
    </row>
    <row r="199" spans="1:65" s="2" customFormat="1" ht="24.15" customHeight="1">
      <c r="A199" s="35"/>
      <c r="B199" s="36"/>
      <c r="C199" s="216" t="s">
        <v>356</v>
      </c>
      <c r="D199" s="216" t="s">
        <v>129</v>
      </c>
      <c r="E199" s="217" t="s">
        <v>357</v>
      </c>
      <c r="F199" s="218" t="s">
        <v>358</v>
      </c>
      <c r="G199" s="219" t="s">
        <v>132</v>
      </c>
      <c r="H199" s="220">
        <v>10.8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38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198</v>
      </c>
      <c r="AT199" s="228" t="s">
        <v>129</v>
      </c>
      <c r="AU199" s="228" t="s">
        <v>83</v>
      </c>
      <c r="AY199" s="14" t="s">
        <v>127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81</v>
      </c>
      <c r="BK199" s="229">
        <f>ROUND(I199*H199,2)</f>
        <v>0</v>
      </c>
      <c r="BL199" s="14" t="s">
        <v>198</v>
      </c>
      <c r="BM199" s="228" t="s">
        <v>359</v>
      </c>
    </row>
    <row r="200" spans="1:65" s="2" customFormat="1" ht="37.8" customHeight="1">
      <c r="A200" s="35"/>
      <c r="B200" s="36"/>
      <c r="C200" s="216" t="s">
        <v>360</v>
      </c>
      <c r="D200" s="216" t="s">
        <v>129</v>
      </c>
      <c r="E200" s="217" t="s">
        <v>361</v>
      </c>
      <c r="F200" s="218" t="s">
        <v>362</v>
      </c>
      <c r="G200" s="219" t="s">
        <v>167</v>
      </c>
      <c r="H200" s="220">
        <v>6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38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198</v>
      </c>
      <c r="AT200" s="228" t="s">
        <v>129</v>
      </c>
      <c r="AU200" s="228" t="s">
        <v>83</v>
      </c>
      <c r="AY200" s="14" t="s">
        <v>127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81</v>
      </c>
      <c r="BK200" s="229">
        <f>ROUND(I200*H200,2)</f>
        <v>0</v>
      </c>
      <c r="BL200" s="14" t="s">
        <v>198</v>
      </c>
      <c r="BM200" s="228" t="s">
        <v>363</v>
      </c>
    </row>
    <row r="201" spans="1:65" s="2" customFormat="1" ht="33" customHeight="1">
      <c r="A201" s="35"/>
      <c r="B201" s="36"/>
      <c r="C201" s="216" t="s">
        <v>364</v>
      </c>
      <c r="D201" s="216" t="s">
        <v>129</v>
      </c>
      <c r="E201" s="217" t="s">
        <v>365</v>
      </c>
      <c r="F201" s="218" t="s">
        <v>366</v>
      </c>
      <c r="G201" s="219" t="s">
        <v>367</v>
      </c>
      <c r="H201" s="220">
        <v>1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38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198</v>
      </c>
      <c r="AT201" s="228" t="s">
        <v>129</v>
      </c>
      <c r="AU201" s="228" t="s">
        <v>83</v>
      </c>
      <c r="AY201" s="14" t="s">
        <v>127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81</v>
      </c>
      <c r="BK201" s="229">
        <f>ROUND(I201*H201,2)</f>
        <v>0</v>
      </c>
      <c r="BL201" s="14" t="s">
        <v>198</v>
      </c>
      <c r="BM201" s="228" t="s">
        <v>368</v>
      </c>
    </row>
    <row r="202" spans="1:65" s="2" customFormat="1" ht="24.15" customHeight="1">
      <c r="A202" s="35"/>
      <c r="B202" s="36"/>
      <c r="C202" s="216" t="s">
        <v>369</v>
      </c>
      <c r="D202" s="216" t="s">
        <v>129</v>
      </c>
      <c r="E202" s="217" t="s">
        <v>370</v>
      </c>
      <c r="F202" s="218" t="s">
        <v>371</v>
      </c>
      <c r="G202" s="219" t="s">
        <v>152</v>
      </c>
      <c r="H202" s="220">
        <v>265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38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0.007</v>
      </c>
      <c r="T202" s="227">
        <f>S202*H202</f>
        <v>1.855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198</v>
      </c>
      <c r="AT202" s="228" t="s">
        <v>129</v>
      </c>
      <c r="AU202" s="228" t="s">
        <v>83</v>
      </c>
      <c r="AY202" s="14" t="s">
        <v>127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81</v>
      </c>
      <c r="BK202" s="229">
        <f>ROUND(I202*H202,2)</f>
        <v>0</v>
      </c>
      <c r="BL202" s="14" t="s">
        <v>198</v>
      </c>
      <c r="BM202" s="228" t="s">
        <v>372</v>
      </c>
    </row>
    <row r="203" spans="1:65" s="2" customFormat="1" ht="24.15" customHeight="1">
      <c r="A203" s="35"/>
      <c r="B203" s="36"/>
      <c r="C203" s="216" t="s">
        <v>373</v>
      </c>
      <c r="D203" s="216" t="s">
        <v>129</v>
      </c>
      <c r="E203" s="217" t="s">
        <v>374</v>
      </c>
      <c r="F203" s="218" t="s">
        <v>375</v>
      </c>
      <c r="G203" s="219" t="s">
        <v>152</v>
      </c>
      <c r="H203" s="220">
        <v>265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38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198</v>
      </c>
      <c r="AT203" s="228" t="s">
        <v>129</v>
      </c>
      <c r="AU203" s="228" t="s">
        <v>83</v>
      </c>
      <c r="AY203" s="14" t="s">
        <v>127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81</v>
      </c>
      <c r="BK203" s="229">
        <f>ROUND(I203*H203,2)</f>
        <v>0</v>
      </c>
      <c r="BL203" s="14" t="s">
        <v>198</v>
      </c>
      <c r="BM203" s="228" t="s">
        <v>376</v>
      </c>
    </row>
    <row r="204" spans="1:65" s="2" customFormat="1" ht="16.5" customHeight="1">
      <c r="A204" s="35"/>
      <c r="B204" s="36"/>
      <c r="C204" s="230" t="s">
        <v>377</v>
      </c>
      <c r="D204" s="230" t="s">
        <v>170</v>
      </c>
      <c r="E204" s="231" t="s">
        <v>378</v>
      </c>
      <c r="F204" s="232" t="s">
        <v>379</v>
      </c>
      <c r="G204" s="233" t="s">
        <v>137</v>
      </c>
      <c r="H204" s="234">
        <v>4.664</v>
      </c>
      <c r="I204" s="235"/>
      <c r="J204" s="236">
        <f>ROUND(I204*H204,2)</f>
        <v>0</v>
      </c>
      <c r="K204" s="237"/>
      <c r="L204" s="238"/>
      <c r="M204" s="239" t="s">
        <v>1</v>
      </c>
      <c r="N204" s="240" t="s">
        <v>38</v>
      </c>
      <c r="O204" s="88"/>
      <c r="P204" s="226">
        <f>O204*H204</f>
        <v>0</v>
      </c>
      <c r="Q204" s="226">
        <v>0.55</v>
      </c>
      <c r="R204" s="226">
        <f>Q204*H204</f>
        <v>2.5652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272</v>
      </c>
      <c r="AT204" s="228" t="s">
        <v>170</v>
      </c>
      <c r="AU204" s="228" t="s">
        <v>83</v>
      </c>
      <c r="AY204" s="14" t="s">
        <v>127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81</v>
      </c>
      <c r="BK204" s="229">
        <f>ROUND(I204*H204,2)</f>
        <v>0</v>
      </c>
      <c r="BL204" s="14" t="s">
        <v>198</v>
      </c>
      <c r="BM204" s="228" t="s">
        <v>380</v>
      </c>
    </row>
    <row r="205" spans="1:65" s="2" customFormat="1" ht="24.15" customHeight="1">
      <c r="A205" s="35"/>
      <c r="B205" s="36"/>
      <c r="C205" s="216" t="s">
        <v>381</v>
      </c>
      <c r="D205" s="216" t="s">
        <v>129</v>
      </c>
      <c r="E205" s="217" t="s">
        <v>382</v>
      </c>
      <c r="F205" s="218" t="s">
        <v>383</v>
      </c>
      <c r="G205" s="219" t="s">
        <v>137</v>
      </c>
      <c r="H205" s="220">
        <v>4.24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38</v>
      </c>
      <c r="O205" s="88"/>
      <c r="P205" s="226">
        <f>O205*H205</f>
        <v>0</v>
      </c>
      <c r="Q205" s="226">
        <v>0.023367805</v>
      </c>
      <c r="R205" s="226">
        <f>Q205*H205</f>
        <v>0.0990794932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198</v>
      </c>
      <c r="AT205" s="228" t="s">
        <v>129</v>
      </c>
      <c r="AU205" s="228" t="s">
        <v>83</v>
      </c>
      <c r="AY205" s="14" t="s">
        <v>127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81</v>
      </c>
      <c r="BK205" s="229">
        <f>ROUND(I205*H205,2)</f>
        <v>0</v>
      </c>
      <c r="BL205" s="14" t="s">
        <v>198</v>
      </c>
      <c r="BM205" s="228" t="s">
        <v>384</v>
      </c>
    </row>
    <row r="206" spans="1:65" s="2" customFormat="1" ht="24.15" customHeight="1">
      <c r="A206" s="35"/>
      <c r="B206" s="36"/>
      <c r="C206" s="216" t="s">
        <v>385</v>
      </c>
      <c r="D206" s="216" t="s">
        <v>129</v>
      </c>
      <c r="E206" s="217" t="s">
        <v>386</v>
      </c>
      <c r="F206" s="218" t="s">
        <v>387</v>
      </c>
      <c r="G206" s="219" t="s">
        <v>242</v>
      </c>
      <c r="H206" s="220">
        <v>7.703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38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198</v>
      </c>
      <c r="AT206" s="228" t="s">
        <v>129</v>
      </c>
      <c r="AU206" s="228" t="s">
        <v>83</v>
      </c>
      <c r="AY206" s="14" t="s">
        <v>127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81</v>
      </c>
      <c r="BK206" s="229">
        <f>ROUND(I206*H206,2)</f>
        <v>0</v>
      </c>
      <c r="BL206" s="14" t="s">
        <v>198</v>
      </c>
      <c r="BM206" s="228" t="s">
        <v>388</v>
      </c>
    </row>
    <row r="207" spans="1:65" s="2" customFormat="1" ht="24.15" customHeight="1">
      <c r="A207" s="35"/>
      <c r="B207" s="36"/>
      <c r="C207" s="216" t="s">
        <v>389</v>
      </c>
      <c r="D207" s="216" t="s">
        <v>129</v>
      </c>
      <c r="E207" s="217" t="s">
        <v>390</v>
      </c>
      <c r="F207" s="218" t="s">
        <v>391</v>
      </c>
      <c r="G207" s="219" t="s">
        <v>242</v>
      </c>
      <c r="H207" s="220">
        <v>7.703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38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198</v>
      </c>
      <c r="AT207" s="228" t="s">
        <v>129</v>
      </c>
      <c r="AU207" s="228" t="s">
        <v>83</v>
      </c>
      <c r="AY207" s="14" t="s">
        <v>127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81</v>
      </c>
      <c r="BK207" s="229">
        <f>ROUND(I207*H207,2)</f>
        <v>0</v>
      </c>
      <c r="BL207" s="14" t="s">
        <v>198</v>
      </c>
      <c r="BM207" s="228" t="s">
        <v>392</v>
      </c>
    </row>
    <row r="208" spans="1:63" s="12" customFormat="1" ht="22.8" customHeight="1">
      <c r="A208" s="12"/>
      <c r="B208" s="200"/>
      <c r="C208" s="201"/>
      <c r="D208" s="202" t="s">
        <v>72</v>
      </c>
      <c r="E208" s="214" t="s">
        <v>393</v>
      </c>
      <c r="F208" s="214" t="s">
        <v>394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SUM(P209:P234)</f>
        <v>0</v>
      </c>
      <c r="Q208" s="208"/>
      <c r="R208" s="209">
        <f>SUM(R209:R234)</f>
        <v>0.1691738</v>
      </c>
      <c r="S208" s="208"/>
      <c r="T208" s="210">
        <f>SUM(T209:T234)</f>
        <v>0.28231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83</v>
      </c>
      <c r="AT208" s="212" t="s">
        <v>72</v>
      </c>
      <c r="AU208" s="212" t="s">
        <v>81</v>
      </c>
      <c r="AY208" s="211" t="s">
        <v>127</v>
      </c>
      <c r="BK208" s="213">
        <f>SUM(BK209:BK234)</f>
        <v>0</v>
      </c>
    </row>
    <row r="209" spans="1:65" s="2" customFormat="1" ht="16.5" customHeight="1">
      <c r="A209" s="35"/>
      <c r="B209" s="36"/>
      <c r="C209" s="216" t="s">
        <v>395</v>
      </c>
      <c r="D209" s="216" t="s">
        <v>129</v>
      </c>
      <c r="E209" s="217" t="s">
        <v>396</v>
      </c>
      <c r="F209" s="218" t="s">
        <v>397</v>
      </c>
      <c r="G209" s="219" t="s">
        <v>132</v>
      </c>
      <c r="H209" s="220">
        <v>45.95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38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198</v>
      </c>
      <c r="AT209" s="228" t="s">
        <v>129</v>
      </c>
      <c r="AU209" s="228" t="s">
        <v>83</v>
      </c>
      <c r="AY209" s="14" t="s">
        <v>127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81</v>
      </c>
      <c r="BK209" s="229">
        <f>ROUND(I209*H209,2)</f>
        <v>0</v>
      </c>
      <c r="BL209" s="14" t="s">
        <v>198</v>
      </c>
      <c r="BM209" s="228" t="s">
        <v>398</v>
      </c>
    </row>
    <row r="210" spans="1:65" s="2" customFormat="1" ht="16.5" customHeight="1">
      <c r="A210" s="35"/>
      <c r="B210" s="36"/>
      <c r="C210" s="216" t="s">
        <v>157</v>
      </c>
      <c r="D210" s="216" t="s">
        <v>129</v>
      </c>
      <c r="E210" s="217" t="s">
        <v>399</v>
      </c>
      <c r="F210" s="218" t="s">
        <v>400</v>
      </c>
      <c r="G210" s="219" t="s">
        <v>132</v>
      </c>
      <c r="H210" s="220">
        <v>15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38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198</v>
      </c>
      <c r="AT210" s="228" t="s">
        <v>129</v>
      </c>
      <c r="AU210" s="228" t="s">
        <v>83</v>
      </c>
      <c r="AY210" s="14" t="s">
        <v>127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81</v>
      </c>
      <c r="BK210" s="229">
        <f>ROUND(I210*H210,2)</f>
        <v>0</v>
      </c>
      <c r="BL210" s="14" t="s">
        <v>198</v>
      </c>
      <c r="BM210" s="228" t="s">
        <v>401</v>
      </c>
    </row>
    <row r="211" spans="1:65" s="2" customFormat="1" ht="16.5" customHeight="1">
      <c r="A211" s="35"/>
      <c r="B211" s="36"/>
      <c r="C211" s="216" t="s">
        <v>402</v>
      </c>
      <c r="D211" s="216" t="s">
        <v>129</v>
      </c>
      <c r="E211" s="217" t="s">
        <v>403</v>
      </c>
      <c r="F211" s="218" t="s">
        <v>404</v>
      </c>
      <c r="G211" s="219" t="s">
        <v>405</v>
      </c>
      <c r="H211" s="220">
        <v>1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38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198</v>
      </c>
      <c r="AT211" s="228" t="s">
        <v>129</v>
      </c>
      <c r="AU211" s="228" t="s">
        <v>83</v>
      </c>
      <c r="AY211" s="14" t="s">
        <v>127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81</v>
      </c>
      <c r="BK211" s="229">
        <f>ROUND(I211*H211,2)</f>
        <v>0</v>
      </c>
      <c r="BL211" s="14" t="s">
        <v>198</v>
      </c>
      <c r="BM211" s="228" t="s">
        <v>406</v>
      </c>
    </row>
    <row r="212" spans="1:65" s="2" customFormat="1" ht="16.5" customHeight="1">
      <c r="A212" s="35"/>
      <c r="B212" s="36"/>
      <c r="C212" s="216" t="s">
        <v>407</v>
      </c>
      <c r="D212" s="216" t="s">
        <v>129</v>
      </c>
      <c r="E212" s="217" t="s">
        <v>408</v>
      </c>
      <c r="F212" s="218" t="s">
        <v>409</v>
      </c>
      <c r="G212" s="219" t="s">
        <v>132</v>
      </c>
      <c r="H212" s="220">
        <v>19.95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38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0.0026</v>
      </c>
      <c r="T212" s="227">
        <f>S212*H212</f>
        <v>0.05186999999999999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198</v>
      </c>
      <c r="AT212" s="228" t="s">
        <v>129</v>
      </c>
      <c r="AU212" s="228" t="s">
        <v>83</v>
      </c>
      <c r="AY212" s="14" t="s">
        <v>127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81</v>
      </c>
      <c r="BK212" s="229">
        <f>ROUND(I212*H212,2)</f>
        <v>0</v>
      </c>
      <c r="BL212" s="14" t="s">
        <v>198</v>
      </c>
      <c r="BM212" s="228" t="s">
        <v>410</v>
      </c>
    </row>
    <row r="213" spans="1:65" s="2" customFormat="1" ht="16.5" customHeight="1">
      <c r="A213" s="35"/>
      <c r="B213" s="36"/>
      <c r="C213" s="216" t="s">
        <v>411</v>
      </c>
      <c r="D213" s="216" t="s">
        <v>129</v>
      </c>
      <c r="E213" s="217" t="s">
        <v>412</v>
      </c>
      <c r="F213" s="218" t="s">
        <v>413</v>
      </c>
      <c r="G213" s="219" t="s">
        <v>167</v>
      </c>
      <c r="H213" s="220">
        <v>22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38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0.0094</v>
      </c>
      <c r="T213" s="227">
        <f>S213*H213</f>
        <v>0.2068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198</v>
      </c>
      <c r="AT213" s="228" t="s">
        <v>129</v>
      </c>
      <c r="AU213" s="228" t="s">
        <v>83</v>
      </c>
      <c r="AY213" s="14" t="s">
        <v>127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81</v>
      </c>
      <c r="BK213" s="229">
        <f>ROUND(I213*H213,2)</f>
        <v>0</v>
      </c>
      <c r="BL213" s="14" t="s">
        <v>198</v>
      </c>
      <c r="BM213" s="228" t="s">
        <v>414</v>
      </c>
    </row>
    <row r="214" spans="1:65" s="2" customFormat="1" ht="16.5" customHeight="1">
      <c r="A214" s="35"/>
      <c r="B214" s="36"/>
      <c r="C214" s="216" t="s">
        <v>415</v>
      </c>
      <c r="D214" s="216" t="s">
        <v>129</v>
      </c>
      <c r="E214" s="217" t="s">
        <v>416</v>
      </c>
      <c r="F214" s="218" t="s">
        <v>417</v>
      </c>
      <c r="G214" s="219" t="s">
        <v>132</v>
      </c>
      <c r="H214" s="220">
        <v>6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38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0.00394</v>
      </c>
      <c r="T214" s="227">
        <f>S214*H214</f>
        <v>0.02364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198</v>
      </c>
      <c r="AT214" s="228" t="s">
        <v>129</v>
      </c>
      <c r="AU214" s="228" t="s">
        <v>83</v>
      </c>
      <c r="AY214" s="14" t="s">
        <v>127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81</v>
      </c>
      <c r="BK214" s="229">
        <f>ROUND(I214*H214,2)</f>
        <v>0</v>
      </c>
      <c r="BL214" s="14" t="s">
        <v>198</v>
      </c>
      <c r="BM214" s="228" t="s">
        <v>418</v>
      </c>
    </row>
    <row r="215" spans="1:65" s="2" customFormat="1" ht="33" customHeight="1">
      <c r="A215" s="35"/>
      <c r="B215" s="36"/>
      <c r="C215" s="216" t="s">
        <v>419</v>
      </c>
      <c r="D215" s="216" t="s">
        <v>129</v>
      </c>
      <c r="E215" s="217" t="s">
        <v>420</v>
      </c>
      <c r="F215" s="218" t="s">
        <v>421</v>
      </c>
      <c r="G215" s="219" t="s">
        <v>132</v>
      </c>
      <c r="H215" s="220">
        <v>23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38</v>
      </c>
      <c r="O215" s="88"/>
      <c r="P215" s="226">
        <f>O215*H215</f>
        <v>0</v>
      </c>
      <c r="Q215" s="226">
        <v>0.00289</v>
      </c>
      <c r="R215" s="226">
        <f>Q215*H215</f>
        <v>0.06647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198</v>
      </c>
      <c r="AT215" s="228" t="s">
        <v>129</v>
      </c>
      <c r="AU215" s="228" t="s">
        <v>83</v>
      </c>
      <c r="AY215" s="14" t="s">
        <v>127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81</v>
      </c>
      <c r="BK215" s="229">
        <f>ROUND(I215*H215,2)</f>
        <v>0</v>
      </c>
      <c r="BL215" s="14" t="s">
        <v>198</v>
      </c>
      <c r="BM215" s="228" t="s">
        <v>422</v>
      </c>
    </row>
    <row r="216" spans="1:65" s="2" customFormat="1" ht="16.5" customHeight="1">
      <c r="A216" s="35"/>
      <c r="B216" s="36"/>
      <c r="C216" s="216" t="s">
        <v>423</v>
      </c>
      <c r="D216" s="216" t="s">
        <v>129</v>
      </c>
      <c r="E216" s="217" t="s">
        <v>424</v>
      </c>
      <c r="F216" s="218" t="s">
        <v>425</v>
      </c>
      <c r="G216" s="219" t="s">
        <v>132</v>
      </c>
      <c r="H216" s="220">
        <v>19.95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38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198</v>
      </c>
      <c r="AT216" s="228" t="s">
        <v>129</v>
      </c>
      <c r="AU216" s="228" t="s">
        <v>83</v>
      </c>
      <c r="AY216" s="14" t="s">
        <v>127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81</v>
      </c>
      <c r="BK216" s="229">
        <f>ROUND(I216*H216,2)</f>
        <v>0</v>
      </c>
      <c r="BL216" s="14" t="s">
        <v>198</v>
      </c>
      <c r="BM216" s="228" t="s">
        <v>426</v>
      </c>
    </row>
    <row r="217" spans="1:65" s="2" customFormat="1" ht="16.5" customHeight="1">
      <c r="A217" s="35"/>
      <c r="B217" s="36"/>
      <c r="C217" s="230" t="s">
        <v>427</v>
      </c>
      <c r="D217" s="230" t="s">
        <v>170</v>
      </c>
      <c r="E217" s="231" t="s">
        <v>428</v>
      </c>
      <c r="F217" s="232" t="s">
        <v>429</v>
      </c>
      <c r="G217" s="233" t="s">
        <v>132</v>
      </c>
      <c r="H217" s="234">
        <v>23.94</v>
      </c>
      <c r="I217" s="235"/>
      <c r="J217" s="236">
        <f>ROUND(I217*H217,2)</f>
        <v>0</v>
      </c>
      <c r="K217" s="237"/>
      <c r="L217" s="238"/>
      <c r="M217" s="239" t="s">
        <v>1</v>
      </c>
      <c r="N217" s="240" t="s">
        <v>38</v>
      </c>
      <c r="O217" s="88"/>
      <c r="P217" s="226">
        <f>O217*H217</f>
        <v>0</v>
      </c>
      <c r="Q217" s="226">
        <v>0.00177</v>
      </c>
      <c r="R217" s="226">
        <f>Q217*H217</f>
        <v>0.0423738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272</v>
      </c>
      <c r="AT217" s="228" t="s">
        <v>170</v>
      </c>
      <c r="AU217" s="228" t="s">
        <v>83</v>
      </c>
      <c r="AY217" s="14" t="s">
        <v>127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81</v>
      </c>
      <c r="BK217" s="229">
        <f>ROUND(I217*H217,2)</f>
        <v>0</v>
      </c>
      <c r="BL217" s="14" t="s">
        <v>198</v>
      </c>
      <c r="BM217" s="228" t="s">
        <v>430</v>
      </c>
    </row>
    <row r="218" spans="1:65" s="2" customFormat="1" ht="16.5" customHeight="1">
      <c r="A218" s="35"/>
      <c r="B218" s="36"/>
      <c r="C218" s="216" t="s">
        <v>431</v>
      </c>
      <c r="D218" s="216" t="s">
        <v>129</v>
      </c>
      <c r="E218" s="217" t="s">
        <v>432</v>
      </c>
      <c r="F218" s="218" t="s">
        <v>433</v>
      </c>
      <c r="G218" s="219" t="s">
        <v>167</v>
      </c>
      <c r="H218" s="220">
        <v>2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38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198</v>
      </c>
      <c r="AT218" s="228" t="s">
        <v>129</v>
      </c>
      <c r="AU218" s="228" t="s">
        <v>83</v>
      </c>
      <c r="AY218" s="14" t="s">
        <v>127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81</v>
      </c>
      <c r="BK218" s="229">
        <f>ROUND(I218*H218,2)</f>
        <v>0</v>
      </c>
      <c r="BL218" s="14" t="s">
        <v>198</v>
      </c>
      <c r="BM218" s="228" t="s">
        <v>434</v>
      </c>
    </row>
    <row r="219" spans="1:65" s="2" customFormat="1" ht="16.5" customHeight="1">
      <c r="A219" s="35"/>
      <c r="B219" s="36"/>
      <c r="C219" s="230" t="s">
        <v>435</v>
      </c>
      <c r="D219" s="230" t="s">
        <v>170</v>
      </c>
      <c r="E219" s="231" t="s">
        <v>436</v>
      </c>
      <c r="F219" s="232" t="s">
        <v>437</v>
      </c>
      <c r="G219" s="233" t="s">
        <v>167</v>
      </c>
      <c r="H219" s="234">
        <v>2</v>
      </c>
      <c r="I219" s="235"/>
      <c r="J219" s="236">
        <f>ROUND(I219*H219,2)</f>
        <v>0</v>
      </c>
      <c r="K219" s="237"/>
      <c r="L219" s="238"/>
      <c r="M219" s="239" t="s">
        <v>1</v>
      </c>
      <c r="N219" s="240" t="s">
        <v>38</v>
      </c>
      <c r="O219" s="88"/>
      <c r="P219" s="226">
        <f>O219*H219</f>
        <v>0</v>
      </c>
      <c r="Q219" s="226">
        <v>0.00017</v>
      </c>
      <c r="R219" s="226">
        <f>Q219*H219</f>
        <v>0.00034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272</v>
      </c>
      <c r="AT219" s="228" t="s">
        <v>170</v>
      </c>
      <c r="AU219" s="228" t="s">
        <v>83</v>
      </c>
      <c r="AY219" s="14" t="s">
        <v>127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81</v>
      </c>
      <c r="BK219" s="229">
        <f>ROUND(I219*H219,2)</f>
        <v>0</v>
      </c>
      <c r="BL219" s="14" t="s">
        <v>198</v>
      </c>
      <c r="BM219" s="228" t="s">
        <v>438</v>
      </c>
    </row>
    <row r="220" spans="1:65" s="2" customFormat="1" ht="16.5" customHeight="1">
      <c r="A220" s="35"/>
      <c r="B220" s="36"/>
      <c r="C220" s="216" t="s">
        <v>439</v>
      </c>
      <c r="D220" s="216" t="s">
        <v>129</v>
      </c>
      <c r="E220" s="217" t="s">
        <v>440</v>
      </c>
      <c r="F220" s="218" t="s">
        <v>441</v>
      </c>
      <c r="G220" s="219" t="s">
        <v>167</v>
      </c>
      <c r="H220" s="220">
        <v>22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38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198</v>
      </c>
      <c r="AT220" s="228" t="s">
        <v>129</v>
      </c>
      <c r="AU220" s="228" t="s">
        <v>83</v>
      </c>
      <c r="AY220" s="14" t="s">
        <v>127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81</v>
      </c>
      <c r="BK220" s="229">
        <f>ROUND(I220*H220,2)</f>
        <v>0</v>
      </c>
      <c r="BL220" s="14" t="s">
        <v>198</v>
      </c>
      <c r="BM220" s="228" t="s">
        <v>442</v>
      </c>
    </row>
    <row r="221" spans="1:65" s="2" customFormat="1" ht="16.5" customHeight="1">
      <c r="A221" s="35"/>
      <c r="B221" s="36"/>
      <c r="C221" s="230" t="s">
        <v>443</v>
      </c>
      <c r="D221" s="230" t="s">
        <v>170</v>
      </c>
      <c r="E221" s="231" t="s">
        <v>444</v>
      </c>
      <c r="F221" s="232" t="s">
        <v>445</v>
      </c>
      <c r="G221" s="233" t="s">
        <v>167</v>
      </c>
      <c r="H221" s="234">
        <v>22</v>
      </c>
      <c r="I221" s="235"/>
      <c r="J221" s="236">
        <f>ROUND(I221*H221,2)</f>
        <v>0</v>
      </c>
      <c r="K221" s="237"/>
      <c r="L221" s="238"/>
      <c r="M221" s="239" t="s">
        <v>1</v>
      </c>
      <c r="N221" s="240" t="s">
        <v>38</v>
      </c>
      <c r="O221" s="88"/>
      <c r="P221" s="226">
        <f>O221*H221</f>
        <v>0</v>
      </c>
      <c r="Q221" s="226">
        <v>0.00094</v>
      </c>
      <c r="R221" s="226">
        <f>Q221*H221</f>
        <v>0.02068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272</v>
      </c>
      <c r="AT221" s="228" t="s">
        <v>170</v>
      </c>
      <c r="AU221" s="228" t="s">
        <v>83</v>
      </c>
      <c r="AY221" s="14" t="s">
        <v>127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81</v>
      </c>
      <c r="BK221" s="229">
        <f>ROUND(I221*H221,2)</f>
        <v>0</v>
      </c>
      <c r="BL221" s="14" t="s">
        <v>198</v>
      </c>
      <c r="BM221" s="228" t="s">
        <v>446</v>
      </c>
    </row>
    <row r="222" spans="1:65" s="2" customFormat="1" ht="16.5" customHeight="1">
      <c r="A222" s="35"/>
      <c r="B222" s="36"/>
      <c r="C222" s="216" t="s">
        <v>447</v>
      </c>
      <c r="D222" s="216" t="s">
        <v>129</v>
      </c>
      <c r="E222" s="217" t="s">
        <v>448</v>
      </c>
      <c r="F222" s="218" t="s">
        <v>449</v>
      </c>
      <c r="G222" s="219" t="s">
        <v>167</v>
      </c>
      <c r="H222" s="220">
        <v>3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38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198</v>
      </c>
      <c r="AT222" s="228" t="s">
        <v>129</v>
      </c>
      <c r="AU222" s="228" t="s">
        <v>83</v>
      </c>
      <c r="AY222" s="14" t="s">
        <v>127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81</v>
      </c>
      <c r="BK222" s="229">
        <f>ROUND(I222*H222,2)</f>
        <v>0</v>
      </c>
      <c r="BL222" s="14" t="s">
        <v>198</v>
      </c>
      <c r="BM222" s="228" t="s">
        <v>450</v>
      </c>
    </row>
    <row r="223" spans="1:65" s="2" customFormat="1" ht="21.75" customHeight="1">
      <c r="A223" s="35"/>
      <c r="B223" s="36"/>
      <c r="C223" s="216" t="s">
        <v>451</v>
      </c>
      <c r="D223" s="216" t="s">
        <v>129</v>
      </c>
      <c r="E223" s="217" t="s">
        <v>452</v>
      </c>
      <c r="F223" s="218" t="s">
        <v>453</v>
      </c>
      <c r="G223" s="219" t="s">
        <v>167</v>
      </c>
      <c r="H223" s="220">
        <v>4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38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198</v>
      </c>
      <c r="AT223" s="228" t="s">
        <v>129</v>
      </c>
      <c r="AU223" s="228" t="s">
        <v>83</v>
      </c>
      <c r="AY223" s="14" t="s">
        <v>127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81</v>
      </c>
      <c r="BK223" s="229">
        <f>ROUND(I223*H223,2)</f>
        <v>0</v>
      </c>
      <c r="BL223" s="14" t="s">
        <v>198</v>
      </c>
      <c r="BM223" s="228" t="s">
        <v>454</v>
      </c>
    </row>
    <row r="224" spans="1:65" s="2" customFormat="1" ht="16.5" customHeight="1">
      <c r="A224" s="35"/>
      <c r="B224" s="36"/>
      <c r="C224" s="230" t="s">
        <v>455</v>
      </c>
      <c r="D224" s="230" t="s">
        <v>170</v>
      </c>
      <c r="E224" s="231" t="s">
        <v>456</v>
      </c>
      <c r="F224" s="232" t="s">
        <v>457</v>
      </c>
      <c r="G224" s="233" t="s">
        <v>167</v>
      </c>
      <c r="H224" s="234">
        <v>2</v>
      </c>
      <c r="I224" s="235"/>
      <c r="J224" s="236">
        <f>ROUND(I224*H224,2)</f>
        <v>0</v>
      </c>
      <c r="K224" s="237"/>
      <c r="L224" s="238"/>
      <c r="M224" s="239" t="s">
        <v>1</v>
      </c>
      <c r="N224" s="240" t="s">
        <v>38</v>
      </c>
      <c r="O224" s="88"/>
      <c r="P224" s="226">
        <f>O224*H224</f>
        <v>0</v>
      </c>
      <c r="Q224" s="226">
        <v>0.0018</v>
      </c>
      <c r="R224" s="226">
        <f>Q224*H224</f>
        <v>0.0036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272</v>
      </c>
      <c r="AT224" s="228" t="s">
        <v>170</v>
      </c>
      <c r="AU224" s="228" t="s">
        <v>83</v>
      </c>
      <c r="AY224" s="14" t="s">
        <v>127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81</v>
      </c>
      <c r="BK224" s="229">
        <f>ROUND(I224*H224,2)</f>
        <v>0</v>
      </c>
      <c r="BL224" s="14" t="s">
        <v>198</v>
      </c>
      <c r="BM224" s="228" t="s">
        <v>458</v>
      </c>
    </row>
    <row r="225" spans="1:65" s="2" customFormat="1" ht="16.5" customHeight="1">
      <c r="A225" s="35"/>
      <c r="B225" s="36"/>
      <c r="C225" s="230" t="s">
        <v>459</v>
      </c>
      <c r="D225" s="230" t="s">
        <v>170</v>
      </c>
      <c r="E225" s="231" t="s">
        <v>460</v>
      </c>
      <c r="F225" s="232" t="s">
        <v>461</v>
      </c>
      <c r="G225" s="233" t="s">
        <v>167</v>
      </c>
      <c r="H225" s="234">
        <v>2</v>
      </c>
      <c r="I225" s="235"/>
      <c r="J225" s="236">
        <f>ROUND(I225*H225,2)</f>
        <v>0</v>
      </c>
      <c r="K225" s="237"/>
      <c r="L225" s="238"/>
      <c r="M225" s="239" t="s">
        <v>1</v>
      </c>
      <c r="N225" s="240" t="s">
        <v>38</v>
      </c>
      <c r="O225" s="88"/>
      <c r="P225" s="226">
        <f>O225*H225</f>
        <v>0</v>
      </c>
      <c r="Q225" s="226">
        <v>0.0018</v>
      </c>
      <c r="R225" s="226">
        <f>Q225*H225</f>
        <v>0.0036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272</v>
      </c>
      <c r="AT225" s="228" t="s">
        <v>170</v>
      </c>
      <c r="AU225" s="228" t="s">
        <v>83</v>
      </c>
      <c r="AY225" s="14" t="s">
        <v>127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81</v>
      </c>
      <c r="BK225" s="229">
        <f>ROUND(I225*H225,2)</f>
        <v>0</v>
      </c>
      <c r="BL225" s="14" t="s">
        <v>198</v>
      </c>
      <c r="BM225" s="228" t="s">
        <v>462</v>
      </c>
    </row>
    <row r="226" spans="1:65" s="2" customFormat="1" ht="24.15" customHeight="1">
      <c r="A226" s="35"/>
      <c r="B226" s="36"/>
      <c r="C226" s="216" t="s">
        <v>463</v>
      </c>
      <c r="D226" s="216" t="s">
        <v>129</v>
      </c>
      <c r="E226" s="217" t="s">
        <v>464</v>
      </c>
      <c r="F226" s="218" t="s">
        <v>465</v>
      </c>
      <c r="G226" s="219" t="s">
        <v>167</v>
      </c>
      <c r="H226" s="220">
        <v>3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38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198</v>
      </c>
      <c r="AT226" s="228" t="s">
        <v>129</v>
      </c>
      <c r="AU226" s="228" t="s">
        <v>83</v>
      </c>
      <c r="AY226" s="14" t="s">
        <v>127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81</v>
      </c>
      <c r="BK226" s="229">
        <f>ROUND(I226*H226,2)</f>
        <v>0</v>
      </c>
      <c r="BL226" s="14" t="s">
        <v>198</v>
      </c>
      <c r="BM226" s="228" t="s">
        <v>466</v>
      </c>
    </row>
    <row r="227" spans="1:65" s="2" customFormat="1" ht="16.5" customHeight="1">
      <c r="A227" s="35"/>
      <c r="B227" s="36"/>
      <c r="C227" s="230" t="s">
        <v>467</v>
      </c>
      <c r="D227" s="230" t="s">
        <v>170</v>
      </c>
      <c r="E227" s="231" t="s">
        <v>468</v>
      </c>
      <c r="F227" s="232" t="s">
        <v>469</v>
      </c>
      <c r="G227" s="233" t="s">
        <v>167</v>
      </c>
      <c r="H227" s="234">
        <v>3</v>
      </c>
      <c r="I227" s="235"/>
      <c r="J227" s="236">
        <f>ROUND(I227*H227,2)</f>
        <v>0</v>
      </c>
      <c r="K227" s="237"/>
      <c r="L227" s="238"/>
      <c r="M227" s="239" t="s">
        <v>1</v>
      </c>
      <c r="N227" s="240" t="s">
        <v>38</v>
      </c>
      <c r="O227" s="88"/>
      <c r="P227" s="226">
        <f>O227*H227</f>
        <v>0</v>
      </c>
      <c r="Q227" s="226">
        <v>0.00311</v>
      </c>
      <c r="R227" s="226">
        <f>Q227*H227</f>
        <v>0.00933</v>
      </c>
      <c r="S227" s="226">
        <v>0</v>
      </c>
      <c r="T227" s="22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272</v>
      </c>
      <c r="AT227" s="228" t="s">
        <v>170</v>
      </c>
      <c r="AU227" s="228" t="s">
        <v>83</v>
      </c>
      <c r="AY227" s="14" t="s">
        <v>127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81</v>
      </c>
      <c r="BK227" s="229">
        <f>ROUND(I227*H227,2)</f>
        <v>0</v>
      </c>
      <c r="BL227" s="14" t="s">
        <v>198</v>
      </c>
      <c r="BM227" s="228" t="s">
        <v>470</v>
      </c>
    </row>
    <row r="228" spans="1:65" s="2" customFormat="1" ht="16.5" customHeight="1">
      <c r="A228" s="35"/>
      <c r="B228" s="36"/>
      <c r="C228" s="216" t="s">
        <v>471</v>
      </c>
      <c r="D228" s="216" t="s">
        <v>129</v>
      </c>
      <c r="E228" s="217" t="s">
        <v>472</v>
      </c>
      <c r="F228" s="218" t="s">
        <v>473</v>
      </c>
      <c r="G228" s="219" t="s">
        <v>132</v>
      </c>
      <c r="H228" s="220">
        <v>11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38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198</v>
      </c>
      <c r="AT228" s="228" t="s">
        <v>129</v>
      </c>
      <c r="AU228" s="228" t="s">
        <v>83</v>
      </c>
      <c r="AY228" s="14" t="s">
        <v>127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81</v>
      </c>
      <c r="BK228" s="229">
        <f>ROUND(I228*H228,2)</f>
        <v>0</v>
      </c>
      <c r="BL228" s="14" t="s">
        <v>198</v>
      </c>
      <c r="BM228" s="228" t="s">
        <v>474</v>
      </c>
    </row>
    <row r="229" spans="1:65" s="2" customFormat="1" ht="16.5" customHeight="1">
      <c r="A229" s="35"/>
      <c r="B229" s="36"/>
      <c r="C229" s="230" t="s">
        <v>475</v>
      </c>
      <c r="D229" s="230" t="s">
        <v>170</v>
      </c>
      <c r="E229" s="231" t="s">
        <v>476</v>
      </c>
      <c r="F229" s="232" t="s">
        <v>477</v>
      </c>
      <c r="G229" s="233" t="s">
        <v>132</v>
      </c>
      <c r="H229" s="234">
        <v>11</v>
      </c>
      <c r="I229" s="235"/>
      <c r="J229" s="236">
        <f>ROUND(I229*H229,2)</f>
        <v>0</v>
      </c>
      <c r="K229" s="237"/>
      <c r="L229" s="238"/>
      <c r="M229" s="239" t="s">
        <v>1</v>
      </c>
      <c r="N229" s="240" t="s">
        <v>38</v>
      </c>
      <c r="O229" s="88"/>
      <c r="P229" s="226">
        <f>O229*H229</f>
        <v>0</v>
      </c>
      <c r="Q229" s="226">
        <v>0.00164</v>
      </c>
      <c r="R229" s="226">
        <f>Q229*H229</f>
        <v>0.01804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272</v>
      </c>
      <c r="AT229" s="228" t="s">
        <v>170</v>
      </c>
      <c r="AU229" s="228" t="s">
        <v>83</v>
      </c>
      <c r="AY229" s="14" t="s">
        <v>127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81</v>
      </c>
      <c r="BK229" s="229">
        <f>ROUND(I229*H229,2)</f>
        <v>0</v>
      </c>
      <c r="BL229" s="14" t="s">
        <v>198</v>
      </c>
      <c r="BM229" s="228" t="s">
        <v>478</v>
      </c>
    </row>
    <row r="230" spans="1:65" s="2" customFormat="1" ht="16.5" customHeight="1">
      <c r="A230" s="35"/>
      <c r="B230" s="36"/>
      <c r="C230" s="216" t="s">
        <v>479</v>
      </c>
      <c r="D230" s="216" t="s">
        <v>129</v>
      </c>
      <c r="E230" s="217" t="s">
        <v>480</v>
      </c>
      <c r="F230" s="218" t="s">
        <v>481</v>
      </c>
      <c r="G230" s="219" t="s">
        <v>167</v>
      </c>
      <c r="H230" s="220">
        <v>7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38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198</v>
      </c>
      <c r="AT230" s="228" t="s">
        <v>129</v>
      </c>
      <c r="AU230" s="228" t="s">
        <v>83</v>
      </c>
      <c r="AY230" s="14" t="s">
        <v>127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81</v>
      </c>
      <c r="BK230" s="229">
        <f>ROUND(I230*H230,2)</f>
        <v>0</v>
      </c>
      <c r="BL230" s="14" t="s">
        <v>198</v>
      </c>
      <c r="BM230" s="228" t="s">
        <v>482</v>
      </c>
    </row>
    <row r="231" spans="1:65" s="2" customFormat="1" ht="16.5" customHeight="1">
      <c r="A231" s="35"/>
      <c r="B231" s="36"/>
      <c r="C231" s="230" t="s">
        <v>483</v>
      </c>
      <c r="D231" s="230" t="s">
        <v>170</v>
      </c>
      <c r="E231" s="231" t="s">
        <v>484</v>
      </c>
      <c r="F231" s="232" t="s">
        <v>485</v>
      </c>
      <c r="G231" s="233" t="s">
        <v>167</v>
      </c>
      <c r="H231" s="234">
        <v>7</v>
      </c>
      <c r="I231" s="235"/>
      <c r="J231" s="236">
        <f>ROUND(I231*H231,2)</f>
        <v>0</v>
      </c>
      <c r="K231" s="237"/>
      <c r="L231" s="238"/>
      <c r="M231" s="239" t="s">
        <v>1</v>
      </c>
      <c r="N231" s="240" t="s">
        <v>38</v>
      </c>
      <c r="O231" s="88"/>
      <c r="P231" s="226">
        <f>O231*H231</f>
        <v>0</v>
      </c>
      <c r="Q231" s="226">
        <v>0.0003</v>
      </c>
      <c r="R231" s="226">
        <f>Q231*H231</f>
        <v>0.0021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272</v>
      </c>
      <c r="AT231" s="228" t="s">
        <v>170</v>
      </c>
      <c r="AU231" s="228" t="s">
        <v>83</v>
      </c>
      <c r="AY231" s="14" t="s">
        <v>127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81</v>
      </c>
      <c r="BK231" s="229">
        <f>ROUND(I231*H231,2)</f>
        <v>0</v>
      </c>
      <c r="BL231" s="14" t="s">
        <v>198</v>
      </c>
      <c r="BM231" s="228" t="s">
        <v>486</v>
      </c>
    </row>
    <row r="232" spans="1:65" s="2" customFormat="1" ht="21.75" customHeight="1">
      <c r="A232" s="35"/>
      <c r="B232" s="36"/>
      <c r="C232" s="216" t="s">
        <v>487</v>
      </c>
      <c r="D232" s="216" t="s">
        <v>129</v>
      </c>
      <c r="E232" s="217" t="s">
        <v>488</v>
      </c>
      <c r="F232" s="218" t="s">
        <v>489</v>
      </c>
      <c r="G232" s="219" t="s">
        <v>167</v>
      </c>
      <c r="H232" s="220">
        <v>3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38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198</v>
      </c>
      <c r="AT232" s="228" t="s">
        <v>129</v>
      </c>
      <c r="AU232" s="228" t="s">
        <v>83</v>
      </c>
      <c r="AY232" s="14" t="s">
        <v>127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81</v>
      </c>
      <c r="BK232" s="229">
        <f>ROUND(I232*H232,2)</f>
        <v>0</v>
      </c>
      <c r="BL232" s="14" t="s">
        <v>198</v>
      </c>
      <c r="BM232" s="228" t="s">
        <v>490</v>
      </c>
    </row>
    <row r="233" spans="1:65" s="2" customFormat="1" ht="16.5" customHeight="1">
      <c r="A233" s="35"/>
      <c r="B233" s="36"/>
      <c r="C233" s="230" t="s">
        <v>491</v>
      </c>
      <c r="D233" s="230" t="s">
        <v>170</v>
      </c>
      <c r="E233" s="231" t="s">
        <v>492</v>
      </c>
      <c r="F233" s="232" t="s">
        <v>493</v>
      </c>
      <c r="G233" s="233" t="s">
        <v>167</v>
      </c>
      <c r="H233" s="234">
        <v>6</v>
      </c>
      <c r="I233" s="235"/>
      <c r="J233" s="236">
        <f>ROUND(I233*H233,2)</f>
        <v>0</v>
      </c>
      <c r="K233" s="237"/>
      <c r="L233" s="238"/>
      <c r="M233" s="239" t="s">
        <v>1</v>
      </c>
      <c r="N233" s="240" t="s">
        <v>38</v>
      </c>
      <c r="O233" s="88"/>
      <c r="P233" s="226">
        <f>O233*H233</f>
        <v>0</v>
      </c>
      <c r="Q233" s="226">
        <v>0.00044</v>
      </c>
      <c r="R233" s="226">
        <f>Q233*H233</f>
        <v>0.00264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272</v>
      </c>
      <c r="AT233" s="228" t="s">
        <v>170</v>
      </c>
      <c r="AU233" s="228" t="s">
        <v>83</v>
      </c>
      <c r="AY233" s="14" t="s">
        <v>127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81</v>
      </c>
      <c r="BK233" s="229">
        <f>ROUND(I233*H233,2)</f>
        <v>0</v>
      </c>
      <c r="BL233" s="14" t="s">
        <v>198</v>
      </c>
      <c r="BM233" s="228" t="s">
        <v>494</v>
      </c>
    </row>
    <row r="234" spans="1:65" s="2" customFormat="1" ht="24.15" customHeight="1">
      <c r="A234" s="35"/>
      <c r="B234" s="36"/>
      <c r="C234" s="216" t="s">
        <v>495</v>
      </c>
      <c r="D234" s="216" t="s">
        <v>129</v>
      </c>
      <c r="E234" s="217" t="s">
        <v>496</v>
      </c>
      <c r="F234" s="218" t="s">
        <v>497</v>
      </c>
      <c r="G234" s="219" t="s">
        <v>498</v>
      </c>
      <c r="H234" s="241"/>
      <c r="I234" s="221"/>
      <c r="J234" s="222">
        <f>ROUND(I234*H234,2)</f>
        <v>0</v>
      </c>
      <c r="K234" s="223"/>
      <c r="L234" s="41"/>
      <c r="M234" s="224" t="s">
        <v>1</v>
      </c>
      <c r="N234" s="225" t="s">
        <v>38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198</v>
      </c>
      <c r="AT234" s="228" t="s">
        <v>129</v>
      </c>
      <c r="AU234" s="228" t="s">
        <v>83</v>
      </c>
      <c r="AY234" s="14" t="s">
        <v>127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81</v>
      </c>
      <c r="BK234" s="229">
        <f>ROUND(I234*H234,2)</f>
        <v>0</v>
      </c>
      <c r="BL234" s="14" t="s">
        <v>198</v>
      </c>
      <c r="BM234" s="228" t="s">
        <v>499</v>
      </c>
    </row>
    <row r="235" spans="1:63" s="12" customFormat="1" ht="22.8" customHeight="1">
      <c r="A235" s="12"/>
      <c r="B235" s="200"/>
      <c r="C235" s="201"/>
      <c r="D235" s="202" t="s">
        <v>72</v>
      </c>
      <c r="E235" s="214" t="s">
        <v>500</v>
      </c>
      <c r="F235" s="214" t="s">
        <v>501</v>
      </c>
      <c r="G235" s="201"/>
      <c r="H235" s="201"/>
      <c r="I235" s="204"/>
      <c r="J235" s="215">
        <f>BK235</f>
        <v>0</v>
      </c>
      <c r="K235" s="201"/>
      <c r="L235" s="206"/>
      <c r="M235" s="207"/>
      <c r="N235" s="208"/>
      <c r="O235" s="208"/>
      <c r="P235" s="209">
        <f>SUM(P236:P257)</f>
        <v>0</v>
      </c>
      <c r="Q235" s="208"/>
      <c r="R235" s="209">
        <f>SUM(R236:R257)</f>
        <v>0.8539066399999999</v>
      </c>
      <c r="S235" s="208"/>
      <c r="T235" s="210">
        <f>SUM(T236:T257)</f>
        <v>20.286046000000002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1" t="s">
        <v>83</v>
      </c>
      <c r="AT235" s="212" t="s">
        <v>72</v>
      </c>
      <c r="AU235" s="212" t="s">
        <v>81</v>
      </c>
      <c r="AY235" s="211" t="s">
        <v>127</v>
      </c>
      <c r="BK235" s="213">
        <f>SUM(BK236:BK257)</f>
        <v>0</v>
      </c>
    </row>
    <row r="236" spans="1:65" s="2" customFormat="1" ht="16.5" customHeight="1">
      <c r="A236" s="35"/>
      <c r="B236" s="36"/>
      <c r="C236" s="216" t="s">
        <v>502</v>
      </c>
      <c r="D236" s="216" t="s">
        <v>129</v>
      </c>
      <c r="E236" s="217" t="s">
        <v>503</v>
      </c>
      <c r="F236" s="218" t="s">
        <v>504</v>
      </c>
      <c r="G236" s="219" t="s">
        <v>152</v>
      </c>
      <c r="H236" s="220">
        <v>9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38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198</v>
      </c>
      <c r="AT236" s="228" t="s">
        <v>129</v>
      </c>
      <c r="AU236" s="228" t="s">
        <v>83</v>
      </c>
      <c r="AY236" s="14" t="s">
        <v>127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81</v>
      </c>
      <c r="BK236" s="229">
        <f>ROUND(I236*H236,2)</f>
        <v>0</v>
      </c>
      <c r="BL236" s="14" t="s">
        <v>198</v>
      </c>
      <c r="BM236" s="228" t="s">
        <v>505</v>
      </c>
    </row>
    <row r="237" spans="1:65" s="2" customFormat="1" ht="24.15" customHeight="1">
      <c r="A237" s="35"/>
      <c r="B237" s="36"/>
      <c r="C237" s="216" t="s">
        <v>506</v>
      </c>
      <c r="D237" s="216" t="s">
        <v>129</v>
      </c>
      <c r="E237" s="217" t="s">
        <v>507</v>
      </c>
      <c r="F237" s="218" t="s">
        <v>508</v>
      </c>
      <c r="G237" s="219" t="s">
        <v>152</v>
      </c>
      <c r="H237" s="220">
        <v>265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38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0.07519</v>
      </c>
      <c r="T237" s="227">
        <f>S237*H237</f>
        <v>19.92535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198</v>
      </c>
      <c r="AT237" s="228" t="s">
        <v>129</v>
      </c>
      <c r="AU237" s="228" t="s">
        <v>83</v>
      </c>
      <c r="AY237" s="14" t="s">
        <v>127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81</v>
      </c>
      <c r="BK237" s="229">
        <f>ROUND(I237*H237,2)</f>
        <v>0</v>
      </c>
      <c r="BL237" s="14" t="s">
        <v>198</v>
      </c>
      <c r="BM237" s="228" t="s">
        <v>509</v>
      </c>
    </row>
    <row r="238" spans="1:65" s="2" customFormat="1" ht="24.15" customHeight="1">
      <c r="A238" s="35"/>
      <c r="B238" s="36"/>
      <c r="C238" s="216" t="s">
        <v>510</v>
      </c>
      <c r="D238" s="216" t="s">
        <v>129</v>
      </c>
      <c r="E238" s="217" t="s">
        <v>511</v>
      </c>
      <c r="F238" s="218" t="s">
        <v>512</v>
      </c>
      <c r="G238" s="219" t="s">
        <v>152</v>
      </c>
      <c r="H238" s="220">
        <v>265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38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198</v>
      </c>
      <c r="AT238" s="228" t="s">
        <v>129</v>
      </c>
      <c r="AU238" s="228" t="s">
        <v>83</v>
      </c>
      <c r="AY238" s="14" t="s">
        <v>127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81</v>
      </c>
      <c r="BK238" s="229">
        <f>ROUND(I238*H238,2)</f>
        <v>0</v>
      </c>
      <c r="BL238" s="14" t="s">
        <v>198</v>
      </c>
      <c r="BM238" s="228" t="s">
        <v>513</v>
      </c>
    </row>
    <row r="239" spans="1:65" s="2" customFormat="1" ht="24.15" customHeight="1">
      <c r="A239" s="35"/>
      <c r="B239" s="36"/>
      <c r="C239" s="216" t="s">
        <v>514</v>
      </c>
      <c r="D239" s="216" t="s">
        <v>129</v>
      </c>
      <c r="E239" s="217" t="s">
        <v>515</v>
      </c>
      <c r="F239" s="218" t="s">
        <v>516</v>
      </c>
      <c r="G239" s="219" t="s">
        <v>132</v>
      </c>
      <c r="H239" s="220">
        <v>19.95</v>
      </c>
      <c r="I239" s="221"/>
      <c r="J239" s="222">
        <f>ROUND(I239*H239,2)</f>
        <v>0</v>
      </c>
      <c r="K239" s="223"/>
      <c r="L239" s="41"/>
      <c r="M239" s="224" t="s">
        <v>1</v>
      </c>
      <c r="N239" s="225" t="s">
        <v>38</v>
      </c>
      <c r="O239" s="88"/>
      <c r="P239" s="226">
        <f>O239*H239</f>
        <v>0</v>
      </c>
      <c r="Q239" s="226">
        <v>0</v>
      </c>
      <c r="R239" s="226">
        <f>Q239*H239</f>
        <v>0</v>
      </c>
      <c r="S239" s="226">
        <v>0.01808</v>
      </c>
      <c r="T239" s="227">
        <f>S239*H239</f>
        <v>0.36069599999999996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198</v>
      </c>
      <c r="AT239" s="228" t="s">
        <v>129</v>
      </c>
      <c r="AU239" s="228" t="s">
        <v>83</v>
      </c>
      <c r="AY239" s="14" t="s">
        <v>127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81</v>
      </c>
      <c r="BK239" s="229">
        <f>ROUND(I239*H239,2)</f>
        <v>0</v>
      </c>
      <c r="BL239" s="14" t="s">
        <v>198</v>
      </c>
      <c r="BM239" s="228" t="s">
        <v>517</v>
      </c>
    </row>
    <row r="240" spans="1:65" s="2" customFormat="1" ht="24.15" customHeight="1">
      <c r="A240" s="35"/>
      <c r="B240" s="36"/>
      <c r="C240" s="216" t="s">
        <v>518</v>
      </c>
      <c r="D240" s="216" t="s">
        <v>129</v>
      </c>
      <c r="E240" s="217" t="s">
        <v>519</v>
      </c>
      <c r="F240" s="218" t="s">
        <v>520</v>
      </c>
      <c r="G240" s="219" t="s">
        <v>132</v>
      </c>
      <c r="H240" s="220">
        <v>19.95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38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198</v>
      </c>
      <c r="AT240" s="228" t="s">
        <v>129</v>
      </c>
      <c r="AU240" s="228" t="s">
        <v>83</v>
      </c>
      <c r="AY240" s="14" t="s">
        <v>127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81</v>
      </c>
      <c r="BK240" s="229">
        <f>ROUND(I240*H240,2)</f>
        <v>0</v>
      </c>
      <c r="BL240" s="14" t="s">
        <v>198</v>
      </c>
      <c r="BM240" s="228" t="s">
        <v>521</v>
      </c>
    </row>
    <row r="241" spans="1:65" s="2" customFormat="1" ht="21.75" customHeight="1">
      <c r="A241" s="35"/>
      <c r="B241" s="36"/>
      <c r="C241" s="216" t="s">
        <v>522</v>
      </c>
      <c r="D241" s="216" t="s">
        <v>129</v>
      </c>
      <c r="E241" s="217" t="s">
        <v>523</v>
      </c>
      <c r="F241" s="218" t="s">
        <v>524</v>
      </c>
      <c r="G241" s="219" t="s">
        <v>167</v>
      </c>
      <c r="H241" s="220">
        <v>14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38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198</v>
      </c>
      <c r="AT241" s="228" t="s">
        <v>129</v>
      </c>
      <c r="AU241" s="228" t="s">
        <v>83</v>
      </c>
      <c r="AY241" s="14" t="s">
        <v>127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81</v>
      </c>
      <c r="BK241" s="229">
        <f>ROUND(I241*H241,2)</f>
        <v>0</v>
      </c>
      <c r="BL241" s="14" t="s">
        <v>198</v>
      </c>
      <c r="BM241" s="228" t="s">
        <v>525</v>
      </c>
    </row>
    <row r="242" spans="1:65" s="2" customFormat="1" ht="16.5" customHeight="1">
      <c r="A242" s="35"/>
      <c r="B242" s="36"/>
      <c r="C242" s="230" t="s">
        <v>526</v>
      </c>
      <c r="D242" s="230" t="s">
        <v>170</v>
      </c>
      <c r="E242" s="231" t="s">
        <v>527</v>
      </c>
      <c r="F242" s="232" t="s">
        <v>528</v>
      </c>
      <c r="G242" s="233" t="s">
        <v>167</v>
      </c>
      <c r="H242" s="234">
        <v>14.42</v>
      </c>
      <c r="I242" s="235"/>
      <c r="J242" s="236">
        <f>ROUND(I242*H242,2)</f>
        <v>0</v>
      </c>
      <c r="K242" s="237"/>
      <c r="L242" s="238"/>
      <c r="M242" s="239" t="s">
        <v>1</v>
      </c>
      <c r="N242" s="240" t="s">
        <v>38</v>
      </c>
      <c r="O242" s="88"/>
      <c r="P242" s="226">
        <f>O242*H242</f>
        <v>0</v>
      </c>
      <c r="Q242" s="226">
        <v>0.0001</v>
      </c>
      <c r="R242" s="226">
        <f>Q242*H242</f>
        <v>0.0014420000000000001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272</v>
      </c>
      <c r="AT242" s="228" t="s">
        <v>170</v>
      </c>
      <c r="AU242" s="228" t="s">
        <v>83</v>
      </c>
      <c r="AY242" s="14" t="s">
        <v>127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81</v>
      </c>
      <c r="BK242" s="229">
        <f>ROUND(I242*H242,2)</f>
        <v>0</v>
      </c>
      <c r="BL242" s="14" t="s">
        <v>198</v>
      </c>
      <c r="BM242" s="228" t="s">
        <v>529</v>
      </c>
    </row>
    <row r="243" spans="1:65" s="2" customFormat="1" ht="24.15" customHeight="1">
      <c r="A243" s="35"/>
      <c r="B243" s="36"/>
      <c r="C243" s="216" t="s">
        <v>206</v>
      </c>
      <c r="D243" s="216" t="s">
        <v>129</v>
      </c>
      <c r="E243" s="217" t="s">
        <v>530</v>
      </c>
      <c r="F243" s="218" t="s">
        <v>531</v>
      </c>
      <c r="G243" s="219" t="s">
        <v>167</v>
      </c>
      <c r="H243" s="220">
        <v>9.975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38</v>
      </c>
      <c r="O243" s="88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198</v>
      </c>
      <c r="AT243" s="228" t="s">
        <v>129</v>
      </c>
      <c r="AU243" s="228" t="s">
        <v>83</v>
      </c>
      <c r="AY243" s="14" t="s">
        <v>127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81</v>
      </c>
      <c r="BK243" s="229">
        <f>ROUND(I243*H243,2)</f>
        <v>0</v>
      </c>
      <c r="BL243" s="14" t="s">
        <v>198</v>
      </c>
      <c r="BM243" s="228" t="s">
        <v>532</v>
      </c>
    </row>
    <row r="244" spans="1:65" s="2" customFormat="1" ht="21.75" customHeight="1">
      <c r="A244" s="35"/>
      <c r="B244" s="36"/>
      <c r="C244" s="230" t="s">
        <v>212</v>
      </c>
      <c r="D244" s="230" t="s">
        <v>170</v>
      </c>
      <c r="E244" s="231" t="s">
        <v>533</v>
      </c>
      <c r="F244" s="232" t="s">
        <v>534</v>
      </c>
      <c r="G244" s="233" t="s">
        <v>167</v>
      </c>
      <c r="H244" s="234">
        <v>10.274</v>
      </c>
      <c r="I244" s="235"/>
      <c r="J244" s="236">
        <f>ROUND(I244*H244,2)</f>
        <v>0</v>
      </c>
      <c r="K244" s="237"/>
      <c r="L244" s="238"/>
      <c r="M244" s="239" t="s">
        <v>1</v>
      </c>
      <c r="N244" s="240" t="s">
        <v>38</v>
      </c>
      <c r="O244" s="88"/>
      <c r="P244" s="226">
        <f>O244*H244</f>
        <v>0</v>
      </c>
      <c r="Q244" s="226">
        <v>0.0002</v>
      </c>
      <c r="R244" s="226">
        <f>Q244*H244</f>
        <v>0.0020548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272</v>
      </c>
      <c r="AT244" s="228" t="s">
        <v>170</v>
      </c>
      <c r="AU244" s="228" t="s">
        <v>83</v>
      </c>
      <c r="AY244" s="14" t="s">
        <v>127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81</v>
      </c>
      <c r="BK244" s="229">
        <f>ROUND(I244*H244,2)</f>
        <v>0</v>
      </c>
      <c r="BL244" s="14" t="s">
        <v>198</v>
      </c>
      <c r="BM244" s="228" t="s">
        <v>535</v>
      </c>
    </row>
    <row r="245" spans="1:65" s="2" customFormat="1" ht="16.5" customHeight="1">
      <c r="A245" s="35"/>
      <c r="B245" s="36"/>
      <c r="C245" s="216" t="s">
        <v>237</v>
      </c>
      <c r="D245" s="216" t="s">
        <v>129</v>
      </c>
      <c r="E245" s="217" t="s">
        <v>536</v>
      </c>
      <c r="F245" s="218" t="s">
        <v>537</v>
      </c>
      <c r="G245" s="219" t="s">
        <v>152</v>
      </c>
      <c r="H245" s="220">
        <v>265</v>
      </c>
      <c r="I245" s="221"/>
      <c r="J245" s="222">
        <f>ROUND(I245*H245,2)</f>
        <v>0</v>
      </c>
      <c r="K245" s="223"/>
      <c r="L245" s="41"/>
      <c r="M245" s="224" t="s">
        <v>1</v>
      </c>
      <c r="N245" s="225" t="s">
        <v>38</v>
      </c>
      <c r="O245" s="88"/>
      <c r="P245" s="226">
        <f>O245*H245</f>
        <v>0</v>
      </c>
      <c r="Q245" s="226">
        <v>0.000139776</v>
      </c>
      <c r="R245" s="226">
        <f>Q245*H245</f>
        <v>0.03704064</v>
      </c>
      <c r="S245" s="226">
        <v>0</v>
      </c>
      <c r="T245" s="22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198</v>
      </c>
      <c r="AT245" s="228" t="s">
        <v>129</v>
      </c>
      <c r="AU245" s="228" t="s">
        <v>83</v>
      </c>
      <c r="AY245" s="14" t="s">
        <v>127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81</v>
      </c>
      <c r="BK245" s="229">
        <f>ROUND(I245*H245,2)</f>
        <v>0</v>
      </c>
      <c r="BL245" s="14" t="s">
        <v>198</v>
      </c>
      <c r="BM245" s="228" t="s">
        <v>538</v>
      </c>
    </row>
    <row r="246" spans="1:65" s="2" customFormat="1" ht="24.15" customHeight="1">
      <c r="A246" s="35"/>
      <c r="B246" s="36"/>
      <c r="C246" s="216" t="s">
        <v>539</v>
      </c>
      <c r="D246" s="216" t="s">
        <v>129</v>
      </c>
      <c r="E246" s="217" t="s">
        <v>540</v>
      </c>
      <c r="F246" s="218" t="s">
        <v>541</v>
      </c>
      <c r="G246" s="219" t="s">
        <v>152</v>
      </c>
      <c r="H246" s="220">
        <v>265</v>
      </c>
      <c r="I246" s="221"/>
      <c r="J246" s="222">
        <f>ROUND(I246*H246,2)</f>
        <v>0</v>
      </c>
      <c r="K246" s="223"/>
      <c r="L246" s="41"/>
      <c r="M246" s="224" t="s">
        <v>1</v>
      </c>
      <c r="N246" s="225" t="s">
        <v>38</v>
      </c>
      <c r="O246" s="88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8" t="s">
        <v>198</v>
      </c>
      <c r="AT246" s="228" t="s">
        <v>129</v>
      </c>
      <c r="AU246" s="228" t="s">
        <v>83</v>
      </c>
      <c r="AY246" s="14" t="s">
        <v>127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4" t="s">
        <v>81</v>
      </c>
      <c r="BK246" s="229">
        <f>ROUND(I246*H246,2)</f>
        <v>0</v>
      </c>
      <c r="BL246" s="14" t="s">
        <v>198</v>
      </c>
      <c r="BM246" s="228" t="s">
        <v>542</v>
      </c>
    </row>
    <row r="247" spans="1:65" s="2" customFormat="1" ht="49.05" customHeight="1">
      <c r="A247" s="35"/>
      <c r="B247" s="36"/>
      <c r="C247" s="216" t="s">
        <v>543</v>
      </c>
      <c r="D247" s="216" t="s">
        <v>129</v>
      </c>
      <c r="E247" s="217" t="s">
        <v>544</v>
      </c>
      <c r="F247" s="218" t="s">
        <v>545</v>
      </c>
      <c r="G247" s="219" t="s">
        <v>132</v>
      </c>
      <c r="H247" s="220">
        <v>28</v>
      </c>
      <c r="I247" s="221"/>
      <c r="J247" s="222">
        <f>ROUND(I247*H247,2)</f>
        <v>0</v>
      </c>
      <c r="K247" s="223"/>
      <c r="L247" s="41"/>
      <c r="M247" s="224" t="s">
        <v>1</v>
      </c>
      <c r="N247" s="225" t="s">
        <v>38</v>
      </c>
      <c r="O247" s="88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8" t="s">
        <v>198</v>
      </c>
      <c r="AT247" s="228" t="s">
        <v>129</v>
      </c>
      <c r="AU247" s="228" t="s">
        <v>83</v>
      </c>
      <c r="AY247" s="14" t="s">
        <v>127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4" t="s">
        <v>81</v>
      </c>
      <c r="BK247" s="229">
        <f>ROUND(I247*H247,2)</f>
        <v>0</v>
      </c>
      <c r="BL247" s="14" t="s">
        <v>198</v>
      </c>
      <c r="BM247" s="228" t="s">
        <v>546</v>
      </c>
    </row>
    <row r="248" spans="1:65" s="2" customFormat="1" ht="21.75" customHeight="1">
      <c r="A248" s="35"/>
      <c r="B248" s="36"/>
      <c r="C248" s="230" t="s">
        <v>547</v>
      </c>
      <c r="D248" s="230" t="s">
        <v>170</v>
      </c>
      <c r="E248" s="231" t="s">
        <v>548</v>
      </c>
      <c r="F248" s="232" t="s">
        <v>549</v>
      </c>
      <c r="G248" s="233" t="s">
        <v>167</v>
      </c>
      <c r="H248" s="234">
        <v>10017</v>
      </c>
      <c r="I248" s="235"/>
      <c r="J248" s="236">
        <f>ROUND(I248*H248,2)</f>
        <v>0</v>
      </c>
      <c r="K248" s="237"/>
      <c r="L248" s="238"/>
      <c r="M248" s="239" t="s">
        <v>1</v>
      </c>
      <c r="N248" s="240" t="s">
        <v>38</v>
      </c>
      <c r="O248" s="88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8" t="s">
        <v>272</v>
      </c>
      <c r="AT248" s="228" t="s">
        <v>170</v>
      </c>
      <c r="AU248" s="228" t="s">
        <v>83</v>
      </c>
      <c r="AY248" s="14" t="s">
        <v>127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4" t="s">
        <v>81</v>
      </c>
      <c r="BK248" s="229">
        <f>ROUND(I248*H248,2)</f>
        <v>0</v>
      </c>
      <c r="BL248" s="14" t="s">
        <v>198</v>
      </c>
      <c r="BM248" s="228" t="s">
        <v>550</v>
      </c>
    </row>
    <row r="249" spans="1:65" s="2" customFormat="1" ht="16.5" customHeight="1">
      <c r="A249" s="35"/>
      <c r="B249" s="36"/>
      <c r="C249" s="230" t="s">
        <v>551</v>
      </c>
      <c r="D249" s="230" t="s">
        <v>170</v>
      </c>
      <c r="E249" s="231" t="s">
        <v>552</v>
      </c>
      <c r="F249" s="232" t="s">
        <v>553</v>
      </c>
      <c r="G249" s="233" t="s">
        <v>167</v>
      </c>
      <c r="H249" s="234">
        <v>226.1</v>
      </c>
      <c r="I249" s="235"/>
      <c r="J249" s="236">
        <f>ROUND(I249*H249,2)</f>
        <v>0</v>
      </c>
      <c r="K249" s="237"/>
      <c r="L249" s="238"/>
      <c r="M249" s="239" t="s">
        <v>1</v>
      </c>
      <c r="N249" s="240" t="s">
        <v>38</v>
      </c>
      <c r="O249" s="88"/>
      <c r="P249" s="226">
        <f>O249*H249</f>
        <v>0</v>
      </c>
      <c r="Q249" s="226">
        <v>0.0013</v>
      </c>
      <c r="R249" s="226">
        <f>Q249*H249</f>
        <v>0.29392999999999997</v>
      </c>
      <c r="S249" s="226">
        <v>0</v>
      </c>
      <c r="T249" s="22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8" t="s">
        <v>272</v>
      </c>
      <c r="AT249" s="228" t="s">
        <v>170</v>
      </c>
      <c r="AU249" s="228" t="s">
        <v>83</v>
      </c>
      <c r="AY249" s="14" t="s">
        <v>127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4" t="s">
        <v>81</v>
      </c>
      <c r="BK249" s="229">
        <f>ROUND(I249*H249,2)</f>
        <v>0</v>
      </c>
      <c r="BL249" s="14" t="s">
        <v>198</v>
      </c>
      <c r="BM249" s="228" t="s">
        <v>554</v>
      </c>
    </row>
    <row r="250" spans="1:65" s="2" customFormat="1" ht="16.5" customHeight="1">
      <c r="A250" s="35"/>
      <c r="B250" s="36"/>
      <c r="C250" s="230" t="s">
        <v>555</v>
      </c>
      <c r="D250" s="230" t="s">
        <v>170</v>
      </c>
      <c r="E250" s="231" t="s">
        <v>556</v>
      </c>
      <c r="F250" s="232" t="s">
        <v>557</v>
      </c>
      <c r="G250" s="233" t="s">
        <v>167</v>
      </c>
      <c r="H250" s="234">
        <v>226.1</v>
      </c>
      <c r="I250" s="235"/>
      <c r="J250" s="236">
        <f>ROUND(I250*H250,2)</f>
        <v>0</v>
      </c>
      <c r="K250" s="237"/>
      <c r="L250" s="238"/>
      <c r="M250" s="239" t="s">
        <v>1</v>
      </c>
      <c r="N250" s="240" t="s">
        <v>38</v>
      </c>
      <c r="O250" s="88"/>
      <c r="P250" s="226">
        <f>O250*H250</f>
        <v>0</v>
      </c>
      <c r="Q250" s="226">
        <v>0.0013</v>
      </c>
      <c r="R250" s="226">
        <f>Q250*H250</f>
        <v>0.29392999999999997</v>
      </c>
      <c r="S250" s="226">
        <v>0</v>
      </c>
      <c r="T250" s="22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8" t="s">
        <v>272</v>
      </c>
      <c r="AT250" s="228" t="s">
        <v>170</v>
      </c>
      <c r="AU250" s="228" t="s">
        <v>83</v>
      </c>
      <c r="AY250" s="14" t="s">
        <v>127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4" t="s">
        <v>81</v>
      </c>
      <c r="BK250" s="229">
        <f>ROUND(I250*H250,2)</f>
        <v>0</v>
      </c>
      <c r="BL250" s="14" t="s">
        <v>198</v>
      </c>
      <c r="BM250" s="228" t="s">
        <v>558</v>
      </c>
    </row>
    <row r="251" spans="1:65" s="2" customFormat="1" ht="16.5" customHeight="1">
      <c r="A251" s="35"/>
      <c r="B251" s="36"/>
      <c r="C251" s="230" t="s">
        <v>559</v>
      </c>
      <c r="D251" s="230" t="s">
        <v>170</v>
      </c>
      <c r="E251" s="231" t="s">
        <v>560</v>
      </c>
      <c r="F251" s="232" t="s">
        <v>561</v>
      </c>
      <c r="G251" s="233" t="s">
        <v>167</v>
      </c>
      <c r="H251" s="234">
        <v>28</v>
      </c>
      <c r="I251" s="235"/>
      <c r="J251" s="236">
        <f>ROUND(I251*H251,2)</f>
        <v>0</v>
      </c>
      <c r="K251" s="237"/>
      <c r="L251" s="238"/>
      <c r="M251" s="239" t="s">
        <v>1</v>
      </c>
      <c r="N251" s="240" t="s">
        <v>38</v>
      </c>
      <c r="O251" s="88"/>
      <c r="P251" s="226">
        <f>O251*H251</f>
        <v>0</v>
      </c>
      <c r="Q251" s="226">
        <v>0.0022</v>
      </c>
      <c r="R251" s="226">
        <f>Q251*H251</f>
        <v>0.0616</v>
      </c>
      <c r="S251" s="226">
        <v>0</v>
      </c>
      <c r="T251" s="22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8" t="s">
        <v>272</v>
      </c>
      <c r="AT251" s="228" t="s">
        <v>170</v>
      </c>
      <c r="AU251" s="228" t="s">
        <v>83</v>
      </c>
      <c r="AY251" s="14" t="s">
        <v>127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4" t="s">
        <v>81</v>
      </c>
      <c r="BK251" s="229">
        <f>ROUND(I251*H251,2)</f>
        <v>0</v>
      </c>
      <c r="BL251" s="14" t="s">
        <v>198</v>
      </c>
      <c r="BM251" s="228" t="s">
        <v>562</v>
      </c>
    </row>
    <row r="252" spans="1:65" s="2" customFormat="1" ht="16.5" customHeight="1">
      <c r="A252" s="35"/>
      <c r="B252" s="36"/>
      <c r="C252" s="216" t="s">
        <v>563</v>
      </c>
      <c r="D252" s="216" t="s">
        <v>129</v>
      </c>
      <c r="E252" s="217" t="s">
        <v>564</v>
      </c>
      <c r="F252" s="218" t="s">
        <v>565</v>
      </c>
      <c r="G252" s="219" t="s">
        <v>132</v>
      </c>
      <c r="H252" s="220">
        <v>39.9</v>
      </c>
      <c r="I252" s="221"/>
      <c r="J252" s="222">
        <f>ROUND(I252*H252,2)</f>
        <v>0</v>
      </c>
      <c r="K252" s="223"/>
      <c r="L252" s="41"/>
      <c r="M252" s="224" t="s">
        <v>1</v>
      </c>
      <c r="N252" s="225" t="s">
        <v>38</v>
      </c>
      <c r="O252" s="88"/>
      <c r="P252" s="226">
        <f>O252*H252</f>
        <v>0</v>
      </c>
      <c r="Q252" s="226">
        <v>8E-06</v>
      </c>
      <c r="R252" s="226">
        <f>Q252*H252</f>
        <v>0.00031919999999999995</v>
      </c>
      <c r="S252" s="226">
        <v>0</v>
      </c>
      <c r="T252" s="22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8" t="s">
        <v>198</v>
      </c>
      <c r="AT252" s="228" t="s">
        <v>129</v>
      </c>
      <c r="AU252" s="228" t="s">
        <v>83</v>
      </c>
      <c r="AY252" s="14" t="s">
        <v>127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4" t="s">
        <v>81</v>
      </c>
      <c r="BK252" s="229">
        <f>ROUND(I252*H252,2)</f>
        <v>0</v>
      </c>
      <c r="BL252" s="14" t="s">
        <v>198</v>
      </c>
      <c r="BM252" s="228" t="s">
        <v>566</v>
      </c>
    </row>
    <row r="253" spans="1:65" s="2" customFormat="1" ht="16.5" customHeight="1">
      <c r="A253" s="35"/>
      <c r="B253" s="36"/>
      <c r="C253" s="230" t="s">
        <v>567</v>
      </c>
      <c r="D253" s="230" t="s">
        <v>170</v>
      </c>
      <c r="E253" s="231" t="s">
        <v>568</v>
      </c>
      <c r="F253" s="232" t="s">
        <v>569</v>
      </c>
      <c r="G253" s="233" t="s">
        <v>132</v>
      </c>
      <c r="H253" s="234">
        <v>39.9</v>
      </c>
      <c r="I253" s="235"/>
      <c r="J253" s="236">
        <f>ROUND(I253*H253,2)</f>
        <v>0</v>
      </c>
      <c r="K253" s="237"/>
      <c r="L253" s="238"/>
      <c r="M253" s="239" t="s">
        <v>1</v>
      </c>
      <c r="N253" s="240" t="s">
        <v>38</v>
      </c>
      <c r="O253" s="88"/>
      <c r="P253" s="226">
        <f>O253*H253</f>
        <v>0</v>
      </c>
      <c r="Q253" s="226">
        <v>0.0001</v>
      </c>
      <c r="R253" s="226">
        <f>Q253*H253</f>
        <v>0.00399</v>
      </c>
      <c r="S253" s="226">
        <v>0</v>
      </c>
      <c r="T253" s="22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8" t="s">
        <v>272</v>
      </c>
      <c r="AT253" s="228" t="s">
        <v>170</v>
      </c>
      <c r="AU253" s="228" t="s">
        <v>83</v>
      </c>
      <c r="AY253" s="14" t="s">
        <v>127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4" t="s">
        <v>81</v>
      </c>
      <c r="BK253" s="229">
        <f>ROUND(I253*H253,2)</f>
        <v>0</v>
      </c>
      <c r="BL253" s="14" t="s">
        <v>198</v>
      </c>
      <c r="BM253" s="228" t="s">
        <v>570</v>
      </c>
    </row>
    <row r="254" spans="1:65" s="2" customFormat="1" ht="16.5" customHeight="1">
      <c r="A254" s="35"/>
      <c r="B254" s="36"/>
      <c r="C254" s="216" t="s">
        <v>571</v>
      </c>
      <c r="D254" s="216" t="s">
        <v>129</v>
      </c>
      <c r="E254" s="217" t="s">
        <v>572</v>
      </c>
      <c r="F254" s="218" t="s">
        <v>573</v>
      </c>
      <c r="G254" s="219" t="s">
        <v>132</v>
      </c>
      <c r="H254" s="220">
        <v>19.95</v>
      </c>
      <c r="I254" s="221"/>
      <c r="J254" s="222">
        <f>ROUND(I254*H254,2)</f>
        <v>0</v>
      </c>
      <c r="K254" s="223"/>
      <c r="L254" s="41"/>
      <c r="M254" s="224" t="s">
        <v>1</v>
      </c>
      <c r="N254" s="225" t="s">
        <v>38</v>
      </c>
      <c r="O254" s="88"/>
      <c r="P254" s="226">
        <f>O254*H254</f>
        <v>0</v>
      </c>
      <c r="Q254" s="226">
        <v>0.008</v>
      </c>
      <c r="R254" s="226">
        <f>Q254*H254</f>
        <v>0.1596</v>
      </c>
      <c r="S254" s="226">
        <v>0</v>
      </c>
      <c r="T254" s="22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8" t="s">
        <v>198</v>
      </c>
      <c r="AT254" s="228" t="s">
        <v>129</v>
      </c>
      <c r="AU254" s="228" t="s">
        <v>83</v>
      </c>
      <c r="AY254" s="14" t="s">
        <v>127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4" t="s">
        <v>81</v>
      </c>
      <c r="BK254" s="229">
        <f>ROUND(I254*H254,2)</f>
        <v>0</v>
      </c>
      <c r="BL254" s="14" t="s">
        <v>198</v>
      </c>
      <c r="BM254" s="228" t="s">
        <v>574</v>
      </c>
    </row>
    <row r="255" spans="1:65" s="2" customFormat="1" ht="24.15" customHeight="1">
      <c r="A255" s="35"/>
      <c r="B255" s="36"/>
      <c r="C255" s="230" t="s">
        <v>575</v>
      </c>
      <c r="D255" s="230" t="s">
        <v>170</v>
      </c>
      <c r="E255" s="231" t="s">
        <v>576</v>
      </c>
      <c r="F255" s="232" t="s">
        <v>577</v>
      </c>
      <c r="G255" s="233" t="s">
        <v>167</v>
      </c>
      <c r="H255" s="234">
        <v>65.835</v>
      </c>
      <c r="I255" s="235"/>
      <c r="J255" s="236">
        <f>ROUND(I255*H255,2)</f>
        <v>0</v>
      </c>
      <c r="K255" s="237"/>
      <c r="L255" s="238"/>
      <c r="M255" s="239" t="s">
        <v>1</v>
      </c>
      <c r="N255" s="240" t="s">
        <v>38</v>
      </c>
      <c r="O255" s="88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8" t="s">
        <v>272</v>
      </c>
      <c r="AT255" s="228" t="s">
        <v>170</v>
      </c>
      <c r="AU255" s="228" t="s">
        <v>83</v>
      </c>
      <c r="AY255" s="14" t="s">
        <v>127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4" t="s">
        <v>81</v>
      </c>
      <c r="BK255" s="229">
        <f>ROUND(I255*H255,2)</f>
        <v>0</v>
      </c>
      <c r="BL255" s="14" t="s">
        <v>198</v>
      </c>
      <c r="BM255" s="228" t="s">
        <v>578</v>
      </c>
    </row>
    <row r="256" spans="1:65" s="2" customFormat="1" ht="24.15" customHeight="1">
      <c r="A256" s="35"/>
      <c r="B256" s="36"/>
      <c r="C256" s="216" t="s">
        <v>579</v>
      </c>
      <c r="D256" s="216" t="s">
        <v>129</v>
      </c>
      <c r="E256" s="217" t="s">
        <v>580</v>
      </c>
      <c r="F256" s="218" t="s">
        <v>581</v>
      </c>
      <c r="G256" s="219" t="s">
        <v>242</v>
      </c>
      <c r="H256" s="220">
        <v>43.68</v>
      </c>
      <c r="I256" s="221"/>
      <c r="J256" s="222">
        <f>ROUND(I256*H256,2)</f>
        <v>0</v>
      </c>
      <c r="K256" s="223"/>
      <c r="L256" s="41"/>
      <c r="M256" s="224" t="s">
        <v>1</v>
      </c>
      <c r="N256" s="225" t="s">
        <v>38</v>
      </c>
      <c r="O256" s="88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8" t="s">
        <v>198</v>
      </c>
      <c r="AT256" s="228" t="s">
        <v>129</v>
      </c>
      <c r="AU256" s="228" t="s">
        <v>83</v>
      </c>
      <c r="AY256" s="14" t="s">
        <v>127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4" t="s">
        <v>81</v>
      </c>
      <c r="BK256" s="229">
        <f>ROUND(I256*H256,2)</f>
        <v>0</v>
      </c>
      <c r="BL256" s="14" t="s">
        <v>198</v>
      </c>
      <c r="BM256" s="228" t="s">
        <v>582</v>
      </c>
    </row>
    <row r="257" spans="1:65" s="2" customFormat="1" ht="24.15" customHeight="1">
      <c r="A257" s="35"/>
      <c r="B257" s="36"/>
      <c r="C257" s="216" t="s">
        <v>583</v>
      </c>
      <c r="D257" s="216" t="s">
        <v>129</v>
      </c>
      <c r="E257" s="217" t="s">
        <v>584</v>
      </c>
      <c r="F257" s="218" t="s">
        <v>585</v>
      </c>
      <c r="G257" s="219" t="s">
        <v>242</v>
      </c>
      <c r="H257" s="220">
        <v>43.68</v>
      </c>
      <c r="I257" s="221"/>
      <c r="J257" s="222">
        <f>ROUND(I257*H257,2)</f>
        <v>0</v>
      </c>
      <c r="K257" s="223"/>
      <c r="L257" s="41"/>
      <c r="M257" s="224" t="s">
        <v>1</v>
      </c>
      <c r="N257" s="225" t="s">
        <v>38</v>
      </c>
      <c r="O257" s="88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8" t="s">
        <v>198</v>
      </c>
      <c r="AT257" s="228" t="s">
        <v>129</v>
      </c>
      <c r="AU257" s="228" t="s">
        <v>83</v>
      </c>
      <c r="AY257" s="14" t="s">
        <v>127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4" t="s">
        <v>81</v>
      </c>
      <c r="BK257" s="229">
        <f>ROUND(I257*H257,2)</f>
        <v>0</v>
      </c>
      <c r="BL257" s="14" t="s">
        <v>198</v>
      </c>
      <c r="BM257" s="228" t="s">
        <v>586</v>
      </c>
    </row>
    <row r="258" spans="1:63" s="12" customFormat="1" ht="22.8" customHeight="1">
      <c r="A258" s="12"/>
      <c r="B258" s="200"/>
      <c r="C258" s="201"/>
      <c r="D258" s="202" t="s">
        <v>72</v>
      </c>
      <c r="E258" s="214" t="s">
        <v>587</v>
      </c>
      <c r="F258" s="214" t="s">
        <v>588</v>
      </c>
      <c r="G258" s="201"/>
      <c r="H258" s="201"/>
      <c r="I258" s="204"/>
      <c r="J258" s="215">
        <f>BK258</f>
        <v>0</v>
      </c>
      <c r="K258" s="201"/>
      <c r="L258" s="206"/>
      <c r="M258" s="207"/>
      <c r="N258" s="208"/>
      <c r="O258" s="208"/>
      <c r="P258" s="209">
        <f>SUM(P259:P271)</f>
        <v>0</v>
      </c>
      <c r="Q258" s="208"/>
      <c r="R258" s="209">
        <f>SUM(R259:R271)</f>
        <v>0.16021310479999998</v>
      </c>
      <c r="S258" s="208"/>
      <c r="T258" s="210">
        <f>SUM(T259:T271)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1" t="s">
        <v>83</v>
      </c>
      <c r="AT258" s="212" t="s">
        <v>72</v>
      </c>
      <c r="AU258" s="212" t="s">
        <v>81</v>
      </c>
      <c r="AY258" s="211" t="s">
        <v>127</v>
      </c>
      <c r="BK258" s="213">
        <f>SUM(BK259:BK271)</f>
        <v>0</v>
      </c>
    </row>
    <row r="259" spans="1:65" s="2" customFormat="1" ht="37.8" customHeight="1">
      <c r="A259" s="35"/>
      <c r="B259" s="36"/>
      <c r="C259" s="216" t="s">
        <v>589</v>
      </c>
      <c r="D259" s="216" t="s">
        <v>129</v>
      </c>
      <c r="E259" s="217" t="s">
        <v>590</v>
      </c>
      <c r="F259" s="218" t="s">
        <v>591</v>
      </c>
      <c r="G259" s="219" t="s">
        <v>152</v>
      </c>
      <c r="H259" s="220">
        <v>50.022</v>
      </c>
      <c r="I259" s="221"/>
      <c r="J259" s="222">
        <f>ROUND(I259*H259,2)</f>
        <v>0</v>
      </c>
      <c r="K259" s="223"/>
      <c r="L259" s="41"/>
      <c r="M259" s="224" t="s">
        <v>1</v>
      </c>
      <c r="N259" s="225" t="s">
        <v>38</v>
      </c>
      <c r="O259" s="88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8" t="s">
        <v>198</v>
      </c>
      <c r="AT259" s="228" t="s">
        <v>129</v>
      </c>
      <c r="AU259" s="228" t="s">
        <v>83</v>
      </c>
      <c r="AY259" s="14" t="s">
        <v>127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4" t="s">
        <v>81</v>
      </c>
      <c r="BK259" s="229">
        <f>ROUND(I259*H259,2)</f>
        <v>0</v>
      </c>
      <c r="BL259" s="14" t="s">
        <v>198</v>
      </c>
      <c r="BM259" s="228" t="s">
        <v>592</v>
      </c>
    </row>
    <row r="260" spans="1:65" s="2" customFormat="1" ht="21.75" customHeight="1">
      <c r="A260" s="35"/>
      <c r="B260" s="36"/>
      <c r="C260" s="216" t="s">
        <v>593</v>
      </c>
      <c r="D260" s="216" t="s">
        <v>129</v>
      </c>
      <c r="E260" s="217" t="s">
        <v>594</v>
      </c>
      <c r="F260" s="218" t="s">
        <v>595</v>
      </c>
      <c r="G260" s="219" t="s">
        <v>152</v>
      </c>
      <c r="H260" s="220">
        <v>322.638</v>
      </c>
      <c r="I260" s="221"/>
      <c r="J260" s="222">
        <f>ROUND(I260*H260,2)</f>
        <v>0</v>
      </c>
      <c r="K260" s="223"/>
      <c r="L260" s="41"/>
      <c r="M260" s="224" t="s">
        <v>1</v>
      </c>
      <c r="N260" s="225" t="s">
        <v>38</v>
      </c>
      <c r="O260" s="88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8" t="s">
        <v>198</v>
      </c>
      <c r="AT260" s="228" t="s">
        <v>129</v>
      </c>
      <c r="AU260" s="228" t="s">
        <v>83</v>
      </c>
      <c r="AY260" s="14" t="s">
        <v>127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4" t="s">
        <v>81</v>
      </c>
      <c r="BK260" s="229">
        <f>ROUND(I260*H260,2)</f>
        <v>0</v>
      </c>
      <c r="BL260" s="14" t="s">
        <v>198</v>
      </c>
      <c r="BM260" s="228" t="s">
        <v>596</v>
      </c>
    </row>
    <row r="261" spans="1:65" s="2" customFormat="1" ht="24.15" customHeight="1">
      <c r="A261" s="35"/>
      <c r="B261" s="36"/>
      <c r="C261" s="216" t="s">
        <v>597</v>
      </c>
      <c r="D261" s="216" t="s">
        <v>129</v>
      </c>
      <c r="E261" s="217" t="s">
        <v>598</v>
      </c>
      <c r="F261" s="218" t="s">
        <v>599</v>
      </c>
      <c r="G261" s="219" t="s">
        <v>152</v>
      </c>
      <c r="H261" s="220">
        <v>322.638</v>
      </c>
      <c r="I261" s="221"/>
      <c r="J261" s="222">
        <f>ROUND(I261*H261,2)</f>
        <v>0</v>
      </c>
      <c r="K261" s="223"/>
      <c r="L261" s="41"/>
      <c r="M261" s="224" t="s">
        <v>1</v>
      </c>
      <c r="N261" s="225" t="s">
        <v>38</v>
      </c>
      <c r="O261" s="88"/>
      <c r="P261" s="226">
        <f>O261*H261</f>
        <v>0</v>
      </c>
      <c r="Q261" s="226">
        <v>0.0004396</v>
      </c>
      <c r="R261" s="226">
        <f>Q261*H261</f>
        <v>0.14183166479999998</v>
      </c>
      <c r="S261" s="226">
        <v>0</v>
      </c>
      <c r="T261" s="22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8" t="s">
        <v>198</v>
      </c>
      <c r="AT261" s="228" t="s">
        <v>129</v>
      </c>
      <c r="AU261" s="228" t="s">
        <v>83</v>
      </c>
      <c r="AY261" s="14" t="s">
        <v>127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4" t="s">
        <v>81</v>
      </c>
      <c r="BK261" s="229">
        <f>ROUND(I261*H261,2)</f>
        <v>0</v>
      </c>
      <c r="BL261" s="14" t="s">
        <v>198</v>
      </c>
      <c r="BM261" s="228" t="s">
        <v>600</v>
      </c>
    </row>
    <row r="262" spans="1:65" s="2" customFormat="1" ht="33" customHeight="1">
      <c r="A262" s="35"/>
      <c r="B262" s="36"/>
      <c r="C262" s="216" t="s">
        <v>601</v>
      </c>
      <c r="D262" s="216" t="s">
        <v>129</v>
      </c>
      <c r="E262" s="217" t="s">
        <v>602</v>
      </c>
      <c r="F262" s="218" t="s">
        <v>603</v>
      </c>
      <c r="G262" s="219" t="s">
        <v>152</v>
      </c>
      <c r="H262" s="220">
        <v>17.683</v>
      </c>
      <c r="I262" s="221"/>
      <c r="J262" s="222">
        <f>ROUND(I262*H262,2)</f>
        <v>0</v>
      </c>
      <c r="K262" s="223"/>
      <c r="L262" s="41"/>
      <c r="M262" s="224" t="s">
        <v>1</v>
      </c>
      <c r="N262" s="225" t="s">
        <v>38</v>
      </c>
      <c r="O262" s="88"/>
      <c r="P262" s="226">
        <f>O262*H262</f>
        <v>0</v>
      </c>
      <c r="Q262" s="226">
        <v>8E-05</v>
      </c>
      <c r="R262" s="226">
        <f>Q262*H262</f>
        <v>0.00141464</v>
      </c>
      <c r="S262" s="226">
        <v>0</v>
      </c>
      <c r="T262" s="22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8" t="s">
        <v>198</v>
      </c>
      <c r="AT262" s="228" t="s">
        <v>129</v>
      </c>
      <c r="AU262" s="228" t="s">
        <v>83</v>
      </c>
      <c r="AY262" s="14" t="s">
        <v>127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4" t="s">
        <v>81</v>
      </c>
      <c r="BK262" s="229">
        <f>ROUND(I262*H262,2)</f>
        <v>0</v>
      </c>
      <c r="BL262" s="14" t="s">
        <v>198</v>
      </c>
      <c r="BM262" s="228" t="s">
        <v>604</v>
      </c>
    </row>
    <row r="263" spans="1:65" s="2" customFormat="1" ht="24.15" customHeight="1">
      <c r="A263" s="35"/>
      <c r="B263" s="36"/>
      <c r="C263" s="216" t="s">
        <v>605</v>
      </c>
      <c r="D263" s="216" t="s">
        <v>129</v>
      </c>
      <c r="E263" s="217" t="s">
        <v>606</v>
      </c>
      <c r="F263" s="218" t="s">
        <v>607</v>
      </c>
      <c r="G263" s="219" t="s">
        <v>152</v>
      </c>
      <c r="H263" s="220">
        <v>17.683</v>
      </c>
      <c r="I263" s="221"/>
      <c r="J263" s="222">
        <f>ROUND(I263*H263,2)</f>
        <v>0</v>
      </c>
      <c r="K263" s="223"/>
      <c r="L263" s="41"/>
      <c r="M263" s="224" t="s">
        <v>1</v>
      </c>
      <c r="N263" s="225" t="s">
        <v>38</v>
      </c>
      <c r="O263" s="88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8" t="s">
        <v>198</v>
      </c>
      <c r="AT263" s="228" t="s">
        <v>129</v>
      </c>
      <c r="AU263" s="228" t="s">
        <v>83</v>
      </c>
      <c r="AY263" s="14" t="s">
        <v>127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4" t="s">
        <v>81</v>
      </c>
      <c r="BK263" s="229">
        <f>ROUND(I263*H263,2)</f>
        <v>0</v>
      </c>
      <c r="BL263" s="14" t="s">
        <v>198</v>
      </c>
      <c r="BM263" s="228" t="s">
        <v>608</v>
      </c>
    </row>
    <row r="264" spans="1:65" s="2" customFormat="1" ht="24.15" customHeight="1">
      <c r="A264" s="35"/>
      <c r="B264" s="36"/>
      <c r="C264" s="216" t="s">
        <v>609</v>
      </c>
      <c r="D264" s="216" t="s">
        <v>129</v>
      </c>
      <c r="E264" s="217" t="s">
        <v>610</v>
      </c>
      <c r="F264" s="218" t="s">
        <v>611</v>
      </c>
      <c r="G264" s="219" t="s">
        <v>152</v>
      </c>
      <c r="H264" s="220">
        <v>17.683</v>
      </c>
      <c r="I264" s="221"/>
      <c r="J264" s="222">
        <f>ROUND(I264*H264,2)</f>
        <v>0</v>
      </c>
      <c r="K264" s="223"/>
      <c r="L264" s="41"/>
      <c r="M264" s="224" t="s">
        <v>1</v>
      </c>
      <c r="N264" s="225" t="s">
        <v>38</v>
      </c>
      <c r="O264" s="88"/>
      <c r="P264" s="226">
        <f>O264*H264</f>
        <v>0</v>
      </c>
      <c r="Q264" s="226">
        <v>0.00014</v>
      </c>
      <c r="R264" s="226">
        <f>Q264*H264</f>
        <v>0.0024756199999999996</v>
      </c>
      <c r="S264" s="226">
        <v>0</v>
      </c>
      <c r="T264" s="22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8" t="s">
        <v>198</v>
      </c>
      <c r="AT264" s="228" t="s">
        <v>129</v>
      </c>
      <c r="AU264" s="228" t="s">
        <v>83</v>
      </c>
      <c r="AY264" s="14" t="s">
        <v>127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4" t="s">
        <v>81</v>
      </c>
      <c r="BK264" s="229">
        <f>ROUND(I264*H264,2)</f>
        <v>0</v>
      </c>
      <c r="BL264" s="14" t="s">
        <v>198</v>
      </c>
      <c r="BM264" s="228" t="s">
        <v>612</v>
      </c>
    </row>
    <row r="265" spans="1:65" s="2" customFormat="1" ht="24.15" customHeight="1">
      <c r="A265" s="35"/>
      <c r="B265" s="36"/>
      <c r="C265" s="216" t="s">
        <v>613</v>
      </c>
      <c r="D265" s="216" t="s">
        <v>129</v>
      </c>
      <c r="E265" s="217" t="s">
        <v>614</v>
      </c>
      <c r="F265" s="218" t="s">
        <v>615</v>
      </c>
      <c r="G265" s="219" t="s">
        <v>152</v>
      </c>
      <c r="H265" s="220">
        <v>17.683</v>
      </c>
      <c r="I265" s="221"/>
      <c r="J265" s="222">
        <f>ROUND(I265*H265,2)</f>
        <v>0</v>
      </c>
      <c r="K265" s="223"/>
      <c r="L265" s="41"/>
      <c r="M265" s="224" t="s">
        <v>1</v>
      </c>
      <c r="N265" s="225" t="s">
        <v>38</v>
      </c>
      <c r="O265" s="88"/>
      <c r="P265" s="226">
        <f>O265*H265</f>
        <v>0</v>
      </c>
      <c r="Q265" s="226">
        <v>0.00013</v>
      </c>
      <c r="R265" s="226">
        <f>Q265*H265</f>
        <v>0.0022987899999999998</v>
      </c>
      <c r="S265" s="226">
        <v>0</v>
      </c>
      <c r="T265" s="22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8" t="s">
        <v>198</v>
      </c>
      <c r="AT265" s="228" t="s">
        <v>129</v>
      </c>
      <c r="AU265" s="228" t="s">
        <v>83</v>
      </c>
      <c r="AY265" s="14" t="s">
        <v>127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4" t="s">
        <v>81</v>
      </c>
      <c r="BK265" s="229">
        <f>ROUND(I265*H265,2)</f>
        <v>0</v>
      </c>
      <c r="BL265" s="14" t="s">
        <v>198</v>
      </c>
      <c r="BM265" s="228" t="s">
        <v>616</v>
      </c>
    </row>
    <row r="266" spans="1:65" s="2" customFormat="1" ht="24.15" customHeight="1">
      <c r="A266" s="35"/>
      <c r="B266" s="36"/>
      <c r="C266" s="216" t="s">
        <v>617</v>
      </c>
      <c r="D266" s="216" t="s">
        <v>129</v>
      </c>
      <c r="E266" s="217" t="s">
        <v>618</v>
      </c>
      <c r="F266" s="218" t="s">
        <v>619</v>
      </c>
      <c r="G266" s="219" t="s">
        <v>152</v>
      </c>
      <c r="H266" s="220">
        <v>17.683</v>
      </c>
      <c r="I266" s="221"/>
      <c r="J266" s="222">
        <f>ROUND(I266*H266,2)</f>
        <v>0</v>
      </c>
      <c r="K266" s="223"/>
      <c r="L266" s="41"/>
      <c r="M266" s="224" t="s">
        <v>1</v>
      </c>
      <c r="N266" s="225" t="s">
        <v>38</v>
      </c>
      <c r="O266" s="88"/>
      <c r="P266" s="226">
        <f>O266*H266</f>
        <v>0</v>
      </c>
      <c r="Q266" s="226">
        <v>0.00013</v>
      </c>
      <c r="R266" s="226">
        <f>Q266*H266</f>
        <v>0.0022987899999999998</v>
      </c>
      <c r="S266" s="226">
        <v>0</v>
      </c>
      <c r="T266" s="22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8" t="s">
        <v>198</v>
      </c>
      <c r="AT266" s="228" t="s">
        <v>129</v>
      </c>
      <c r="AU266" s="228" t="s">
        <v>83</v>
      </c>
      <c r="AY266" s="14" t="s">
        <v>127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4" t="s">
        <v>81</v>
      </c>
      <c r="BK266" s="229">
        <f>ROUND(I266*H266,2)</f>
        <v>0</v>
      </c>
      <c r="BL266" s="14" t="s">
        <v>198</v>
      </c>
      <c r="BM266" s="228" t="s">
        <v>620</v>
      </c>
    </row>
    <row r="267" spans="1:65" s="2" customFormat="1" ht="16.5" customHeight="1">
      <c r="A267" s="35"/>
      <c r="B267" s="36"/>
      <c r="C267" s="216" t="s">
        <v>621</v>
      </c>
      <c r="D267" s="216" t="s">
        <v>129</v>
      </c>
      <c r="E267" s="217" t="s">
        <v>622</v>
      </c>
      <c r="F267" s="218" t="s">
        <v>623</v>
      </c>
      <c r="G267" s="219" t="s">
        <v>152</v>
      </c>
      <c r="H267" s="220">
        <v>78.78</v>
      </c>
      <c r="I267" s="221"/>
      <c r="J267" s="222">
        <f>ROUND(I267*H267,2)</f>
        <v>0</v>
      </c>
      <c r="K267" s="223"/>
      <c r="L267" s="41"/>
      <c r="M267" s="224" t="s">
        <v>1</v>
      </c>
      <c r="N267" s="225" t="s">
        <v>38</v>
      </c>
      <c r="O267" s="88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8" t="s">
        <v>198</v>
      </c>
      <c r="AT267" s="228" t="s">
        <v>129</v>
      </c>
      <c r="AU267" s="228" t="s">
        <v>83</v>
      </c>
      <c r="AY267" s="14" t="s">
        <v>127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4" t="s">
        <v>81</v>
      </c>
      <c r="BK267" s="229">
        <f>ROUND(I267*H267,2)</f>
        <v>0</v>
      </c>
      <c r="BL267" s="14" t="s">
        <v>198</v>
      </c>
      <c r="BM267" s="228" t="s">
        <v>624</v>
      </c>
    </row>
    <row r="268" spans="1:65" s="2" customFormat="1" ht="16.5" customHeight="1">
      <c r="A268" s="35"/>
      <c r="B268" s="36"/>
      <c r="C268" s="216" t="s">
        <v>625</v>
      </c>
      <c r="D268" s="216" t="s">
        <v>129</v>
      </c>
      <c r="E268" s="217" t="s">
        <v>626</v>
      </c>
      <c r="F268" s="218" t="s">
        <v>627</v>
      </c>
      <c r="G268" s="219" t="s">
        <v>152</v>
      </c>
      <c r="H268" s="220">
        <v>11.97</v>
      </c>
      <c r="I268" s="221"/>
      <c r="J268" s="222">
        <f>ROUND(I268*H268,2)</f>
        <v>0</v>
      </c>
      <c r="K268" s="223"/>
      <c r="L268" s="41"/>
      <c r="M268" s="224" t="s">
        <v>1</v>
      </c>
      <c r="N268" s="225" t="s">
        <v>38</v>
      </c>
      <c r="O268" s="88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8" t="s">
        <v>198</v>
      </c>
      <c r="AT268" s="228" t="s">
        <v>129</v>
      </c>
      <c r="AU268" s="228" t="s">
        <v>83</v>
      </c>
      <c r="AY268" s="14" t="s">
        <v>127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4" t="s">
        <v>81</v>
      </c>
      <c r="BK268" s="229">
        <f>ROUND(I268*H268,2)</f>
        <v>0</v>
      </c>
      <c r="BL268" s="14" t="s">
        <v>198</v>
      </c>
      <c r="BM268" s="228" t="s">
        <v>628</v>
      </c>
    </row>
    <row r="269" spans="1:65" s="2" customFormat="1" ht="21.75" customHeight="1">
      <c r="A269" s="35"/>
      <c r="B269" s="36"/>
      <c r="C269" s="216" t="s">
        <v>629</v>
      </c>
      <c r="D269" s="216" t="s">
        <v>129</v>
      </c>
      <c r="E269" s="217" t="s">
        <v>630</v>
      </c>
      <c r="F269" s="218" t="s">
        <v>631</v>
      </c>
      <c r="G269" s="219" t="s">
        <v>152</v>
      </c>
      <c r="H269" s="220">
        <v>78.78</v>
      </c>
      <c r="I269" s="221"/>
      <c r="J269" s="222">
        <f>ROUND(I269*H269,2)</f>
        <v>0</v>
      </c>
      <c r="K269" s="223"/>
      <c r="L269" s="41"/>
      <c r="M269" s="224" t="s">
        <v>1</v>
      </c>
      <c r="N269" s="225" t="s">
        <v>38</v>
      </c>
      <c r="O269" s="88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8" t="s">
        <v>198</v>
      </c>
      <c r="AT269" s="228" t="s">
        <v>129</v>
      </c>
      <c r="AU269" s="228" t="s">
        <v>83</v>
      </c>
      <c r="AY269" s="14" t="s">
        <v>127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4" t="s">
        <v>81</v>
      </c>
      <c r="BK269" s="229">
        <f>ROUND(I269*H269,2)</f>
        <v>0</v>
      </c>
      <c r="BL269" s="14" t="s">
        <v>198</v>
      </c>
      <c r="BM269" s="228" t="s">
        <v>632</v>
      </c>
    </row>
    <row r="270" spans="1:65" s="2" customFormat="1" ht="24.15" customHeight="1">
      <c r="A270" s="35"/>
      <c r="B270" s="36"/>
      <c r="C270" s="216" t="s">
        <v>633</v>
      </c>
      <c r="D270" s="216" t="s">
        <v>129</v>
      </c>
      <c r="E270" s="217" t="s">
        <v>634</v>
      </c>
      <c r="F270" s="218" t="s">
        <v>635</v>
      </c>
      <c r="G270" s="219" t="s">
        <v>152</v>
      </c>
      <c r="H270" s="220">
        <v>11.92</v>
      </c>
      <c r="I270" s="221"/>
      <c r="J270" s="222">
        <f>ROUND(I270*H270,2)</f>
        <v>0</v>
      </c>
      <c r="K270" s="223"/>
      <c r="L270" s="41"/>
      <c r="M270" s="224" t="s">
        <v>1</v>
      </c>
      <c r="N270" s="225" t="s">
        <v>38</v>
      </c>
      <c r="O270" s="88"/>
      <c r="P270" s="226">
        <f>O270*H270</f>
        <v>0</v>
      </c>
      <c r="Q270" s="226">
        <v>0.00011</v>
      </c>
      <c r="R270" s="226">
        <f>Q270*H270</f>
        <v>0.0013112</v>
      </c>
      <c r="S270" s="226">
        <v>0</v>
      </c>
      <c r="T270" s="22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8" t="s">
        <v>198</v>
      </c>
      <c r="AT270" s="228" t="s">
        <v>129</v>
      </c>
      <c r="AU270" s="228" t="s">
        <v>83</v>
      </c>
      <c r="AY270" s="14" t="s">
        <v>127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4" t="s">
        <v>81</v>
      </c>
      <c r="BK270" s="229">
        <f>ROUND(I270*H270,2)</f>
        <v>0</v>
      </c>
      <c r="BL270" s="14" t="s">
        <v>198</v>
      </c>
      <c r="BM270" s="228" t="s">
        <v>636</v>
      </c>
    </row>
    <row r="271" spans="1:65" s="2" customFormat="1" ht="24.15" customHeight="1">
      <c r="A271" s="35"/>
      <c r="B271" s="36"/>
      <c r="C271" s="216" t="s">
        <v>637</v>
      </c>
      <c r="D271" s="216" t="s">
        <v>129</v>
      </c>
      <c r="E271" s="217" t="s">
        <v>638</v>
      </c>
      <c r="F271" s="218" t="s">
        <v>639</v>
      </c>
      <c r="G271" s="219" t="s">
        <v>152</v>
      </c>
      <c r="H271" s="220">
        <v>11.92</v>
      </c>
      <c r="I271" s="221"/>
      <c r="J271" s="222">
        <f>ROUND(I271*H271,2)</f>
        <v>0</v>
      </c>
      <c r="K271" s="223"/>
      <c r="L271" s="41"/>
      <c r="M271" s="242" t="s">
        <v>1</v>
      </c>
      <c r="N271" s="243" t="s">
        <v>38</v>
      </c>
      <c r="O271" s="244"/>
      <c r="P271" s="245">
        <f>O271*H271</f>
        <v>0</v>
      </c>
      <c r="Q271" s="245">
        <v>0.00072</v>
      </c>
      <c r="R271" s="245">
        <f>Q271*H271</f>
        <v>0.0085824</v>
      </c>
      <c r="S271" s="245">
        <v>0</v>
      </c>
      <c r="T271" s="24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8" t="s">
        <v>198</v>
      </c>
      <c r="AT271" s="228" t="s">
        <v>129</v>
      </c>
      <c r="AU271" s="228" t="s">
        <v>83</v>
      </c>
      <c r="AY271" s="14" t="s">
        <v>127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4" t="s">
        <v>81</v>
      </c>
      <c r="BK271" s="229">
        <f>ROUND(I271*H271,2)</f>
        <v>0</v>
      </c>
      <c r="BL271" s="14" t="s">
        <v>198</v>
      </c>
      <c r="BM271" s="228" t="s">
        <v>640</v>
      </c>
    </row>
    <row r="272" spans="1:31" s="2" customFormat="1" ht="6.95" customHeight="1">
      <c r="A272" s="35"/>
      <c r="B272" s="63"/>
      <c r="C272" s="64"/>
      <c r="D272" s="64"/>
      <c r="E272" s="64"/>
      <c r="F272" s="64"/>
      <c r="G272" s="64"/>
      <c r="H272" s="64"/>
      <c r="I272" s="64"/>
      <c r="J272" s="64"/>
      <c r="K272" s="64"/>
      <c r="L272" s="41"/>
      <c r="M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</row>
  </sheetData>
  <sheetProtection password="CC35" sheet="1" objects="1" scenarios="1" formatColumns="0" formatRows="0" autoFilter="0"/>
  <autoFilter ref="C132:K271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87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zakázky'!K6</f>
        <v xml:space="preserve"> Oprava střechy garáží na pozemku č.129-1- Bílina - rozpočet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641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zakázky'!AN8</f>
        <v>23. 8. 2022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21</v>
      </c>
      <c r="F15" s="35"/>
      <c r="G15" s="35"/>
      <c r="H15" s="35"/>
      <c r="I15" s="137" t="s">
        <v>26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zakázky'!AN13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zakázky'!E14</f>
        <v>Vyplň údaj</v>
      </c>
      <c r="F18" s="140"/>
      <c r="G18" s="140"/>
      <c r="H18" s="140"/>
      <c r="I18" s="137" t="s">
        <v>26</v>
      </c>
      <c r="J18" s="30" t="str">
        <f>'Rekapitulace zakázky'!AN14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21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30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21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ROUND((SUM(BE120:BE140)),2)</f>
        <v>0</v>
      </c>
      <c r="G33" s="35"/>
      <c r="H33" s="35"/>
      <c r="I33" s="152">
        <v>0.21</v>
      </c>
      <c r="J33" s="151">
        <f>ROUND(((SUM(BE120:BE140))*I33),2)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ROUND((SUM(BF120:BF140)),2)</f>
        <v>0</v>
      </c>
      <c r="G34" s="35"/>
      <c r="H34" s="35"/>
      <c r="I34" s="152">
        <v>0.15</v>
      </c>
      <c r="J34" s="151">
        <f>ROUND(((SUM(BF120:BF140))*I34),2)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ROUND((SUM(BG120:BG140)),2)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ROUND((SUM(BH120:BH140)),2)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ROUND((SUM(BI120:BI140)),2)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 xml:space="preserve"> Oprava střechy garáží na pozemku č.129-1- Bílina - rozpočet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VON - Vedlejší a ostatní 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23. 8. 2022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91</v>
      </c>
      <c r="D94" s="173"/>
      <c r="E94" s="173"/>
      <c r="F94" s="173"/>
      <c r="G94" s="173"/>
      <c r="H94" s="173"/>
      <c r="I94" s="173"/>
      <c r="J94" s="174" t="s">
        <v>92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93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6"/>
      <c r="C97" s="177"/>
      <c r="D97" s="178" t="s">
        <v>107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642</v>
      </c>
      <c r="E98" s="185"/>
      <c r="F98" s="185"/>
      <c r="G98" s="185"/>
      <c r="H98" s="185"/>
      <c r="I98" s="185"/>
      <c r="J98" s="186">
        <f>J122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643</v>
      </c>
      <c r="E99" s="179"/>
      <c r="F99" s="179"/>
      <c r="G99" s="179"/>
      <c r="H99" s="179"/>
      <c r="I99" s="179"/>
      <c r="J99" s="180">
        <f>J136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2"/>
      <c r="C100" s="183"/>
      <c r="D100" s="184" t="s">
        <v>644</v>
      </c>
      <c r="E100" s="185"/>
      <c r="F100" s="185"/>
      <c r="G100" s="185"/>
      <c r="H100" s="185"/>
      <c r="I100" s="185"/>
      <c r="J100" s="186">
        <f>J139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112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71" t="str">
        <f>E7</f>
        <v xml:space="preserve"> Oprava střechy garáží na pozemku č.129-1- Bílina - rozpočet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88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VON - Vedlejší a ostatní ...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29" t="s">
        <v>22</v>
      </c>
      <c r="J114" s="76" t="str">
        <f>IF(J12="","",J12)</f>
        <v>23. 8. 2022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29" t="s">
        <v>29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88"/>
      <c r="B119" s="189"/>
      <c r="C119" s="190" t="s">
        <v>113</v>
      </c>
      <c r="D119" s="191" t="s">
        <v>58</v>
      </c>
      <c r="E119" s="191" t="s">
        <v>54</v>
      </c>
      <c r="F119" s="191" t="s">
        <v>55</v>
      </c>
      <c r="G119" s="191" t="s">
        <v>114</v>
      </c>
      <c r="H119" s="191" t="s">
        <v>115</v>
      </c>
      <c r="I119" s="191" t="s">
        <v>116</v>
      </c>
      <c r="J119" s="192" t="s">
        <v>92</v>
      </c>
      <c r="K119" s="193" t="s">
        <v>117</v>
      </c>
      <c r="L119" s="194"/>
      <c r="M119" s="97" t="s">
        <v>1</v>
      </c>
      <c r="N119" s="98" t="s">
        <v>37</v>
      </c>
      <c r="O119" s="98" t="s">
        <v>118</v>
      </c>
      <c r="P119" s="98" t="s">
        <v>119</v>
      </c>
      <c r="Q119" s="98" t="s">
        <v>120</v>
      </c>
      <c r="R119" s="98" t="s">
        <v>121</v>
      </c>
      <c r="S119" s="98" t="s">
        <v>122</v>
      </c>
      <c r="T119" s="99" t="s">
        <v>123</v>
      </c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</row>
    <row r="120" spans="1:63" s="2" customFormat="1" ht="22.8" customHeight="1">
      <c r="A120" s="35"/>
      <c r="B120" s="36"/>
      <c r="C120" s="104" t="s">
        <v>124</v>
      </c>
      <c r="D120" s="37"/>
      <c r="E120" s="37"/>
      <c r="F120" s="37"/>
      <c r="G120" s="37"/>
      <c r="H120" s="37"/>
      <c r="I120" s="37"/>
      <c r="J120" s="195">
        <f>BK120</f>
        <v>0</v>
      </c>
      <c r="K120" s="37"/>
      <c r="L120" s="41"/>
      <c r="M120" s="100"/>
      <c r="N120" s="196"/>
      <c r="O120" s="101"/>
      <c r="P120" s="197">
        <f>P121+P136</f>
        <v>0</v>
      </c>
      <c r="Q120" s="101"/>
      <c r="R120" s="197">
        <f>R121+R136</f>
        <v>0.084325</v>
      </c>
      <c r="S120" s="101"/>
      <c r="T120" s="198">
        <f>T121+T136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72</v>
      </c>
      <c r="AU120" s="14" t="s">
        <v>94</v>
      </c>
      <c r="BK120" s="199">
        <f>BK121+BK136</f>
        <v>0</v>
      </c>
    </row>
    <row r="121" spans="1:63" s="12" customFormat="1" ht="25.9" customHeight="1">
      <c r="A121" s="12"/>
      <c r="B121" s="200"/>
      <c r="C121" s="201"/>
      <c r="D121" s="202" t="s">
        <v>72</v>
      </c>
      <c r="E121" s="203" t="s">
        <v>276</v>
      </c>
      <c r="F121" s="203" t="s">
        <v>277</v>
      </c>
      <c r="G121" s="201"/>
      <c r="H121" s="201"/>
      <c r="I121" s="204"/>
      <c r="J121" s="205">
        <f>BK121</f>
        <v>0</v>
      </c>
      <c r="K121" s="201"/>
      <c r="L121" s="206"/>
      <c r="M121" s="207"/>
      <c r="N121" s="208"/>
      <c r="O121" s="208"/>
      <c r="P121" s="209">
        <f>P122</f>
        <v>0</v>
      </c>
      <c r="Q121" s="208"/>
      <c r="R121" s="209">
        <f>R122</f>
        <v>0.084325</v>
      </c>
      <c r="S121" s="208"/>
      <c r="T121" s="21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83</v>
      </c>
      <c r="AT121" s="212" t="s">
        <v>72</v>
      </c>
      <c r="AU121" s="212" t="s">
        <v>73</v>
      </c>
      <c r="AY121" s="211" t="s">
        <v>127</v>
      </c>
      <c r="BK121" s="213">
        <f>BK122</f>
        <v>0</v>
      </c>
    </row>
    <row r="122" spans="1:63" s="12" customFormat="1" ht="22.8" customHeight="1">
      <c r="A122" s="12"/>
      <c r="B122" s="200"/>
      <c r="C122" s="201"/>
      <c r="D122" s="202" t="s">
        <v>72</v>
      </c>
      <c r="E122" s="214" t="s">
        <v>645</v>
      </c>
      <c r="F122" s="214" t="s">
        <v>646</v>
      </c>
      <c r="G122" s="201"/>
      <c r="H122" s="201"/>
      <c r="I122" s="204"/>
      <c r="J122" s="215">
        <f>BK122</f>
        <v>0</v>
      </c>
      <c r="K122" s="201"/>
      <c r="L122" s="206"/>
      <c r="M122" s="207"/>
      <c r="N122" s="208"/>
      <c r="O122" s="208"/>
      <c r="P122" s="209">
        <f>SUM(P123:P135)</f>
        <v>0</v>
      </c>
      <c r="Q122" s="208"/>
      <c r="R122" s="209">
        <f>SUM(R123:R135)</f>
        <v>0.084325</v>
      </c>
      <c r="S122" s="208"/>
      <c r="T122" s="210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83</v>
      </c>
      <c r="AT122" s="212" t="s">
        <v>72</v>
      </c>
      <c r="AU122" s="212" t="s">
        <v>81</v>
      </c>
      <c r="AY122" s="211" t="s">
        <v>127</v>
      </c>
      <c r="BK122" s="213">
        <f>SUM(BK123:BK135)</f>
        <v>0</v>
      </c>
    </row>
    <row r="123" spans="1:65" s="2" customFormat="1" ht="24.15" customHeight="1">
      <c r="A123" s="35"/>
      <c r="B123" s="36"/>
      <c r="C123" s="216" t="s">
        <v>81</v>
      </c>
      <c r="D123" s="216" t="s">
        <v>129</v>
      </c>
      <c r="E123" s="217" t="s">
        <v>647</v>
      </c>
      <c r="F123" s="218" t="s">
        <v>648</v>
      </c>
      <c r="G123" s="219" t="s">
        <v>132</v>
      </c>
      <c r="H123" s="220">
        <v>45.95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38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198</v>
      </c>
      <c r="AT123" s="228" t="s">
        <v>129</v>
      </c>
      <c r="AU123" s="228" t="s">
        <v>83</v>
      </c>
      <c r="AY123" s="14" t="s">
        <v>127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81</v>
      </c>
      <c r="BK123" s="229">
        <f>ROUND(I123*H123,2)</f>
        <v>0</v>
      </c>
      <c r="BL123" s="14" t="s">
        <v>198</v>
      </c>
      <c r="BM123" s="228" t="s">
        <v>649</v>
      </c>
    </row>
    <row r="124" spans="1:65" s="2" customFormat="1" ht="16.5" customHeight="1">
      <c r="A124" s="35"/>
      <c r="B124" s="36"/>
      <c r="C124" s="230" t="s">
        <v>83</v>
      </c>
      <c r="D124" s="230" t="s">
        <v>170</v>
      </c>
      <c r="E124" s="231" t="s">
        <v>650</v>
      </c>
      <c r="F124" s="232" t="s">
        <v>651</v>
      </c>
      <c r="G124" s="233" t="s">
        <v>652</v>
      </c>
      <c r="H124" s="234">
        <v>50.545</v>
      </c>
      <c r="I124" s="235"/>
      <c r="J124" s="236">
        <f>ROUND(I124*H124,2)</f>
        <v>0</v>
      </c>
      <c r="K124" s="237"/>
      <c r="L124" s="238"/>
      <c r="M124" s="239" t="s">
        <v>1</v>
      </c>
      <c r="N124" s="240" t="s">
        <v>38</v>
      </c>
      <c r="O124" s="88"/>
      <c r="P124" s="226">
        <f>O124*H124</f>
        <v>0</v>
      </c>
      <c r="Q124" s="226">
        <v>0.001</v>
      </c>
      <c r="R124" s="226">
        <f>Q124*H124</f>
        <v>0.050545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272</v>
      </c>
      <c r="AT124" s="228" t="s">
        <v>170</v>
      </c>
      <c r="AU124" s="228" t="s">
        <v>83</v>
      </c>
      <c r="AY124" s="14" t="s">
        <v>127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81</v>
      </c>
      <c r="BK124" s="229">
        <f>ROUND(I124*H124,2)</f>
        <v>0</v>
      </c>
      <c r="BL124" s="14" t="s">
        <v>198</v>
      </c>
      <c r="BM124" s="228" t="s">
        <v>653</v>
      </c>
    </row>
    <row r="125" spans="1:65" s="2" customFormat="1" ht="16.5" customHeight="1">
      <c r="A125" s="35"/>
      <c r="B125" s="36"/>
      <c r="C125" s="216" t="s">
        <v>139</v>
      </c>
      <c r="D125" s="216" t="s">
        <v>129</v>
      </c>
      <c r="E125" s="217" t="s">
        <v>654</v>
      </c>
      <c r="F125" s="218" t="s">
        <v>655</v>
      </c>
      <c r="G125" s="219" t="s">
        <v>167</v>
      </c>
      <c r="H125" s="220">
        <v>12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198</v>
      </c>
      <c r="AT125" s="228" t="s">
        <v>129</v>
      </c>
      <c r="AU125" s="228" t="s">
        <v>83</v>
      </c>
      <c r="AY125" s="14" t="s">
        <v>127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81</v>
      </c>
      <c r="BK125" s="229">
        <f>ROUND(I125*H125,2)</f>
        <v>0</v>
      </c>
      <c r="BL125" s="14" t="s">
        <v>198</v>
      </c>
      <c r="BM125" s="228" t="s">
        <v>656</v>
      </c>
    </row>
    <row r="126" spans="1:65" s="2" customFormat="1" ht="16.5" customHeight="1">
      <c r="A126" s="35"/>
      <c r="B126" s="36"/>
      <c r="C126" s="230" t="s">
        <v>133</v>
      </c>
      <c r="D126" s="230" t="s">
        <v>170</v>
      </c>
      <c r="E126" s="231" t="s">
        <v>657</v>
      </c>
      <c r="F126" s="232" t="s">
        <v>658</v>
      </c>
      <c r="G126" s="233" t="s">
        <v>167</v>
      </c>
      <c r="H126" s="234">
        <v>12</v>
      </c>
      <c r="I126" s="235"/>
      <c r="J126" s="236">
        <f>ROUND(I126*H126,2)</f>
        <v>0</v>
      </c>
      <c r="K126" s="237"/>
      <c r="L126" s="238"/>
      <c r="M126" s="239" t="s">
        <v>1</v>
      </c>
      <c r="N126" s="240" t="s">
        <v>38</v>
      </c>
      <c r="O126" s="88"/>
      <c r="P126" s="226">
        <f>O126*H126</f>
        <v>0</v>
      </c>
      <c r="Q126" s="226">
        <v>0.00023</v>
      </c>
      <c r="R126" s="226">
        <f>Q126*H126</f>
        <v>0.0027600000000000003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272</v>
      </c>
      <c r="AT126" s="228" t="s">
        <v>170</v>
      </c>
      <c r="AU126" s="228" t="s">
        <v>83</v>
      </c>
      <c r="AY126" s="14" t="s">
        <v>127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198</v>
      </c>
      <c r="BM126" s="228" t="s">
        <v>659</v>
      </c>
    </row>
    <row r="127" spans="1:65" s="2" customFormat="1" ht="24.15" customHeight="1">
      <c r="A127" s="35"/>
      <c r="B127" s="36"/>
      <c r="C127" s="216" t="s">
        <v>149</v>
      </c>
      <c r="D127" s="216" t="s">
        <v>129</v>
      </c>
      <c r="E127" s="217" t="s">
        <v>660</v>
      </c>
      <c r="F127" s="218" t="s">
        <v>661</v>
      </c>
      <c r="G127" s="219" t="s">
        <v>167</v>
      </c>
      <c r="H127" s="220">
        <v>6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198</v>
      </c>
      <c r="AT127" s="228" t="s">
        <v>129</v>
      </c>
      <c r="AU127" s="228" t="s">
        <v>83</v>
      </c>
      <c r="AY127" s="14" t="s">
        <v>127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198</v>
      </c>
      <c r="BM127" s="228" t="s">
        <v>662</v>
      </c>
    </row>
    <row r="128" spans="1:65" s="2" customFormat="1" ht="16.5" customHeight="1">
      <c r="A128" s="35"/>
      <c r="B128" s="36"/>
      <c r="C128" s="230" t="s">
        <v>147</v>
      </c>
      <c r="D128" s="230" t="s">
        <v>170</v>
      </c>
      <c r="E128" s="231" t="s">
        <v>663</v>
      </c>
      <c r="F128" s="232" t="s">
        <v>664</v>
      </c>
      <c r="G128" s="233" t="s">
        <v>167</v>
      </c>
      <c r="H128" s="234">
        <v>6</v>
      </c>
      <c r="I128" s="235"/>
      <c r="J128" s="236">
        <f>ROUND(I128*H128,2)</f>
        <v>0</v>
      </c>
      <c r="K128" s="237"/>
      <c r="L128" s="238"/>
      <c r="M128" s="239" t="s">
        <v>1</v>
      </c>
      <c r="N128" s="240" t="s">
        <v>38</v>
      </c>
      <c r="O128" s="88"/>
      <c r="P128" s="226">
        <f>O128*H128</f>
        <v>0</v>
      </c>
      <c r="Q128" s="226">
        <v>0.00015</v>
      </c>
      <c r="R128" s="226">
        <f>Q128*H128</f>
        <v>0.0009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272</v>
      </c>
      <c r="AT128" s="228" t="s">
        <v>170</v>
      </c>
      <c r="AU128" s="228" t="s">
        <v>83</v>
      </c>
      <c r="AY128" s="14" t="s">
        <v>127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81</v>
      </c>
      <c r="BK128" s="229">
        <f>ROUND(I128*H128,2)</f>
        <v>0</v>
      </c>
      <c r="BL128" s="14" t="s">
        <v>198</v>
      </c>
      <c r="BM128" s="228" t="s">
        <v>665</v>
      </c>
    </row>
    <row r="129" spans="1:65" s="2" customFormat="1" ht="24.15" customHeight="1">
      <c r="A129" s="35"/>
      <c r="B129" s="36"/>
      <c r="C129" s="216" t="s">
        <v>161</v>
      </c>
      <c r="D129" s="216" t="s">
        <v>129</v>
      </c>
      <c r="E129" s="217" t="s">
        <v>666</v>
      </c>
      <c r="F129" s="218" t="s">
        <v>667</v>
      </c>
      <c r="G129" s="219" t="s">
        <v>167</v>
      </c>
      <c r="H129" s="220">
        <v>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198</v>
      </c>
      <c r="AT129" s="228" t="s">
        <v>129</v>
      </c>
      <c r="AU129" s="228" t="s">
        <v>83</v>
      </c>
      <c r="AY129" s="14" t="s">
        <v>127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198</v>
      </c>
      <c r="BM129" s="228" t="s">
        <v>668</v>
      </c>
    </row>
    <row r="130" spans="1:65" s="2" customFormat="1" ht="21.75" customHeight="1">
      <c r="A130" s="35"/>
      <c r="B130" s="36"/>
      <c r="C130" s="230" t="s">
        <v>159</v>
      </c>
      <c r="D130" s="230" t="s">
        <v>170</v>
      </c>
      <c r="E130" s="231" t="s">
        <v>669</v>
      </c>
      <c r="F130" s="232" t="s">
        <v>670</v>
      </c>
      <c r="G130" s="233" t="s">
        <v>167</v>
      </c>
      <c r="H130" s="234">
        <v>2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38</v>
      </c>
      <c r="O130" s="88"/>
      <c r="P130" s="226">
        <f>O130*H130</f>
        <v>0</v>
      </c>
      <c r="Q130" s="226">
        <v>0.0042</v>
      </c>
      <c r="R130" s="226">
        <f>Q130*H130</f>
        <v>0.0084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272</v>
      </c>
      <c r="AT130" s="228" t="s">
        <v>170</v>
      </c>
      <c r="AU130" s="228" t="s">
        <v>83</v>
      </c>
      <c r="AY130" s="14" t="s">
        <v>127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198</v>
      </c>
      <c r="BM130" s="228" t="s">
        <v>671</v>
      </c>
    </row>
    <row r="131" spans="1:65" s="2" customFormat="1" ht="21.75" customHeight="1">
      <c r="A131" s="35"/>
      <c r="B131" s="36"/>
      <c r="C131" s="216" t="s">
        <v>169</v>
      </c>
      <c r="D131" s="216" t="s">
        <v>129</v>
      </c>
      <c r="E131" s="217" t="s">
        <v>672</v>
      </c>
      <c r="F131" s="218" t="s">
        <v>673</v>
      </c>
      <c r="G131" s="219" t="s">
        <v>167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198</v>
      </c>
      <c r="AT131" s="228" t="s">
        <v>129</v>
      </c>
      <c r="AU131" s="228" t="s">
        <v>83</v>
      </c>
      <c r="AY131" s="14" t="s">
        <v>127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198</v>
      </c>
      <c r="BM131" s="228" t="s">
        <v>674</v>
      </c>
    </row>
    <row r="132" spans="1:65" s="2" customFormat="1" ht="16.5" customHeight="1">
      <c r="A132" s="35"/>
      <c r="B132" s="36"/>
      <c r="C132" s="230" t="s">
        <v>175</v>
      </c>
      <c r="D132" s="230" t="s">
        <v>170</v>
      </c>
      <c r="E132" s="231" t="s">
        <v>675</v>
      </c>
      <c r="F132" s="232" t="s">
        <v>676</v>
      </c>
      <c r="G132" s="233" t="s">
        <v>167</v>
      </c>
      <c r="H132" s="234">
        <v>2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38</v>
      </c>
      <c r="O132" s="88"/>
      <c r="P132" s="226">
        <f>O132*H132</f>
        <v>0</v>
      </c>
      <c r="Q132" s="226">
        <v>0.003</v>
      </c>
      <c r="R132" s="226">
        <f>Q132*H132</f>
        <v>0.006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272</v>
      </c>
      <c r="AT132" s="228" t="s">
        <v>170</v>
      </c>
      <c r="AU132" s="228" t="s">
        <v>83</v>
      </c>
      <c r="AY132" s="14" t="s">
        <v>127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198</v>
      </c>
      <c r="BM132" s="228" t="s">
        <v>677</v>
      </c>
    </row>
    <row r="133" spans="1:65" s="2" customFormat="1" ht="16.5" customHeight="1">
      <c r="A133" s="35"/>
      <c r="B133" s="36"/>
      <c r="C133" s="216" t="s">
        <v>179</v>
      </c>
      <c r="D133" s="216" t="s">
        <v>129</v>
      </c>
      <c r="E133" s="217" t="s">
        <v>678</v>
      </c>
      <c r="F133" s="218" t="s">
        <v>679</v>
      </c>
      <c r="G133" s="219" t="s">
        <v>167</v>
      </c>
      <c r="H133" s="220">
        <v>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198</v>
      </c>
      <c r="AT133" s="228" t="s">
        <v>129</v>
      </c>
      <c r="AU133" s="228" t="s">
        <v>83</v>
      </c>
      <c r="AY133" s="14" t="s">
        <v>127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198</v>
      </c>
      <c r="BM133" s="228" t="s">
        <v>680</v>
      </c>
    </row>
    <row r="134" spans="1:65" s="2" customFormat="1" ht="16.5" customHeight="1">
      <c r="A134" s="35"/>
      <c r="B134" s="36"/>
      <c r="C134" s="230" t="s">
        <v>183</v>
      </c>
      <c r="D134" s="230" t="s">
        <v>170</v>
      </c>
      <c r="E134" s="231" t="s">
        <v>681</v>
      </c>
      <c r="F134" s="232" t="s">
        <v>682</v>
      </c>
      <c r="G134" s="233" t="s">
        <v>167</v>
      </c>
      <c r="H134" s="234">
        <v>2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38</v>
      </c>
      <c r="O134" s="88"/>
      <c r="P134" s="226">
        <f>O134*H134</f>
        <v>0</v>
      </c>
      <c r="Q134" s="226">
        <v>0.00786</v>
      </c>
      <c r="R134" s="226">
        <f>Q134*H134</f>
        <v>0.01572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272</v>
      </c>
      <c r="AT134" s="228" t="s">
        <v>170</v>
      </c>
      <c r="AU134" s="228" t="s">
        <v>83</v>
      </c>
      <c r="AY134" s="14" t="s">
        <v>127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198</v>
      </c>
      <c r="BM134" s="228" t="s">
        <v>683</v>
      </c>
    </row>
    <row r="135" spans="1:65" s="2" customFormat="1" ht="16.5" customHeight="1">
      <c r="A135" s="35"/>
      <c r="B135" s="36"/>
      <c r="C135" s="216" t="s">
        <v>187</v>
      </c>
      <c r="D135" s="216" t="s">
        <v>129</v>
      </c>
      <c r="E135" s="217" t="s">
        <v>684</v>
      </c>
      <c r="F135" s="218" t="s">
        <v>685</v>
      </c>
      <c r="G135" s="219" t="s">
        <v>167</v>
      </c>
      <c r="H135" s="220">
        <v>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73</v>
      </c>
      <c r="AT135" s="228" t="s">
        <v>129</v>
      </c>
      <c r="AU135" s="228" t="s">
        <v>83</v>
      </c>
      <c r="AY135" s="14" t="s">
        <v>127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149</v>
      </c>
      <c r="BM135" s="228" t="s">
        <v>686</v>
      </c>
    </row>
    <row r="136" spans="1:63" s="12" customFormat="1" ht="25.9" customHeight="1">
      <c r="A136" s="12"/>
      <c r="B136" s="200"/>
      <c r="C136" s="201"/>
      <c r="D136" s="202" t="s">
        <v>72</v>
      </c>
      <c r="E136" s="203" t="s">
        <v>687</v>
      </c>
      <c r="F136" s="203" t="s">
        <v>688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P137+P138+P139</f>
        <v>0</v>
      </c>
      <c r="Q136" s="208"/>
      <c r="R136" s="209">
        <f>R137+R138+R139</f>
        <v>0</v>
      </c>
      <c r="S136" s="208"/>
      <c r="T136" s="210">
        <f>T137+T138+T139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149</v>
      </c>
      <c r="AT136" s="212" t="s">
        <v>72</v>
      </c>
      <c r="AU136" s="212" t="s">
        <v>73</v>
      </c>
      <c r="AY136" s="211" t="s">
        <v>127</v>
      </c>
      <c r="BK136" s="213">
        <f>BK137+BK138+BK139</f>
        <v>0</v>
      </c>
    </row>
    <row r="137" spans="1:65" s="2" customFormat="1" ht="16.5" customHeight="1">
      <c r="A137" s="35"/>
      <c r="B137" s="36"/>
      <c r="C137" s="216" t="s">
        <v>191</v>
      </c>
      <c r="D137" s="216" t="s">
        <v>129</v>
      </c>
      <c r="E137" s="217" t="s">
        <v>689</v>
      </c>
      <c r="F137" s="218" t="s">
        <v>690</v>
      </c>
      <c r="G137" s="219" t="s">
        <v>367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133</v>
      </c>
      <c r="AT137" s="228" t="s">
        <v>129</v>
      </c>
      <c r="AU137" s="228" t="s">
        <v>81</v>
      </c>
      <c r="AY137" s="14" t="s">
        <v>127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133</v>
      </c>
      <c r="BM137" s="228" t="s">
        <v>691</v>
      </c>
    </row>
    <row r="138" spans="1:65" s="2" customFormat="1" ht="16.5" customHeight="1">
      <c r="A138" s="35"/>
      <c r="B138" s="36"/>
      <c r="C138" s="216" t="s">
        <v>8</v>
      </c>
      <c r="D138" s="216" t="s">
        <v>129</v>
      </c>
      <c r="E138" s="217" t="s">
        <v>692</v>
      </c>
      <c r="F138" s="218" t="s">
        <v>693</v>
      </c>
      <c r="G138" s="219" t="s">
        <v>367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133</v>
      </c>
      <c r="AT138" s="228" t="s">
        <v>129</v>
      </c>
      <c r="AU138" s="228" t="s">
        <v>81</v>
      </c>
      <c r="AY138" s="14" t="s">
        <v>127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133</v>
      </c>
      <c r="BM138" s="228" t="s">
        <v>694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695</v>
      </c>
      <c r="F139" s="214" t="s">
        <v>690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P140</f>
        <v>0</v>
      </c>
      <c r="Q139" s="208"/>
      <c r="R139" s="209">
        <f>R140</f>
        <v>0</v>
      </c>
      <c r="S139" s="208"/>
      <c r="T139" s="21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149</v>
      </c>
      <c r="AT139" s="212" t="s">
        <v>72</v>
      </c>
      <c r="AU139" s="212" t="s">
        <v>81</v>
      </c>
      <c r="AY139" s="211" t="s">
        <v>127</v>
      </c>
      <c r="BK139" s="213">
        <f>BK140</f>
        <v>0</v>
      </c>
    </row>
    <row r="140" spans="1:65" s="2" customFormat="1" ht="16.5" customHeight="1">
      <c r="A140" s="35"/>
      <c r="B140" s="36"/>
      <c r="C140" s="216" t="s">
        <v>198</v>
      </c>
      <c r="D140" s="216" t="s">
        <v>129</v>
      </c>
      <c r="E140" s="217" t="s">
        <v>696</v>
      </c>
      <c r="F140" s="218" t="s">
        <v>697</v>
      </c>
      <c r="G140" s="219" t="s">
        <v>698</v>
      </c>
      <c r="H140" s="220">
        <v>1</v>
      </c>
      <c r="I140" s="221"/>
      <c r="J140" s="222">
        <f>ROUND(I140*H140,2)</f>
        <v>0</v>
      </c>
      <c r="K140" s="223"/>
      <c r="L140" s="41"/>
      <c r="M140" s="242" t="s">
        <v>1</v>
      </c>
      <c r="N140" s="243" t="s">
        <v>38</v>
      </c>
      <c r="O140" s="244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699</v>
      </c>
      <c r="AT140" s="228" t="s">
        <v>129</v>
      </c>
      <c r="AU140" s="228" t="s">
        <v>83</v>
      </c>
      <c r="AY140" s="14" t="s">
        <v>127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699</v>
      </c>
      <c r="BM140" s="228" t="s">
        <v>700</v>
      </c>
    </row>
    <row r="141" spans="1:31" s="2" customFormat="1" ht="6.95" customHeight="1">
      <c r="A141" s="35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41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DESKTOP-RDOKQ5K\Borivoj.Kucera</dc:creator>
  <cp:keywords/>
  <dc:description/>
  <cp:lastModifiedBy>DESKTOP-RDOKQ5K\Borivoj.Kucera</cp:lastModifiedBy>
  <dcterms:created xsi:type="dcterms:W3CDTF">2023-02-27T18:02:07Z</dcterms:created>
  <dcterms:modified xsi:type="dcterms:W3CDTF">2023-02-27T18:02:11Z</dcterms:modified>
  <cp:category/>
  <cp:version/>
  <cp:contentType/>
  <cp:contentStatus/>
</cp:coreProperties>
</file>