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101 - Komunikace'!$C$89:$K$318</definedName>
    <definedName name="_xlnm.Print_Area" localSheetId="1">'SO 101 - Komunikace'!$C$4:$J$39,'SO 101 - Komunikace'!$C$45:$J$71,'SO 101 - Komunikace'!$C$77:$K$318</definedName>
    <definedName name="_xlnm.Print_Titles" localSheetId="1">'SO 101 - Komunikace'!$89:$89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T298"/>
  <c r="R299"/>
  <c r="R298"/>
  <c r="P299"/>
  <c r="P298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BK233"/>
  <c r="J97"/>
  <c r="BK268"/>
  <c r="J260"/>
  <c r="J171"/>
  <c r="J311"/>
  <c r="J135"/>
  <c r="J252"/>
  <c r="J268"/>
  <c r="BK197"/>
  <c r="BK271"/>
  <c r="J139"/>
  <c r="BK266"/>
  <c r="BK229"/>
  <c r="J143"/>
  <c r="BK241"/>
  <c r="J220"/>
  <c r="J267"/>
  <c r="J122"/>
  <c r="J246"/>
  <c r="J159"/>
  <c r="BK279"/>
  <c r="BK110"/>
  <c r="J137"/>
  <c r="J175"/>
  <c r="J231"/>
  <c r="J313"/>
  <c r="BK209"/>
  <c r="BK181"/>
  <c r="J164"/>
  <c r="BK273"/>
  <c r="J238"/>
  <c r="BK263"/>
  <c r="BK133"/>
  <c r="J151"/>
  <c r="BK286"/>
  <c r="J197"/>
  <c r="BK159"/>
  <c r="BK156"/>
  <c r="BK318"/>
  <c r="J273"/>
  <c r="BK236"/>
  <c i="1" r="AS54"/>
  <c i="2" r="BK168"/>
  <c r="J293"/>
  <c r="BK201"/>
  <c r="J276"/>
  <c r="BK139"/>
  <c r="BK162"/>
  <c r="BK248"/>
  <c r="J279"/>
  <c r="J248"/>
  <c r="J299"/>
  <c r="J236"/>
  <c r="BK254"/>
  <c r="BK226"/>
  <c r="BK101"/>
  <c r="BK316"/>
  <c r="BK118"/>
  <c r="J229"/>
  <c r="J265"/>
  <c r="J271"/>
  <c r="J242"/>
  <c r="BK114"/>
  <c r="BK299"/>
  <c r="BK137"/>
  <c r="J213"/>
  <c r="BK265"/>
  <c r="J303"/>
  <c r="BK252"/>
  <c r="BK148"/>
  <c r="J310"/>
  <c r="BK242"/>
  <c r="J226"/>
  <c r="J263"/>
  <c r="BK267"/>
  <c r="BK213"/>
  <c r="BK151"/>
  <c r="J185"/>
  <c r="J205"/>
  <c r="BK231"/>
  <c r="J168"/>
  <c r="J258"/>
  <c r="J224"/>
  <c r="BK246"/>
  <c r="J306"/>
  <c r="BK239"/>
  <c r="J193"/>
  <c r="J286"/>
  <c r="J153"/>
  <c r="J254"/>
  <c r="BK193"/>
  <c r="J114"/>
  <c r="J133"/>
  <c r="J118"/>
  <c r="BK310"/>
  <c r="BK313"/>
  <c r="J233"/>
  <c r="J148"/>
  <c r="BK220"/>
  <c r="J316"/>
  <c r="J209"/>
  <c r="BK171"/>
  <c r="BK97"/>
  <c r="BK224"/>
  <c r="BK303"/>
  <c r="J103"/>
  <c r="J181"/>
  <c r="J162"/>
  <c r="J266"/>
  <c r="BK185"/>
  <c r="BK276"/>
  <c r="J126"/>
  <c r="BK175"/>
  <c r="BK126"/>
  <c r="BK205"/>
  <c r="J101"/>
  <c r="BK153"/>
  <c r="BK260"/>
  <c r="J110"/>
  <c r="J201"/>
  <c r="BK122"/>
  <c r="J318"/>
  <c r="BK103"/>
  <c r="J156"/>
  <c r="BK135"/>
  <c r="BK293"/>
  <c r="BK189"/>
  <c r="J239"/>
  <c r="BK306"/>
  <c r="BK164"/>
  <c r="BK311"/>
  <c r="BK93"/>
  <c r="BK238"/>
  <c r="J241"/>
  <c r="J189"/>
  <c r="J93"/>
  <c r="BK143"/>
  <c r="BK258"/>
  <c l="1" r="R170"/>
  <c r="P270"/>
  <c r="P170"/>
  <c r="BK228"/>
  <c r="J228"/>
  <c r="J63"/>
  <c r="T235"/>
  <c r="P302"/>
  <c r="BK92"/>
  <c r="J92"/>
  <c r="J61"/>
  <c r="BK235"/>
  <c r="J235"/>
  <c r="J64"/>
  <c r="R302"/>
  <c r="T170"/>
  <c r="P235"/>
  <c r="T302"/>
  <c r="BK170"/>
  <c r="J170"/>
  <c r="J62"/>
  <c r="T228"/>
  <c r="T270"/>
  <c r="BK302"/>
  <c r="P309"/>
  <c r="T92"/>
  <c r="R228"/>
  <c r="R270"/>
  <c r="R309"/>
  <c r="P92"/>
  <c r="BK270"/>
  <c r="J270"/>
  <c r="J65"/>
  <c r="T309"/>
  <c r="R92"/>
  <c r="P228"/>
  <c r="R235"/>
  <c r="BK309"/>
  <c r="J309"/>
  <c r="J69"/>
  <c r="BK298"/>
  <c r="J298"/>
  <c r="J66"/>
  <c r="BK317"/>
  <c r="J317"/>
  <c r="J70"/>
  <c r="BE133"/>
  <c r="BE153"/>
  <c r="BE168"/>
  <c r="BE171"/>
  <c r="BE181"/>
  <c r="BE197"/>
  <c r="BE254"/>
  <c r="BE303"/>
  <c r="BE318"/>
  <c r="BE93"/>
  <c r="BE118"/>
  <c r="BE175"/>
  <c r="BE209"/>
  <c r="BE224"/>
  <c r="BE226"/>
  <c r="BE233"/>
  <c r="BE238"/>
  <c r="BE248"/>
  <c r="BE266"/>
  <c r="BE310"/>
  <c r="BE313"/>
  <c r="E48"/>
  <c r="BE110"/>
  <c r="BE135"/>
  <c r="BE159"/>
  <c r="BE231"/>
  <c r="BE271"/>
  <c r="BE311"/>
  <c r="BE268"/>
  <c r="BE273"/>
  <c r="BE276"/>
  <c r="BE293"/>
  <c r="BE122"/>
  <c r="BE148"/>
  <c r="BE156"/>
  <c r="BE185"/>
  <c r="BE229"/>
  <c r="BE267"/>
  <c r="F55"/>
  <c r="BE101"/>
  <c r="BE143"/>
  <c r="BE193"/>
  <c r="BE242"/>
  <c r="BE260"/>
  <c r="BE139"/>
  <c r="BE189"/>
  <c r="BE220"/>
  <c r="BE279"/>
  <c r="BE286"/>
  <c r="BE299"/>
  <c r="BE306"/>
  <c r="BE316"/>
  <c r="J52"/>
  <c r="BE103"/>
  <c r="BE201"/>
  <c r="BE236"/>
  <c r="BE246"/>
  <c r="BE126"/>
  <c r="BE137"/>
  <c r="BE151"/>
  <c r="BE164"/>
  <c r="BE241"/>
  <c r="BE252"/>
  <c r="BE97"/>
  <c r="BE258"/>
  <c r="BE265"/>
  <c r="BE162"/>
  <c r="BE205"/>
  <c r="BE213"/>
  <c r="BE239"/>
  <c r="BE114"/>
  <c r="BE263"/>
  <c r="F35"/>
  <c i="1" r="BB55"/>
  <c r="BB54"/>
  <c r="W31"/>
  <c i="2" r="F37"/>
  <c i="1" r="BD55"/>
  <c r="BD54"/>
  <c r="W33"/>
  <c i="2" r="F36"/>
  <c i="1" r="BC55"/>
  <c r="BC54"/>
  <c r="W32"/>
  <c i="2" r="F34"/>
  <c i="1" r="BA55"/>
  <c r="BA54"/>
  <c r="W30"/>
  <c i="2" r="J34"/>
  <c i="1" r="AW55"/>
  <c i="2" l="1" r="R91"/>
  <c r="P91"/>
  <c r="P301"/>
  <c r="T91"/>
  <c r="BK301"/>
  <c r="J301"/>
  <c r="J67"/>
  <c r="T301"/>
  <c r="R301"/>
  <c r="BK91"/>
  <c r="J91"/>
  <c r="J60"/>
  <c r="J302"/>
  <c r="J68"/>
  <c r="J33"/>
  <c i="1" r="AV55"/>
  <c r="AT55"/>
  <c r="AY54"/>
  <c i="2" r="F33"/>
  <c i="1" r="AZ55"/>
  <c r="AZ54"/>
  <c r="W29"/>
  <c r="AW54"/>
  <c r="AK30"/>
  <c r="AX54"/>
  <c i="2" l="1" r="P90"/>
  <c i="1" r="AU55"/>
  <c i="2" r="T90"/>
  <c r="R90"/>
  <c r="BK90"/>
  <c r="J90"/>
  <c i="1" r="AU54"/>
  <c r="AV54"/>
  <c r="AK29"/>
  <c i="2" r="J30"/>
  <c i="1" r="AG55"/>
  <c r="AG54"/>
  <c r="AK26"/>
  <c i="2" l="1" r="J39"/>
  <c r="J59"/>
  <c i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<sst xmlns="http://schemas.openxmlformats.org/spreadsheetml/2006/main">
  <si>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</si>
  <si>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</si>
  <si>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</si>
  <si>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</si>
  <si>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</si>
  <si>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{5b9b0333-ccf6-4425-9666-9ee790b6129a}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</si>
  <si>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</si>
  <si>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</si>
  <si>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</si>
  <si>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</si>
  <si>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</si>
  <si>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</si>
  <si>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</si>
  <si>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</si>
  <si>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</si>
  <si>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NE2D57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</si>
  <si>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</si>
  <si>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</si>
  <si>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a příjezdové cesty v ulici Mostecká, Bílina</t>
  </si>
  <si>
    <t>KSO:</t>
  </si>
  <si>
    <t>CC-CZ:</t>
  </si>
  <si>
    <t>Místo:</t>
  </si>
  <si>
    <t>Bílina</t>
  </si>
  <si>
    <t>Datum:</t>
  </si>
  <si>
    <t>9. 6. 2023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</si>
  <si>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</si>
  <si>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</si>
  <si>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</si>
  <si>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</si>
  <si>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</si>
  <si>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</si>
  <si>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</si>
  <si>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NE2D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</si>
  <si>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</si>
  <si>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</si>
  <si>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</si>
  <si>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</si>
  <si>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</si>
  <si>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</si>
  <si>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</si>
  <si>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</si>
  <si>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</si>
  <si>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</si>
  <si>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</si>
  <si>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</si>
  <si>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</si>
  <si>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</si>
  <si>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</si>
  <si>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</si>
  <si>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</si>
  <si>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</si>
  <si>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</si>
  <si>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</si>
  <si>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</si>
  <si>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</si>
  <si>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</si>
  <si>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</si>
  <si>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</si>
  <si>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</si>
  <si>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</si>
  <si>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</si>
  <si>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</si>
  <si>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</si>
  <si>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</si>
  <si>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</si>
  <si>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</si>
  <si>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</si>
  <si>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</si>
  <si>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</si>
  <si>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</si>
  <si>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</si>
  <si>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</si>
  <si>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</si>
  <si>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</si>
  <si>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</si>
  <si>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</si>
  <si>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</si>
  <si>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</si>
  <si>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</si>
  <si>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</si>
  <si>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</si>
  <si>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{5dfd1bc1-9f15-42b6-be34-949966fadfc2}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</si>
  <si>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</si>
  <si>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</si>
  <si>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</si>
  <si>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</si>
  <si>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</si>
  <si>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</si>
  <si>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</si>
  <si>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</si>
  <si>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</si>
  <si>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</si>
  <si>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</si>
  <si>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</si>
  <si>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</si>
  <si>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</si>
  <si>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</si>
  <si>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</si>
  <si>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</si>
  <si>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</si>
  <si>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</si>
  <si>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</si>
  <si>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</si>
  <si>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</si>
  <si>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</si>
  <si>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</si>
  <si>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</si>
  <si>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</si>
  <si>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</si>
  <si>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</si>
  <si>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</si>
  <si>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</si>
  <si>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</si>
  <si>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</si>
  <si>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</si>
  <si>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</si>
  <si>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</si>
  <si>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</si>
  <si>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</si>
  <si>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113105112</t>
  </si>
  <si>
    <t>Rozebrání dlažeb z lomového kamene s přemístěním hmot na skládku na vzdálenost do 3 m nebo s naložením na dopravní prostředek, kladených na sucho se spárami zalitými cementovou maltou</t>
  </si>
  <si>
    <t>m2</t>
  </si>
  <si>
    <t>CS ÚRS 2023 01</t>
  </si>
  <si>
    <t>4</t>
  </si>
  <si>
    <t>654039273</t>
  </si>
  <si>
    <t>Online PSC</t>
  </si>
  <si>
    <t>https://podminky.urs.cz/item/CS_URS_2023_01/113105112</t>
  </si>
  <si>
    <t>VV</t>
  </si>
  <si>
    <t>Bourání konstrukce z žulových kostek</t>
  </si>
  <si>
    <t>54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</si>
  <si>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</si>
  <si>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</si>
  <si>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-854834987</t>
  </si>
  <si>
    <t>https://podminky.urs.cz/item/CS_URS_2023_01/113106123</t>
  </si>
  <si>
    <t>Bourání dlážděného chodníku tl. 240mm</t>
  </si>
  <si>
    <t>162</t>
  </si>
  <si>
    <t>3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</si>
  <si>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</si>
  <si>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</si>
  <si>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1839267471</t>
  </si>
  <si>
    <t>https://podminky.urs.cz/item/CS_URS_2023_01/113107132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</si>
  <si>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</si>
  <si>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</si>
  <si>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1562545185</t>
  </si>
  <si>
    <t>https://podminky.urs.cz/item/CS_URS_2023_01/113107162</t>
  </si>
  <si>
    <t>Bourádní dlážděného chodníku</t>
  </si>
  <si>
    <t>Součet</t>
  </si>
  <si>
    <t>5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</si>
  <si>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</si>
  <si>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</si>
  <si>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-907152519</t>
  </si>
  <si>
    <t>https://podminky.urs.cz/item/CS_URS_2023_01/113107163</t>
  </si>
  <si>
    <t>Bourání asfaltové komunikace</t>
  </si>
  <si>
    <t>135</t>
  </si>
  <si>
    <t>6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</si>
  <si>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</si>
  <si>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</si>
  <si>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1843590562</t>
  </si>
  <si>
    <t>https://podminky.urs.cz/item/CS_URS_2023_01/113107183</t>
  </si>
  <si>
    <t>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</si>
  <si>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</si>
  <si>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</si>
  <si>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1804413736</t>
  </si>
  <si>
    <t>https://podminky.urs.cz/item/CS_URS_2023_01/113107322</t>
  </si>
  <si>
    <t>Bourání asfaltového chodníku</t>
  </si>
  <si>
    <t>26</t>
  </si>
  <si>
    <t>8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</si>
  <si>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</si>
  <si>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</si>
  <si>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528848330</t>
  </si>
  <si>
    <t>https://podminky.urs.cz/item/CS_URS_2023_01/113107342</t>
  </si>
  <si>
    <t>9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</si>
  <si>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</si>
  <si>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</si>
  <si>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</si>
  <si>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-1499773410</t>
  </si>
  <si>
    <t>https://podminky.urs.cz/item/CS_URS_2023_01/113201112</t>
  </si>
  <si>
    <t>vybourání stávajících betonových obrub</t>
  </si>
  <si>
    <t>78</t>
  </si>
  <si>
    <t>vybourání stávajících žulových obrub</t>
  </si>
  <si>
    <t>60</t>
  </si>
  <si>
    <t>10</t>
  </si>
  <si>
    <t>121151103</t>
  </si>
  <si>
    <t>Sejmutí ornice strojně při souvislé ploše do 100 m2, tl. vrstvy do 200 mm</t>
  </si>
  <si>
    <t>1146553861</t>
  </si>
  <si>
    <t>https://podminky.urs.cz/item/CS_URS_2023_01/121151103</t>
  </si>
  <si>
    <t>11</t>
  </si>
  <si>
    <t>122211101</t>
  </si>
  <si>
    <t>Odkopávky a prokopávky ručně zapažené i nezapažené v hornině třídy těžitelnosti I skupiny 3</t>
  </si>
  <si>
    <t>m3</t>
  </si>
  <si>
    <t>634693521</t>
  </si>
  <si>
    <t>https://podminky.urs.cz/item/CS_URS_2023_01/122211101</t>
  </si>
  <si>
    <t>12</t>
  </si>
  <si>
    <t>122311101</t>
  </si>
  <si>
    <t>Odkopávky a prokopávky ručně zapažené i nezapažené v hornině třídy těžitelnosti II skupiny 4</t>
  </si>
  <si>
    <t>-380426277</t>
  </si>
  <si>
    <t>https://podminky.urs.cz/item/CS_URS_2023_01/122311101</t>
  </si>
  <si>
    <t>13</t>
  </si>
  <si>
    <t>131213701</t>
  </si>
  <si>
    <t>Hloubení nezapažených jam ručně s urovnáním dna do předepsaného profilu a spádu v hornině třídy těžitelnosti I skupiny 3 soudržných</t>
  </si>
  <si>
    <t>-776831712</t>
  </si>
  <si>
    <t>https://podminky.urs.cz/item/CS_URS_2023_01/131213701</t>
  </si>
  <si>
    <t>výkop zákl. pro SDZ</t>
  </si>
  <si>
    <t>0,7*0,5*0,5*1</t>
  </si>
  <si>
    <t>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</si>
  <si>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</si>
  <si>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</si>
  <si>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-1654891923</t>
  </si>
  <si>
    <t>https://podminky.urs.cz/item/CS_URS_2023_01/162751137</t>
  </si>
  <si>
    <t>10+10+0,175</t>
  </si>
  <si>
    <t>64*0,2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</si>
  <si>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</si>
  <si>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</si>
  <si>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-1990491632</t>
  </si>
  <si>
    <t>https://podminky.urs.cz/item/CS_URS_2023_01/162751139</t>
  </si>
  <si>
    <t>32,975*15</t>
  </si>
  <si>
    <t>16</t>
  </si>
  <si>
    <t>167151102</t>
  </si>
  <si>
    <t>Nakládání, skládání a překládání neulehlého výkopku nebo sypaniny strojně nakládání, množství do 100 m3, z horniny třídy těžitelnosti II, skupiny 4 a 5</t>
  </si>
  <si>
    <t>-1464660208</t>
  </si>
  <si>
    <t>https://podminky.urs.cz/item/CS_URS_2023_01/167151102</t>
  </si>
  <si>
    <t>17</t>
  </si>
  <si>
    <t>171201231</t>
  </si>
  <si>
    <t>Poplatek za uložení stavebního odpadu na recyklační skládce (skládkovné) zeminy a kamení zatříděného do Katalogu odpadů pod kódem 17 05 04</t>
  </si>
  <si>
    <t>t</t>
  </si>
  <si>
    <t>542463438</t>
  </si>
  <si>
    <t>https://podminky.urs.cz/item/CS_URS_2023_01/171201231</t>
  </si>
  <si>
    <t>32,975*1,8</t>
  </si>
  <si>
    <t>18</t>
  </si>
  <si>
    <t>171251201</t>
  </si>
  <si>
    <t>Uložení sypaniny na skládky nebo meziskládky bez hutnění s upravením uložené sypaniny do předepsaného tvaru</t>
  </si>
  <si>
    <t>1664094229</t>
  </si>
  <si>
    <t>https://podminky.urs.cz/item/CS_URS_2023_01/171251201</t>
  </si>
  <si>
    <t>32,975</t>
  </si>
  <si>
    <t>19</t>
  </si>
  <si>
    <t>181411131</t>
  </si>
  <si>
    <t>Založení trávníku na půdě předem připravené plochy do 1000 m2 výsevem včetně utažení parkového v rovině nebo na svahu do 1:5</t>
  </si>
  <si>
    <t>1831268362</t>
  </si>
  <si>
    <t>https://podminky.urs.cz/item/CS_URS_2023_01/181411131</t>
  </si>
  <si>
    <t>62</t>
  </si>
  <si>
    <t>20</t>
  </si>
  <si>
    <t>M</t>
  </si>
  <si>
    <t>00572410</t>
  </si>
  <si>
    <t>osivo směs travní parková</t>
  </si>
  <si>
    <t>kg</t>
  </si>
  <si>
    <t>388746235</t>
  </si>
  <si>
    <t>62*0,02 'Přepočtené koeficientem množství</t>
  </si>
  <si>
    <t>182303111</t>
  </si>
  <si>
    <t>Doplnění zeminy nebo substrátu na travnatých plochách tloušťky do 50 mm v rovině nebo na svahu do 1:5</t>
  </si>
  <si>
    <t>1364677581</t>
  </si>
  <si>
    <t>https://podminky.urs.cz/item/CS_URS_2023_01/182303111</t>
  </si>
  <si>
    <t>tl.200mm (50mm x 4)</t>
  </si>
  <si>
    <t>62*4</t>
  </si>
  <si>
    <t>22</t>
  </si>
  <si>
    <t>10364101</t>
  </si>
  <si>
    <t>zemina pro terénní úpravy - ornice</t>
  </si>
  <si>
    <t>1217702338</t>
  </si>
  <si>
    <t>62*0,2*1,6</t>
  </si>
  <si>
    <t>Komunikace pozemní</t>
  </si>
  <si>
    <t>23</t>
  </si>
  <si>
    <t>564831011</t>
  </si>
  <si>
    <t>Podklad ze štěrkodrti ŠD s rozprostřením a zhutněním plochy jednotlivě do 100 m2, po zhutnění tl. 100 mm</t>
  </si>
  <si>
    <t>-534024714</t>
  </si>
  <si>
    <t>https://podminky.urs.cz/item/CS_URS_2023_01/564831011</t>
  </si>
  <si>
    <t>Doplnění konstrukce ACo11</t>
  </si>
  <si>
    <t>25</t>
  </si>
  <si>
    <t>24</t>
  </si>
  <si>
    <t>564851111</t>
  </si>
  <si>
    <t>Podklad ze štěrkodrti ŠD s rozprostřením a zhutněním plochy přes 100 m2, po zhutnění tl. 150 mm</t>
  </si>
  <si>
    <t>900865386</t>
  </si>
  <si>
    <t>https://podminky.urs.cz/item/CS_URS_2023_01/564851111</t>
  </si>
  <si>
    <t>Asfaltová komunikace tl. 390mm</t>
  </si>
  <si>
    <t>112</t>
  </si>
  <si>
    <t>564861111</t>
  </si>
  <si>
    <t>Podklad ze štěrkodrti ŠD s rozprostřením a zhutněním plochy přes 100 m2, po zhutnění tl. 200 mm</t>
  </si>
  <si>
    <t>1187548457</t>
  </si>
  <si>
    <t>https://podminky.urs.cz/item/CS_URS_2023_01/564861111</t>
  </si>
  <si>
    <t>Dlážděné vjezdy tl. 320mm</t>
  </si>
  <si>
    <t>249</t>
  </si>
  <si>
    <t>565135111</t>
  </si>
  <si>
    <t>Asfaltový beton vrstva podkladní ACP 16 (obalované kamenivo střednězrnné - OKS) s rozprostřením a zhutněním v pruhu šířky přes 1,5 do 3 m, po zhutnění tl. 50 mm</t>
  </si>
  <si>
    <t>1818681165</t>
  </si>
  <si>
    <t>https://podminky.urs.cz/item/CS_URS_2023_01/565135111</t>
  </si>
  <si>
    <t>27</t>
  </si>
  <si>
    <t>565165101</t>
  </si>
  <si>
    <t>Asfaltový beton vrstva podkladní ACP 16 (obalované kamenivo střednězrnné - OKS) s rozprostřením a zhutněním v pruhu šířky do 1,5 m, po zhutnění tl. 80 mm</t>
  </si>
  <si>
    <t>-669244510</t>
  </si>
  <si>
    <t>https://podminky.urs.cz/item/CS_URS_2023_01/565165101</t>
  </si>
  <si>
    <t>28</t>
  </si>
  <si>
    <t>573191111</t>
  </si>
  <si>
    <t>Postřik infiltrační kationaktivní emulzí v množství 1,00 kg/m2</t>
  </si>
  <si>
    <t>-1849159187</t>
  </si>
  <si>
    <t>https://podminky.urs.cz/item/CS_URS_2023_01/573191111</t>
  </si>
  <si>
    <t>29</t>
  </si>
  <si>
    <t>573211106</t>
  </si>
  <si>
    <t>Postřik spojovací PS bez posypu kamenivem z asfaltu silničního, v množství 0,20 kg/m2</t>
  </si>
  <si>
    <t>677019811</t>
  </si>
  <si>
    <t>https://podminky.urs.cz/item/CS_URS_2023_01/573211106</t>
  </si>
  <si>
    <t>30</t>
  </si>
  <si>
    <t>573211108</t>
  </si>
  <si>
    <t>Postřik spojovací PS bez posypu kamenivem z asfaltu silničního, v množství 0,40 kg/m2</t>
  </si>
  <si>
    <t>294614313</t>
  </si>
  <si>
    <t>https://podminky.urs.cz/item/CS_URS_2023_01/573211108</t>
  </si>
  <si>
    <t>31</t>
  </si>
  <si>
    <t>573231109</t>
  </si>
  <si>
    <t>Postřik spojovací PS bez posypu kamenivem ze silniční emulze, v množství 0,60 kg/m2</t>
  </si>
  <si>
    <t>1950114782</t>
  </si>
  <si>
    <t>https://podminky.urs.cz/item/CS_URS_2023_01/573231109</t>
  </si>
  <si>
    <t>32</t>
  </si>
  <si>
    <t>573231111</t>
  </si>
  <si>
    <t>Postřik spojovací PS bez posypu kamenivem ze silniční emulze, v množství 0,70 kg/m2</t>
  </si>
  <si>
    <t>1355796534</t>
  </si>
  <si>
    <t>https://podminky.urs.cz/item/CS_URS_2023_01/573231111</t>
  </si>
  <si>
    <t>33</t>
  </si>
  <si>
    <t>577134111</t>
  </si>
  <si>
    <t>Asfaltový beton vrstva obrusná ACO 11 (ABS) s rozprostřením a se zhutněním z nemodifikovaného asfaltu v pruhu šířky do 3 m tř. I, po zhutnění tl. 40 mm</t>
  </si>
  <si>
    <t>1928899196</t>
  </si>
  <si>
    <t>https://podminky.urs.cz/item/CS_URS_2023_01/577134111</t>
  </si>
  <si>
    <t>34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</si>
  <si>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</si>
  <si>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</si>
  <si>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518852501</t>
  </si>
  <si>
    <t>https://podminky.urs.cz/item/CS_URS_2023_01/596212212</t>
  </si>
  <si>
    <t>35</t>
  </si>
  <si>
    <t>59245020</t>
  </si>
  <si>
    <t>dlažba tvar obdélník betonová 200x100x80mm přírodní</t>
  </si>
  <si>
    <t>-138805934</t>
  </si>
  <si>
    <t>239*1,02 'Přepočtené koeficientem množství</t>
  </si>
  <si>
    <t>36</t>
  </si>
  <si>
    <t>59245226</t>
  </si>
  <si>
    <t>dlažba tvar obdélník betonová pro nevidomé 200x100x80mm barevná</t>
  </si>
  <si>
    <t>-283963568</t>
  </si>
  <si>
    <t>10*1,02 'Přepočtené koeficientem množství</t>
  </si>
  <si>
    <t>Trubní vedení</t>
  </si>
  <si>
    <t>37</t>
  </si>
  <si>
    <t>899331111</t>
  </si>
  <si>
    <t>Výšková úprava uličního vstupu nebo vpusti do 200 mm zvýšením poklopu</t>
  </si>
  <si>
    <t>kus</t>
  </si>
  <si>
    <t>-1182616356</t>
  </si>
  <si>
    <t>https://podminky.urs.cz/item/CS_URS_2023_01/899331111</t>
  </si>
  <si>
    <t>38</t>
  </si>
  <si>
    <t>R0411811</t>
  </si>
  <si>
    <t>Bourání poklopů prefabrikovaných skruží</t>
  </si>
  <si>
    <t>1719107449</t>
  </si>
  <si>
    <t>39</t>
  </si>
  <si>
    <t>R0411898</t>
  </si>
  <si>
    <t>Výšková úprava a dodávka + montáž nového uličního poklopu</t>
  </si>
  <si>
    <t>1886278091</t>
  </si>
  <si>
    <t>Ostatní konstrukce a práce, bourání</t>
  </si>
  <si>
    <t>40</t>
  </si>
  <si>
    <t>914111111</t>
  </si>
  <si>
    <t>Montáž svislé dopravní značky základní velikosti do 1 m2 objímkami na sloupky nebo konzoly</t>
  </si>
  <si>
    <t>321957757</t>
  </si>
  <si>
    <t>https://podminky.urs.cz/item/CS_URS_2023_01/914111111</t>
  </si>
  <si>
    <t>41</t>
  </si>
  <si>
    <t>M445644</t>
  </si>
  <si>
    <t>Označník zastávky</t>
  </si>
  <si>
    <t>-574966224</t>
  </si>
  <si>
    <t>42</t>
  </si>
  <si>
    <t>914511111</t>
  </si>
  <si>
    <t>Montáž sloupku dopravních značek délky do 3,5 m do betonového základu</t>
  </si>
  <si>
    <t>-750146112</t>
  </si>
  <si>
    <t>https://podminky.urs.cz/item/CS_URS_2023_01/914511111</t>
  </si>
  <si>
    <t>43</t>
  </si>
  <si>
    <t>40445225</t>
  </si>
  <si>
    <t>sloupek pro dopravní značku Zn D 60mm v 3,5m</t>
  </si>
  <si>
    <t>1901581844</t>
  </si>
  <si>
    <t>44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</si>
  <si>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</si>
  <si>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</si>
  <si>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-1306640241</t>
  </si>
  <si>
    <t>https://podminky.urs.cz/item/CS_URS_2023_01/916131213</t>
  </si>
  <si>
    <t>BO 15/25</t>
  </si>
  <si>
    <t>45</t>
  </si>
  <si>
    <t>59217031</t>
  </si>
  <si>
    <t>obrubník betonový silniční 1000x150x250mm</t>
  </si>
  <si>
    <t>-36547160</t>
  </si>
  <si>
    <t>23*1,02 'Přepočtené koeficientem množství</t>
  </si>
  <si>
    <t>46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</si>
  <si>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</si>
  <si>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</si>
  <si>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48942754</t>
  </si>
  <si>
    <t>https://podminky.urs.cz/item/CS_URS_2023_01/916231213</t>
  </si>
  <si>
    <t>BO 8/25</t>
  </si>
  <si>
    <t>64</t>
  </si>
  <si>
    <t>47</t>
  </si>
  <si>
    <t>59217016</t>
  </si>
  <si>
    <t>obrubník betonový chodníkový 1000x80x250mm</t>
  </si>
  <si>
    <t>-1697965213</t>
  </si>
  <si>
    <t>64*1,02 'Přepočtené koeficientem množství</t>
  </si>
  <si>
    <t>48</t>
  </si>
  <si>
    <t>916241113</t>
  </si>
  <si>
    <t>Osazení obrubníku kamenného se zřízením lože, s vyplněním a zatřením spár cementovou maltou ležatého s boční opěrou z betonu prostého, do lože z betonu prostého</t>
  </si>
  <si>
    <t>912130356</t>
  </si>
  <si>
    <t>https://podminky.urs.cz/item/CS_URS_2023_01/916241113</t>
  </si>
  <si>
    <t>znovuuložení žulové obruby</t>
  </si>
  <si>
    <t>49</t>
  </si>
  <si>
    <t>919122122</t>
  </si>
  <si>
    <t>Utěsnění dilatačních spár zálivkou za tepla v cementobetonovém nebo živičném krytu včetně adhezního nátěru s těsnicím profilem pod zálivkou, pro komůrky šířky 15 mm, hloubky 30 mm</t>
  </si>
  <si>
    <t>-625225813</t>
  </si>
  <si>
    <t>https://podminky.urs.cz/item/CS_URS_2023_01/919122122</t>
  </si>
  <si>
    <t>50</t>
  </si>
  <si>
    <t>919735113</t>
  </si>
  <si>
    <t>Řezání stávajícího živičného krytu nebo podkladu hloubky přes 100 do 150 mm</t>
  </si>
  <si>
    <t>1533979010</t>
  </si>
  <si>
    <t>https://podminky.urs.cz/item/CS_URS_2023_01/919735113</t>
  </si>
  <si>
    <t>61</t>
  </si>
  <si>
    <t>51</t>
  </si>
  <si>
    <t>935113111</t>
  </si>
  <si>
    <t>Osazení odvodňovacího žlabu s krycím roštem polymerbetonového šířky do 200 mm</t>
  </si>
  <si>
    <t>2019549131</t>
  </si>
  <si>
    <t>https://podminky.urs.cz/item/CS_URS_2023_01/935113111</t>
  </si>
  <si>
    <t>52</t>
  </si>
  <si>
    <t>59227102</t>
  </si>
  <si>
    <t>žlab odvodňovací z polymerbetonu bez spádu dna pozinkovaná hrana š 150mm</t>
  </si>
  <si>
    <t>-1605956403</t>
  </si>
  <si>
    <t>53</t>
  </si>
  <si>
    <t>56241023</t>
  </si>
  <si>
    <t>rošt mřížkový B125 Pz pro žlab š 150mm</t>
  </si>
  <si>
    <t>482321629</t>
  </si>
  <si>
    <t>59227059</t>
  </si>
  <si>
    <t>čelo s odtokem na konec odvodňovacího žlabu monolitického z polymerbetonu š 150mm</t>
  </si>
  <si>
    <t>-861081209</t>
  </si>
  <si>
    <t>55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</si>
  <si>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</si>
  <si>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</si>
  <si>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-1244817590</t>
  </si>
  <si>
    <t>https://podminky.urs.cz/item/CS_URS_2023_01/979024443</t>
  </si>
  <si>
    <t>997</t>
  </si>
  <si>
    <t>Přesun sutě</t>
  </si>
  <si>
    <t>56</t>
  </si>
  <si>
    <t>997221571</t>
  </si>
  <si>
    <t>Vodorovná doprava vybouraných hmot bez naložení, ale se složením a s hrubým urovnáním na vzdálenost do 1 km</t>
  </si>
  <si>
    <t>1164714938</t>
  </si>
  <si>
    <t>https://podminky.urs.cz/item/CS_URS_2023_01/997221571</t>
  </si>
  <si>
    <t>57</t>
  </si>
  <si>
    <t>997221579</t>
  </si>
  <si>
    <t>Vodorovná doprava vybouraných hmot bez naložení, ale se složením a s hrubým urovnáním na vzdálenost Příplatek k ceně za každý další i započatý 1 km přes 1 km</t>
  </si>
  <si>
    <t>168184092</t>
  </si>
  <si>
    <t>https://podminky.urs.cz/item/CS_URS_2023_01/997221579</t>
  </si>
  <si>
    <t>258,084*24</t>
  </si>
  <si>
    <t>58</t>
  </si>
  <si>
    <t>997221612</t>
  </si>
  <si>
    <t>Nakládání na dopravní prostředky pro vodorovnou dopravu vybouraných hmot</t>
  </si>
  <si>
    <t>2070027138</t>
  </si>
  <si>
    <t>https://podminky.urs.cz/item/CS_URS_2023_01/997221612</t>
  </si>
  <si>
    <t>258,084</t>
  </si>
  <si>
    <t>59</t>
  </si>
  <si>
    <t>997221861</t>
  </si>
  <si>
    <t>Poplatek za uložení stavebního odpadu na recyklační skládce (skládkovné) z prostého betonu zatříděného do Katalogu odpadů pod kódem 17 01 01</t>
  </si>
  <si>
    <t>1281563746</t>
  </si>
  <si>
    <t>https://podminky.urs.cz/item/CS_URS_2023_01/997221861</t>
  </si>
  <si>
    <t>42,12</t>
  </si>
  <si>
    <t>6,9</t>
  </si>
  <si>
    <t>0,184</t>
  </si>
  <si>
    <t>997221873</t>
  </si>
  <si>
    <t>175046670</t>
  </si>
  <si>
    <t>https://podminky.urs.cz/item/CS_URS_2023_01/997221873</t>
  </si>
  <si>
    <t>25,92</t>
  </si>
  <si>
    <t>62,64</t>
  </si>
  <si>
    <t>59,4</t>
  </si>
  <si>
    <t>7,54</t>
  </si>
  <si>
    <t>997221875</t>
  </si>
  <si>
    <t>Poplatek za uložení stavebního odpadu na recyklační skládce (skládkovné) asfaltového bez obsahu dehtu zatříděného do Katalogu odpadů pod kódem 17 03 02</t>
  </si>
  <si>
    <t>-339314379</t>
  </si>
  <si>
    <t>https://podminky.urs.cz/item/CS_URS_2023_01/997221875</t>
  </si>
  <si>
    <t>42,66</t>
  </si>
  <si>
    <t>5,72</t>
  </si>
  <si>
    <t>998</t>
  </si>
  <si>
    <t>Přesun hmot</t>
  </si>
  <si>
    <t>998223011</t>
  </si>
  <si>
    <t>Přesun hmot pro pozemní komunikace s krytem dlážděným dopravní vzdálenost do 200 m jakékoliv délky objektu</t>
  </si>
  <si>
    <t>-757292040</t>
  </si>
  <si>
    <t>https://podminky.urs.cz/item/CS_URS_2023_01/998223011</t>
  </si>
  <si>
    <t>VRN</t>
  </si>
  <si>
    <t>Vedlejší rozpočtové náklady</t>
  </si>
  <si>
    <t>VRN1</t>
  </si>
  <si>
    <t>Průzkumné, geodetické a projektové práce</t>
  </si>
  <si>
    <t>63</t>
  </si>
  <si>
    <t>012103000</t>
  </si>
  <si>
    <t>Geodetické práce před výstavbou</t>
  </si>
  <si>
    <t>nh</t>
  </si>
  <si>
    <t>1024</t>
  </si>
  <si>
    <t>-920916513</t>
  </si>
  <si>
    <t>HZS Geodet</t>
  </si>
  <si>
    <t>013254000</t>
  </si>
  <si>
    <t>Dokumentace skutečného provedení stavby - 3x paré</t>
  </si>
  <si>
    <t>1353876835</t>
  </si>
  <si>
    <t>HZS technik odborný</t>
  </si>
  <si>
    <t>VRN3</t>
  </si>
  <si>
    <t>Zařízení staveniště</t>
  </si>
  <si>
    <t>65</t>
  </si>
  <si>
    <t>032903000</t>
  </si>
  <si>
    <t>Náklady na provoz a údržbu vybavení staveniště</t>
  </si>
  <si>
    <t>kpl</t>
  </si>
  <si>
    <t>269221482</t>
  </si>
  <si>
    <t>66</t>
  </si>
  <si>
    <t>034103000</t>
  </si>
  <si>
    <t>Oplocení staveniště</t>
  </si>
  <si>
    <t>souhrn</t>
  </si>
  <si>
    <t>1218599161</t>
  </si>
  <si>
    <t>67</t>
  </si>
  <si>
    <t>034303000</t>
  </si>
  <si>
    <t>Dopravní značení na staveništi</t>
  </si>
  <si>
    <t>-1032703857</t>
  </si>
  <si>
    <t>ocenit DIO, včetně nákladů na následné rozmístění značek</t>
  </si>
  <si>
    <t>68</t>
  </si>
  <si>
    <t>034503000</t>
  </si>
  <si>
    <t>Informační tabule na staveništi</t>
  </si>
  <si>
    <t>-2101345541</t>
  </si>
  <si>
    <t>VRN4</t>
  </si>
  <si>
    <t>Inženýrská činnost</t>
  </si>
  <si>
    <t>69</t>
  </si>
  <si>
    <t>043134000</t>
  </si>
  <si>
    <t>Zkoušky zatěžovací</t>
  </si>
  <si>
    <t>-302832349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</si>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</sst>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5112" TargetMode="External" /><Relationship Id="rId2" Type="http://schemas.openxmlformats.org/officeDocument/2006/relationships/hyperlink" Target="https://podminky.urs.cz/item/CS_URS_2023_01/113106123" TargetMode="External" /><Relationship Id="rId3" Type="http://schemas.openxmlformats.org/officeDocument/2006/relationships/hyperlink" Target="https://podminky.urs.cz/item/CS_URS_2023_01/113107132" TargetMode="External" /><Relationship Id="rId4" Type="http://schemas.openxmlformats.org/officeDocument/2006/relationships/hyperlink" Target="https://podminky.urs.cz/item/CS_URS_2023_01/113107162" TargetMode="External" /><Relationship Id="rId5" Type="http://schemas.openxmlformats.org/officeDocument/2006/relationships/hyperlink" Target="https://podminky.urs.cz/item/CS_URS_2023_01/113107163" TargetMode="External" /><Relationship Id="rId6" Type="http://schemas.openxmlformats.org/officeDocument/2006/relationships/hyperlink" Target="https://podminky.urs.cz/item/CS_URS_2023_01/113107183" TargetMode="External" /><Relationship Id="rId7" Type="http://schemas.openxmlformats.org/officeDocument/2006/relationships/hyperlink" Target="https://podminky.urs.cz/item/CS_URS_2023_01/113107322" TargetMode="External" /><Relationship Id="rId8" Type="http://schemas.openxmlformats.org/officeDocument/2006/relationships/hyperlink" Target="https://podminky.urs.cz/item/CS_URS_2023_01/113107342" TargetMode="External" /><Relationship Id="rId9" Type="http://schemas.openxmlformats.org/officeDocument/2006/relationships/hyperlink" Target="https://podminky.urs.cz/item/CS_URS_2023_01/113201112" TargetMode="External" /><Relationship Id="rId10" Type="http://schemas.openxmlformats.org/officeDocument/2006/relationships/hyperlink" Target="https://podminky.urs.cz/item/CS_URS_2023_01/121151103" TargetMode="External" /><Relationship Id="rId11" Type="http://schemas.openxmlformats.org/officeDocument/2006/relationships/hyperlink" Target="https://podminky.urs.cz/item/CS_URS_2023_01/122211101" TargetMode="External" /><Relationship Id="rId12" Type="http://schemas.openxmlformats.org/officeDocument/2006/relationships/hyperlink" Target="https://podminky.urs.cz/item/CS_URS_2023_01/122311101" TargetMode="External" /><Relationship Id="rId13" Type="http://schemas.openxmlformats.org/officeDocument/2006/relationships/hyperlink" Target="https://podminky.urs.cz/item/CS_URS_2023_01/131213701" TargetMode="External" /><Relationship Id="rId14" Type="http://schemas.openxmlformats.org/officeDocument/2006/relationships/hyperlink" Target="https://podminky.urs.cz/item/CS_URS_2023_01/162751137" TargetMode="External" /><Relationship Id="rId15" Type="http://schemas.openxmlformats.org/officeDocument/2006/relationships/hyperlink" Target="https://podminky.urs.cz/item/CS_URS_2023_01/162751139" TargetMode="External" /><Relationship Id="rId16" Type="http://schemas.openxmlformats.org/officeDocument/2006/relationships/hyperlink" Target="https://podminky.urs.cz/item/CS_URS_2023_01/167151102" TargetMode="External" /><Relationship Id="rId17" Type="http://schemas.openxmlformats.org/officeDocument/2006/relationships/hyperlink" Target="https://podminky.urs.cz/item/CS_URS_2023_01/171201231" TargetMode="External" /><Relationship Id="rId18" Type="http://schemas.openxmlformats.org/officeDocument/2006/relationships/hyperlink" Target="https://podminky.urs.cz/item/CS_URS_2023_01/171251201" TargetMode="External" /><Relationship Id="rId19" Type="http://schemas.openxmlformats.org/officeDocument/2006/relationships/hyperlink" Target="https://podminky.urs.cz/item/CS_URS_2023_01/181411131" TargetMode="External" /><Relationship Id="rId20" Type="http://schemas.openxmlformats.org/officeDocument/2006/relationships/hyperlink" Target="https://podminky.urs.cz/item/CS_URS_2023_01/182303111" TargetMode="External" /><Relationship Id="rId21" Type="http://schemas.openxmlformats.org/officeDocument/2006/relationships/hyperlink" Target="https://podminky.urs.cz/item/CS_URS_2023_01/564831011" TargetMode="External" /><Relationship Id="rId22" Type="http://schemas.openxmlformats.org/officeDocument/2006/relationships/hyperlink" Target="https://podminky.urs.cz/item/CS_URS_2023_01/564851111" TargetMode="External" /><Relationship Id="rId23" Type="http://schemas.openxmlformats.org/officeDocument/2006/relationships/hyperlink" Target="https://podminky.urs.cz/item/CS_URS_2023_01/564861111" TargetMode="External" /><Relationship Id="rId24" Type="http://schemas.openxmlformats.org/officeDocument/2006/relationships/hyperlink" Target="https://podminky.urs.cz/item/CS_URS_2023_01/565135111" TargetMode="External" /><Relationship Id="rId25" Type="http://schemas.openxmlformats.org/officeDocument/2006/relationships/hyperlink" Target="https://podminky.urs.cz/item/CS_URS_2023_01/565165101" TargetMode="External" /><Relationship Id="rId26" Type="http://schemas.openxmlformats.org/officeDocument/2006/relationships/hyperlink" Target="https://podminky.urs.cz/item/CS_URS_2023_01/573191111" TargetMode="External" /><Relationship Id="rId27" Type="http://schemas.openxmlformats.org/officeDocument/2006/relationships/hyperlink" Target="https://podminky.urs.cz/item/CS_URS_2023_01/573211106" TargetMode="External" /><Relationship Id="rId28" Type="http://schemas.openxmlformats.org/officeDocument/2006/relationships/hyperlink" Target="https://podminky.urs.cz/item/CS_URS_2023_01/573211108" TargetMode="External" /><Relationship Id="rId29" Type="http://schemas.openxmlformats.org/officeDocument/2006/relationships/hyperlink" Target="https://podminky.urs.cz/item/CS_URS_2023_01/573231109" TargetMode="External" /><Relationship Id="rId30" Type="http://schemas.openxmlformats.org/officeDocument/2006/relationships/hyperlink" Target="https://podminky.urs.cz/item/CS_URS_2023_01/573231111" TargetMode="External" /><Relationship Id="rId31" Type="http://schemas.openxmlformats.org/officeDocument/2006/relationships/hyperlink" Target="https://podminky.urs.cz/item/CS_URS_2023_01/577134111" TargetMode="External" /><Relationship Id="rId32" Type="http://schemas.openxmlformats.org/officeDocument/2006/relationships/hyperlink" Target="https://podminky.urs.cz/item/CS_URS_2023_01/596212212" TargetMode="External" /><Relationship Id="rId33" Type="http://schemas.openxmlformats.org/officeDocument/2006/relationships/hyperlink" Target="https://podminky.urs.cz/item/CS_URS_2023_01/899331111" TargetMode="External" /><Relationship Id="rId34" Type="http://schemas.openxmlformats.org/officeDocument/2006/relationships/hyperlink" Target="https://podminky.urs.cz/item/CS_URS_2023_01/914111111" TargetMode="External" /><Relationship Id="rId35" Type="http://schemas.openxmlformats.org/officeDocument/2006/relationships/hyperlink" Target="https://podminky.urs.cz/item/CS_URS_2023_01/914511111" TargetMode="External" /><Relationship Id="rId36" Type="http://schemas.openxmlformats.org/officeDocument/2006/relationships/hyperlink" Target="https://podminky.urs.cz/item/CS_URS_2023_01/916131213" TargetMode="External" /><Relationship Id="rId37" Type="http://schemas.openxmlformats.org/officeDocument/2006/relationships/hyperlink" Target="https://podminky.urs.cz/item/CS_URS_2023_01/916231213" TargetMode="External" /><Relationship Id="rId38" Type="http://schemas.openxmlformats.org/officeDocument/2006/relationships/hyperlink" Target="https://podminky.urs.cz/item/CS_URS_2023_01/916241113" TargetMode="External" /><Relationship Id="rId39" Type="http://schemas.openxmlformats.org/officeDocument/2006/relationships/hyperlink" Target="https://podminky.urs.cz/item/CS_URS_2023_01/919122122" TargetMode="External" /><Relationship Id="rId40" Type="http://schemas.openxmlformats.org/officeDocument/2006/relationships/hyperlink" Target="https://podminky.urs.cz/item/CS_URS_2023_01/919735113" TargetMode="External" /><Relationship Id="rId41" Type="http://schemas.openxmlformats.org/officeDocument/2006/relationships/hyperlink" Target="https://podminky.urs.cz/item/CS_URS_2023_01/935113111" TargetMode="External" /><Relationship Id="rId42" Type="http://schemas.openxmlformats.org/officeDocument/2006/relationships/hyperlink" Target="https://podminky.urs.cz/item/CS_URS_2023_01/979024443" TargetMode="External" /><Relationship Id="rId43" Type="http://schemas.openxmlformats.org/officeDocument/2006/relationships/hyperlink" Target="https://podminky.urs.cz/item/CS_URS_2023_01/997221571" TargetMode="External" /><Relationship Id="rId44" Type="http://schemas.openxmlformats.org/officeDocument/2006/relationships/hyperlink" Target="https://podminky.urs.cz/item/CS_URS_2023_01/997221579" TargetMode="External" /><Relationship Id="rId45" Type="http://schemas.openxmlformats.org/officeDocument/2006/relationships/hyperlink" Target="https://podminky.urs.cz/item/CS_URS_2023_01/997221612" TargetMode="External" /><Relationship Id="rId46" Type="http://schemas.openxmlformats.org/officeDocument/2006/relationships/hyperlink" Target="https://podminky.urs.cz/item/CS_URS_2023_01/997221861" TargetMode="External" /><Relationship Id="rId47" Type="http://schemas.openxmlformats.org/officeDocument/2006/relationships/hyperlink" Target="https://podminky.urs.cz/item/CS_URS_2023_01/997221873" TargetMode="External" /><Relationship Id="rId48" Type="http://schemas.openxmlformats.org/officeDocument/2006/relationships/hyperlink" Target="https://podminky.urs.cz/item/CS_URS_2023_01/997221875" TargetMode="External" /><Relationship Id="rId49" Type="http://schemas.openxmlformats.org/officeDocument/2006/relationships/hyperlink" Target="https://podminky.urs.cz/item/CS_URS_2023_01/99822301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35</v>
      </c>
      <c r="AK20" s="32" t="s">
        <v>28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47.25" customHeight="1">
      <c r="B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42</v>
      </c>
      <c r="E29" s="3"/>
      <c r="F29" s="32" t="s">
        <v>43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44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45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46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47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49</v>
      </c>
      <c r="U35" s="50"/>
      <c r="V35" s="50"/>
      <c r="W35" s="50"/>
      <c r="X35" s="52" t="s">
        <v>50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NE2D57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Oprava chodníku a příjezdové cesty v ulici Mostecká, Bílina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>Bílina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9. 6. 2023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Město Bílina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NE2D Projekt s.r.o.</v>
      </c>
      <c r="AN49" s="4"/>
      <c r="AO49" s="4"/>
      <c r="AP49" s="4"/>
      <c r="AQ49" s="38"/>
      <c r="AR49" s="39"/>
      <c r="AS49" s="66" t="s">
        <v>52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34</v>
      </c>
      <c r="AJ50" s="38"/>
      <c r="AK50" s="38"/>
      <c r="AL50" s="38"/>
      <c r="AM50" s="65" t="str">
        <f>IF(E20="","",E20)</f>
        <v>Jaroslav Kudláček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53</v>
      </c>
      <c r="D52" s="75"/>
      <c r="E52" s="75"/>
      <c r="F52" s="75"/>
      <c r="G52" s="75"/>
      <c r="H52" s="76"/>
      <c r="I52" s="77" t="s">
        <v>54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55</v>
      </c>
      <c r="AH52" s="75"/>
      <c r="AI52" s="75"/>
      <c r="AJ52" s="75"/>
      <c r="AK52" s="75"/>
      <c r="AL52" s="75"/>
      <c r="AM52" s="75"/>
      <c r="AN52" s="77" t="s">
        <v>56</v>
      </c>
      <c r="AO52" s="75"/>
      <c r="AP52" s="75"/>
      <c r="AQ52" s="79" t="s">
        <v>57</v>
      </c>
      <c r="AR52" s="39"/>
      <c r="AS52" s="80" t="s">
        <v>58</v>
      </c>
      <c r="AT52" s="81" t="s">
        <v>59</v>
      </c>
      <c r="AU52" s="81" t="s">
        <v>60</v>
      </c>
      <c r="AV52" s="81" t="s">
        <v>61</v>
      </c>
      <c r="AW52" s="81" t="s">
        <v>62</v>
      </c>
      <c r="AX52" s="81" t="s">
        <v>63</v>
      </c>
      <c r="AY52" s="81" t="s">
        <v>64</v>
      </c>
      <c r="AZ52" s="81" t="s">
        <v>65</v>
      </c>
      <c r="BA52" s="81" t="s">
        <v>66</v>
      </c>
      <c r="BB52" s="81" t="s">
        <v>67</v>
      </c>
      <c r="BC52" s="81" t="s">
        <v>68</v>
      </c>
      <c r="BD52" s="82" t="s">
        <v>69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ROUND(AG55,2)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ROUND(AS55,2)</f>
        <v>0</v>
      </c>
      <c r="AT54" s="93">
        <f>ROUND(SUM(AV54:AW54),2)</f>
        <v>0</v>
      </c>
      <c r="AU54" s="94">
        <f>ROUND(AU55,5)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ROUND(AZ55,2)</f>
        <v>0</v>
      </c>
      <c r="BA54" s="93">
        <f>ROUND(BA55,2)</f>
        <v>0</v>
      </c>
      <c r="BB54" s="93">
        <f>ROUND(BB55,2)</f>
        <v>0</v>
      </c>
      <c r="BC54" s="93">
        <f>ROUND(BC55,2)</f>
        <v>0</v>
      </c>
      <c r="BD54" s="95">
        <f>ROUND(BD55,2)</f>
        <v>0</v>
      </c>
      <c r="BE54" s="6"/>
      <c r="BS54" s="96" t="s">
        <v>71</v>
      </c>
      <c r="BT54" s="96" t="s">
        <v>72</v>
      </c>
      <c r="BU54" s="97" t="s">
        <v>73</v>
      </c>
      <c r="BV54" s="96" t="s">
        <v>74</v>
      </c>
      <c r="BW54" s="96" t="s">
        <v>5</v>
      </c>
      <c r="BX54" s="96" t="s">
        <v>75</v>
      </c>
      <c r="CL54" s="96" t="s">
        <v>3</v>
      </c>
    </row>
    <row r="55" s="7" customFormat="1" ht="16.5" customHeight="1">
      <c r="A55" s="98" t="s">
        <v>76</v>
      </c>
      <c r="B55" s="99"/>
      <c r="C55" s="100"/>
      <c r="D55" s="101" t="s">
        <v>77</v>
      </c>
      <c r="E55" s="101"/>
      <c r="F55" s="101"/>
      <c r="G55" s="101"/>
      <c r="H55" s="101"/>
      <c r="I55" s="102"/>
      <c r="J55" s="101" t="s">
        <v>78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'SO 101 - Komunikace'!J30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79</v>
      </c>
      <c r="AR55" s="99"/>
      <c r="AS55" s="105">
        <v>0</v>
      </c>
      <c r="AT55" s="106">
        <f>ROUND(SUM(AV55:AW55),2)</f>
        <v>0</v>
      </c>
      <c r="AU55" s="107">
        <f>'SO 101 - Komunikace'!P90</f>
        <v>0</v>
      </c>
      <c r="AV55" s="106">
        <f>'SO 101 - Komunikace'!J33</f>
        <v>0</v>
      </c>
      <c r="AW55" s="106">
        <f>'SO 101 - Komunikace'!J34</f>
        <v>0</v>
      </c>
      <c r="AX55" s="106">
        <f>'SO 101 - Komunikace'!J35</f>
        <v>0</v>
      </c>
      <c r="AY55" s="106">
        <f>'SO 101 - Komunikace'!J36</f>
        <v>0</v>
      </c>
      <c r="AZ55" s="106">
        <f>'SO 101 - Komunikace'!F33</f>
        <v>0</v>
      </c>
      <c r="BA55" s="106">
        <f>'SO 101 - Komunikace'!F34</f>
        <v>0</v>
      </c>
      <c r="BB55" s="106">
        <f>'SO 101 - Komunikace'!F35</f>
        <v>0</v>
      </c>
      <c r="BC55" s="106">
        <f>'SO 101 - Komunikace'!F36</f>
        <v>0</v>
      </c>
      <c r="BD55" s="108">
        <f>'SO 101 - Komunikace'!F37</f>
        <v>0</v>
      </c>
      <c r="BE55" s="7"/>
      <c r="BT55" s="109" t="s">
        <v>80</v>
      </c>
      <c r="BV55" s="109" t="s">
        <v>74</v>
      </c>
      <c r="BW55" s="109" t="s">
        <v>81</v>
      </c>
      <c r="BX55" s="109" t="s">
        <v>5</v>
      </c>
      <c r="CL55" s="109" t="s">
        <v>3</v>
      </c>
      <c r="CM55" s="109" t="s">
        <v>82</v>
      </c>
    </row>
    <row r="56" s="2" customFormat="1" ht="30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9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1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83</v>
      </c>
      <c r="L4" s="22"/>
      <c r="M4" s="110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1" t="str">
        <f>'Rekapitulace stavby'!K6</f>
        <v>Oprava chodníku a příjezdové cesty v ulici Mostecká, Bílina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84</v>
      </c>
      <c r="E8" s="38"/>
      <c r="F8" s="38"/>
      <c r="G8" s="38"/>
      <c r="H8" s="38"/>
      <c r="I8" s="38"/>
      <c r="J8" s="38"/>
      <c r="K8" s="38"/>
      <c r="L8" s="11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85</v>
      </c>
      <c r="F9" s="38"/>
      <c r="G9" s="38"/>
      <c r="H9" s="38"/>
      <c r="I9" s="38"/>
      <c r="J9" s="38"/>
      <c r="K9" s="38"/>
      <c r="L9" s="11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9. 6. 2023</v>
      </c>
      <c r="K12" s="38"/>
      <c r="L12" s="11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35</v>
      </c>
      <c r="F24" s="38"/>
      <c r="G24" s="38"/>
      <c r="H24" s="38"/>
      <c r="I24" s="32" t="s">
        <v>28</v>
      </c>
      <c r="J24" s="27" t="s">
        <v>3</v>
      </c>
      <c r="K24" s="38"/>
      <c r="L24" s="11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3"/>
      <c r="B27" s="114"/>
      <c r="C27" s="113"/>
      <c r="D27" s="113"/>
      <c r="E27" s="36" t="s">
        <v>3</v>
      </c>
      <c r="F27" s="36"/>
      <c r="G27" s="36"/>
      <c r="H27" s="36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16" t="s">
        <v>38</v>
      </c>
      <c r="E30" s="38"/>
      <c r="F30" s="38"/>
      <c r="G30" s="38"/>
      <c r="H30" s="38"/>
      <c r="I30" s="38"/>
      <c r="J30" s="90">
        <f>ROUND(J90, 2)</f>
        <v>0</v>
      </c>
      <c r="K30" s="38"/>
      <c r="L30" s="11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17" t="s">
        <v>42</v>
      </c>
      <c r="E33" s="32" t="s">
        <v>43</v>
      </c>
      <c r="F33" s="118">
        <f>ROUND((SUM(BE90:BE318)),  2)</f>
        <v>0</v>
      </c>
      <c r="G33" s="38"/>
      <c r="H33" s="38"/>
      <c r="I33" s="119">
        <v>0.20999999999999999</v>
      </c>
      <c r="J33" s="118">
        <f>ROUND(((SUM(BE90:BE318))*I33),  2)</f>
        <v>0</v>
      </c>
      <c r="K33" s="38"/>
      <c r="L33" s="11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18">
        <f>ROUND((SUM(BF90:BF318)),  2)</f>
        <v>0</v>
      </c>
      <c r="G34" s="38"/>
      <c r="H34" s="38"/>
      <c r="I34" s="119">
        <v>0.14999999999999999</v>
      </c>
      <c r="J34" s="118">
        <f>ROUND(((SUM(BF90:BF318))*I34),  2)</f>
        <v>0</v>
      </c>
      <c r="K34" s="38"/>
      <c r="L34" s="11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18">
        <f>ROUND((SUM(BG90:BG318)),  2)</f>
        <v>0</v>
      </c>
      <c r="G35" s="38"/>
      <c r="H35" s="38"/>
      <c r="I35" s="119">
        <v>0.20999999999999999</v>
      </c>
      <c r="J35" s="118">
        <f>0</f>
        <v>0</v>
      </c>
      <c r="K35" s="38"/>
      <c r="L35" s="11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18">
        <f>ROUND((SUM(BH90:BH318)),  2)</f>
        <v>0</v>
      </c>
      <c r="G36" s="38"/>
      <c r="H36" s="38"/>
      <c r="I36" s="119">
        <v>0.14999999999999999</v>
      </c>
      <c r="J36" s="118">
        <f>0</f>
        <v>0</v>
      </c>
      <c r="K36" s="38"/>
      <c r="L36" s="11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18">
        <f>ROUND((SUM(BI90:BI318)),  2)</f>
        <v>0</v>
      </c>
      <c r="G37" s="38"/>
      <c r="H37" s="38"/>
      <c r="I37" s="119">
        <v>0</v>
      </c>
      <c r="J37" s="118">
        <f>0</f>
        <v>0</v>
      </c>
      <c r="K37" s="38"/>
      <c r="L37" s="11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0"/>
      <c r="D39" s="121" t="s">
        <v>48</v>
      </c>
      <c r="E39" s="76"/>
      <c r="F39" s="76"/>
      <c r="G39" s="122" t="s">
        <v>49</v>
      </c>
      <c r="H39" s="123" t="s">
        <v>50</v>
      </c>
      <c r="I39" s="76"/>
      <c r="J39" s="124">
        <f>SUM(J30:J37)</f>
        <v>0</v>
      </c>
      <c r="K39" s="125"/>
      <c r="L39" s="11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38"/>
      <c r="E45" s="38"/>
      <c r="F45" s="38"/>
      <c r="G45" s="38"/>
      <c r="H45" s="38"/>
      <c r="I45" s="38"/>
      <c r="J45" s="38"/>
      <c r="K45" s="38"/>
      <c r="L45" s="11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1" t="str">
        <f>E7</f>
        <v>Oprava chodníku a příjezdové cesty v ulici Mostecká, Bílina</v>
      </c>
      <c r="F48" s="32"/>
      <c r="G48" s="32"/>
      <c r="H48" s="32"/>
      <c r="I48" s="38"/>
      <c r="J48" s="38"/>
      <c r="K48" s="38"/>
      <c r="L48" s="11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38"/>
      <c r="E49" s="38"/>
      <c r="F49" s="38"/>
      <c r="G49" s="38"/>
      <c r="H49" s="38"/>
      <c r="I49" s="38"/>
      <c r="J49" s="38"/>
      <c r="K49" s="38"/>
      <c r="L49" s="11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101 - Komunikace</v>
      </c>
      <c r="F50" s="38"/>
      <c r="G50" s="38"/>
      <c r="H50" s="38"/>
      <c r="I50" s="38"/>
      <c r="J50" s="38"/>
      <c r="K50" s="38"/>
      <c r="L50" s="11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Bílina</v>
      </c>
      <c r="G52" s="38"/>
      <c r="H52" s="38"/>
      <c r="I52" s="32" t="s">
        <v>23</v>
      </c>
      <c r="J52" s="64" t="str">
        <f>IF(J12="","",J12)</f>
        <v>9. 6. 2023</v>
      </c>
      <c r="K52" s="38"/>
      <c r="L52" s="11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Bílina</v>
      </c>
      <c r="G54" s="38"/>
      <c r="H54" s="38"/>
      <c r="I54" s="32" t="s">
        <v>31</v>
      </c>
      <c r="J54" s="36" t="str">
        <f>E21</f>
        <v>NE2D Projekt s.r.o.</v>
      </c>
      <c r="K54" s="38"/>
      <c r="L54" s="11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Jaroslav Kudláček</v>
      </c>
      <c r="K55" s="38"/>
      <c r="L55" s="11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26" t="s">
        <v>87</v>
      </c>
      <c r="D57" s="120"/>
      <c r="E57" s="120"/>
      <c r="F57" s="120"/>
      <c r="G57" s="120"/>
      <c r="H57" s="120"/>
      <c r="I57" s="120"/>
      <c r="J57" s="127" t="s">
        <v>88</v>
      </c>
      <c r="K57" s="120"/>
      <c r="L57" s="11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28" t="s">
        <v>70</v>
      </c>
      <c r="D59" s="38"/>
      <c r="E59" s="38"/>
      <c r="F59" s="38"/>
      <c r="G59" s="38"/>
      <c r="H59" s="38"/>
      <c r="I59" s="38"/>
      <c r="J59" s="90">
        <f>J90</f>
        <v>0</v>
      </c>
      <c r="K59" s="38"/>
      <c r="L59" s="11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89</v>
      </c>
    </row>
    <row r="60" s="9" customFormat="1" ht="24.96" customHeight="1">
      <c r="A60" s="9"/>
      <c r="B60" s="129"/>
      <c r="C60" s="9"/>
      <c r="D60" s="130" t="s">
        <v>90</v>
      </c>
      <c r="E60" s="131"/>
      <c r="F60" s="131"/>
      <c r="G60" s="131"/>
      <c r="H60" s="131"/>
      <c r="I60" s="131"/>
      <c r="J60" s="132">
        <f>J91</f>
        <v>0</v>
      </c>
      <c r="K60" s="9"/>
      <c r="L60" s="12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3"/>
      <c r="C61" s="10"/>
      <c r="D61" s="134" t="s">
        <v>91</v>
      </c>
      <c r="E61" s="135"/>
      <c r="F61" s="135"/>
      <c r="G61" s="135"/>
      <c r="H61" s="135"/>
      <c r="I61" s="135"/>
      <c r="J61" s="136">
        <f>J92</f>
        <v>0</v>
      </c>
      <c r="K61" s="10"/>
      <c r="L61" s="13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3"/>
      <c r="C62" s="10"/>
      <c r="D62" s="134" t="s">
        <v>92</v>
      </c>
      <c r="E62" s="135"/>
      <c r="F62" s="135"/>
      <c r="G62" s="135"/>
      <c r="H62" s="135"/>
      <c r="I62" s="135"/>
      <c r="J62" s="136">
        <f>J170</f>
        <v>0</v>
      </c>
      <c r="K62" s="10"/>
      <c r="L62" s="13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3"/>
      <c r="C63" s="10"/>
      <c r="D63" s="134" t="s">
        <v>93</v>
      </c>
      <c r="E63" s="135"/>
      <c r="F63" s="135"/>
      <c r="G63" s="135"/>
      <c r="H63" s="135"/>
      <c r="I63" s="135"/>
      <c r="J63" s="136">
        <f>J228</f>
        <v>0</v>
      </c>
      <c r="K63" s="10"/>
      <c r="L63" s="13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3"/>
      <c r="C64" s="10"/>
      <c r="D64" s="134" t="s">
        <v>94</v>
      </c>
      <c r="E64" s="135"/>
      <c r="F64" s="135"/>
      <c r="G64" s="135"/>
      <c r="H64" s="135"/>
      <c r="I64" s="135"/>
      <c r="J64" s="136">
        <f>J235</f>
        <v>0</v>
      </c>
      <c r="K64" s="10"/>
      <c r="L64" s="13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3"/>
      <c r="C65" s="10"/>
      <c r="D65" s="134" t="s">
        <v>95</v>
      </c>
      <c r="E65" s="135"/>
      <c r="F65" s="135"/>
      <c r="G65" s="135"/>
      <c r="H65" s="135"/>
      <c r="I65" s="135"/>
      <c r="J65" s="136">
        <f>J270</f>
        <v>0</v>
      </c>
      <c r="K65" s="10"/>
      <c r="L65" s="13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3"/>
      <c r="C66" s="10"/>
      <c r="D66" s="134" t="s">
        <v>96</v>
      </c>
      <c r="E66" s="135"/>
      <c r="F66" s="135"/>
      <c r="G66" s="135"/>
      <c r="H66" s="135"/>
      <c r="I66" s="135"/>
      <c r="J66" s="136">
        <f>J298</f>
        <v>0</v>
      </c>
      <c r="K66" s="10"/>
      <c r="L66" s="13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29"/>
      <c r="C67" s="9"/>
      <c r="D67" s="130" t="s">
        <v>97</v>
      </c>
      <c r="E67" s="131"/>
      <c r="F67" s="131"/>
      <c r="G67" s="131"/>
      <c r="H67" s="131"/>
      <c r="I67" s="131"/>
      <c r="J67" s="132">
        <f>J301</f>
        <v>0</v>
      </c>
      <c r="K67" s="9"/>
      <c r="L67" s="12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33"/>
      <c r="C68" s="10"/>
      <c r="D68" s="134" t="s">
        <v>98</v>
      </c>
      <c r="E68" s="135"/>
      <c r="F68" s="135"/>
      <c r="G68" s="135"/>
      <c r="H68" s="135"/>
      <c r="I68" s="135"/>
      <c r="J68" s="136">
        <f>J302</f>
        <v>0</v>
      </c>
      <c r="K68" s="10"/>
      <c r="L68" s="13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3"/>
      <c r="C69" s="10"/>
      <c r="D69" s="134" t="s">
        <v>99</v>
      </c>
      <c r="E69" s="135"/>
      <c r="F69" s="135"/>
      <c r="G69" s="135"/>
      <c r="H69" s="135"/>
      <c r="I69" s="135"/>
      <c r="J69" s="136">
        <f>J309</f>
        <v>0</v>
      </c>
      <c r="K69" s="10"/>
      <c r="L69" s="13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3"/>
      <c r="C70" s="10"/>
      <c r="D70" s="134" t="s">
        <v>100</v>
      </c>
      <c r="E70" s="135"/>
      <c r="F70" s="135"/>
      <c r="G70" s="135"/>
      <c r="H70" s="135"/>
      <c r="I70" s="135"/>
      <c r="J70" s="136">
        <f>J317</f>
        <v>0</v>
      </c>
      <c r="K70" s="10"/>
      <c r="L70" s="13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11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11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11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101</v>
      </c>
      <c r="D77" s="38"/>
      <c r="E77" s="38"/>
      <c r="F77" s="38"/>
      <c r="G77" s="38"/>
      <c r="H77" s="38"/>
      <c r="I77" s="38"/>
      <c r="J77" s="38"/>
      <c r="K77" s="38"/>
      <c r="L77" s="11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17</v>
      </c>
      <c r="D79" s="38"/>
      <c r="E79" s="38"/>
      <c r="F79" s="38"/>
      <c r="G79" s="38"/>
      <c r="H79" s="38"/>
      <c r="I79" s="38"/>
      <c r="J79" s="38"/>
      <c r="K79" s="38"/>
      <c r="L79" s="11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111" t="str">
        <f>E7</f>
        <v>Oprava chodníku a příjezdové cesty v ulici Mostecká, Bílina</v>
      </c>
      <c r="F80" s="32"/>
      <c r="G80" s="32"/>
      <c r="H80" s="32"/>
      <c r="I80" s="38"/>
      <c r="J80" s="38"/>
      <c r="K80" s="38"/>
      <c r="L80" s="112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84</v>
      </c>
      <c r="D81" s="38"/>
      <c r="E81" s="38"/>
      <c r="F81" s="38"/>
      <c r="G81" s="38"/>
      <c r="H81" s="38"/>
      <c r="I81" s="38"/>
      <c r="J81" s="38"/>
      <c r="K81" s="38"/>
      <c r="L81" s="112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62" t="str">
        <f>E9</f>
        <v>SO 101 - Komunikace</v>
      </c>
      <c r="F82" s="38"/>
      <c r="G82" s="38"/>
      <c r="H82" s="38"/>
      <c r="I82" s="38"/>
      <c r="J82" s="38"/>
      <c r="K82" s="38"/>
      <c r="L82" s="112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2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38"/>
      <c r="E84" s="38"/>
      <c r="F84" s="27" t="str">
        <f>F12</f>
        <v>Bílina</v>
      </c>
      <c r="G84" s="38"/>
      <c r="H84" s="38"/>
      <c r="I84" s="32" t="s">
        <v>23</v>
      </c>
      <c r="J84" s="64" t="str">
        <f>IF(J12="","",J12)</f>
        <v>9. 6. 2023</v>
      </c>
      <c r="K84" s="38"/>
      <c r="L84" s="112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12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38"/>
      <c r="E86" s="38"/>
      <c r="F86" s="27" t="str">
        <f>E15</f>
        <v>Město Bílina</v>
      </c>
      <c r="G86" s="38"/>
      <c r="H86" s="38"/>
      <c r="I86" s="32" t="s">
        <v>31</v>
      </c>
      <c r="J86" s="36" t="str">
        <f>E21</f>
        <v>NE2D Projekt s.r.o.</v>
      </c>
      <c r="K86" s="38"/>
      <c r="L86" s="112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38"/>
      <c r="E87" s="38"/>
      <c r="F87" s="27" t="str">
        <f>IF(E18="","",E18)</f>
        <v>Vyplň údaj</v>
      </c>
      <c r="G87" s="38"/>
      <c r="H87" s="38"/>
      <c r="I87" s="32" t="s">
        <v>34</v>
      </c>
      <c r="J87" s="36" t="str">
        <f>E24</f>
        <v>Jaroslav Kudláček</v>
      </c>
      <c r="K87" s="38"/>
      <c r="L87" s="112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112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37"/>
      <c r="B89" s="138"/>
      <c r="C89" s="139" t="s">
        <v>102</v>
      </c>
      <c r="D89" s="140" t="s">
        <v>57</v>
      </c>
      <c r="E89" s="140" t="s">
        <v>53</v>
      </c>
      <c r="F89" s="140" t="s">
        <v>54</v>
      </c>
      <c r="G89" s="140" t="s">
        <v>103</v>
      </c>
      <c r="H89" s="140" t="s">
        <v>104</v>
      </c>
      <c r="I89" s="140" t="s">
        <v>105</v>
      </c>
      <c r="J89" s="140" t="s">
        <v>88</v>
      </c>
      <c r="K89" s="141" t="s">
        <v>106</v>
      </c>
      <c r="L89" s="142"/>
      <c r="M89" s="80" t="s">
        <v>3</v>
      </c>
      <c r="N89" s="81" t="s">
        <v>42</v>
      </c>
      <c r="O89" s="81" t="s">
        <v>107</v>
      </c>
      <c r="P89" s="81" t="s">
        <v>108</v>
      </c>
      <c r="Q89" s="81" t="s">
        <v>109</v>
      </c>
      <c r="R89" s="81" t="s">
        <v>110</v>
      </c>
      <c r="S89" s="81" t="s">
        <v>111</v>
      </c>
      <c r="T89" s="82" t="s">
        <v>112</v>
      </c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</row>
    <row r="90" s="2" customFormat="1" ht="22.8" customHeight="1">
      <c r="A90" s="38"/>
      <c r="B90" s="39"/>
      <c r="C90" s="87" t="s">
        <v>113</v>
      </c>
      <c r="D90" s="38"/>
      <c r="E90" s="38"/>
      <c r="F90" s="38"/>
      <c r="G90" s="38"/>
      <c r="H90" s="38"/>
      <c r="I90" s="38"/>
      <c r="J90" s="143">
        <f>BK90</f>
        <v>0</v>
      </c>
      <c r="K90" s="38"/>
      <c r="L90" s="39"/>
      <c r="M90" s="83"/>
      <c r="N90" s="68"/>
      <c r="O90" s="84"/>
      <c r="P90" s="144">
        <f>P91+P301</f>
        <v>0</v>
      </c>
      <c r="Q90" s="84"/>
      <c r="R90" s="144">
        <f>R91+R301</f>
        <v>123.04666999999999</v>
      </c>
      <c r="S90" s="84"/>
      <c r="T90" s="145">
        <f>T91+T301</f>
        <v>258.08400000000006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9" t="s">
        <v>71</v>
      </c>
      <c r="AU90" s="19" t="s">
        <v>89</v>
      </c>
      <c r="BK90" s="146">
        <f>BK91+BK301</f>
        <v>0</v>
      </c>
    </row>
    <row r="91" s="12" customFormat="1" ht="25.92" customHeight="1">
      <c r="A91" s="12"/>
      <c r="B91" s="147"/>
      <c r="C91" s="12"/>
      <c r="D91" s="148" t="s">
        <v>71</v>
      </c>
      <c r="E91" s="149" t="s">
        <v>114</v>
      </c>
      <c r="F91" s="149" t="s">
        <v>115</v>
      </c>
      <c r="G91" s="12"/>
      <c r="H91" s="12"/>
      <c r="I91" s="150"/>
      <c r="J91" s="151">
        <f>BK91</f>
        <v>0</v>
      </c>
      <c r="K91" s="12"/>
      <c r="L91" s="147"/>
      <c r="M91" s="152"/>
      <c r="N91" s="153"/>
      <c r="O91" s="153"/>
      <c r="P91" s="154">
        <f>P92+P170+P228+P235+P270+P298</f>
        <v>0</v>
      </c>
      <c r="Q91" s="153"/>
      <c r="R91" s="154">
        <f>R92+R170+R228+R235+R270+R298</f>
        <v>123.04666999999999</v>
      </c>
      <c r="S91" s="153"/>
      <c r="T91" s="155">
        <f>T92+T170+T228+T235+T270+T298</f>
        <v>258.08400000000006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48" t="s">
        <v>80</v>
      </c>
      <c r="AT91" s="156" t="s">
        <v>71</v>
      </c>
      <c r="AU91" s="156" t="s">
        <v>72</v>
      </c>
      <c r="AY91" s="148" t="s">
        <v>116</v>
      </c>
      <c r="BK91" s="157">
        <f>BK92+BK170+BK228+BK235+BK270+BK298</f>
        <v>0</v>
      </c>
    </row>
    <row r="92" s="12" customFormat="1" ht="22.8" customHeight="1">
      <c r="A92" s="12"/>
      <c r="B92" s="147"/>
      <c r="C92" s="12"/>
      <c r="D92" s="148" t="s">
        <v>71</v>
      </c>
      <c r="E92" s="158" t="s">
        <v>80</v>
      </c>
      <c r="F92" s="158" t="s">
        <v>117</v>
      </c>
      <c r="G92" s="12"/>
      <c r="H92" s="12"/>
      <c r="I92" s="150"/>
      <c r="J92" s="159">
        <f>BK92</f>
        <v>0</v>
      </c>
      <c r="K92" s="12"/>
      <c r="L92" s="147"/>
      <c r="M92" s="152"/>
      <c r="N92" s="153"/>
      <c r="O92" s="153"/>
      <c r="P92" s="154">
        <f>SUM(P93:P169)</f>
        <v>0</v>
      </c>
      <c r="Q92" s="153"/>
      <c r="R92" s="154">
        <f>SUM(R93:R169)</f>
        <v>19.841239999999999</v>
      </c>
      <c r="S92" s="153"/>
      <c r="T92" s="155">
        <f>SUM(T93:T169)</f>
        <v>257.90000000000003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48" t="s">
        <v>80</v>
      </c>
      <c r="AT92" s="156" t="s">
        <v>71</v>
      </c>
      <c r="AU92" s="156" t="s">
        <v>80</v>
      </c>
      <c r="AY92" s="148" t="s">
        <v>116</v>
      </c>
      <c r="BK92" s="157">
        <f>SUM(BK93:BK169)</f>
        <v>0</v>
      </c>
    </row>
    <row r="93" s="2" customFormat="1" ht="33" customHeight="1">
      <c r="A93" s="38"/>
      <c r="B93" s="160"/>
      <c r="C93" s="161" t="s">
        <v>80</v>
      </c>
      <c r="D93" s="161" t="s">
        <v>118</v>
      </c>
      <c r="E93" s="162" t="s">
        <v>119</v>
      </c>
      <c r="F93" s="163" t="s">
        <v>120</v>
      </c>
      <c r="G93" s="164" t="s">
        <v>121</v>
      </c>
      <c r="H93" s="165">
        <v>54</v>
      </c>
      <c r="I93" s="166"/>
      <c r="J93" s="167">
        <f>ROUND(I93*H93,2)</f>
        <v>0</v>
      </c>
      <c r="K93" s="163" t="s">
        <v>122</v>
      </c>
      <c r="L93" s="39"/>
      <c r="M93" s="168" t="s">
        <v>3</v>
      </c>
      <c r="N93" s="169" t="s">
        <v>43</v>
      </c>
      <c r="O93" s="72"/>
      <c r="P93" s="170">
        <f>O93*H93</f>
        <v>0</v>
      </c>
      <c r="Q93" s="170">
        <v>0</v>
      </c>
      <c r="R93" s="170">
        <f>Q93*H93</f>
        <v>0</v>
      </c>
      <c r="S93" s="170">
        <v>0.47999999999999998</v>
      </c>
      <c r="T93" s="171">
        <f>S93*H93</f>
        <v>25.919999999999998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2" t="s">
        <v>123</v>
      </c>
      <c r="AT93" s="172" t="s">
        <v>118</v>
      </c>
      <c r="AU93" s="172" t="s">
        <v>82</v>
      </c>
      <c r="AY93" s="19" t="s">
        <v>116</v>
      </c>
      <c r="BE93" s="173">
        <f>IF(N93="základní",J93,0)</f>
        <v>0</v>
      </c>
      <c r="BF93" s="173">
        <f>IF(N93="snížená",J93,0)</f>
        <v>0</v>
      </c>
      <c r="BG93" s="173">
        <f>IF(N93="zákl. přenesená",J93,0)</f>
        <v>0</v>
      </c>
      <c r="BH93" s="173">
        <f>IF(N93="sníž. přenesená",J93,0)</f>
        <v>0</v>
      </c>
      <c r="BI93" s="173">
        <f>IF(N93="nulová",J93,0)</f>
        <v>0</v>
      </c>
      <c r="BJ93" s="19" t="s">
        <v>80</v>
      </c>
      <c r="BK93" s="173">
        <f>ROUND(I93*H93,2)</f>
        <v>0</v>
      </c>
      <c r="BL93" s="19" t="s">
        <v>123</v>
      </c>
      <c r="BM93" s="172" t="s">
        <v>124</v>
      </c>
    </row>
    <row r="94" s="2" customFormat="1">
      <c r="A94" s="38"/>
      <c r="B94" s="39"/>
      <c r="C94" s="38"/>
      <c r="D94" s="174" t="s">
        <v>125</v>
      </c>
      <c r="E94" s="38"/>
      <c r="F94" s="175" t="s">
        <v>126</v>
      </c>
      <c r="G94" s="38"/>
      <c r="H94" s="38"/>
      <c r="I94" s="176"/>
      <c r="J94" s="38"/>
      <c r="K94" s="38"/>
      <c r="L94" s="39"/>
      <c r="M94" s="177"/>
      <c r="N94" s="178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125</v>
      </c>
      <c r="AU94" s="19" t="s">
        <v>82</v>
      </c>
    </row>
    <row r="95" s="13" customFormat="1">
      <c r="A95" s="13"/>
      <c r="B95" s="179"/>
      <c r="C95" s="13"/>
      <c r="D95" s="180" t="s">
        <v>127</v>
      </c>
      <c r="E95" s="181" t="s">
        <v>3</v>
      </c>
      <c r="F95" s="182" t="s">
        <v>128</v>
      </c>
      <c r="G95" s="13"/>
      <c r="H95" s="181" t="s">
        <v>3</v>
      </c>
      <c r="I95" s="183"/>
      <c r="J95" s="13"/>
      <c r="K95" s="13"/>
      <c r="L95" s="179"/>
      <c r="M95" s="184"/>
      <c r="N95" s="185"/>
      <c r="O95" s="185"/>
      <c r="P95" s="185"/>
      <c r="Q95" s="185"/>
      <c r="R95" s="185"/>
      <c r="S95" s="185"/>
      <c r="T95" s="18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1" t="s">
        <v>127</v>
      </c>
      <c r="AU95" s="181" t="s">
        <v>82</v>
      </c>
      <c r="AV95" s="13" t="s">
        <v>80</v>
      </c>
      <c r="AW95" s="13" t="s">
        <v>33</v>
      </c>
      <c r="AX95" s="13" t="s">
        <v>72</v>
      </c>
      <c r="AY95" s="181" t="s">
        <v>116</v>
      </c>
    </row>
    <row r="96" s="14" customFormat="1">
      <c r="A96" s="14"/>
      <c r="B96" s="187"/>
      <c r="C96" s="14"/>
      <c r="D96" s="180" t="s">
        <v>127</v>
      </c>
      <c r="E96" s="188" t="s">
        <v>3</v>
      </c>
      <c r="F96" s="189" t="s">
        <v>129</v>
      </c>
      <c r="G96" s="14"/>
      <c r="H96" s="190">
        <v>54</v>
      </c>
      <c r="I96" s="191"/>
      <c r="J96" s="14"/>
      <c r="K96" s="14"/>
      <c r="L96" s="187"/>
      <c r="M96" s="192"/>
      <c r="N96" s="193"/>
      <c r="O96" s="193"/>
      <c r="P96" s="193"/>
      <c r="Q96" s="193"/>
      <c r="R96" s="193"/>
      <c r="S96" s="193"/>
      <c r="T96" s="19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88" t="s">
        <v>127</v>
      </c>
      <c r="AU96" s="188" t="s">
        <v>82</v>
      </c>
      <c r="AV96" s="14" t="s">
        <v>82</v>
      </c>
      <c r="AW96" s="14" t="s">
        <v>33</v>
      </c>
      <c r="AX96" s="14" t="s">
        <v>80</v>
      </c>
      <c r="AY96" s="188" t="s">
        <v>116</v>
      </c>
    </row>
    <row r="97" s="2" customFormat="1" ht="37.8" customHeight="1">
      <c r="A97" s="38"/>
      <c r="B97" s="160"/>
      <c r="C97" s="161" t="s">
        <v>82</v>
      </c>
      <c r="D97" s="161" t="s">
        <v>118</v>
      </c>
      <c r="E97" s="162" t="s">
        <v>130</v>
      </c>
      <c r="F97" s="163" t="s">
        <v>131</v>
      </c>
      <c r="G97" s="164" t="s">
        <v>121</v>
      </c>
      <c r="H97" s="165">
        <v>162</v>
      </c>
      <c r="I97" s="166"/>
      <c r="J97" s="167">
        <f>ROUND(I97*H97,2)</f>
        <v>0</v>
      </c>
      <c r="K97" s="163" t="s">
        <v>122</v>
      </c>
      <c r="L97" s="39"/>
      <c r="M97" s="168" t="s">
        <v>3</v>
      </c>
      <c r="N97" s="169" t="s">
        <v>43</v>
      </c>
      <c r="O97" s="72"/>
      <c r="P97" s="170">
        <f>O97*H97</f>
        <v>0</v>
      </c>
      <c r="Q97" s="170">
        <v>0</v>
      </c>
      <c r="R97" s="170">
        <f>Q97*H97</f>
        <v>0</v>
      </c>
      <c r="S97" s="170">
        <v>0.26000000000000001</v>
      </c>
      <c r="T97" s="171">
        <f>S97*H97</f>
        <v>42.120000000000005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2" t="s">
        <v>123</v>
      </c>
      <c r="AT97" s="172" t="s">
        <v>118</v>
      </c>
      <c r="AU97" s="172" t="s">
        <v>82</v>
      </c>
      <c r="AY97" s="19" t="s">
        <v>116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19" t="s">
        <v>80</v>
      </c>
      <c r="BK97" s="173">
        <f>ROUND(I97*H97,2)</f>
        <v>0</v>
      </c>
      <c r="BL97" s="19" t="s">
        <v>123</v>
      </c>
      <c r="BM97" s="172" t="s">
        <v>132</v>
      </c>
    </row>
    <row r="98" s="2" customFormat="1">
      <c r="A98" s="38"/>
      <c r="B98" s="39"/>
      <c r="C98" s="38"/>
      <c r="D98" s="174" t="s">
        <v>125</v>
      </c>
      <c r="E98" s="38"/>
      <c r="F98" s="175" t="s">
        <v>133</v>
      </c>
      <c r="G98" s="38"/>
      <c r="H98" s="38"/>
      <c r="I98" s="176"/>
      <c r="J98" s="38"/>
      <c r="K98" s="38"/>
      <c r="L98" s="39"/>
      <c r="M98" s="177"/>
      <c r="N98" s="178"/>
      <c r="O98" s="72"/>
      <c r="P98" s="72"/>
      <c r="Q98" s="72"/>
      <c r="R98" s="72"/>
      <c r="S98" s="72"/>
      <c r="T98" s="73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125</v>
      </c>
      <c r="AU98" s="19" t="s">
        <v>82</v>
      </c>
    </row>
    <row r="99" s="13" customFormat="1">
      <c r="A99" s="13"/>
      <c r="B99" s="179"/>
      <c r="C99" s="13"/>
      <c r="D99" s="180" t="s">
        <v>127</v>
      </c>
      <c r="E99" s="181" t="s">
        <v>3</v>
      </c>
      <c r="F99" s="182" t="s">
        <v>134</v>
      </c>
      <c r="G99" s="13"/>
      <c r="H99" s="181" t="s">
        <v>3</v>
      </c>
      <c r="I99" s="183"/>
      <c r="J99" s="13"/>
      <c r="K99" s="13"/>
      <c r="L99" s="179"/>
      <c r="M99" s="184"/>
      <c r="N99" s="185"/>
      <c r="O99" s="185"/>
      <c r="P99" s="185"/>
      <c r="Q99" s="185"/>
      <c r="R99" s="185"/>
      <c r="S99" s="185"/>
      <c r="T99" s="18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1" t="s">
        <v>127</v>
      </c>
      <c r="AU99" s="181" t="s">
        <v>82</v>
      </c>
      <c r="AV99" s="13" t="s">
        <v>80</v>
      </c>
      <c r="AW99" s="13" t="s">
        <v>33</v>
      </c>
      <c r="AX99" s="13" t="s">
        <v>72</v>
      </c>
      <c r="AY99" s="181" t="s">
        <v>116</v>
      </c>
    </row>
    <row r="100" s="14" customFormat="1">
      <c r="A100" s="14"/>
      <c r="B100" s="187"/>
      <c r="C100" s="14"/>
      <c r="D100" s="180" t="s">
        <v>127</v>
      </c>
      <c r="E100" s="188" t="s">
        <v>3</v>
      </c>
      <c r="F100" s="189" t="s">
        <v>135</v>
      </c>
      <c r="G100" s="14"/>
      <c r="H100" s="190">
        <v>162</v>
      </c>
      <c r="I100" s="191"/>
      <c r="J100" s="14"/>
      <c r="K100" s="14"/>
      <c r="L100" s="187"/>
      <c r="M100" s="192"/>
      <c r="N100" s="193"/>
      <c r="O100" s="193"/>
      <c r="P100" s="193"/>
      <c r="Q100" s="193"/>
      <c r="R100" s="193"/>
      <c r="S100" s="193"/>
      <c r="T100" s="19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88" t="s">
        <v>127</v>
      </c>
      <c r="AU100" s="188" t="s">
        <v>82</v>
      </c>
      <c r="AV100" s="14" t="s">
        <v>82</v>
      </c>
      <c r="AW100" s="14" t="s">
        <v>33</v>
      </c>
      <c r="AX100" s="14" t="s">
        <v>80</v>
      </c>
      <c r="AY100" s="188" t="s">
        <v>116</v>
      </c>
    </row>
    <row r="101" s="2" customFormat="1" ht="24.15" customHeight="1">
      <c r="A101" s="38"/>
      <c r="B101" s="160"/>
      <c r="C101" s="161" t="s">
        <v>136</v>
      </c>
      <c r="D101" s="161" t="s">
        <v>118</v>
      </c>
      <c r="E101" s="162" t="s">
        <v>137</v>
      </c>
      <c r="F101" s="163" t="s">
        <v>138</v>
      </c>
      <c r="G101" s="164" t="s">
        <v>121</v>
      </c>
      <c r="H101" s="165">
        <v>8</v>
      </c>
      <c r="I101" s="166"/>
      <c r="J101" s="167">
        <f>ROUND(I101*H101,2)</f>
        <v>0</v>
      </c>
      <c r="K101" s="163" t="s">
        <v>122</v>
      </c>
      <c r="L101" s="39"/>
      <c r="M101" s="168" t="s">
        <v>3</v>
      </c>
      <c r="N101" s="169" t="s">
        <v>43</v>
      </c>
      <c r="O101" s="72"/>
      <c r="P101" s="170">
        <f>O101*H101</f>
        <v>0</v>
      </c>
      <c r="Q101" s="170">
        <v>0</v>
      </c>
      <c r="R101" s="170">
        <f>Q101*H101</f>
        <v>0</v>
      </c>
      <c r="S101" s="170">
        <v>0.625</v>
      </c>
      <c r="T101" s="171">
        <f>S101*H101</f>
        <v>5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2" t="s">
        <v>123</v>
      </c>
      <c r="AT101" s="172" t="s">
        <v>118</v>
      </c>
      <c r="AU101" s="172" t="s">
        <v>82</v>
      </c>
      <c r="AY101" s="19" t="s">
        <v>116</v>
      </c>
      <c r="BE101" s="173">
        <f>IF(N101="základní",J101,0)</f>
        <v>0</v>
      </c>
      <c r="BF101" s="173">
        <f>IF(N101="snížená",J101,0)</f>
        <v>0</v>
      </c>
      <c r="BG101" s="173">
        <f>IF(N101="zákl. přenesená",J101,0)</f>
        <v>0</v>
      </c>
      <c r="BH101" s="173">
        <f>IF(N101="sníž. přenesená",J101,0)</f>
        <v>0</v>
      </c>
      <c r="BI101" s="173">
        <f>IF(N101="nulová",J101,0)</f>
        <v>0</v>
      </c>
      <c r="BJ101" s="19" t="s">
        <v>80</v>
      </c>
      <c r="BK101" s="173">
        <f>ROUND(I101*H101,2)</f>
        <v>0</v>
      </c>
      <c r="BL101" s="19" t="s">
        <v>123</v>
      </c>
      <c r="BM101" s="172" t="s">
        <v>139</v>
      </c>
    </row>
    <row r="102" s="2" customFormat="1">
      <c r="A102" s="38"/>
      <c r="B102" s="39"/>
      <c r="C102" s="38"/>
      <c r="D102" s="174" t="s">
        <v>125</v>
      </c>
      <c r="E102" s="38"/>
      <c r="F102" s="175" t="s">
        <v>140</v>
      </c>
      <c r="G102" s="38"/>
      <c r="H102" s="38"/>
      <c r="I102" s="176"/>
      <c r="J102" s="38"/>
      <c r="K102" s="38"/>
      <c r="L102" s="39"/>
      <c r="M102" s="177"/>
      <c r="N102" s="178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125</v>
      </c>
      <c r="AU102" s="19" t="s">
        <v>82</v>
      </c>
    </row>
    <row r="103" s="2" customFormat="1" ht="37.8" customHeight="1">
      <c r="A103" s="38"/>
      <c r="B103" s="160"/>
      <c r="C103" s="161" t="s">
        <v>123</v>
      </c>
      <c r="D103" s="161" t="s">
        <v>118</v>
      </c>
      <c r="E103" s="162" t="s">
        <v>141</v>
      </c>
      <c r="F103" s="163" t="s">
        <v>142</v>
      </c>
      <c r="G103" s="164" t="s">
        <v>121</v>
      </c>
      <c r="H103" s="165">
        <v>216</v>
      </c>
      <c r="I103" s="166"/>
      <c r="J103" s="167">
        <f>ROUND(I103*H103,2)</f>
        <v>0</v>
      </c>
      <c r="K103" s="163" t="s">
        <v>122</v>
      </c>
      <c r="L103" s="39"/>
      <c r="M103" s="168" t="s">
        <v>3</v>
      </c>
      <c r="N103" s="169" t="s">
        <v>43</v>
      </c>
      <c r="O103" s="72"/>
      <c r="P103" s="170">
        <f>O103*H103</f>
        <v>0</v>
      </c>
      <c r="Q103" s="170">
        <v>0</v>
      </c>
      <c r="R103" s="170">
        <f>Q103*H103</f>
        <v>0</v>
      </c>
      <c r="S103" s="170">
        <v>0.28999999999999998</v>
      </c>
      <c r="T103" s="171">
        <f>S103*H103</f>
        <v>62.639999999999993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2" t="s">
        <v>123</v>
      </c>
      <c r="AT103" s="172" t="s">
        <v>118</v>
      </c>
      <c r="AU103" s="172" t="s">
        <v>82</v>
      </c>
      <c r="AY103" s="19" t="s">
        <v>116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19" t="s">
        <v>80</v>
      </c>
      <c r="BK103" s="173">
        <f>ROUND(I103*H103,2)</f>
        <v>0</v>
      </c>
      <c r="BL103" s="19" t="s">
        <v>123</v>
      </c>
      <c r="BM103" s="172" t="s">
        <v>143</v>
      </c>
    </row>
    <row r="104" s="2" customFormat="1">
      <c r="A104" s="38"/>
      <c r="B104" s="39"/>
      <c r="C104" s="38"/>
      <c r="D104" s="174" t="s">
        <v>125</v>
      </c>
      <c r="E104" s="38"/>
      <c r="F104" s="175" t="s">
        <v>144</v>
      </c>
      <c r="G104" s="38"/>
      <c r="H104" s="38"/>
      <c r="I104" s="176"/>
      <c r="J104" s="38"/>
      <c r="K104" s="38"/>
      <c r="L104" s="39"/>
      <c r="M104" s="177"/>
      <c r="N104" s="178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125</v>
      </c>
      <c r="AU104" s="19" t="s">
        <v>82</v>
      </c>
    </row>
    <row r="105" s="13" customFormat="1">
      <c r="A105" s="13"/>
      <c r="B105" s="179"/>
      <c r="C105" s="13"/>
      <c r="D105" s="180" t="s">
        <v>127</v>
      </c>
      <c r="E105" s="181" t="s">
        <v>3</v>
      </c>
      <c r="F105" s="182" t="s">
        <v>128</v>
      </c>
      <c r="G105" s="13"/>
      <c r="H105" s="181" t="s">
        <v>3</v>
      </c>
      <c r="I105" s="183"/>
      <c r="J105" s="13"/>
      <c r="K105" s="13"/>
      <c r="L105" s="179"/>
      <c r="M105" s="184"/>
      <c r="N105" s="185"/>
      <c r="O105" s="185"/>
      <c r="P105" s="185"/>
      <c r="Q105" s="185"/>
      <c r="R105" s="185"/>
      <c r="S105" s="185"/>
      <c r="T105" s="18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1" t="s">
        <v>127</v>
      </c>
      <c r="AU105" s="181" t="s">
        <v>82</v>
      </c>
      <c r="AV105" s="13" t="s">
        <v>80</v>
      </c>
      <c r="AW105" s="13" t="s">
        <v>33</v>
      </c>
      <c r="AX105" s="13" t="s">
        <v>72</v>
      </c>
      <c r="AY105" s="181" t="s">
        <v>116</v>
      </c>
    </row>
    <row r="106" s="14" customFormat="1">
      <c r="A106" s="14"/>
      <c r="B106" s="187"/>
      <c r="C106" s="14"/>
      <c r="D106" s="180" t="s">
        <v>127</v>
      </c>
      <c r="E106" s="188" t="s">
        <v>3</v>
      </c>
      <c r="F106" s="189" t="s">
        <v>129</v>
      </c>
      <c r="G106" s="14"/>
      <c r="H106" s="190">
        <v>54</v>
      </c>
      <c r="I106" s="191"/>
      <c r="J106" s="14"/>
      <c r="K106" s="14"/>
      <c r="L106" s="187"/>
      <c r="M106" s="192"/>
      <c r="N106" s="193"/>
      <c r="O106" s="193"/>
      <c r="P106" s="193"/>
      <c r="Q106" s="193"/>
      <c r="R106" s="193"/>
      <c r="S106" s="193"/>
      <c r="T106" s="19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88" t="s">
        <v>127</v>
      </c>
      <c r="AU106" s="188" t="s">
        <v>82</v>
      </c>
      <c r="AV106" s="14" t="s">
        <v>82</v>
      </c>
      <c r="AW106" s="14" t="s">
        <v>33</v>
      </c>
      <c r="AX106" s="14" t="s">
        <v>72</v>
      </c>
      <c r="AY106" s="188" t="s">
        <v>116</v>
      </c>
    </row>
    <row r="107" s="13" customFormat="1">
      <c r="A107" s="13"/>
      <c r="B107" s="179"/>
      <c r="C107" s="13"/>
      <c r="D107" s="180" t="s">
        <v>127</v>
      </c>
      <c r="E107" s="181" t="s">
        <v>3</v>
      </c>
      <c r="F107" s="182" t="s">
        <v>145</v>
      </c>
      <c r="G107" s="13"/>
      <c r="H107" s="181" t="s">
        <v>3</v>
      </c>
      <c r="I107" s="183"/>
      <c r="J107" s="13"/>
      <c r="K107" s="13"/>
      <c r="L107" s="179"/>
      <c r="M107" s="184"/>
      <c r="N107" s="185"/>
      <c r="O107" s="185"/>
      <c r="P107" s="185"/>
      <c r="Q107" s="185"/>
      <c r="R107" s="185"/>
      <c r="S107" s="185"/>
      <c r="T107" s="18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1" t="s">
        <v>127</v>
      </c>
      <c r="AU107" s="181" t="s">
        <v>82</v>
      </c>
      <c r="AV107" s="13" t="s">
        <v>80</v>
      </c>
      <c r="AW107" s="13" t="s">
        <v>33</v>
      </c>
      <c r="AX107" s="13" t="s">
        <v>72</v>
      </c>
      <c r="AY107" s="181" t="s">
        <v>116</v>
      </c>
    </row>
    <row r="108" s="14" customFormat="1">
      <c r="A108" s="14"/>
      <c r="B108" s="187"/>
      <c r="C108" s="14"/>
      <c r="D108" s="180" t="s">
        <v>127</v>
      </c>
      <c r="E108" s="188" t="s">
        <v>3</v>
      </c>
      <c r="F108" s="189" t="s">
        <v>135</v>
      </c>
      <c r="G108" s="14"/>
      <c r="H108" s="190">
        <v>162</v>
      </c>
      <c r="I108" s="191"/>
      <c r="J108" s="14"/>
      <c r="K108" s="14"/>
      <c r="L108" s="187"/>
      <c r="M108" s="192"/>
      <c r="N108" s="193"/>
      <c r="O108" s="193"/>
      <c r="P108" s="193"/>
      <c r="Q108" s="193"/>
      <c r="R108" s="193"/>
      <c r="S108" s="193"/>
      <c r="T108" s="19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88" t="s">
        <v>127</v>
      </c>
      <c r="AU108" s="188" t="s">
        <v>82</v>
      </c>
      <c r="AV108" s="14" t="s">
        <v>82</v>
      </c>
      <c r="AW108" s="14" t="s">
        <v>33</v>
      </c>
      <c r="AX108" s="14" t="s">
        <v>72</v>
      </c>
      <c r="AY108" s="188" t="s">
        <v>116</v>
      </c>
    </row>
    <row r="109" s="15" customFormat="1">
      <c r="A109" s="15"/>
      <c r="B109" s="195"/>
      <c r="C109" s="15"/>
      <c r="D109" s="180" t="s">
        <v>127</v>
      </c>
      <c r="E109" s="196" t="s">
        <v>3</v>
      </c>
      <c r="F109" s="197" t="s">
        <v>146</v>
      </c>
      <c r="G109" s="15"/>
      <c r="H109" s="198">
        <v>216</v>
      </c>
      <c r="I109" s="199"/>
      <c r="J109" s="15"/>
      <c r="K109" s="15"/>
      <c r="L109" s="195"/>
      <c r="M109" s="200"/>
      <c r="N109" s="201"/>
      <c r="O109" s="201"/>
      <c r="P109" s="201"/>
      <c r="Q109" s="201"/>
      <c r="R109" s="201"/>
      <c r="S109" s="201"/>
      <c r="T109" s="20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196" t="s">
        <v>127</v>
      </c>
      <c r="AU109" s="196" t="s">
        <v>82</v>
      </c>
      <c r="AV109" s="15" t="s">
        <v>123</v>
      </c>
      <c r="AW109" s="15" t="s">
        <v>33</v>
      </c>
      <c r="AX109" s="15" t="s">
        <v>80</v>
      </c>
      <c r="AY109" s="196" t="s">
        <v>116</v>
      </c>
    </row>
    <row r="110" s="2" customFormat="1" ht="37.8" customHeight="1">
      <c r="A110" s="38"/>
      <c r="B110" s="160"/>
      <c r="C110" s="161" t="s">
        <v>147</v>
      </c>
      <c r="D110" s="161" t="s">
        <v>118</v>
      </c>
      <c r="E110" s="162" t="s">
        <v>148</v>
      </c>
      <c r="F110" s="163" t="s">
        <v>149</v>
      </c>
      <c r="G110" s="164" t="s">
        <v>121</v>
      </c>
      <c r="H110" s="165">
        <v>135</v>
      </c>
      <c r="I110" s="166"/>
      <c r="J110" s="167">
        <f>ROUND(I110*H110,2)</f>
        <v>0</v>
      </c>
      <c r="K110" s="163" t="s">
        <v>122</v>
      </c>
      <c r="L110" s="39"/>
      <c r="M110" s="168" t="s">
        <v>3</v>
      </c>
      <c r="N110" s="169" t="s">
        <v>43</v>
      </c>
      <c r="O110" s="72"/>
      <c r="P110" s="170">
        <f>O110*H110</f>
        <v>0</v>
      </c>
      <c r="Q110" s="170">
        <v>0</v>
      </c>
      <c r="R110" s="170">
        <f>Q110*H110</f>
        <v>0</v>
      </c>
      <c r="S110" s="170">
        <v>0.44</v>
      </c>
      <c r="T110" s="171">
        <f>S110*H110</f>
        <v>59.399999999999999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2" t="s">
        <v>123</v>
      </c>
      <c r="AT110" s="172" t="s">
        <v>118</v>
      </c>
      <c r="AU110" s="172" t="s">
        <v>82</v>
      </c>
      <c r="AY110" s="19" t="s">
        <v>116</v>
      </c>
      <c r="BE110" s="173">
        <f>IF(N110="základní",J110,0)</f>
        <v>0</v>
      </c>
      <c r="BF110" s="173">
        <f>IF(N110="snížená",J110,0)</f>
        <v>0</v>
      </c>
      <c r="BG110" s="173">
        <f>IF(N110="zákl. přenesená",J110,0)</f>
        <v>0</v>
      </c>
      <c r="BH110" s="173">
        <f>IF(N110="sníž. přenesená",J110,0)</f>
        <v>0</v>
      </c>
      <c r="BI110" s="173">
        <f>IF(N110="nulová",J110,0)</f>
        <v>0</v>
      </c>
      <c r="BJ110" s="19" t="s">
        <v>80</v>
      </c>
      <c r="BK110" s="173">
        <f>ROUND(I110*H110,2)</f>
        <v>0</v>
      </c>
      <c r="BL110" s="19" t="s">
        <v>123</v>
      </c>
      <c r="BM110" s="172" t="s">
        <v>150</v>
      </c>
    </row>
    <row r="111" s="2" customFormat="1">
      <c r="A111" s="38"/>
      <c r="B111" s="39"/>
      <c r="C111" s="38"/>
      <c r="D111" s="174" t="s">
        <v>125</v>
      </c>
      <c r="E111" s="38"/>
      <c r="F111" s="175" t="s">
        <v>151</v>
      </c>
      <c r="G111" s="38"/>
      <c r="H111" s="38"/>
      <c r="I111" s="176"/>
      <c r="J111" s="38"/>
      <c r="K111" s="38"/>
      <c r="L111" s="39"/>
      <c r="M111" s="177"/>
      <c r="N111" s="178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125</v>
      </c>
      <c r="AU111" s="19" t="s">
        <v>82</v>
      </c>
    </row>
    <row r="112" s="13" customFormat="1">
      <c r="A112" s="13"/>
      <c r="B112" s="179"/>
      <c r="C112" s="13"/>
      <c r="D112" s="180" t="s">
        <v>127</v>
      </c>
      <c r="E112" s="181" t="s">
        <v>3</v>
      </c>
      <c r="F112" s="182" t="s">
        <v>152</v>
      </c>
      <c r="G112" s="13"/>
      <c r="H112" s="181" t="s">
        <v>3</v>
      </c>
      <c r="I112" s="183"/>
      <c r="J112" s="13"/>
      <c r="K112" s="13"/>
      <c r="L112" s="179"/>
      <c r="M112" s="184"/>
      <c r="N112" s="185"/>
      <c r="O112" s="185"/>
      <c r="P112" s="185"/>
      <c r="Q112" s="185"/>
      <c r="R112" s="185"/>
      <c r="S112" s="185"/>
      <c r="T112" s="18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1" t="s">
        <v>127</v>
      </c>
      <c r="AU112" s="181" t="s">
        <v>82</v>
      </c>
      <c r="AV112" s="13" t="s">
        <v>80</v>
      </c>
      <c r="AW112" s="13" t="s">
        <v>33</v>
      </c>
      <c r="AX112" s="13" t="s">
        <v>72</v>
      </c>
      <c r="AY112" s="181" t="s">
        <v>116</v>
      </c>
    </row>
    <row r="113" s="14" customFormat="1">
      <c r="A113" s="14"/>
      <c r="B113" s="187"/>
      <c r="C113" s="14"/>
      <c r="D113" s="180" t="s">
        <v>127</v>
      </c>
      <c r="E113" s="188" t="s">
        <v>3</v>
      </c>
      <c r="F113" s="189" t="s">
        <v>153</v>
      </c>
      <c r="G113" s="14"/>
      <c r="H113" s="190">
        <v>135</v>
      </c>
      <c r="I113" s="191"/>
      <c r="J113" s="14"/>
      <c r="K113" s="14"/>
      <c r="L113" s="187"/>
      <c r="M113" s="192"/>
      <c r="N113" s="193"/>
      <c r="O113" s="193"/>
      <c r="P113" s="193"/>
      <c r="Q113" s="193"/>
      <c r="R113" s="193"/>
      <c r="S113" s="193"/>
      <c r="T113" s="19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88" t="s">
        <v>127</v>
      </c>
      <c r="AU113" s="188" t="s">
        <v>82</v>
      </c>
      <c r="AV113" s="14" t="s">
        <v>82</v>
      </c>
      <c r="AW113" s="14" t="s">
        <v>33</v>
      </c>
      <c r="AX113" s="14" t="s">
        <v>80</v>
      </c>
      <c r="AY113" s="188" t="s">
        <v>116</v>
      </c>
    </row>
    <row r="114" s="2" customFormat="1" ht="37.8" customHeight="1">
      <c r="A114" s="38"/>
      <c r="B114" s="160"/>
      <c r="C114" s="161" t="s">
        <v>154</v>
      </c>
      <c r="D114" s="161" t="s">
        <v>118</v>
      </c>
      <c r="E114" s="162" t="s">
        <v>155</v>
      </c>
      <c r="F114" s="163" t="s">
        <v>156</v>
      </c>
      <c r="G114" s="164" t="s">
        <v>121</v>
      </c>
      <c r="H114" s="165">
        <v>135</v>
      </c>
      <c r="I114" s="166"/>
      <c r="J114" s="167">
        <f>ROUND(I114*H114,2)</f>
        <v>0</v>
      </c>
      <c r="K114" s="163" t="s">
        <v>122</v>
      </c>
      <c r="L114" s="39"/>
      <c r="M114" s="168" t="s">
        <v>3</v>
      </c>
      <c r="N114" s="169" t="s">
        <v>43</v>
      </c>
      <c r="O114" s="72"/>
      <c r="P114" s="170">
        <f>O114*H114</f>
        <v>0</v>
      </c>
      <c r="Q114" s="170">
        <v>0</v>
      </c>
      <c r="R114" s="170">
        <f>Q114*H114</f>
        <v>0</v>
      </c>
      <c r="S114" s="170">
        <v>0.316</v>
      </c>
      <c r="T114" s="171">
        <f>S114*H114</f>
        <v>42.660000000000004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2" t="s">
        <v>123</v>
      </c>
      <c r="AT114" s="172" t="s">
        <v>118</v>
      </c>
      <c r="AU114" s="172" t="s">
        <v>82</v>
      </c>
      <c r="AY114" s="19" t="s">
        <v>116</v>
      </c>
      <c r="BE114" s="173">
        <f>IF(N114="základní",J114,0)</f>
        <v>0</v>
      </c>
      <c r="BF114" s="173">
        <f>IF(N114="snížená",J114,0)</f>
        <v>0</v>
      </c>
      <c r="BG114" s="173">
        <f>IF(N114="zákl. přenesená",J114,0)</f>
        <v>0</v>
      </c>
      <c r="BH114" s="173">
        <f>IF(N114="sníž. přenesená",J114,0)</f>
        <v>0</v>
      </c>
      <c r="BI114" s="173">
        <f>IF(N114="nulová",J114,0)</f>
        <v>0</v>
      </c>
      <c r="BJ114" s="19" t="s">
        <v>80</v>
      </c>
      <c r="BK114" s="173">
        <f>ROUND(I114*H114,2)</f>
        <v>0</v>
      </c>
      <c r="BL114" s="19" t="s">
        <v>123</v>
      </c>
      <c r="BM114" s="172" t="s">
        <v>157</v>
      </c>
    </row>
    <row r="115" s="2" customFormat="1">
      <c r="A115" s="38"/>
      <c r="B115" s="39"/>
      <c r="C115" s="38"/>
      <c r="D115" s="174" t="s">
        <v>125</v>
      </c>
      <c r="E115" s="38"/>
      <c r="F115" s="175" t="s">
        <v>158</v>
      </c>
      <c r="G115" s="38"/>
      <c r="H115" s="38"/>
      <c r="I115" s="176"/>
      <c r="J115" s="38"/>
      <c r="K115" s="38"/>
      <c r="L115" s="39"/>
      <c r="M115" s="177"/>
      <c r="N115" s="178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125</v>
      </c>
      <c r="AU115" s="19" t="s">
        <v>82</v>
      </c>
    </row>
    <row r="116" s="13" customFormat="1">
      <c r="A116" s="13"/>
      <c r="B116" s="179"/>
      <c r="C116" s="13"/>
      <c r="D116" s="180" t="s">
        <v>127</v>
      </c>
      <c r="E116" s="181" t="s">
        <v>3</v>
      </c>
      <c r="F116" s="182" t="s">
        <v>152</v>
      </c>
      <c r="G116" s="13"/>
      <c r="H116" s="181" t="s">
        <v>3</v>
      </c>
      <c r="I116" s="183"/>
      <c r="J116" s="13"/>
      <c r="K116" s="13"/>
      <c r="L116" s="179"/>
      <c r="M116" s="184"/>
      <c r="N116" s="185"/>
      <c r="O116" s="185"/>
      <c r="P116" s="185"/>
      <c r="Q116" s="185"/>
      <c r="R116" s="185"/>
      <c r="S116" s="185"/>
      <c r="T116" s="18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1" t="s">
        <v>127</v>
      </c>
      <c r="AU116" s="181" t="s">
        <v>82</v>
      </c>
      <c r="AV116" s="13" t="s">
        <v>80</v>
      </c>
      <c r="AW116" s="13" t="s">
        <v>33</v>
      </c>
      <c r="AX116" s="13" t="s">
        <v>72</v>
      </c>
      <c r="AY116" s="181" t="s">
        <v>116</v>
      </c>
    </row>
    <row r="117" s="14" customFormat="1">
      <c r="A117" s="14"/>
      <c r="B117" s="187"/>
      <c r="C117" s="14"/>
      <c r="D117" s="180" t="s">
        <v>127</v>
      </c>
      <c r="E117" s="188" t="s">
        <v>3</v>
      </c>
      <c r="F117" s="189" t="s">
        <v>153</v>
      </c>
      <c r="G117" s="14"/>
      <c r="H117" s="190">
        <v>135</v>
      </c>
      <c r="I117" s="191"/>
      <c r="J117" s="14"/>
      <c r="K117" s="14"/>
      <c r="L117" s="187"/>
      <c r="M117" s="192"/>
      <c r="N117" s="193"/>
      <c r="O117" s="193"/>
      <c r="P117" s="193"/>
      <c r="Q117" s="193"/>
      <c r="R117" s="193"/>
      <c r="S117" s="193"/>
      <c r="T117" s="19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88" t="s">
        <v>127</v>
      </c>
      <c r="AU117" s="188" t="s">
        <v>82</v>
      </c>
      <c r="AV117" s="14" t="s">
        <v>82</v>
      </c>
      <c r="AW117" s="14" t="s">
        <v>33</v>
      </c>
      <c r="AX117" s="14" t="s">
        <v>80</v>
      </c>
      <c r="AY117" s="188" t="s">
        <v>116</v>
      </c>
    </row>
    <row r="118" s="2" customFormat="1" ht="37.8" customHeight="1">
      <c r="A118" s="38"/>
      <c r="B118" s="160"/>
      <c r="C118" s="161" t="s">
        <v>159</v>
      </c>
      <c r="D118" s="161" t="s">
        <v>118</v>
      </c>
      <c r="E118" s="162" t="s">
        <v>160</v>
      </c>
      <c r="F118" s="163" t="s">
        <v>161</v>
      </c>
      <c r="G118" s="164" t="s">
        <v>121</v>
      </c>
      <c r="H118" s="165">
        <v>26</v>
      </c>
      <c r="I118" s="166"/>
      <c r="J118" s="167">
        <f>ROUND(I118*H118,2)</f>
        <v>0</v>
      </c>
      <c r="K118" s="163" t="s">
        <v>122</v>
      </c>
      <c r="L118" s="39"/>
      <c r="M118" s="168" t="s">
        <v>3</v>
      </c>
      <c r="N118" s="169" t="s">
        <v>43</v>
      </c>
      <c r="O118" s="72"/>
      <c r="P118" s="170">
        <f>O118*H118</f>
        <v>0</v>
      </c>
      <c r="Q118" s="170">
        <v>0</v>
      </c>
      <c r="R118" s="170">
        <f>Q118*H118</f>
        <v>0</v>
      </c>
      <c r="S118" s="170">
        <v>0.28999999999999998</v>
      </c>
      <c r="T118" s="171">
        <f>S118*H118</f>
        <v>7.5399999999999991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2" t="s">
        <v>123</v>
      </c>
      <c r="AT118" s="172" t="s">
        <v>118</v>
      </c>
      <c r="AU118" s="172" t="s">
        <v>82</v>
      </c>
      <c r="AY118" s="19" t="s">
        <v>116</v>
      </c>
      <c r="BE118" s="173">
        <f>IF(N118="základní",J118,0)</f>
        <v>0</v>
      </c>
      <c r="BF118" s="173">
        <f>IF(N118="snížená",J118,0)</f>
        <v>0</v>
      </c>
      <c r="BG118" s="173">
        <f>IF(N118="zákl. přenesená",J118,0)</f>
        <v>0</v>
      </c>
      <c r="BH118" s="173">
        <f>IF(N118="sníž. přenesená",J118,0)</f>
        <v>0</v>
      </c>
      <c r="BI118" s="173">
        <f>IF(N118="nulová",J118,0)</f>
        <v>0</v>
      </c>
      <c r="BJ118" s="19" t="s">
        <v>80</v>
      </c>
      <c r="BK118" s="173">
        <f>ROUND(I118*H118,2)</f>
        <v>0</v>
      </c>
      <c r="BL118" s="19" t="s">
        <v>123</v>
      </c>
      <c r="BM118" s="172" t="s">
        <v>162</v>
      </c>
    </row>
    <row r="119" s="2" customFormat="1">
      <c r="A119" s="38"/>
      <c r="B119" s="39"/>
      <c r="C119" s="38"/>
      <c r="D119" s="174" t="s">
        <v>125</v>
      </c>
      <c r="E119" s="38"/>
      <c r="F119" s="175" t="s">
        <v>163</v>
      </c>
      <c r="G119" s="38"/>
      <c r="H119" s="38"/>
      <c r="I119" s="176"/>
      <c r="J119" s="38"/>
      <c r="K119" s="38"/>
      <c r="L119" s="39"/>
      <c r="M119" s="177"/>
      <c r="N119" s="178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125</v>
      </c>
      <c r="AU119" s="19" t="s">
        <v>82</v>
      </c>
    </row>
    <row r="120" s="13" customFormat="1">
      <c r="A120" s="13"/>
      <c r="B120" s="179"/>
      <c r="C120" s="13"/>
      <c r="D120" s="180" t="s">
        <v>127</v>
      </c>
      <c r="E120" s="181" t="s">
        <v>3</v>
      </c>
      <c r="F120" s="182" t="s">
        <v>164</v>
      </c>
      <c r="G120" s="13"/>
      <c r="H120" s="181" t="s">
        <v>3</v>
      </c>
      <c r="I120" s="183"/>
      <c r="J120" s="13"/>
      <c r="K120" s="13"/>
      <c r="L120" s="179"/>
      <c r="M120" s="184"/>
      <c r="N120" s="185"/>
      <c r="O120" s="185"/>
      <c r="P120" s="185"/>
      <c r="Q120" s="185"/>
      <c r="R120" s="185"/>
      <c r="S120" s="185"/>
      <c r="T120" s="18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1" t="s">
        <v>127</v>
      </c>
      <c r="AU120" s="181" t="s">
        <v>82</v>
      </c>
      <c r="AV120" s="13" t="s">
        <v>80</v>
      </c>
      <c r="AW120" s="13" t="s">
        <v>33</v>
      </c>
      <c r="AX120" s="13" t="s">
        <v>72</v>
      </c>
      <c r="AY120" s="181" t="s">
        <v>116</v>
      </c>
    </row>
    <row r="121" s="14" customFormat="1">
      <c r="A121" s="14"/>
      <c r="B121" s="187"/>
      <c r="C121" s="14"/>
      <c r="D121" s="180" t="s">
        <v>127</v>
      </c>
      <c r="E121" s="188" t="s">
        <v>3</v>
      </c>
      <c r="F121" s="189" t="s">
        <v>165</v>
      </c>
      <c r="G121" s="14"/>
      <c r="H121" s="190">
        <v>26</v>
      </c>
      <c r="I121" s="191"/>
      <c r="J121" s="14"/>
      <c r="K121" s="14"/>
      <c r="L121" s="187"/>
      <c r="M121" s="192"/>
      <c r="N121" s="193"/>
      <c r="O121" s="193"/>
      <c r="P121" s="193"/>
      <c r="Q121" s="193"/>
      <c r="R121" s="193"/>
      <c r="S121" s="193"/>
      <c r="T121" s="19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88" t="s">
        <v>127</v>
      </c>
      <c r="AU121" s="188" t="s">
        <v>82</v>
      </c>
      <c r="AV121" s="14" t="s">
        <v>82</v>
      </c>
      <c r="AW121" s="14" t="s">
        <v>33</v>
      </c>
      <c r="AX121" s="14" t="s">
        <v>80</v>
      </c>
      <c r="AY121" s="188" t="s">
        <v>116</v>
      </c>
    </row>
    <row r="122" s="2" customFormat="1" ht="33" customHeight="1">
      <c r="A122" s="38"/>
      <c r="B122" s="160"/>
      <c r="C122" s="161" t="s">
        <v>166</v>
      </c>
      <c r="D122" s="161" t="s">
        <v>118</v>
      </c>
      <c r="E122" s="162" t="s">
        <v>167</v>
      </c>
      <c r="F122" s="163" t="s">
        <v>168</v>
      </c>
      <c r="G122" s="164" t="s">
        <v>121</v>
      </c>
      <c r="H122" s="165">
        <v>26</v>
      </c>
      <c r="I122" s="166"/>
      <c r="J122" s="167">
        <f>ROUND(I122*H122,2)</f>
        <v>0</v>
      </c>
      <c r="K122" s="163" t="s">
        <v>122</v>
      </c>
      <c r="L122" s="39"/>
      <c r="M122" s="168" t="s">
        <v>3</v>
      </c>
      <c r="N122" s="169" t="s">
        <v>43</v>
      </c>
      <c r="O122" s="72"/>
      <c r="P122" s="170">
        <f>O122*H122</f>
        <v>0</v>
      </c>
      <c r="Q122" s="170">
        <v>0</v>
      </c>
      <c r="R122" s="170">
        <f>Q122*H122</f>
        <v>0</v>
      </c>
      <c r="S122" s="170">
        <v>0.22</v>
      </c>
      <c r="T122" s="171">
        <f>S122*H122</f>
        <v>5.7199999999999998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2" t="s">
        <v>123</v>
      </c>
      <c r="AT122" s="172" t="s">
        <v>118</v>
      </c>
      <c r="AU122" s="172" t="s">
        <v>82</v>
      </c>
      <c r="AY122" s="19" t="s">
        <v>116</v>
      </c>
      <c r="BE122" s="173">
        <f>IF(N122="základní",J122,0)</f>
        <v>0</v>
      </c>
      <c r="BF122" s="173">
        <f>IF(N122="snížená",J122,0)</f>
        <v>0</v>
      </c>
      <c r="BG122" s="173">
        <f>IF(N122="zákl. přenesená",J122,0)</f>
        <v>0</v>
      </c>
      <c r="BH122" s="173">
        <f>IF(N122="sníž. přenesená",J122,0)</f>
        <v>0</v>
      </c>
      <c r="BI122" s="173">
        <f>IF(N122="nulová",J122,0)</f>
        <v>0</v>
      </c>
      <c r="BJ122" s="19" t="s">
        <v>80</v>
      </c>
      <c r="BK122" s="173">
        <f>ROUND(I122*H122,2)</f>
        <v>0</v>
      </c>
      <c r="BL122" s="19" t="s">
        <v>123</v>
      </c>
      <c r="BM122" s="172" t="s">
        <v>169</v>
      </c>
    </row>
    <row r="123" s="2" customFormat="1">
      <c r="A123" s="38"/>
      <c r="B123" s="39"/>
      <c r="C123" s="38"/>
      <c r="D123" s="174" t="s">
        <v>125</v>
      </c>
      <c r="E123" s="38"/>
      <c r="F123" s="175" t="s">
        <v>170</v>
      </c>
      <c r="G123" s="38"/>
      <c r="H123" s="38"/>
      <c r="I123" s="176"/>
      <c r="J123" s="38"/>
      <c r="K123" s="38"/>
      <c r="L123" s="39"/>
      <c r="M123" s="177"/>
      <c r="N123" s="178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125</v>
      </c>
      <c r="AU123" s="19" t="s">
        <v>82</v>
      </c>
    </row>
    <row r="124" s="13" customFormat="1">
      <c r="A124" s="13"/>
      <c r="B124" s="179"/>
      <c r="C124" s="13"/>
      <c r="D124" s="180" t="s">
        <v>127</v>
      </c>
      <c r="E124" s="181" t="s">
        <v>3</v>
      </c>
      <c r="F124" s="182" t="s">
        <v>164</v>
      </c>
      <c r="G124" s="13"/>
      <c r="H124" s="181" t="s">
        <v>3</v>
      </c>
      <c r="I124" s="183"/>
      <c r="J124" s="13"/>
      <c r="K124" s="13"/>
      <c r="L124" s="179"/>
      <c r="M124" s="184"/>
      <c r="N124" s="185"/>
      <c r="O124" s="185"/>
      <c r="P124" s="185"/>
      <c r="Q124" s="185"/>
      <c r="R124" s="185"/>
      <c r="S124" s="185"/>
      <c r="T124" s="18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1" t="s">
        <v>127</v>
      </c>
      <c r="AU124" s="181" t="s">
        <v>82</v>
      </c>
      <c r="AV124" s="13" t="s">
        <v>80</v>
      </c>
      <c r="AW124" s="13" t="s">
        <v>33</v>
      </c>
      <c r="AX124" s="13" t="s">
        <v>72</v>
      </c>
      <c r="AY124" s="181" t="s">
        <v>116</v>
      </c>
    </row>
    <row r="125" s="14" customFormat="1">
      <c r="A125" s="14"/>
      <c r="B125" s="187"/>
      <c r="C125" s="14"/>
      <c r="D125" s="180" t="s">
        <v>127</v>
      </c>
      <c r="E125" s="188" t="s">
        <v>3</v>
      </c>
      <c r="F125" s="189" t="s">
        <v>165</v>
      </c>
      <c r="G125" s="14"/>
      <c r="H125" s="190">
        <v>26</v>
      </c>
      <c r="I125" s="191"/>
      <c r="J125" s="14"/>
      <c r="K125" s="14"/>
      <c r="L125" s="187"/>
      <c r="M125" s="192"/>
      <c r="N125" s="193"/>
      <c r="O125" s="193"/>
      <c r="P125" s="193"/>
      <c r="Q125" s="193"/>
      <c r="R125" s="193"/>
      <c r="S125" s="193"/>
      <c r="T125" s="19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88" t="s">
        <v>127</v>
      </c>
      <c r="AU125" s="188" t="s">
        <v>82</v>
      </c>
      <c r="AV125" s="14" t="s">
        <v>82</v>
      </c>
      <c r="AW125" s="14" t="s">
        <v>33</v>
      </c>
      <c r="AX125" s="14" t="s">
        <v>80</v>
      </c>
      <c r="AY125" s="188" t="s">
        <v>116</v>
      </c>
    </row>
    <row r="126" s="2" customFormat="1" ht="24.15" customHeight="1">
      <c r="A126" s="38"/>
      <c r="B126" s="160"/>
      <c r="C126" s="161" t="s">
        <v>171</v>
      </c>
      <c r="D126" s="161" t="s">
        <v>118</v>
      </c>
      <c r="E126" s="162" t="s">
        <v>172</v>
      </c>
      <c r="F126" s="163" t="s">
        <v>173</v>
      </c>
      <c r="G126" s="164" t="s">
        <v>174</v>
      </c>
      <c r="H126" s="165">
        <v>138</v>
      </c>
      <c r="I126" s="166"/>
      <c r="J126" s="167">
        <f>ROUND(I126*H126,2)</f>
        <v>0</v>
      </c>
      <c r="K126" s="163" t="s">
        <v>122</v>
      </c>
      <c r="L126" s="39"/>
      <c r="M126" s="168" t="s">
        <v>3</v>
      </c>
      <c r="N126" s="169" t="s">
        <v>43</v>
      </c>
      <c r="O126" s="72"/>
      <c r="P126" s="170">
        <f>O126*H126</f>
        <v>0</v>
      </c>
      <c r="Q126" s="170">
        <v>0</v>
      </c>
      <c r="R126" s="170">
        <f>Q126*H126</f>
        <v>0</v>
      </c>
      <c r="S126" s="170">
        <v>0.050000000000000003</v>
      </c>
      <c r="T126" s="171">
        <f>S126*H126</f>
        <v>6.9000000000000004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2" t="s">
        <v>123</v>
      </c>
      <c r="AT126" s="172" t="s">
        <v>118</v>
      </c>
      <c r="AU126" s="172" t="s">
        <v>82</v>
      </c>
      <c r="AY126" s="19" t="s">
        <v>116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19" t="s">
        <v>80</v>
      </c>
      <c r="BK126" s="173">
        <f>ROUND(I126*H126,2)</f>
        <v>0</v>
      </c>
      <c r="BL126" s="19" t="s">
        <v>123</v>
      </c>
      <c r="BM126" s="172" t="s">
        <v>175</v>
      </c>
    </row>
    <row r="127" s="2" customFormat="1">
      <c r="A127" s="38"/>
      <c r="B127" s="39"/>
      <c r="C127" s="38"/>
      <c r="D127" s="174" t="s">
        <v>125</v>
      </c>
      <c r="E127" s="38"/>
      <c r="F127" s="175" t="s">
        <v>176</v>
      </c>
      <c r="G127" s="38"/>
      <c r="H127" s="38"/>
      <c r="I127" s="176"/>
      <c r="J127" s="38"/>
      <c r="K127" s="38"/>
      <c r="L127" s="39"/>
      <c r="M127" s="177"/>
      <c r="N127" s="178"/>
      <c r="O127" s="72"/>
      <c r="P127" s="72"/>
      <c r="Q127" s="72"/>
      <c r="R127" s="72"/>
      <c r="S127" s="72"/>
      <c r="T127" s="7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125</v>
      </c>
      <c r="AU127" s="19" t="s">
        <v>82</v>
      </c>
    </row>
    <row r="128" s="13" customFormat="1">
      <c r="A128" s="13"/>
      <c r="B128" s="179"/>
      <c r="C128" s="13"/>
      <c r="D128" s="180" t="s">
        <v>127</v>
      </c>
      <c r="E128" s="181" t="s">
        <v>3</v>
      </c>
      <c r="F128" s="182" t="s">
        <v>177</v>
      </c>
      <c r="G128" s="13"/>
      <c r="H128" s="181" t="s">
        <v>3</v>
      </c>
      <c r="I128" s="183"/>
      <c r="J128" s="13"/>
      <c r="K128" s="13"/>
      <c r="L128" s="179"/>
      <c r="M128" s="184"/>
      <c r="N128" s="185"/>
      <c r="O128" s="185"/>
      <c r="P128" s="185"/>
      <c r="Q128" s="185"/>
      <c r="R128" s="185"/>
      <c r="S128" s="185"/>
      <c r="T128" s="18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1" t="s">
        <v>127</v>
      </c>
      <c r="AU128" s="181" t="s">
        <v>82</v>
      </c>
      <c r="AV128" s="13" t="s">
        <v>80</v>
      </c>
      <c r="AW128" s="13" t="s">
        <v>33</v>
      </c>
      <c r="AX128" s="13" t="s">
        <v>72</v>
      </c>
      <c r="AY128" s="181" t="s">
        <v>116</v>
      </c>
    </row>
    <row r="129" s="14" customFormat="1">
      <c r="A129" s="14"/>
      <c r="B129" s="187"/>
      <c r="C129" s="14"/>
      <c r="D129" s="180" t="s">
        <v>127</v>
      </c>
      <c r="E129" s="188" t="s">
        <v>3</v>
      </c>
      <c r="F129" s="189" t="s">
        <v>178</v>
      </c>
      <c r="G129" s="14"/>
      <c r="H129" s="190">
        <v>78</v>
      </c>
      <c r="I129" s="191"/>
      <c r="J129" s="14"/>
      <c r="K129" s="14"/>
      <c r="L129" s="187"/>
      <c r="M129" s="192"/>
      <c r="N129" s="193"/>
      <c r="O129" s="193"/>
      <c r="P129" s="193"/>
      <c r="Q129" s="193"/>
      <c r="R129" s="193"/>
      <c r="S129" s="193"/>
      <c r="T129" s="19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88" t="s">
        <v>127</v>
      </c>
      <c r="AU129" s="188" t="s">
        <v>82</v>
      </c>
      <c r="AV129" s="14" t="s">
        <v>82</v>
      </c>
      <c r="AW129" s="14" t="s">
        <v>33</v>
      </c>
      <c r="AX129" s="14" t="s">
        <v>72</v>
      </c>
      <c r="AY129" s="188" t="s">
        <v>116</v>
      </c>
    </row>
    <row r="130" s="13" customFormat="1">
      <c r="A130" s="13"/>
      <c r="B130" s="179"/>
      <c r="C130" s="13"/>
      <c r="D130" s="180" t="s">
        <v>127</v>
      </c>
      <c r="E130" s="181" t="s">
        <v>3</v>
      </c>
      <c r="F130" s="182" t="s">
        <v>179</v>
      </c>
      <c r="G130" s="13"/>
      <c r="H130" s="181" t="s">
        <v>3</v>
      </c>
      <c r="I130" s="183"/>
      <c r="J130" s="13"/>
      <c r="K130" s="13"/>
      <c r="L130" s="179"/>
      <c r="M130" s="184"/>
      <c r="N130" s="185"/>
      <c r="O130" s="185"/>
      <c r="P130" s="185"/>
      <c r="Q130" s="185"/>
      <c r="R130" s="185"/>
      <c r="S130" s="185"/>
      <c r="T130" s="18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1" t="s">
        <v>127</v>
      </c>
      <c r="AU130" s="181" t="s">
        <v>82</v>
      </c>
      <c r="AV130" s="13" t="s">
        <v>80</v>
      </c>
      <c r="AW130" s="13" t="s">
        <v>33</v>
      </c>
      <c r="AX130" s="13" t="s">
        <v>72</v>
      </c>
      <c r="AY130" s="181" t="s">
        <v>116</v>
      </c>
    </row>
    <row r="131" s="14" customFormat="1">
      <c r="A131" s="14"/>
      <c r="B131" s="187"/>
      <c r="C131" s="14"/>
      <c r="D131" s="180" t="s">
        <v>127</v>
      </c>
      <c r="E131" s="188" t="s">
        <v>3</v>
      </c>
      <c r="F131" s="189" t="s">
        <v>180</v>
      </c>
      <c r="G131" s="14"/>
      <c r="H131" s="190">
        <v>60</v>
      </c>
      <c r="I131" s="191"/>
      <c r="J131" s="14"/>
      <c r="K131" s="14"/>
      <c r="L131" s="187"/>
      <c r="M131" s="192"/>
      <c r="N131" s="193"/>
      <c r="O131" s="193"/>
      <c r="P131" s="193"/>
      <c r="Q131" s="193"/>
      <c r="R131" s="193"/>
      <c r="S131" s="193"/>
      <c r="T131" s="19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88" t="s">
        <v>127</v>
      </c>
      <c r="AU131" s="188" t="s">
        <v>82</v>
      </c>
      <c r="AV131" s="14" t="s">
        <v>82</v>
      </c>
      <c r="AW131" s="14" t="s">
        <v>33</v>
      </c>
      <c r="AX131" s="14" t="s">
        <v>72</v>
      </c>
      <c r="AY131" s="188" t="s">
        <v>116</v>
      </c>
    </row>
    <row r="132" s="15" customFormat="1">
      <c r="A132" s="15"/>
      <c r="B132" s="195"/>
      <c r="C132" s="15"/>
      <c r="D132" s="180" t="s">
        <v>127</v>
      </c>
      <c r="E132" s="196" t="s">
        <v>3</v>
      </c>
      <c r="F132" s="197" t="s">
        <v>146</v>
      </c>
      <c r="G132" s="15"/>
      <c r="H132" s="198">
        <v>138</v>
      </c>
      <c r="I132" s="199"/>
      <c r="J132" s="15"/>
      <c r="K132" s="15"/>
      <c r="L132" s="195"/>
      <c r="M132" s="200"/>
      <c r="N132" s="201"/>
      <c r="O132" s="201"/>
      <c r="P132" s="201"/>
      <c r="Q132" s="201"/>
      <c r="R132" s="201"/>
      <c r="S132" s="201"/>
      <c r="T132" s="20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196" t="s">
        <v>127</v>
      </c>
      <c r="AU132" s="196" t="s">
        <v>82</v>
      </c>
      <c r="AV132" s="15" t="s">
        <v>123</v>
      </c>
      <c r="AW132" s="15" t="s">
        <v>33</v>
      </c>
      <c r="AX132" s="15" t="s">
        <v>80</v>
      </c>
      <c r="AY132" s="196" t="s">
        <v>116</v>
      </c>
    </row>
    <row r="133" s="2" customFormat="1" ht="16.5" customHeight="1">
      <c r="A133" s="38"/>
      <c r="B133" s="160"/>
      <c r="C133" s="161" t="s">
        <v>181</v>
      </c>
      <c r="D133" s="161" t="s">
        <v>118</v>
      </c>
      <c r="E133" s="162" t="s">
        <v>182</v>
      </c>
      <c r="F133" s="163" t="s">
        <v>183</v>
      </c>
      <c r="G133" s="164" t="s">
        <v>121</v>
      </c>
      <c r="H133" s="165">
        <v>64</v>
      </c>
      <c r="I133" s="166"/>
      <c r="J133" s="167">
        <f>ROUND(I133*H133,2)</f>
        <v>0</v>
      </c>
      <c r="K133" s="163" t="s">
        <v>122</v>
      </c>
      <c r="L133" s="39"/>
      <c r="M133" s="168" t="s">
        <v>3</v>
      </c>
      <c r="N133" s="169" t="s">
        <v>43</v>
      </c>
      <c r="O133" s="72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2" t="s">
        <v>123</v>
      </c>
      <c r="AT133" s="172" t="s">
        <v>118</v>
      </c>
      <c r="AU133" s="172" t="s">
        <v>82</v>
      </c>
      <c r="AY133" s="19" t="s">
        <v>116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19" t="s">
        <v>80</v>
      </c>
      <c r="BK133" s="173">
        <f>ROUND(I133*H133,2)</f>
        <v>0</v>
      </c>
      <c r="BL133" s="19" t="s">
        <v>123</v>
      </c>
      <c r="BM133" s="172" t="s">
        <v>184</v>
      </c>
    </row>
    <row r="134" s="2" customFormat="1">
      <c r="A134" s="38"/>
      <c r="B134" s="39"/>
      <c r="C134" s="38"/>
      <c r="D134" s="174" t="s">
        <v>125</v>
      </c>
      <c r="E134" s="38"/>
      <c r="F134" s="175" t="s">
        <v>185</v>
      </c>
      <c r="G134" s="38"/>
      <c r="H134" s="38"/>
      <c r="I134" s="176"/>
      <c r="J134" s="38"/>
      <c r="K134" s="38"/>
      <c r="L134" s="39"/>
      <c r="M134" s="177"/>
      <c r="N134" s="178"/>
      <c r="O134" s="72"/>
      <c r="P134" s="72"/>
      <c r="Q134" s="72"/>
      <c r="R134" s="72"/>
      <c r="S134" s="72"/>
      <c r="T134" s="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125</v>
      </c>
      <c r="AU134" s="19" t="s">
        <v>82</v>
      </c>
    </row>
    <row r="135" s="2" customFormat="1" ht="16.5" customHeight="1">
      <c r="A135" s="38"/>
      <c r="B135" s="160"/>
      <c r="C135" s="161" t="s">
        <v>186</v>
      </c>
      <c r="D135" s="161" t="s">
        <v>118</v>
      </c>
      <c r="E135" s="162" t="s">
        <v>187</v>
      </c>
      <c r="F135" s="163" t="s">
        <v>188</v>
      </c>
      <c r="G135" s="164" t="s">
        <v>189</v>
      </c>
      <c r="H135" s="165">
        <v>10</v>
      </c>
      <c r="I135" s="166"/>
      <c r="J135" s="167">
        <f>ROUND(I135*H135,2)</f>
        <v>0</v>
      </c>
      <c r="K135" s="163" t="s">
        <v>122</v>
      </c>
      <c r="L135" s="39"/>
      <c r="M135" s="168" t="s">
        <v>3</v>
      </c>
      <c r="N135" s="169" t="s">
        <v>43</v>
      </c>
      <c r="O135" s="72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2" t="s">
        <v>123</v>
      </c>
      <c r="AT135" s="172" t="s">
        <v>118</v>
      </c>
      <c r="AU135" s="172" t="s">
        <v>82</v>
      </c>
      <c r="AY135" s="19" t="s">
        <v>116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9" t="s">
        <v>80</v>
      </c>
      <c r="BK135" s="173">
        <f>ROUND(I135*H135,2)</f>
        <v>0</v>
      </c>
      <c r="BL135" s="19" t="s">
        <v>123</v>
      </c>
      <c r="BM135" s="172" t="s">
        <v>190</v>
      </c>
    </row>
    <row r="136" s="2" customFormat="1">
      <c r="A136" s="38"/>
      <c r="B136" s="39"/>
      <c r="C136" s="38"/>
      <c r="D136" s="174" t="s">
        <v>125</v>
      </c>
      <c r="E136" s="38"/>
      <c r="F136" s="175" t="s">
        <v>191</v>
      </c>
      <c r="G136" s="38"/>
      <c r="H136" s="38"/>
      <c r="I136" s="176"/>
      <c r="J136" s="38"/>
      <c r="K136" s="38"/>
      <c r="L136" s="39"/>
      <c r="M136" s="177"/>
      <c r="N136" s="178"/>
      <c r="O136" s="72"/>
      <c r="P136" s="72"/>
      <c r="Q136" s="72"/>
      <c r="R136" s="72"/>
      <c r="S136" s="72"/>
      <c r="T136" s="73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125</v>
      </c>
      <c r="AU136" s="19" t="s">
        <v>82</v>
      </c>
    </row>
    <row r="137" s="2" customFormat="1" ht="16.5" customHeight="1">
      <c r="A137" s="38"/>
      <c r="B137" s="160"/>
      <c r="C137" s="161" t="s">
        <v>192</v>
      </c>
      <c r="D137" s="161" t="s">
        <v>118</v>
      </c>
      <c r="E137" s="162" t="s">
        <v>193</v>
      </c>
      <c r="F137" s="163" t="s">
        <v>194</v>
      </c>
      <c r="G137" s="164" t="s">
        <v>189</v>
      </c>
      <c r="H137" s="165">
        <v>10</v>
      </c>
      <c r="I137" s="166"/>
      <c r="J137" s="167">
        <f>ROUND(I137*H137,2)</f>
        <v>0</v>
      </c>
      <c r="K137" s="163" t="s">
        <v>122</v>
      </c>
      <c r="L137" s="39"/>
      <c r="M137" s="168" t="s">
        <v>3</v>
      </c>
      <c r="N137" s="169" t="s">
        <v>43</v>
      </c>
      <c r="O137" s="72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2" t="s">
        <v>123</v>
      </c>
      <c r="AT137" s="172" t="s">
        <v>118</v>
      </c>
      <c r="AU137" s="172" t="s">
        <v>82</v>
      </c>
      <c r="AY137" s="19" t="s">
        <v>116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9" t="s">
        <v>80</v>
      </c>
      <c r="BK137" s="173">
        <f>ROUND(I137*H137,2)</f>
        <v>0</v>
      </c>
      <c r="BL137" s="19" t="s">
        <v>123</v>
      </c>
      <c r="BM137" s="172" t="s">
        <v>195</v>
      </c>
    </row>
    <row r="138" s="2" customFormat="1">
      <c r="A138" s="38"/>
      <c r="B138" s="39"/>
      <c r="C138" s="38"/>
      <c r="D138" s="174" t="s">
        <v>125</v>
      </c>
      <c r="E138" s="38"/>
      <c r="F138" s="175" t="s">
        <v>196</v>
      </c>
      <c r="G138" s="38"/>
      <c r="H138" s="38"/>
      <c r="I138" s="176"/>
      <c r="J138" s="38"/>
      <c r="K138" s="38"/>
      <c r="L138" s="39"/>
      <c r="M138" s="177"/>
      <c r="N138" s="178"/>
      <c r="O138" s="72"/>
      <c r="P138" s="72"/>
      <c r="Q138" s="72"/>
      <c r="R138" s="72"/>
      <c r="S138" s="72"/>
      <c r="T138" s="73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125</v>
      </c>
      <c r="AU138" s="19" t="s">
        <v>82</v>
      </c>
    </row>
    <row r="139" s="2" customFormat="1" ht="24.15" customHeight="1">
      <c r="A139" s="38"/>
      <c r="B139" s="160"/>
      <c r="C139" s="161" t="s">
        <v>197</v>
      </c>
      <c r="D139" s="161" t="s">
        <v>118</v>
      </c>
      <c r="E139" s="162" t="s">
        <v>198</v>
      </c>
      <c r="F139" s="163" t="s">
        <v>199</v>
      </c>
      <c r="G139" s="164" t="s">
        <v>189</v>
      </c>
      <c r="H139" s="165">
        <v>0.17499999999999999</v>
      </c>
      <c r="I139" s="166"/>
      <c r="J139" s="167">
        <f>ROUND(I139*H139,2)</f>
        <v>0</v>
      </c>
      <c r="K139" s="163" t="s">
        <v>122</v>
      </c>
      <c r="L139" s="39"/>
      <c r="M139" s="168" t="s">
        <v>3</v>
      </c>
      <c r="N139" s="169" t="s">
        <v>43</v>
      </c>
      <c r="O139" s="72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2" t="s">
        <v>123</v>
      </c>
      <c r="AT139" s="172" t="s">
        <v>118</v>
      </c>
      <c r="AU139" s="172" t="s">
        <v>82</v>
      </c>
      <c r="AY139" s="19" t="s">
        <v>116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9" t="s">
        <v>80</v>
      </c>
      <c r="BK139" s="173">
        <f>ROUND(I139*H139,2)</f>
        <v>0</v>
      </c>
      <c r="BL139" s="19" t="s">
        <v>123</v>
      </c>
      <c r="BM139" s="172" t="s">
        <v>200</v>
      </c>
    </row>
    <row r="140" s="2" customFormat="1">
      <c r="A140" s="38"/>
      <c r="B140" s="39"/>
      <c r="C140" s="38"/>
      <c r="D140" s="174" t="s">
        <v>125</v>
      </c>
      <c r="E140" s="38"/>
      <c r="F140" s="175" t="s">
        <v>201</v>
      </c>
      <c r="G140" s="38"/>
      <c r="H140" s="38"/>
      <c r="I140" s="176"/>
      <c r="J140" s="38"/>
      <c r="K140" s="38"/>
      <c r="L140" s="39"/>
      <c r="M140" s="177"/>
      <c r="N140" s="178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125</v>
      </c>
      <c r="AU140" s="19" t="s">
        <v>82</v>
      </c>
    </row>
    <row r="141" s="13" customFormat="1">
      <c r="A141" s="13"/>
      <c r="B141" s="179"/>
      <c r="C141" s="13"/>
      <c r="D141" s="180" t="s">
        <v>127</v>
      </c>
      <c r="E141" s="181" t="s">
        <v>3</v>
      </c>
      <c r="F141" s="182" t="s">
        <v>202</v>
      </c>
      <c r="G141" s="13"/>
      <c r="H141" s="181" t="s">
        <v>3</v>
      </c>
      <c r="I141" s="183"/>
      <c r="J141" s="13"/>
      <c r="K141" s="13"/>
      <c r="L141" s="179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1" t="s">
        <v>127</v>
      </c>
      <c r="AU141" s="181" t="s">
        <v>82</v>
      </c>
      <c r="AV141" s="13" t="s">
        <v>80</v>
      </c>
      <c r="AW141" s="13" t="s">
        <v>33</v>
      </c>
      <c r="AX141" s="13" t="s">
        <v>72</v>
      </c>
      <c r="AY141" s="181" t="s">
        <v>116</v>
      </c>
    </row>
    <row r="142" s="14" customFormat="1">
      <c r="A142" s="14"/>
      <c r="B142" s="187"/>
      <c r="C142" s="14"/>
      <c r="D142" s="180" t="s">
        <v>127</v>
      </c>
      <c r="E142" s="188" t="s">
        <v>3</v>
      </c>
      <c r="F142" s="189" t="s">
        <v>203</v>
      </c>
      <c r="G142" s="14"/>
      <c r="H142" s="190">
        <v>0.17499999999999999</v>
      </c>
      <c r="I142" s="191"/>
      <c r="J142" s="14"/>
      <c r="K142" s="14"/>
      <c r="L142" s="187"/>
      <c r="M142" s="192"/>
      <c r="N142" s="193"/>
      <c r="O142" s="193"/>
      <c r="P142" s="193"/>
      <c r="Q142" s="193"/>
      <c r="R142" s="193"/>
      <c r="S142" s="193"/>
      <c r="T142" s="19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88" t="s">
        <v>127</v>
      </c>
      <c r="AU142" s="188" t="s">
        <v>82</v>
      </c>
      <c r="AV142" s="14" t="s">
        <v>82</v>
      </c>
      <c r="AW142" s="14" t="s">
        <v>33</v>
      </c>
      <c r="AX142" s="14" t="s">
        <v>80</v>
      </c>
      <c r="AY142" s="188" t="s">
        <v>116</v>
      </c>
    </row>
    <row r="143" s="2" customFormat="1" ht="37.8" customHeight="1">
      <c r="A143" s="38"/>
      <c r="B143" s="160"/>
      <c r="C143" s="161" t="s">
        <v>204</v>
      </c>
      <c r="D143" s="161" t="s">
        <v>118</v>
      </c>
      <c r="E143" s="162" t="s">
        <v>205</v>
      </c>
      <c r="F143" s="163" t="s">
        <v>206</v>
      </c>
      <c r="G143" s="164" t="s">
        <v>189</v>
      </c>
      <c r="H143" s="165">
        <v>32.975000000000001</v>
      </c>
      <c r="I143" s="166"/>
      <c r="J143" s="167">
        <f>ROUND(I143*H143,2)</f>
        <v>0</v>
      </c>
      <c r="K143" s="163" t="s">
        <v>122</v>
      </c>
      <c r="L143" s="39"/>
      <c r="M143" s="168" t="s">
        <v>3</v>
      </c>
      <c r="N143" s="169" t="s">
        <v>43</v>
      </c>
      <c r="O143" s="72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2" t="s">
        <v>123</v>
      </c>
      <c r="AT143" s="172" t="s">
        <v>118</v>
      </c>
      <c r="AU143" s="172" t="s">
        <v>82</v>
      </c>
      <c r="AY143" s="19" t="s">
        <v>116</v>
      </c>
      <c r="BE143" s="173">
        <f>IF(N143="základní",J143,0)</f>
        <v>0</v>
      </c>
      <c r="BF143" s="173">
        <f>IF(N143="snížená",J143,0)</f>
        <v>0</v>
      </c>
      <c r="BG143" s="173">
        <f>IF(N143="zákl. přenesená",J143,0)</f>
        <v>0</v>
      </c>
      <c r="BH143" s="173">
        <f>IF(N143="sníž. přenesená",J143,0)</f>
        <v>0</v>
      </c>
      <c r="BI143" s="173">
        <f>IF(N143="nulová",J143,0)</f>
        <v>0</v>
      </c>
      <c r="BJ143" s="19" t="s">
        <v>80</v>
      </c>
      <c r="BK143" s="173">
        <f>ROUND(I143*H143,2)</f>
        <v>0</v>
      </c>
      <c r="BL143" s="19" t="s">
        <v>123</v>
      </c>
      <c r="BM143" s="172" t="s">
        <v>207</v>
      </c>
    </row>
    <row r="144" s="2" customFormat="1">
      <c r="A144" s="38"/>
      <c r="B144" s="39"/>
      <c r="C144" s="38"/>
      <c r="D144" s="174" t="s">
        <v>125</v>
      </c>
      <c r="E144" s="38"/>
      <c r="F144" s="175" t="s">
        <v>208</v>
      </c>
      <c r="G144" s="38"/>
      <c r="H144" s="38"/>
      <c r="I144" s="176"/>
      <c r="J144" s="38"/>
      <c r="K144" s="38"/>
      <c r="L144" s="39"/>
      <c r="M144" s="177"/>
      <c r="N144" s="178"/>
      <c r="O144" s="72"/>
      <c r="P144" s="72"/>
      <c r="Q144" s="72"/>
      <c r="R144" s="72"/>
      <c r="S144" s="72"/>
      <c r="T144" s="73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125</v>
      </c>
      <c r="AU144" s="19" t="s">
        <v>82</v>
      </c>
    </row>
    <row r="145" s="14" customFormat="1">
      <c r="A145" s="14"/>
      <c r="B145" s="187"/>
      <c r="C145" s="14"/>
      <c r="D145" s="180" t="s">
        <v>127</v>
      </c>
      <c r="E145" s="188" t="s">
        <v>3</v>
      </c>
      <c r="F145" s="189" t="s">
        <v>209</v>
      </c>
      <c r="G145" s="14"/>
      <c r="H145" s="190">
        <v>20.175000000000001</v>
      </c>
      <c r="I145" s="191"/>
      <c r="J145" s="14"/>
      <c r="K145" s="14"/>
      <c r="L145" s="187"/>
      <c r="M145" s="192"/>
      <c r="N145" s="193"/>
      <c r="O145" s="193"/>
      <c r="P145" s="193"/>
      <c r="Q145" s="193"/>
      <c r="R145" s="193"/>
      <c r="S145" s="193"/>
      <c r="T145" s="19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8" t="s">
        <v>127</v>
      </c>
      <c r="AU145" s="188" t="s">
        <v>82</v>
      </c>
      <c r="AV145" s="14" t="s">
        <v>82</v>
      </c>
      <c r="AW145" s="14" t="s">
        <v>33</v>
      </c>
      <c r="AX145" s="14" t="s">
        <v>72</v>
      </c>
      <c r="AY145" s="188" t="s">
        <v>116</v>
      </c>
    </row>
    <row r="146" s="14" customFormat="1">
      <c r="A146" s="14"/>
      <c r="B146" s="187"/>
      <c r="C146" s="14"/>
      <c r="D146" s="180" t="s">
        <v>127</v>
      </c>
      <c r="E146" s="188" t="s">
        <v>3</v>
      </c>
      <c r="F146" s="189" t="s">
        <v>210</v>
      </c>
      <c r="G146" s="14"/>
      <c r="H146" s="190">
        <v>12.800000000000001</v>
      </c>
      <c r="I146" s="191"/>
      <c r="J146" s="14"/>
      <c r="K146" s="14"/>
      <c r="L146" s="187"/>
      <c r="M146" s="192"/>
      <c r="N146" s="193"/>
      <c r="O146" s="193"/>
      <c r="P146" s="193"/>
      <c r="Q146" s="193"/>
      <c r="R146" s="193"/>
      <c r="S146" s="193"/>
      <c r="T146" s="19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88" t="s">
        <v>127</v>
      </c>
      <c r="AU146" s="188" t="s">
        <v>82</v>
      </c>
      <c r="AV146" s="14" t="s">
        <v>82</v>
      </c>
      <c r="AW146" s="14" t="s">
        <v>33</v>
      </c>
      <c r="AX146" s="14" t="s">
        <v>72</v>
      </c>
      <c r="AY146" s="188" t="s">
        <v>116</v>
      </c>
    </row>
    <row r="147" s="15" customFormat="1">
      <c r="A147" s="15"/>
      <c r="B147" s="195"/>
      <c r="C147" s="15"/>
      <c r="D147" s="180" t="s">
        <v>127</v>
      </c>
      <c r="E147" s="196" t="s">
        <v>3</v>
      </c>
      <c r="F147" s="197" t="s">
        <v>146</v>
      </c>
      <c r="G147" s="15"/>
      <c r="H147" s="198">
        <v>32.975000000000001</v>
      </c>
      <c r="I147" s="199"/>
      <c r="J147" s="15"/>
      <c r="K147" s="15"/>
      <c r="L147" s="195"/>
      <c r="M147" s="200"/>
      <c r="N147" s="201"/>
      <c r="O147" s="201"/>
      <c r="P147" s="201"/>
      <c r="Q147" s="201"/>
      <c r="R147" s="201"/>
      <c r="S147" s="201"/>
      <c r="T147" s="20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196" t="s">
        <v>127</v>
      </c>
      <c r="AU147" s="196" t="s">
        <v>82</v>
      </c>
      <c r="AV147" s="15" t="s">
        <v>123</v>
      </c>
      <c r="AW147" s="15" t="s">
        <v>33</v>
      </c>
      <c r="AX147" s="15" t="s">
        <v>80</v>
      </c>
      <c r="AY147" s="196" t="s">
        <v>116</v>
      </c>
    </row>
    <row r="148" s="2" customFormat="1" ht="37.8" customHeight="1">
      <c r="A148" s="38"/>
      <c r="B148" s="160"/>
      <c r="C148" s="161" t="s">
        <v>9</v>
      </c>
      <c r="D148" s="161" t="s">
        <v>118</v>
      </c>
      <c r="E148" s="162" t="s">
        <v>211</v>
      </c>
      <c r="F148" s="163" t="s">
        <v>212</v>
      </c>
      <c r="G148" s="164" t="s">
        <v>189</v>
      </c>
      <c r="H148" s="165">
        <v>494.625</v>
      </c>
      <c r="I148" s="166"/>
      <c r="J148" s="167">
        <f>ROUND(I148*H148,2)</f>
        <v>0</v>
      </c>
      <c r="K148" s="163" t="s">
        <v>122</v>
      </c>
      <c r="L148" s="39"/>
      <c r="M148" s="168" t="s">
        <v>3</v>
      </c>
      <c r="N148" s="169" t="s">
        <v>43</v>
      </c>
      <c r="O148" s="72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2" t="s">
        <v>123</v>
      </c>
      <c r="AT148" s="172" t="s">
        <v>118</v>
      </c>
      <c r="AU148" s="172" t="s">
        <v>82</v>
      </c>
      <c r="AY148" s="19" t="s">
        <v>116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19" t="s">
        <v>80</v>
      </c>
      <c r="BK148" s="173">
        <f>ROUND(I148*H148,2)</f>
        <v>0</v>
      </c>
      <c r="BL148" s="19" t="s">
        <v>123</v>
      </c>
      <c r="BM148" s="172" t="s">
        <v>213</v>
      </c>
    </row>
    <row r="149" s="2" customFormat="1">
      <c r="A149" s="38"/>
      <c r="B149" s="39"/>
      <c r="C149" s="38"/>
      <c r="D149" s="174" t="s">
        <v>125</v>
      </c>
      <c r="E149" s="38"/>
      <c r="F149" s="175" t="s">
        <v>214</v>
      </c>
      <c r="G149" s="38"/>
      <c r="H149" s="38"/>
      <c r="I149" s="176"/>
      <c r="J149" s="38"/>
      <c r="K149" s="38"/>
      <c r="L149" s="39"/>
      <c r="M149" s="177"/>
      <c r="N149" s="178"/>
      <c r="O149" s="72"/>
      <c r="P149" s="72"/>
      <c r="Q149" s="72"/>
      <c r="R149" s="72"/>
      <c r="S149" s="72"/>
      <c r="T149" s="73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125</v>
      </c>
      <c r="AU149" s="19" t="s">
        <v>82</v>
      </c>
    </row>
    <row r="150" s="14" customFormat="1">
      <c r="A150" s="14"/>
      <c r="B150" s="187"/>
      <c r="C150" s="14"/>
      <c r="D150" s="180" t="s">
        <v>127</v>
      </c>
      <c r="E150" s="188" t="s">
        <v>3</v>
      </c>
      <c r="F150" s="189" t="s">
        <v>215</v>
      </c>
      <c r="G150" s="14"/>
      <c r="H150" s="190">
        <v>494.625</v>
      </c>
      <c r="I150" s="191"/>
      <c r="J150" s="14"/>
      <c r="K150" s="14"/>
      <c r="L150" s="187"/>
      <c r="M150" s="192"/>
      <c r="N150" s="193"/>
      <c r="O150" s="193"/>
      <c r="P150" s="193"/>
      <c r="Q150" s="193"/>
      <c r="R150" s="193"/>
      <c r="S150" s="193"/>
      <c r="T150" s="19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88" t="s">
        <v>127</v>
      </c>
      <c r="AU150" s="188" t="s">
        <v>82</v>
      </c>
      <c r="AV150" s="14" t="s">
        <v>82</v>
      </c>
      <c r="AW150" s="14" t="s">
        <v>33</v>
      </c>
      <c r="AX150" s="14" t="s">
        <v>80</v>
      </c>
      <c r="AY150" s="188" t="s">
        <v>116</v>
      </c>
    </row>
    <row r="151" s="2" customFormat="1" ht="24.15" customHeight="1">
      <c r="A151" s="38"/>
      <c r="B151" s="160"/>
      <c r="C151" s="161" t="s">
        <v>216</v>
      </c>
      <c r="D151" s="161" t="s">
        <v>118</v>
      </c>
      <c r="E151" s="162" t="s">
        <v>217</v>
      </c>
      <c r="F151" s="163" t="s">
        <v>218</v>
      </c>
      <c r="G151" s="164" t="s">
        <v>189</v>
      </c>
      <c r="H151" s="165">
        <v>32.975000000000001</v>
      </c>
      <c r="I151" s="166"/>
      <c r="J151" s="167">
        <f>ROUND(I151*H151,2)</f>
        <v>0</v>
      </c>
      <c r="K151" s="163" t="s">
        <v>122</v>
      </c>
      <c r="L151" s="39"/>
      <c r="M151" s="168" t="s">
        <v>3</v>
      </c>
      <c r="N151" s="169" t="s">
        <v>43</v>
      </c>
      <c r="O151" s="72"/>
      <c r="P151" s="170">
        <f>O151*H151</f>
        <v>0</v>
      </c>
      <c r="Q151" s="170">
        <v>0</v>
      </c>
      <c r="R151" s="170">
        <f>Q151*H151</f>
        <v>0</v>
      </c>
      <c r="S151" s="170">
        <v>0</v>
      </c>
      <c r="T151" s="17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2" t="s">
        <v>123</v>
      </c>
      <c r="AT151" s="172" t="s">
        <v>118</v>
      </c>
      <c r="AU151" s="172" t="s">
        <v>82</v>
      </c>
      <c r="AY151" s="19" t="s">
        <v>116</v>
      </c>
      <c r="BE151" s="173">
        <f>IF(N151="základní",J151,0)</f>
        <v>0</v>
      </c>
      <c r="BF151" s="173">
        <f>IF(N151="snížená",J151,0)</f>
        <v>0</v>
      </c>
      <c r="BG151" s="173">
        <f>IF(N151="zákl. přenesená",J151,0)</f>
        <v>0</v>
      </c>
      <c r="BH151" s="173">
        <f>IF(N151="sníž. přenesená",J151,0)</f>
        <v>0</v>
      </c>
      <c r="BI151" s="173">
        <f>IF(N151="nulová",J151,0)</f>
        <v>0</v>
      </c>
      <c r="BJ151" s="19" t="s">
        <v>80</v>
      </c>
      <c r="BK151" s="173">
        <f>ROUND(I151*H151,2)</f>
        <v>0</v>
      </c>
      <c r="BL151" s="19" t="s">
        <v>123</v>
      </c>
      <c r="BM151" s="172" t="s">
        <v>219</v>
      </c>
    </row>
    <row r="152" s="2" customFormat="1">
      <c r="A152" s="38"/>
      <c r="B152" s="39"/>
      <c r="C152" s="38"/>
      <c r="D152" s="174" t="s">
        <v>125</v>
      </c>
      <c r="E152" s="38"/>
      <c r="F152" s="175" t="s">
        <v>220</v>
      </c>
      <c r="G152" s="38"/>
      <c r="H152" s="38"/>
      <c r="I152" s="176"/>
      <c r="J152" s="38"/>
      <c r="K152" s="38"/>
      <c r="L152" s="39"/>
      <c r="M152" s="177"/>
      <c r="N152" s="178"/>
      <c r="O152" s="72"/>
      <c r="P152" s="72"/>
      <c r="Q152" s="72"/>
      <c r="R152" s="72"/>
      <c r="S152" s="72"/>
      <c r="T152" s="73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125</v>
      </c>
      <c r="AU152" s="19" t="s">
        <v>82</v>
      </c>
    </row>
    <row r="153" s="2" customFormat="1" ht="24.15" customHeight="1">
      <c r="A153" s="38"/>
      <c r="B153" s="160"/>
      <c r="C153" s="161" t="s">
        <v>221</v>
      </c>
      <c r="D153" s="161" t="s">
        <v>118</v>
      </c>
      <c r="E153" s="162" t="s">
        <v>222</v>
      </c>
      <c r="F153" s="163" t="s">
        <v>223</v>
      </c>
      <c r="G153" s="164" t="s">
        <v>224</v>
      </c>
      <c r="H153" s="165">
        <v>59.354999999999997</v>
      </c>
      <c r="I153" s="166"/>
      <c r="J153" s="167">
        <f>ROUND(I153*H153,2)</f>
        <v>0</v>
      </c>
      <c r="K153" s="163" t="s">
        <v>122</v>
      </c>
      <c r="L153" s="39"/>
      <c r="M153" s="168" t="s">
        <v>3</v>
      </c>
      <c r="N153" s="169" t="s">
        <v>43</v>
      </c>
      <c r="O153" s="72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2" t="s">
        <v>123</v>
      </c>
      <c r="AT153" s="172" t="s">
        <v>118</v>
      </c>
      <c r="AU153" s="172" t="s">
        <v>82</v>
      </c>
      <c r="AY153" s="19" t="s">
        <v>116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9" t="s">
        <v>80</v>
      </c>
      <c r="BK153" s="173">
        <f>ROUND(I153*H153,2)</f>
        <v>0</v>
      </c>
      <c r="BL153" s="19" t="s">
        <v>123</v>
      </c>
      <c r="BM153" s="172" t="s">
        <v>225</v>
      </c>
    </row>
    <row r="154" s="2" customFormat="1">
      <c r="A154" s="38"/>
      <c r="B154" s="39"/>
      <c r="C154" s="38"/>
      <c r="D154" s="174" t="s">
        <v>125</v>
      </c>
      <c r="E154" s="38"/>
      <c r="F154" s="175" t="s">
        <v>226</v>
      </c>
      <c r="G154" s="38"/>
      <c r="H154" s="38"/>
      <c r="I154" s="176"/>
      <c r="J154" s="38"/>
      <c r="K154" s="38"/>
      <c r="L154" s="39"/>
      <c r="M154" s="177"/>
      <c r="N154" s="178"/>
      <c r="O154" s="72"/>
      <c r="P154" s="72"/>
      <c r="Q154" s="72"/>
      <c r="R154" s="72"/>
      <c r="S154" s="72"/>
      <c r="T154" s="73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125</v>
      </c>
      <c r="AU154" s="19" t="s">
        <v>82</v>
      </c>
    </row>
    <row r="155" s="14" customFormat="1">
      <c r="A155" s="14"/>
      <c r="B155" s="187"/>
      <c r="C155" s="14"/>
      <c r="D155" s="180" t="s">
        <v>127</v>
      </c>
      <c r="E155" s="188" t="s">
        <v>3</v>
      </c>
      <c r="F155" s="189" t="s">
        <v>227</v>
      </c>
      <c r="G155" s="14"/>
      <c r="H155" s="190">
        <v>59.354999999999997</v>
      </c>
      <c r="I155" s="191"/>
      <c r="J155" s="14"/>
      <c r="K155" s="14"/>
      <c r="L155" s="187"/>
      <c r="M155" s="192"/>
      <c r="N155" s="193"/>
      <c r="O155" s="193"/>
      <c r="P155" s="193"/>
      <c r="Q155" s="193"/>
      <c r="R155" s="193"/>
      <c r="S155" s="193"/>
      <c r="T155" s="19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88" t="s">
        <v>127</v>
      </c>
      <c r="AU155" s="188" t="s">
        <v>82</v>
      </c>
      <c r="AV155" s="14" t="s">
        <v>82</v>
      </c>
      <c r="AW155" s="14" t="s">
        <v>33</v>
      </c>
      <c r="AX155" s="14" t="s">
        <v>80</v>
      </c>
      <c r="AY155" s="188" t="s">
        <v>116</v>
      </c>
    </row>
    <row r="156" s="2" customFormat="1" ht="24.15" customHeight="1">
      <c r="A156" s="38"/>
      <c r="B156" s="160"/>
      <c r="C156" s="161" t="s">
        <v>228</v>
      </c>
      <c r="D156" s="161" t="s">
        <v>118</v>
      </c>
      <c r="E156" s="162" t="s">
        <v>229</v>
      </c>
      <c r="F156" s="163" t="s">
        <v>230</v>
      </c>
      <c r="G156" s="164" t="s">
        <v>189</v>
      </c>
      <c r="H156" s="165">
        <v>32.975000000000001</v>
      </c>
      <c r="I156" s="166"/>
      <c r="J156" s="167">
        <f>ROUND(I156*H156,2)</f>
        <v>0</v>
      </c>
      <c r="K156" s="163" t="s">
        <v>122</v>
      </c>
      <c r="L156" s="39"/>
      <c r="M156" s="168" t="s">
        <v>3</v>
      </c>
      <c r="N156" s="169" t="s">
        <v>43</v>
      </c>
      <c r="O156" s="72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2" t="s">
        <v>123</v>
      </c>
      <c r="AT156" s="172" t="s">
        <v>118</v>
      </c>
      <c r="AU156" s="172" t="s">
        <v>82</v>
      </c>
      <c r="AY156" s="19" t="s">
        <v>116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9" t="s">
        <v>80</v>
      </c>
      <c r="BK156" s="173">
        <f>ROUND(I156*H156,2)</f>
        <v>0</v>
      </c>
      <c r="BL156" s="19" t="s">
        <v>123</v>
      </c>
      <c r="BM156" s="172" t="s">
        <v>231</v>
      </c>
    </row>
    <row r="157" s="2" customFormat="1">
      <c r="A157" s="38"/>
      <c r="B157" s="39"/>
      <c r="C157" s="38"/>
      <c r="D157" s="174" t="s">
        <v>125</v>
      </c>
      <c r="E157" s="38"/>
      <c r="F157" s="175" t="s">
        <v>232</v>
      </c>
      <c r="G157" s="38"/>
      <c r="H157" s="38"/>
      <c r="I157" s="176"/>
      <c r="J157" s="38"/>
      <c r="K157" s="38"/>
      <c r="L157" s="39"/>
      <c r="M157" s="177"/>
      <c r="N157" s="178"/>
      <c r="O157" s="72"/>
      <c r="P157" s="72"/>
      <c r="Q157" s="72"/>
      <c r="R157" s="72"/>
      <c r="S157" s="72"/>
      <c r="T157" s="73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125</v>
      </c>
      <c r="AU157" s="19" t="s">
        <v>82</v>
      </c>
    </row>
    <row r="158" s="14" customFormat="1">
      <c r="A158" s="14"/>
      <c r="B158" s="187"/>
      <c r="C158" s="14"/>
      <c r="D158" s="180" t="s">
        <v>127</v>
      </c>
      <c r="E158" s="188" t="s">
        <v>3</v>
      </c>
      <c r="F158" s="189" t="s">
        <v>233</v>
      </c>
      <c r="G158" s="14"/>
      <c r="H158" s="190">
        <v>32.975000000000001</v>
      </c>
      <c r="I158" s="191"/>
      <c r="J158" s="14"/>
      <c r="K158" s="14"/>
      <c r="L158" s="187"/>
      <c r="M158" s="192"/>
      <c r="N158" s="193"/>
      <c r="O158" s="193"/>
      <c r="P158" s="193"/>
      <c r="Q158" s="193"/>
      <c r="R158" s="193"/>
      <c r="S158" s="193"/>
      <c r="T158" s="19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88" t="s">
        <v>127</v>
      </c>
      <c r="AU158" s="188" t="s">
        <v>82</v>
      </c>
      <c r="AV158" s="14" t="s">
        <v>82</v>
      </c>
      <c r="AW158" s="14" t="s">
        <v>33</v>
      </c>
      <c r="AX158" s="14" t="s">
        <v>80</v>
      </c>
      <c r="AY158" s="188" t="s">
        <v>116</v>
      </c>
    </row>
    <row r="159" s="2" customFormat="1" ht="24.15" customHeight="1">
      <c r="A159" s="38"/>
      <c r="B159" s="160"/>
      <c r="C159" s="161" t="s">
        <v>234</v>
      </c>
      <c r="D159" s="161" t="s">
        <v>118</v>
      </c>
      <c r="E159" s="162" t="s">
        <v>235</v>
      </c>
      <c r="F159" s="163" t="s">
        <v>236</v>
      </c>
      <c r="G159" s="164" t="s">
        <v>121</v>
      </c>
      <c r="H159" s="165">
        <v>62</v>
      </c>
      <c r="I159" s="166"/>
      <c r="J159" s="167">
        <f>ROUND(I159*H159,2)</f>
        <v>0</v>
      </c>
      <c r="K159" s="163" t="s">
        <v>122</v>
      </c>
      <c r="L159" s="39"/>
      <c r="M159" s="168" t="s">
        <v>3</v>
      </c>
      <c r="N159" s="169" t="s">
        <v>43</v>
      </c>
      <c r="O159" s="72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2" t="s">
        <v>123</v>
      </c>
      <c r="AT159" s="172" t="s">
        <v>118</v>
      </c>
      <c r="AU159" s="172" t="s">
        <v>82</v>
      </c>
      <c r="AY159" s="19" t="s">
        <v>116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19" t="s">
        <v>80</v>
      </c>
      <c r="BK159" s="173">
        <f>ROUND(I159*H159,2)</f>
        <v>0</v>
      </c>
      <c r="BL159" s="19" t="s">
        <v>123</v>
      </c>
      <c r="BM159" s="172" t="s">
        <v>237</v>
      </c>
    </row>
    <row r="160" s="2" customFormat="1">
      <c r="A160" s="38"/>
      <c r="B160" s="39"/>
      <c r="C160" s="38"/>
      <c r="D160" s="174" t="s">
        <v>125</v>
      </c>
      <c r="E160" s="38"/>
      <c r="F160" s="175" t="s">
        <v>238</v>
      </c>
      <c r="G160" s="38"/>
      <c r="H160" s="38"/>
      <c r="I160" s="176"/>
      <c r="J160" s="38"/>
      <c r="K160" s="38"/>
      <c r="L160" s="39"/>
      <c r="M160" s="177"/>
      <c r="N160" s="178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125</v>
      </c>
      <c r="AU160" s="19" t="s">
        <v>82</v>
      </c>
    </row>
    <row r="161" s="14" customFormat="1">
      <c r="A161" s="14"/>
      <c r="B161" s="187"/>
      <c r="C161" s="14"/>
      <c r="D161" s="180" t="s">
        <v>127</v>
      </c>
      <c r="E161" s="188" t="s">
        <v>3</v>
      </c>
      <c r="F161" s="189" t="s">
        <v>239</v>
      </c>
      <c r="G161" s="14"/>
      <c r="H161" s="190">
        <v>62</v>
      </c>
      <c r="I161" s="191"/>
      <c r="J161" s="14"/>
      <c r="K161" s="14"/>
      <c r="L161" s="187"/>
      <c r="M161" s="192"/>
      <c r="N161" s="193"/>
      <c r="O161" s="193"/>
      <c r="P161" s="193"/>
      <c r="Q161" s="193"/>
      <c r="R161" s="193"/>
      <c r="S161" s="193"/>
      <c r="T161" s="19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88" t="s">
        <v>127</v>
      </c>
      <c r="AU161" s="188" t="s">
        <v>82</v>
      </c>
      <c r="AV161" s="14" t="s">
        <v>82</v>
      </c>
      <c r="AW161" s="14" t="s">
        <v>33</v>
      </c>
      <c r="AX161" s="14" t="s">
        <v>80</v>
      </c>
      <c r="AY161" s="188" t="s">
        <v>116</v>
      </c>
    </row>
    <row r="162" s="2" customFormat="1" ht="16.5" customHeight="1">
      <c r="A162" s="38"/>
      <c r="B162" s="160"/>
      <c r="C162" s="203" t="s">
        <v>240</v>
      </c>
      <c r="D162" s="203" t="s">
        <v>241</v>
      </c>
      <c r="E162" s="204" t="s">
        <v>242</v>
      </c>
      <c r="F162" s="205" t="s">
        <v>243</v>
      </c>
      <c r="G162" s="206" t="s">
        <v>244</v>
      </c>
      <c r="H162" s="207">
        <v>1.24</v>
      </c>
      <c r="I162" s="208"/>
      <c r="J162" s="209">
        <f>ROUND(I162*H162,2)</f>
        <v>0</v>
      </c>
      <c r="K162" s="205" t="s">
        <v>122</v>
      </c>
      <c r="L162" s="210"/>
      <c r="M162" s="211" t="s">
        <v>3</v>
      </c>
      <c r="N162" s="212" t="s">
        <v>43</v>
      </c>
      <c r="O162" s="72"/>
      <c r="P162" s="170">
        <f>O162*H162</f>
        <v>0</v>
      </c>
      <c r="Q162" s="170">
        <v>0.001</v>
      </c>
      <c r="R162" s="170">
        <f>Q162*H162</f>
        <v>0.00124</v>
      </c>
      <c r="S162" s="170">
        <v>0</v>
      </c>
      <c r="T162" s="17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2" t="s">
        <v>166</v>
      </c>
      <c r="AT162" s="172" t="s">
        <v>241</v>
      </c>
      <c r="AU162" s="172" t="s">
        <v>82</v>
      </c>
      <c r="AY162" s="19" t="s">
        <v>116</v>
      </c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19" t="s">
        <v>80</v>
      </c>
      <c r="BK162" s="173">
        <f>ROUND(I162*H162,2)</f>
        <v>0</v>
      </c>
      <c r="BL162" s="19" t="s">
        <v>123</v>
      </c>
      <c r="BM162" s="172" t="s">
        <v>245</v>
      </c>
    </row>
    <row r="163" s="14" customFormat="1">
      <c r="A163" s="14"/>
      <c r="B163" s="187"/>
      <c r="C163" s="14"/>
      <c r="D163" s="180" t="s">
        <v>127</v>
      </c>
      <c r="E163" s="14"/>
      <c r="F163" s="189" t="s">
        <v>246</v>
      </c>
      <c r="G163" s="14"/>
      <c r="H163" s="190">
        <v>1.24</v>
      </c>
      <c r="I163" s="191"/>
      <c r="J163" s="14"/>
      <c r="K163" s="14"/>
      <c r="L163" s="187"/>
      <c r="M163" s="192"/>
      <c r="N163" s="193"/>
      <c r="O163" s="193"/>
      <c r="P163" s="193"/>
      <c r="Q163" s="193"/>
      <c r="R163" s="193"/>
      <c r="S163" s="193"/>
      <c r="T163" s="19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88" t="s">
        <v>127</v>
      </c>
      <c r="AU163" s="188" t="s">
        <v>82</v>
      </c>
      <c r="AV163" s="14" t="s">
        <v>82</v>
      </c>
      <c r="AW163" s="14" t="s">
        <v>4</v>
      </c>
      <c r="AX163" s="14" t="s">
        <v>80</v>
      </c>
      <c r="AY163" s="188" t="s">
        <v>116</v>
      </c>
    </row>
    <row r="164" s="2" customFormat="1" ht="21.75" customHeight="1">
      <c r="A164" s="38"/>
      <c r="B164" s="160"/>
      <c r="C164" s="161" t="s">
        <v>8</v>
      </c>
      <c r="D164" s="161" t="s">
        <v>118</v>
      </c>
      <c r="E164" s="162" t="s">
        <v>247</v>
      </c>
      <c r="F164" s="163" t="s">
        <v>248</v>
      </c>
      <c r="G164" s="164" t="s">
        <v>121</v>
      </c>
      <c r="H164" s="165">
        <v>248</v>
      </c>
      <c r="I164" s="166"/>
      <c r="J164" s="167">
        <f>ROUND(I164*H164,2)</f>
        <v>0</v>
      </c>
      <c r="K164" s="163" t="s">
        <v>122</v>
      </c>
      <c r="L164" s="39"/>
      <c r="M164" s="168" t="s">
        <v>3</v>
      </c>
      <c r="N164" s="169" t="s">
        <v>43</v>
      </c>
      <c r="O164" s="72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2" t="s">
        <v>123</v>
      </c>
      <c r="AT164" s="172" t="s">
        <v>118</v>
      </c>
      <c r="AU164" s="172" t="s">
        <v>82</v>
      </c>
      <c r="AY164" s="19" t="s">
        <v>116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9" t="s">
        <v>80</v>
      </c>
      <c r="BK164" s="173">
        <f>ROUND(I164*H164,2)</f>
        <v>0</v>
      </c>
      <c r="BL164" s="19" t="s">
        <v>123</v>
      </c>
      <c r="BM164" s="172" t="s">
        <v>249</v>
      </c>
    </row>
    <row r="165" s="2" customFormat="1">
      <c r="A165" s="38"/>
      <c r="B165" s="39"/>
      <c r="C165" s="38"/>
      <c r="D165" s="174" t="s">
        <v>125</v>
      </c>
      <c r="E165" s="38"/>
      <c r="F165" s="175" t="s">
        <v>250</v>
      </c>
      <c r="G165" s="38"/>
      <c r="H165" s="38"/>
      <c r="I165" s="176"/>
      <c r="J165" s="38"/>
      <c r="K165" s="38"/>
      <c r="L165" s="39"/>
      <c r="M165" s="177"/>
      <c r="N165" s="178"/>
      <c r="O165" s="72"/>
      <c r="P165" s="72"/>
      <c r="Q165" s="72"/>
      <c r="R165" s="72"/>
      <c r="S165" s="72"/>
      <c r="T165" s="73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125</v>
      </c>
      <c r="AU165" s="19" t="s">
        <v>82</v>
      </c>
    </row>
    <row r="166" s="13" customFormat="1">
      <c r="A166" s="13"/>
      <c r="B166" s="179"/>
      <c r="C166" s="13"/>
      <c r="D166" s="180" t="s">
        <v>127</v>
      </c>
      <c r="E166" s="181" t="s">
        <v>3</v>
      </c>
      <c r="F166" s="182" t="s">
        <v>251</v>
      </c>
      <c r="G166" s="13"/>
      <c r="H166" s="181" t="s">
        <v>3</v>
      </c>
      <c r="I166" s="183"/>
      <c r="J166" s="13"/>
      <c r="K166" s="13"/>
      <c r="L166" s="179"/>
      <c r="M166" s="184"/>
      <c r="N166" s="185"/>
      <c r="O166" s="185"/>
      <c r="P166" s="185"/>
      <c r="Q166" s="185"/>
      <c r="R166" s="185"/>
      <c r="S166" s="185"/>
      <c r="T166" s="1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1" t="s">
        <v>127</v>
      </c>
      <c r="AU166" s="181" t="s">
        <v>82</v>
      </c>
      <c r="AV166" s="13" t="s">
        <v>80</v>
      </c>
      <c r="AW166" s="13" t="s">
        <v>33</v>
      </c>
      <c r="AX166" s="13" t="s">
        <v>72</v>
      </c>
      <c r="AY166" s="181" t="s">
        <v>116</v>
      </c>
    </row>
    <row r="167" s="14" customFormat="1">
      <c r="A167" s="14"/>
      <c r="B167" s="187"/>
      <c r="C167" s="14"/>
      <c r="D167" s="180" t="s">
        <v>127</v>
      </c>
      <c r="E167" s="188" t="s">
        <v>3</v>
      </c>
      <c r="F167" s="189" t="s">
        <v>252</v>
      </c>
      <c r="G167" s="14"/>
      <c r="H167" s="190">
        <v>248</v>
      </c>
      <c r="I167" s="191"/>
      <c r="J167" s="14"/>
      <c r="K167" s="14"/>
      <c r="L167" s="187"/>
      <c r="M167" s="192"/>
      <c r="N167" s="193"/>
      <c r="O167" s="193"/>
      <c r="P167" s="193"/>
      <c r="Q167" s="193"/>
      <c r="R167" s="193"/>
      <c r="S167" s="193"/>
      <c r="T167" s="19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88" t="s">
        <v>127</v>
      </c>
      <c r="AU167" s="188" t="s">
        <v>82</v>
      </c>
      <c r="AV167" s="14" t="s">
        <v>82</v>
      </c>
      <c r="AW167" s="14" t="s">
        <v>33</v>
      </c>
      <c r="AX167" s="14" t="s">
        <v>80</v>
      </c>
      <c r="AY167" s="188" t="s">
        <v>116</v>
      </c>
    </row>
    <row r="168" s="2" customFormat="1" ht="16.5" customHeight="1">
      <c r="A168" s="38"/>
      <c r="B168" s="160"/>
      <c r="C168" s="203" t="s">
        <v>253</v>
      </c>
      <c r="D168" s="203" t="s">
        <v>241</v>
      </c>
      <c r="E168" s="204" t="s">
        <v>254</v>
      </c>
      <c r="F168" s="205" t="s">
        <v>255</v>
      </c>
      <c r="G168" s="206" t="s">
        <v>224</v>
      </c>
      <c r="H168" s="207">
        <v>19.84</v>
      </c>
      <c r="I168" s="208"/>
      <c r="J168" s="209">
        <f>ROUND(I168*H168,2)</f>
        <v>0</v>
      </c>
      <c r="K168" s="205" t="s">
        <v>122</v>
      </c>
      <c r="L168" s="210"/>
      <c r="M168" s="211" t="s">
        <v>3</v>
      </c>
      <c r="N168" s="212" t="s">
        <v>43</v>
      </c>
      <c r="O168" s="72"/>
      <c r="P168" s="170">
        <f>O168*H168</f>
        <v>0</v>
      </c>
      <c r="Q168" s="170">
        <v>1</v>
      </c>
      <c r="R168" s="170">
        <f>Q168*H168</f>
        <v>19.84</v>
      </c>
      <c r="S168" s="170">
        <v>0</v>
      </c>
      <c r="T168" s="17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2" t="s">
        <v>166</v>
      </c>
      <c r="AT168" s="172" t="s">
        <v>241</v>
      </c>
      <c r="AU168" s="172" t="s">
        <v>82</v>
      </c>
      <c r="AY168" s="19" t="s">
        <v>116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9" t="s">
        <v>80</v>
      </c>
      <c r="BK168" s="173">
        <f>ROUND(I168*H168,2)</f>
        <v>0</v>
      </c>
      <c r="BL168" s="19" t="s">
        <v>123</v>
      </c>
      <c r="BM168" s="172" t="s">
        <v>256</v>
      </c>
    </row>
    <row r="169" s="14" customFormat="1">
      <c r="A169" s="14"/>
      <c r="B169" s="187"/>
      <c r="C169" s="14"/>
      <c r="D169" s="180" t="s">
        <v>127</v>
      </c>
      <c r="E169" s="188" t="s">
        <v>3</v>
      </c>
      <c r="F169" s="189" t="s">
        <v>257</v>
      </c>
      <c r="G169" s="14"/>
      <c r="H169" s="190">
        <v>19.84</v>
      </c>
      <c r="I169" s="191"/>
      <c r="J169" s="14"/>
      <c r="K169" s="14"/>
      <c r="L169" s="187"/>
      <c r="M169" s="192"/>
      <c r="N169" s="193"/>
      <c r="O169" s="193"/>
      <c r="P169" s="193"/>
      <c r="Q169" s="193"/>
      <c r="R169" s="193"/>
      <c r="S169" s="193"/>
      <c r="T169" s="19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88" t="s">
        <v>127</v>
      </c>
      <c r="AU169" s="188" t="s">
        <v>82</v>
      </c>
      <c r="AV169" s="14" t="s">
        <v>82</v>
      </c>
      <c r="AW169" s="14" t="s">
        <v>33</v>
      </c>
      <c r="AX169" s="14" t="s">
        <v>80</v>
      </c>
      <c r="AY169" s="188" t="s">
        <v>116</v>
      </c>
    </row>
    <row r="170" s="12" customFormat="1" ht="22.8" customHeight="1">
      <c r="A170" s="12"/>
      <c r="B170" s="147"/>
      <c r="C170" s="12"/>
      <c r="D170" s="148" t="s">
        <v>71</v>
      </c>
      <c r="E170" s="158" t="s">
        <v>147</v>
      </c>
      <c r="F170" s="158" t="s">
        <v>258</v>
      </c>
      <c r="G170" s="12"/>
      <c r="H170" s="12"/>
      <c r="I170" s="150"/>
      <c r="J170" s="159">
        <f>BK170</f>
        <v>0</v>
      </c>
      <c r="K170" s="12"/>
      <c r="L170" s="147"/>
      <c r="M170" s="152"/>
      <c r="N170" s="153"/>
      <c r="O170" s="153"/>
      <c r="P170" s="154">
        <f>SUM(P171:P227)</f>
        <v>0</v>
      </c>
      <c r="Q170" s="153"/>
      <c r="R170" s="154">
        <f>SUM(R171:R227)</f>
        <v>72.483659999999986</v>
      </c>
      <c r="S170" s="153"/>
      <c r="T170" s="155">
        <f>SUM(T171:T227)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48" t="s">
        <v>80</v>
      </c>
      <c r="AT170" s="156" t="s">
        <v>71</v>
      </c>
      <c r="AU170" s="156" t="s">
        <v>80</v>
      </c>
      <c r="AY170" s="148" t="s">
        <v>116</v>
      </c>
      <c r="BK170" s="157">
        <f>SUM(BK171:BK227)</f>
        <v>0</v>
      </c>
    </row>
    <row r="171" s="2" customFormat="1" ht="21.75" customHeight="1">
      <c r="A171" s="38"/>
      <c r="B171" s="160"/>
      <c r="C171" s="161" t="s">
        <v>259</v>
      </c>
      <c r="D171" s="161" t="s">
        <v>118</v>
      </c>
      <c r="E171" s="162" t="s">
        <v>260</v>
      </c>
      <c r="F171" s="163" t="s">
        <v>261</v>
      </c>
      <c r="G171" s="164" t="s">
        <v>121</v>
      </c>
      <c r="H171" s="165">
        <v>25</v>
      </c>
      <c r="I171" s="166"/>
      <c r="J171" s="167">
        <f>ROUND(I171*H171,2)</f>
        <v>0</v>
      </c>
      <c r="K171" s="163" t="s">
        <v>122</v>
      </c>
      <c r="L171" s="39"/>
      <c r="M171" s="168" t="s">
        <v>3</v>
      </c>
      <c r="N171" s="169" t="s">
        <v>43</v>
      </c>
      <c r="O171" s="72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2" t="s">
        <v>123</v>
      </c>
      <c r="AT171" s="172" t="s">
        <v>118</v>
      </c>
      <c r="AU171" s="172" t="s">
        <v>82</v>
      </c>
      <c r="AY171" s="19" t="s">
        <v>116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9" t="s">
        <v>80</v>
      </c>
      <c r="BK171" s="173">
        <f>ROUND(I171*H171,2)</f>
        <v>0</v>
      </c>
      <c r="BL171" s="19" t="s">
        <v>123</v>
      </c>
      <c r="BM171" s="172" t="s">
        <v>262</v>
      </c>
    </row>
    <row r="172" s="2" customFormat="1">
      <c r="A172" s="38"/>
      <c r="B172" s="39"/>
      <c r="C172" s="38"/>
      <c r="D172" s="174" t="s">
        <v>125</v>
      </c>
      <c r="E172" s="38"/>
      <c r="F172" s="175" t="s">
        <v>263</v>
      </c>
      <c r="G172" s="38"/>
      <c r="H172" s="38"/>
      <c r="I172" s="176"/>
      <c r="J172" s="38"/>
      <c r="K172" s="38"/>
      <c r="L172" s="39"/>
      <c r="M172" s="177"/>
      <c r="N172" s="178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125</v>
      </c>
      <c r="AU172" s="19" t="s">
        <v>82</v>
      </c>
    </row>
    <row r="173" s="13" customFormat="1">
      <c r="A173" s="13"/>
      <c r="B173" s="179"/>
      <c r="C173" s="13"/>
      <c r="D173" s="180" t="s">
        <v>127</v>
      </c>
      <c r="E173" s="181" t="s">
        <v>3</v>
      </c>
      <c r="F173" s="182" t="s">
        <v>264</v>
      </c>
      <c r="G173" s="13"/>
      <c r="H173" s="181" t="s">
        <v>3</v>
      </c>
      <c r="I173" s="183"/>
      <c r="J173" s="13"/>
      <c r="K173" s="13"/>
      <c r="L173" s="179"/>
      <c r="M173" s="184"/>
      <c r="N173" s="185"/>
      <c r="O173" s="185"/>
      <c r="P173" s="185"/>
      <c r="Q173" s="185"/>
      <c r="R173" s="185"/>
      <c r="S173" s="185"/>
      <c r="T173" s="18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1" t="s">
        <v>127</v>
      </c>
      <c r="AU173" s="181" t="s">
        <v>82</v>
      </c>
      <c r="AV173" s="13" t="s">
        <v>80</v>
      </c>
      <c r="AW173" s="13" t="s">
        <v>33</v>
      </c>
      <c r="AX173" s="13" t="s">
        <v>72</v>
      </c>
      <c r="AY173" s="181" t="s">
        <v>116</v>
      </c>
    </row>
    <row r="174" s="14" customFormat="1">
      <c r="A174" s="14"/>
      <c r="B174" s="187"/>
      <c r="C174" s="14"/>
      <c r="D174" s="180" t="s">
        <v>127</v>
      </c>
      <c r="E174" s="188" t="s">
        <v>3</v>
      </c>
      <c r="F174" s="189" t="s">
        <v>265</v>
      </c>
      <c r="G174" s="14"/>
      <c r="H174" s="190">
        <v>25</v>
      </c>
      <c r="I174" s="191"/>
      <c r="J174" s="14"/>
      <c r="K174" s="14"/>
      <c r="L174" s="187"/>
      <c r="M174" s="192"/>
      <c r="N174" s="193"/>
      <c r="O174" s="193"/>
      <c r="P174" s="193"/>
      <c r="Q174" s="193"/>
      <c r="R174" s="193"/>
      <c r="S174" s="193"/>
      <c r="T174" s="19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88" t="s">
        <v>127</v>
      </c>
      <c r="AU174" s="188" t="s">
        <v>82</v>
      </c>
      <c r="AV174" s="14" t="s">
        <v>82</v>
      </c>
      <c r="AW174" s="14" t="s">
        <v>33</v>
      </c>
      <c r="AX174" s="14" t="s">
        <v>80</v>
      </c>
      <c r="AY174" s="188" t="s">
        <v>116</v>
      </c>
    </row>
    <row r="175" s="2" customFormat="1" ht="21.75" customHeight="1">
      <c r="A175" s="38"/>
      <c r="B175" s="160"/>
      <c r="C175" s="161" t="s">
        <v>266</v>
      </c>
      <c r="D175" s="161" t="s">
        <v>118</v>
      </c>
      <c r="E175" s="162" t="s">
        <v>267</v>
      </c>
      <c r="F175" s="163" t="s">
        <v>268</v>
      </c>
      <c r="G175" s="164" t="s">
        <v>121</v>
      </c>
      <c r="H175" s="165">
        <v>224</v>
      </c>
      <c r="I175" s="166"/>
      <c r="J175" s="167">
        <f>ROUND(I175*H175,2)</f>
        <v>0</v>
      </c>
      <c r="K175" s="163" t="s">
        <v>122</v>
      </c>
      <c r="L175" s="39"/>
      <c r="M175" s="168" t="s">
        <v>3</v>
      </c>
      <c r="N175" s="169" t="s">
        <v>43</v>
      </c>
      <c r="O175" s="72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2" t="s">
        <v>123</v>
      </c>
      <c r="AT175" s="172" t="s">
        <v>118</v>
      </c>
      <c r="AU175" s="172" t="s">
        <v>82</v>
      </c>
      <c r="AY175" s="19" t="s">
        <v>116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9" t="s">
        <v>80</v>
      </c>
      <c r="BK175" s="173">
        <f>ROUND(I175*H175,2)</f>
        <v>0</v>
      </c>
      <c r="BL175" s="19" t="s">
        <v>123</v>
      </c>
      <c r="BM175" s="172" t="s">
        <v>269</v>
      </c>
    </row>
    <row r="176" s="2" customFormat="1">
      <c r="A176" s="38"/>
      <c r="B176" s="39"/>
      <c r="C176" s="38"/>
      <c r="D176" s="174" t="s">
        <v>125</v>
      </c>
      <c r="E176" s="38"/>
      <c r="F176" s="175" t="s">
        <v>270</v>
      </c>
      <c r="G176" s="38"/>
      <c r="H176" s="38"/>
      <c r="I176" s="176"/>
      <c r="J176" s="38"/>
      <c r="K176" s="38"/>
      <c r="L176" s="39"/>
      <c r="M176" s="177"/>
      <c r="N176" s="178"/>
      <c r="O176" s="72"/>
      <c r="P176" s="72"/>
      <c r="Q176" s="72"/>
      <c r="R176" s="72"/>
      <c r="S176" s="72"/>
      <c r="T176" s="73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125</v>
      </c>
      <c r="AU176" s="19" t="s">
        <v>82</v>
      </c>
    </row>
    <row r="177" s="13" customFormat="1">
      <c r="A177" s="13"/>
      <c r="B177" s="179"/>
      <c r="C177" s="13"/>
      <c r="D177" s="180" t="s">
        <v>127</v>
      </c>
      <c r="E177" s="181" t="s">
        <v>3</v>
      </c>
      <c r="F177" s="182" t="s">
        <v>271</v>
      </c>
      <c r="G177" s="13"/>
      <c r="H177" s="181" t="s">
        <v>3</v>
      </c>
      <c r="I177" s="183"/>
      <c r="J177" s="13"/>
      <c r="K177" s="13"/>
      <c r="L177" s="179"/>
      <c r="M177" s="184"/>
      <c r="N177" s="185"/>
      <c r="O177" s="185"/>
      <c r="P177" s="185"/>
      <c r="Q177" s="185"/>
      <c r="R177" s="185"/>
      <c r="S177" s="185"/>
      <c r="T177" s="18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1" t="s">
        <v>127</v>
      </c>
      <c r="AU177" s="181" t="s">
        <v>82</v>
      </c>
      <c r="AV177" s="13" t="s">
        <v>80</v>
      </c>
      <c r="AW177" s="13" t="s">
        <v>33</v>
      </c>
      <c r="AX177" s="13" t="s">
        <v>72</v>
      </c>
      <c r="AY177" s="181" t="s">
        <v>116</v>
      </c>
    </row>
    <row r="178" s="14" customFormat="1">
      <c r="A178" s="14"/>
      <c r="B178" s="187"/>
      <c r="C178" s="14"/>
      <c r="D178" s="180" t="s">
        <v>127</v>
      </c>
      <c r="E178" s="188" t="s">
        <v>3</v>
      </c>
      <c r="F178" s="189" t="s">
        <v>272</v>
      </c>
      <c r="G178" s="14"/>
      <c r="H178" s="190">
        <v>112</v>
      </c>
      <c r="I178" s="191"/>
      <c r="J178" s="14"/>
      <c r="K178" s="14"/>
      <c r="L178" s="187"/>
      <c r="M178" s="192"/>
      <c r="N178" s="193"/>
      <c r="O178" s="193"/>
      <c r="P178" s="193"/>
      <c r="Q178" s="193"/>
      <c r="R178" s="193"/>
      <c r="S178" s="193"/>
      <c r="T178" s="19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88" t="s">
        <v>127</v>
      </c>
      <c r="AU178" s="188" t="s">
        <v>82</v>
      </c>
      <c r="AV178" s="14" t="s">
        <v>82</v>
      </c>
      <c r="AW178" s="14" t="s">
        <v>33</v>
      </c>
      <c r="AX178" s="14" t="s">
        <v>72</v>
      </c>
      <c r="AY178" s="188" t="s">
        <v>116</v>
      </c>
    </row>
    <row r="179" s="14" customFormat="1">
      <c r="A179" s="14"/>
      <c r="B179" s="187"/>
      <c r="C179" s="14"/>
      <c r="D179" s="180" t="s">
        <v>127</v>
      </c>
      <c r="E179" s="188" t="s">
        <v>3</v>
      </c>
      <c r="F179" s="189" t="s">
        <v>272</v>
      </c>
      <c r="G179" s="14"/>
      <c r="H179" s="190">
        <v>112</v>
      </c>
      <c r="I179" s="191"/>
      <c r="J179" s="14"/>
      <c r="K179" s="14"/>
      <c r="L179" s="187"/>
      <c r="M179" s="192"/>
      <c r="N179" s="193"/>
      <c r="O179" s="193"/>
      <c r="P179" s="193"/>
      <c r="Q179" s="193"/>
      <c r="R179" s="193"/>
      <c r="S179" s="193"/>
      <c r="T179" s="19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88" t="s">
        <v>127</v>
      </c>
      <c r="AU179" s="188" t="s">
        <v>82</v>
      </c>
      <c r="AV179" s="14" t="s">
        <v>82</v>
      </c>
      <c r="AW179" s="14" t="s">
        <v>33</v>
      </c>
      <c r="AX179" s="14" t="s">
        <v>72</v>
      </c>
      <c r="AY179" s="188" t="s">
        <v>116</v>
      </c>
    </row>
    <row r="180" s="15" customFormat="1">
      <c r="A180" s="15"/>
      <c r="B180" s="195"/>
      <c r="C180" s="15"/>
      <c r="D180" s="180" t="s">
        <v>127</v>
      </c>
      <c r="E180" s="196" t="s">
        <v>3</v>
      </c>
      <c r="F180" s="197" t="s">
        <v>146</v>
      </c>
      <c r="G180" s="15"/>
      <c r="H180" s="198">
        <v>224</v>
      </c>
      <c r="I180" s="199"/>
      <c r="J180" s="15"/>
      <c r="K180" s="15"/>
      <c r="L180" s="195"/>
      <c r="M180" s="200"/>
      <c r="N180" s="201"/>
      <c r="O180" s="201"/>
      <c r="P180" s="201"/>
      <c r="Q180" s="201"/>
      <c r="R180" s="201"/>
      <c r="S180" s="201"/>
      <c r="T180" s="20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196" t="s">
        <v>127</v>
      </c>
      <c r="AU180" s="196" t="s">
        <v>82</v>
      </c>
      <c r="AV180" s="15" t="s">
        <v>123</v>
      </c>
      <c r="AW180" s="15" t="s">
        <v>33</v>
      </c>
      <c r="AX180" s="15" t="s">
        <v>80</v>
      </c>
      <c r="AY180" s="196" t="s">
        <v>116</v>
      </c>
    </row>
    <row r="181" s="2" customFormat="1" ht="21.75" customHeight="1">
      <c r="A181" s="38"/>
      <c r="B181" s="160"/>
      <c r="C181" s="161" t="s">
        <v>265</v>
      </c>
      <c r="D181" s="161" t="s">
        <v>118</v>
      </c>
      <c r="E181" s="162" t="s">
        <v>273</v>
      </c>
      <c r="F181" s="163" t="s">
        <v>274</v>
      </c>
      <c r="G181" s="164" t="s">
        <v>121</v>
      </c>
      <c r="H181" s="165">
        <v>249</v>
      </c>
      <c r="I181" s="166"/>
      <c r="J181" s="167">
        <f>ROUND(I181*H181,2)</f>
        <v>0</v>
      </c>
      <c r="K181" s="163" t="s">
        <v>122</v>
      </c>
      <c r="L181" s="39"/>
      <c r="M181" s="168" t="s">
        <v>3</v>
      </c>
      <c r="N181" s="169" t="s">
        <v>43</v>
      </c>
      <c r="O181" s="72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2" t="s">
        <v>123</v>
      </c>
      <c r="AT181" s="172" t="s">
        <v>118</v>
      </c>
      <c r="AU181" s="172" t="s">
        <v>82</v>
      </c>
      <c r="AY181" s="19" t="s">
        <v>116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19" t="s">
        <v>80</v>
      </c>
      <c r="BK181" s="173">
        <f>ROUND(I181*H181,2)</f>
        <v>0</v>
      </c>
      <c r="BL181" s="19" t="s">
        <v>123</v>
      </c>
      <c r="BM181" s="172" t="s">
        <v>275</v>
      </c>
    </row>
    <row r="182" s="2" customFormat="1">
      <c r="A182" s="38"/>
      <c r="B182" s="39"/>
      <c r="C182" s="38"/>
      <c r="D182" s="174" t="s">
        <v>125</v>
      </c>
      <c r="E182" s="38"/>
      <c r="F182" s="175" t="s">
        <v>276</v>
      </c>
      <c r="G182" s="38"/>
      <c r="H182" s="38"/>
      <c r="I182" s="176"/>
      <c r="J182" s="38"/>
      <c r="K182" s="38"/>
      <c r="L182" s="39"/>
      <c r="M182" s="177"/>
      <c r="N182" s="178"/>
      <c r="O182" s="72"/>
      <c r="P182" s="72"/>
      <c r="Q182" s="72"/>
      <c r="R182" s="72"/>
      <c r="S182" s="72"/>
      <c r="T182" s="73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125</v>
      </c>
      <c r="AU182" s="19" t="s">
        <v>82</v>
      </c>
    </row>
    <row r="183" s="13" customFormat="1">
      <c r="A183" s="13"/>
      <c r="B183" s="179"/>
      <c r="C183" s="13"/>
      <c r="D183" s="180" t="s">
        <v>127</v>
      </c>
      <c r="E183" s="181" t="s">
        <v>3</v>
      </c>
      <c r="F183" s="182" t="s">
        <v>277</v>
      </c>
      <c r="G183" s="13"/>
      <c r="H183" s="181" t="s">
        <v>3</v>
      </c>
      <c r="I183" s="183"/>
      <c r="J183" s="13"/>
      <c r="K183" s="13"/>
      <c r="L183" s="179"/>
      <c r="M183" s="184"/>
      <c r="N183" s="185"/>
      <c r="O183" s="185"/>
      <c r="P183" s="185"/>
      <c r="Q183" s="185"/>
      <c r="R183" s="185"/>
      <c r="S183" s="185"/>
      <c r="T183" s="1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1" t="s">
        <v>127</v>
      </c>
      <c r="AU183" s="181" t="s">
        <v>82</v>
      </c>
      <c r="AV183" s="13" t="s">
        <v>80</v>
      </c>
      <c r="AW183" s="13" t="s">
        <v>33</v>
      </c>
      <c r="AX183" s="13" t="s">
        <v>72</v>
      </c>
      <c r="AY183" s="181" t="s">
        <v>116</v>
      </c>
    </row>
    <row r="184" s="14" customFormat="1">
      <c r="A184" s="14"/>
      <c r="B184" s="187"/>
      <c r="C184" s="14"/>
      <c r="D184" s="180" t="s">
        <v>127</v>
      </c>
      <c r="E184" s="188" t="s">
        <v>3</v>
      </c>
      <c r="F184" s="189" t="s">
        <v>278</v>
      </c>
      <c r="G184" s="14"/>
      <c r="H184" s="190">
        <v>249</v>
      </c>
      <c r="I184" s="191"/>
      <c r="J184" s="14"/>
      <c r="K184" s="14"/>
      <c r="L184" s="187"/>
      <c r="M184" s="192"/>
      <c r="N184" s="193"/>
      <c r="O184" s="193"/>
      <c r="P184" s="193"/>
      <c r="Q184" s="193"/>
      <c r="R184" s="193"/>
      <c r="S184" s="193"/>
      <c r="T184" s="19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88" t="s">
        <v>127</v>
      </c>
      <c r="AU184" s="188" t="s">
        <v>82</v>
      </c>
      <c r="AV184" s="14" t="s">
        <v>82</v>
      </c>
      <c r="AW184" s="14" t="s">
        <v>33</v>
      </c>
      <c r="AX184" s="14" t="s">
        <v>80</v>
      </c>
      <c r="AY184" s="188" t="s">
        <v>116</v>
      </c>
    </row>
    <row r="185" s="2" customFormat="1" ht="24.15" customHeight="1">
      <c r="A185" s="38"/>
      <c r="B185" s="160"/>
      <c r="C185" s="161" t="s">
        <v>165</v>
      </c>
      <c r="D185" s="161" t="s">
        <v>118</v>
      </c>
      <c r="E185" s="162" t="s">
        <v>279</v>
      </c>
      <c r="F185" s="163" t="s">
        <v>280</v>
      </c>
      <c r="G185" s="164" t="s">
        <v>121</v>
      </c>
      <c r="H185" s="165">
        <v>112</v>
      </c>
      <c r="I185" s="166"/>
      <c r="J185" s="167">
        <f>ROUND(I185*H185,2)</f>
        <v>0</v>
      </c>
      <c r="K185" s="163" t="s">
        <v>122</v>
      </c>
      <c r="L185" s="39"/>
      <c r="M185" s="168" t="s">
        <v>3</v>
      </c>
      <c r="N185" s="169" t="s">
        <v>43</v>
      </c>
      <c r="O185" s="72"/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2" t="s">
        <v>123</v>
      </c>
      <c r="AT185" s="172" t="s">
        <v>118</v>
      </c>
      <c r="AU185" s="172" t="s">
        <v>82</v>
      </c>
      <c r="AY185" s="19" t="s">
        <v>116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19" t="s">
        <v>80</v>
      </c>
      <c r="BK185" s="173">
        <f>ROUND(I185*H185,2)</f>
        <v>0</v>
      </c>
      <c r="BL185" s="19" t="s">
        <v>123</v>
      </c>
      <c r="BM185" s="172" t="s">
        <v>281</v>
      </c>
    </row>
    <row r="186" s="2" customFormat="1">
      <c r="A186" s="38"/>
      <c r="B186" s="39"/>
      <c r="C186" s="38"/>
      <c r="D186" s="174" t="s">
        <v>125</v>
      </c>
      <c r="E186" s="38"/>
      <c r="F186" s="175" t="s">
        <v>282</v>
      </c>
      <c r="G186" s="38"/>
      <c r="H186" s="38"/>
      <c r="I186" s="176"/>
      <c r="J186" s="38"/>
      <c r="K186" s="38"/>
      <c r="L186" s="39"/>
      <c r="M186" s="177"/>
      <c r="N186" s="178"/>
      <c r="O186" s="72"/>
      <c r="P186" s="72"/>
      <c r="Q186" s="72"/>
      <c r="R186" s="72"/>
      <c r="S186" s="72"/>
      <c r="T186" s="73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125</v>
      </c>
      <c r="AU186" s="19" t="s">
        <v>82</v>
      </c>
    </row>
    <row r="187" s="13" customFormat="1">
      <c r="A187" s="13"/>
      <c r="B187" s="179"/>
      <c r="C187" s="13"/>
      <c r="D187" s="180" t="s">
        <v>127</v>
      </c>
      <c r="E187" s="181" t="s">
        <v>3</v>
      </c>
      <c r="F187" s="182" t="s">
        <v>271</v>
      </c>
      <c r="G187" s="13"/>
      <c r="H187" s="181" t="s">
        <v>3</v>
      </c>
      <c r="I187" s="183"/>
      <c r="J187" s="13"/>
      <c r="K187" s="13"/>
      <c r="L187" s="179"/>
      <c r="M187" s="184"/>
      <c r="N187" s="185"/>
      <c r="O187" s="185"/>
      <c r="P187" s="185"/>
      <c r="Q187" s="185"/>
      <c r="R187" s="185"/>
      <c r="S187" s="185"/>
      <c r="T187" s="18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1" t="s">
        <v>127</v>
      </c>
      <c r="AU187" s="181" t="s">
        <v>82</v>
      </c>
      <c r="AV187" s="13" t="s">
        <v>80</v>
      </c>
      <c r="AW187" s="13" t="s">
        <v>33</v>
      </c>
      <c r="AX187" s="13" t="s">
        <v>72</v>
      </c>
      <c r="AY187" s="181" t="s">
        <v>116</v>
      </c>
    </row>
    <row r="188" s="14" customFormat="1">
      <c r="A188" s="14"/>
      <c r="B188" s="187"/>
      <c r="C188" s="14"/>
      <c r="D188" s="180" t="s">
        <v>127</v>
      </c>
      <c r="E188" s="188" t="s">
        <v>3</v>
      </c>
      <c r="F188" s="189" t="s">
        <v>272</v>
      </c>
      <c r="G188" s="14"/>
      <c r="H188" s="190">
        <v>112</v>
      </c>
      <c r="I188" s="191"/>
      <c r="J188" s="14"/>
      <c r="K188" s="14"/>
      <c r="L188" s="187"/>
      <c r="M188" s="192"/>
      <c r="N188" s="193"/>
      <c r="O188" s="193"/>
      <c r="P188" s="193"/>
      <c r="Q188" s="193"/>
      <c r="R188" s="193"/>
      <c r="S188" s="193"/>
      <c r="T188" s="19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88" t="s">
        <v>127</v>
      </c>
      <c r="AU188" s="188" t="s">
        <v>82</v>
      </c>
      <c r="AV188" s="14" t="s">
        <v>82</v>
      </c>
      <c r="AW188" s="14" t="s">
        <v>33</v>
      </c>
      <c r="AX188" s="14" t="s">
        <v>80</v>
      </c>
      <c r="AY188" s="188" t="s">
        <v>116</v>
      </c>
    </row>
    <row r="189" s="2" customFormat="1" ht="24.15" customHeight="1">
      <c r="A189" s="38"/>
      <c r="B189" s="160"/>
      <c r="C189" s="161" t="s">
        <v>283</v>
      </c>
      <c r="D189" s="161" t="s">
        <v>118</v>
      </c>
      <c r="E189" s="162" t="s">
        <v>284</v>
      </c>
      <c r="F189" s="163" t="s">
        <v>285</v>
      </c>
      <c r="G189" s="164" t="s">
        <v>121</v>
      </c>
      <c r="H189" s="165">
        <v>25</v>
      </c>
      <c r="I189" s="166"/>
      <c r="J189" s="167">
        <f>ROUND(I189*H189,2)</f>
        <v>0</v>
      </c>
      <c r="K189" s="163" t="s">
        <v>122</v>
      </c>
      <c r="L189" s="39"/>
      <c r="M189" s="168" t="s">
        <v>3</v>
      </c>
      <c r="N189" s="169" t="s">
        <v>43</v>
      </c>
      <c r="O189" s="72"/>
      <c r="P189" s="170">
        <f>O189*H189</f>
        <v>0</v>
      </c>
      <c r="Q189" s="170">
        <v>0</v>
      </c>
      <c r="R189" s="170">
        <f>Q189*H189</f>
        <v>0</v>
      </c>
      <c r="S189" s="170">
        <v>0</v>
      </c>
      <c r="T189" s="17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72" t="s">
        <v>123</v>
      </c>
      <c r="AT189" s="172" t="s">
        <v>118</v>
      </c>
      <c r="AU189" s="172" t="s">
        <v>82</v>
      </c>
      <c r="AY189" s="19" t="s">
        <v>116</v>
      </c>
      <c r="BE189" s="173">
        <f>IF(N189="základní",J189,0)</f>
        <v>0</v>
      </c>
      <c r="BF189" s="173">
        <f>IF(N189="snížená",J189,0)</f>
        <v>0</v>
      </c>
      <c r="BG189" s="173">
        <f>IF(N189="zákl. přenesená",J189,0)</f>
        <v>0</v>
      </c>
      <c r="BH189" s="173">
        <f>IF(N189="sníž. přenesená",J189,0)</f>
        <v>0</v>
      </c>
      <c r="BI189" s="173">
        <f>IF(N189="nulová",J189,0)</f>
        <v>0</v>
      </c>
      <c r="BJ189" s="19" t="s">
        <v>80</v>
      </c>
      <c r="BK189" s="173">
        <f>ROUND(I189*H189,2)</f>
        <v>0</v>
      </c>
      <c r="BL189" s="19" t="s">
        <v>123</v>
      </c>
      <c r="BM189" s="172" t="s">
        <v>286</v>
      </c>
    </row>
    <row r="190" s="2" customFormat="1">
      <c r="A190" s="38"/>
      <c r="B190" s="39"/>
      <c r="C190" s="38"/>
      <c r="D190" s="174" t="s">
        <v>125</v>
      </c>
      <c r="E190" s="38"/>
      <c r="F190" s="175" t="s">
        <v>287</v>
      </c>
      <c r="G190" s="38"/>
      <c r="H190" s="38"/>
      <c r="I190" s="176"/>
      <c r="J190" s="38"/>
      <c r="K190" s="38"/>
      <c r="L190" s="39"/>
      <c r="M190" s="177"/>
      <c r="N190" s="178"/>
      <c r="O190" s="72"/>
      <c r="P190" s="72"/>
      <c r="Q190" s="72"/>
      <c r="R190" s="72"/>
      <c r="S190" s="72"/>
      <c r="T190" s="73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125</v>
      </c>
      <c r="AU190" s="19" t="s">
        <v>82</v>
      </c>
    </row>
    <row r="191" s="13" customFormat="1">
      <c r="A191" s="13"/>
      <c r="B191" s="179"/>
      <c r="C191" s="13"/>
      <c r="D191" s="180" t="s">
        <v>127</v>
      </c>
      <c r="E191" s="181" t="s">
        <v>3</v>
      </c>
      <c r="F191" s="182" t="s">
        <v>264</v>
      </c>
      <c r="G191" s="13"/>
      <c r="H191" s="181" t="s">
        <v>3</v>
      </c>
      <c r="I191" s="183"/>
      <c r="J191" s="13"/>
      <c r="K191" s="13"/>
      <c r="L191" s="179"/>
      <c r="M191" s="184"/>
      <c r="N191" s="185"/>
      <c r="O191" s="185"/>
      <c r="P191" s="185"/>
      <c r="Q191" s="185"/>
      <c r="R191" s="185"/>
      <c r="S191" s="185"/>
      <c r="T191" s="18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1" t="s">
        <v>127</v>
      </c>
      <c r="AU191" s="181" t="s">
        <v>82</v>
      </c>
      <c r="AV191" s="13" t="s">
        <v>80</v>
      </c>
      <c r="AW191" s="13" t="s">
        <v>33</v>
      </c>
      <c r="AX191" s="13" t="s">
        <v>72</v>
      </c>
      <c r="AY191" s="181" t="s">
        <v>116</v>
      </c>
    </row>
    <row r="192" s="14" customFormat="1">
      <c r="A192" s="14"/>
      <c r="B192" s="187"/>
      <c r="C192" s="14"/>
      <c r="D192" s="180" t="s">
        <v>127</v>
      </c>
      <c r="E192" s="188" t="s">
        <v>3</v>
      </c>
      <c r="F192" s="189" t="s">
        <v>265</v>
      </c>
      <c r="G192" s="14"/>
      <c r="H192" s="190">
        <v>25</v>
      </c>
      <c r="I192" s="191"/>
      <c r="J192" s="14"/>
      <c r="K192" s="14"/>
      <c r="L192" s="187"/>
      <c r="M192" s="192"/>
      <c r="N192" s="193"/>
      <c r="O192" s="193"/>
      <c r="P192" s="193"/>
      <c r="Q192" s="193"/>
      <c r="R192" s="193"/>
      <c r="S192" s="193"/>
      <c r="T192" s="19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88" t="s">
        <v>127</v>
      </c>
      <c r="AU192" s="188" t="s">
        <v>82</v>
      </c>
      <c r="AV192" s="14" t="s">
        <v>82</v>
      </c>
      <c r="AW192" s="14" t="s">
        <v>33</v>
      </c>
      <c r="AX192" s="14" t="s">
        <v>80</v>
      </c>
      <c r="AY192" s="188" t="s">
        <v>116</v>
      </c>
    </row>
    <row r="193" s="2" customFormat="1" ht="16.5" customHeight="1">
      <c r="A193" s="38"/>
      <c r="B193" s="160"/>
      <c r="C193" s="161" t="s">
        <v>288</v>
      </c>
      <c r="D193" s="161" t="s">
        <v>118</v>
      </c>
      <c r="E193" s="162" t="s">
        <v>289</v>
      </c>
      <c r="F193" s="163" t="s">
        <v>290</v>
      </c>
      <c r="G193" s="164" t="s">
        <v>121</v>
      </c>
      <c r="H193" s="165">
        <v>25</v>
      </c>
      <c r="I193" s="166"/>
      <c r="J193" s="167">
        <f>ROUND(I193*H193,2)</f>
        <v>0</v>
      </c>
      <c r="K193" s="163" t="s">
        <v>122</v>
      </c>
      <c r="L193" s="39"/>
      <c r="M193" s="168" t="s">
        <v>3</v>
      </c>
      <c r="N193" s="169" t="s">
        <v>43</v>
      </c>
      <c r="O193" s="72"/>
      <c r="P193" s="170">
        <f>O193*H193</f>
        <v>0</v>
      </c>
      <c r="Q193" s="170">
        <v>0</v>
      </c>
      <c r="R193" s="170">
        <f>Q193*H193</f>
        <v>0</v>
      </c>
      <c r="S193" s="170">
        <v>0</v>
      </c>
      <c r="T193" s="17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72" t="s">
        <v>123</v>
      </c>
      <c r="AT193" s="172" t="s">
        <v>118</v>
      </c>
      <c r="AU193" s="172" t="s">
        <v>82</v>
      </c>
      <c r="AY193" s="19" t="s">
        <v>116</v>
      </c>
      <c r="BE193" s="173">
        <f>IF(N193="základní",J193,0)</f>
        <v>0</v>
      </c>
      <c r="BF193" s="173">
        <f>IF(N193="snížená",J193,0)</f>
        <v>0</v>
      </c>
      <c r="BG193" s="173">
        <f>IF(N193="zákl. přenesená",J193,0)</f>
        <v>0</v>
      </c>
      <c r="BH193" s="173">
        <f>IF(N193="sníž. přenesená",J193,0)</f>
        <v>0</v>
      </c>
      <c r="BI193" s="173">
        <f>IF(N193="nulová",J193,0)</f>
        <v>0</v>
      </c>
      <c r="BJ193" s="19" t="s">
        <v>80</v>
      </c>
      <c r="BK193" s="173">
        <f>ROUND(I193*H193,2)</f>
        <v>0</v>
      </c>
      <c r="BL193" s="19" t="s">
        <v>123</v>
      </c>
      <c r="BM193" s="172" t="s">
        <v>291</v>
      </c>
    </row>
    <row r="194" s="2" customFormat="1">
      <c r="A194" s="38"/>
      <c r="B194" s="39"/>
      <c r="C194" s="38"/>
      <c r="D194" s="174" t="s">
        <v>125</v>
      </c>
      <c r="E194" s="38"/>
      <c r="F194" s="175" t="s">
        <v>292</v>
      </c>
      <c r="G194" s="38"/>
      <c r="H194" s="38"/>
      <c r="I194" s="176"/>
      <c r="J194" s="38"/>
      <c r="K194" s="38"/>
      <c r="L194" s="39"/>
      <c r="M194" s="177"/>
      <c r="N194" s="178"/>
      <c r="O194" s="72"/>
      <c r="P194" s="72"/>
      <c r="Q194" s="72"/>
      <c r="R194" s="72"/>
      <c r="S194" s="72"/>
      <c r="T194" s="73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125</v>
      </c>
      <c r="AU194" s="19" t="s">
        <v>82</v>
      </c>
    </row>
    <row r="195" s="13" customFormat="1">
      <c r="A195" s="13"/>
      <c r="B195" s="179"/>
      <c r="C195" s="13"/>
      <c r="D195" s="180" t="s">
        <v>127</v>
      </c>
      <c r="E195" s="181" t="s">
        <v>3</v>
      </c>
      <c r="F195" s="182" t="s">
        <v>264</v>
      </c>
      <c r="G195" s="13"/>
      <c r="H195" s="181" t="s">
        <v>3</v>
      </c>
      <c r="I195" s="183"/>
      <c r="J195" s="13"/>
      <c r="K195" s="13"/>
      <c r="L195" s="179"/>
      <c r="M195" s="184"/>
      <c r="N195" s="185"/>
      <c r="O195" s="185"/>
      <c r="P195" s="185"/>
      <c r="Q195" s="185"/>
      <c r="R195" s="185"/>
      <c r="S195" s="185"/>
      <c r="T195" s="18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1" t="s">
        <v>127</v>
      </c>
      <c r="AU195" s="181" t="s">
        <v>82</v>
      </c>
      <c r="AV195" s="13" t="s">
        <v>80</v>
      </c>
      <c r="AW195" s="13" t="s">
        <v>33</v>
      </c>
      <c r="AX195" s="13" t="s">
        <v>72</v>
      </c>
      <c r="AY195" s="181" t="s">
        <v>116</v>
      </c>
    </row>
    <row r="196" s="14" customFormat="1">
      <c r="A196" s="14"/>
      <c r="B196" s="187"/>
      <c r="C196" s="14"/>
      <c r="D196" s="180" t="s">
        <v>127</v>
      </c>
      <c r="E196" s="188" t="s">
        <v>3</v>
      </c>
      <c r="F196" s="189" t="s">
        <v>265</v>
      </c>
      <c r="G196" s="14"/>
      <c r="H196" s="190">
        <v>25</v>
      </c>
      <c r="I196" s="191"/>
      <c r="J196" s="14"/>
      <c r="K196" s="14"/>
      <c r="L196" s="187"/>
      <c r="M196" s="192"/>
      <c r="N196" s="193"/>
      <c r="O196" s="193"/>
      <c r="P196" s="193"/>
      <c r="Q196" s="193"/>
      <c r="R196" s="193"/>
      <c r="S196" s="193"/>
      <c r="T196" s="19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88" t="s">
        <v>127</v>
      </c>
      <c r="AU196" s="188" t="s">
        <v>82</v>
      </c>
      <c r="AV196" s="14" t="s">
        <v>82</v>
      </c>
      <c r="AW196" s="14" t="s">
        <v>33</v>
      </c>
      <c r="AX196" s="14" t="s">
        <v>80</v>
      </c>
      <c r="AY196" s="188" t="s">
        <v>116</v>
      </c>
    </row>
    <row r="197" s="2" customFormat="1" ht="16.5" customHeight="1">
      <c r="A197" s="38"/>
      <c r="B197" s="160"/>
      <c r="C197" s="161" t="s">
        <v>293</v>
      </c>
      <c r="D197" s="161" t="s">
        <v>118</v>
      </c>
      <c r="E197" s="162" t="s">
        <v>294</v>
      </c>
      <c r="F197" s="163" t="s">
        <v>295</v>
      </c>
      <c r="G197" s="164" t="s">
        <v>121</v>
      </c>
      <c r="H197" s="165">
        <v>112</v>
      </c>
      <c r="I197" s="166"/>
      <c r="J197" s="167">
        <f>ROUND(I197*H197,2)</f>
        <v>0</v>
      </c>
      <c r="K197" s="163" t="s">
        <v>122</v>
      </c>
      <c r="L197" s="39"/>
      <c r="M197" s="168" t="s">
        <v>3</v>
      </c>
      <c r="N197" s="169" t="s">
        <v>43</v>
      </c>
      <c r="O197" s="72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2" t="s">
        <v>123</v>
      </c>
      <c r="AT197" s="172" t="s">
        <v>118</v>
      </c>
      <c r="AU197" s="172" t="s">
        <v>82</v>
      </c>
      <c r="AY197" s="19" t="s">
        <v>116</v>
      </c>
      <c r="BE197" s="173">
        <f>IF(N197="základní",J197,0)</f>
        <v>0</v>
      </c>
      <c r="BF197" s="173">
        <f>IF(N197="snížená",J197,0)</f>
        <v>0</v>
      </c>
      <c r="BG197" s="173">
        <f>IF(N197="zákl. přenesená",J197,0)</f>
        <v>0</v>
      </c>
      <c r="BH197" s="173">
        <f>IF(N197="sníž. přenesená",J197,0)</f>
        <v>0</v>
      </c>
      <c r="BI197" s="173">
        <f>IF(N197="nulová",J197,0)</f>
        <v>0</v>
      </c>
      <c r="BJ197" s="19" t="s">
        <v>80</v>
      </c>
      <c r="BK197" s="173">
        <f>ROUND(I197*H197,2)</f>
        <v>0</v>
      </c>
      <c r="BL197" s="19" t="s">
        <v>123</v>
      </c>
      <c r="BM197" s="172" t="s">
        <v>296</v>
      </c>
    </row>
    <row r="198" s="2" customFormat="1">
      <c r="A198" s="38"/>
      <c r="B198" s="39"/>
      <c r="C198" s="38"/>
      <c r="D198" s="174" t="s">
        <v>125</v>
      </c>
      <c r="E198" s="38"/>
      <c r="F198" s="175" t="s">
        <v>297</v>
      </c>
      <c r="G198" s="38"/>
      <c r="H198" s="38"/>
      <c r="I198" s="176"/>
      <c r="J198" s="38"/>
      <c r="K198" s="38"/>
      <c r="L198" s="39"/>
      <c r="M198" s="177"/>
      <c r="N198" s="178"/>
      <c r="O198" s="72"/>
      <c r="P198" s="72"/>
      <c r="Q198" s="72"/>
      <c r="R198" s="72"/>
      <c r="S198" s="72"/>
      <c r="T198" s="73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125</v>
      </c>
      <c r="AU198" s="19" t="s">
        <v>82</v>
      </c>
    </row>
    <row r="199" s="13" customFormat="1">
      <c r="A199" s="13"/>
      <c r="B199" s="179"/>
      <c r="C199" s="13"/>
      <c r="D199" s="180" t="s">
        <v>127</v>
      </c>
      <c r="E199" s="181" t="s">
        <v>3</v>
      </c>
      <c r="F199" s="182" t="s">
        <v>271</v>
      </c>
      <c r="G199" s="13"/>
      <c r="H199" s="181" t="s">
        <v>3</v>
      </c>
      <c r="I199" s="183"/>
      <c r="J199" s="13"/>
      <c r="K199" s="13"/>
      <c r="L199" s="179"/>
      <c r="M199" s="184"/>
      <c r="N199" s="185"/>
      <c r="O199" s="185"/>
      <c r="P199" s="185"/>
      <c r="Q199" s="185"/>
      <c r="R199" s="185"/>
      <c r="S199" s="185"/>
      <c r="T199" s="18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1" t="s">
        <v>127</v>
      </c>
      <c r="AU199" s="181" t="s">
        <v>82</v>
      </c>
      <c r="AV199" s="13" t="s">
        <v>80</v>
      </c>
      <c r="AW199" s="13" t="s">
        <v>33</v>
      </c>
      <c r="AX199" s="13" t="s">
        <v>72</v>
      </c>
      <c r="AY199" s="181" t="s">
        <v>116</v>
      </c>
    </row>
    <row r="200" s="14" customFormat="1">
      <c r="A200" s="14"/>
      <c r="B200" s="187"/>
      <c r="C200" s="14"/>
      <c r="D200" s="180" t="s">
        <v>127</v>
      </c>
      <c r="E200" s="188" t="s">
        <v>3</v>
      </c>
      <c r="F200" s="189" t="s">
        <v>272</v>
      </c>
      <c r="G200" s="14"/>
      <c r="H200" s="190">
        <v>112</v>
      </c>
      <c r="I200" s="191"/>
      <c r="J200" s="14"/>
      <c r="K200" s="14"/>
      <c r="L200" s="187"/>
      <c r="M200" s="192"/>
      <c r="N200" s="193"/>
      <c r="O200" s="193"/>
      <c r="P200" s="193"/>
      <c r="Q200" s="193"/>
      <c r="R200" s="193"/>
      <c r="S200" s="193"/>
      <c r="T200" s="19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88" t="s">
        <v>127</v>
      </c>
      <c r="AU200" s="188" t="s">
        <v>82</v>
      </c>
      <c r="AV200" s="14" t="s">
        <v>82</v>
      </c>
      <c r="AW200" s="14" t="s">
        <v>33</v>
      </c>
      <c r="AX200" s="14" t="s">
        <v>80</v>
      </c>
      <c r="AY200" s="188" t="s">
        <v>116</v>
      </c>
    </row>
    <row r="201" s="2" customFormat="1" ht="16.5" customHeight="1">
      <c r="A201" s="38"/>
      <c r="B201" s="160"/>
      <c r="C201" s="161" t="s">
        <v>298</v>
      </c>
      <c r="D201" s="161" t="s">
        <v>118</v>
      </c>
      <c r="E201" s="162" t="s">
        <v>299</v>
      </c>
      <c r="F201" s="163" t="s">
        <v>300</v>
      </c>
      <c r="G201" s="164" t="s">
        <v>121</v>
      </c>
      <c r="H201" s="165">
        <v>25</v>
      </c>
      <c r="I201" s="166"/>
      <c r="J201" s="167">
        <f>ROUND(I201*H201,2)</f>
        <v>0</v>
      </c>
      <c r="K201" s="163" t="s">
        <v>122</v>
      </c>
      <c r="L201" s="39"/>
      <c r="M201" s="168" t="s">
        <v>3</v>
      </c>
      <c r="N201" s="169" t="s">
        <v>43</v>
      </c>
      <c r="O201" s="72"/>
      <c r="P201" s="170">
        <f>O201*H201</f>
        <v>0</v>
      </c>
      <c r="Q201" s="170">
        <v>0</v>
      </c>
      <c r="R201" s="170">
        <f>Q201*H201</f>
        <v>0</v>
      </c>
      <c r="S201" s="170">
        <v>0</v>
      </c>
      <c r="T201" s="17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72" t="s">
        <v>123</v>
      </c>
      <c r="AT201" s="172" t="s">
        <v>118</v>
      </c>
      <c r="AU201" s="172" t="s">
        <v>82</v>
      </c>
      <c r="AY201" s="19" t="s">
        <v>116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19" t="s">
        <v>80</v>
      </c>
      <c r="BK201" s="173">
        <f>ROUND(I201*H201,2)</f>
        <v>0</v>
      </c>
      <c r="BL201" s="19" t="s">
        <v>123</v>
      </c>
      <c r="BM201" s="172" t="s">
        <v>301</v>
      </c>
    </row>
    <row r="202" s="2" customFormat="1">
      <c r="A202" s="38"/>
      <c r="B202" s="39"/>
      <c r="C202" s="38"/>
      <c r="D202" s="174" t="s">
        <v>125</v>
      </c>
      <c r="E202" s="38"/>
      <c r="F202" s="175" t="s">
        <v>302</v>
      </c>
      <c r="G202" s="38"/>
      <c r="H202" s="38"/>
      <c r="I202" s="176"/>
      <c r="J202" s="38"/>
      <c r="K202" s="38"/>
      <c r="L202" s="39"/>
      <c r="M202" s="177"/>
      <c r="N202" s="178"/>
      <c r="O202" s="72"/>
      <c r="P202" s="72"/>
      <c r="Q202" s="72"/>
      <c r="R202" s="72"/>
      <c r="S202" s="72"/>
      <c r="T202" s="73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125</v>
      </c>
      <c r="AU202" s="19" t="s">
        <v>82</v>
      </c>
    </row>
    <row r="203" s="13" customFormat="1">
      <c r="A203" s="13"/>
      <c r="B203" s="179"/>
      <c r="C203" s="13"/>
      <c r="D203" s="180" t="s">
        <v>127</v>
      </c>
      <c r="E203" s="181" t="s">
        <v>3</v>
      </c>
      <c r="F203" s="182" t="s">
        <v>264</v>
      </c>
      <c r="G203" s="13"/>
      <c r="H203" s="181" t="s">
        <v>3</v>
      </c>
      <c r="I203" s="183"/>
      <c r="J203" s="13"/>
      <c r="K203" s="13"/>
      <c r="L203" s="179"/>
      <c r="M203" s="184"/>
      <c r="N203" s="185"/>
      <c r="O203" s="185"/>
      <c r="P203" s="185"/>
      <c r="Q203" s="185"/>
      <c r="R203" s="185"/>
      <c r="S203" s="185"/>
      <c r="T203" s="18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1" t="s">
        <v>127</v>
      </c>
      <c r="AU203" s="181" t="s">
        <v>82</v>
      </c>
      <c r="AV203" s="13" t="s">
        <v>80</v>
      </c>
      <c r="AW203" s="13" t="s">
        <v>33</v>
      </c>
      <c r="AX203" s="13" t="s">
        <v>72</v>
      </c>
      <c r="AY203" s="181" t="s">
        <v>116</v>
      </c>
    </row>
    <row r="204" s="14" customFormat="1">
      <c r="A204" s="14"/>
      <c r="B204" s="187"/>
      <c r="C204" s="14"/>
      <c r="D204" s="180" t="s">
        <v>127</v>
      </c>
      <c r="E204" s="188" t="s">
        <v>3</v>
      </c>
      <c r="F204" s="189" t="s">
        <v>265</v>
      </c>
      <c r="G204" s="14"/>
      <c r="H204" s="190">
        <v>25</v>
      </c>
      <c r="I204" s="191"/>
      <c r="J204" s="14"/>
      <c r="K204" s="14"/>
      <c r="L204" s="187"/>
      <c r="M204" s="192"/>
      <c r="N204" s="193"/>
      <c r="O204" s="193"/>
      <c r="P204" s="193"/>
      <c r="Q204" s="193"/>
      <c r="R204" s="193"/>
      <c r="S204" s="193"/>
      <c r="T204" s="19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88" t="s">
        <v>127</v>
      </c>
      <c r="AU204" s="188" t="s">
        <v>82</v>
      </c>
      <c r="AV204" s="14" t="s">
        <v>82</v>
      </c>
      <c r="AW204" s="14" t="s">
        <v>33</v>
      </c>
      <c r="AX204" s="14" t="s">
        <v>80</v>
      </c>
      <c r="AY204" s="188" t="s">
        <v>116</v>
      </c>
    </row>
    <row r="205" s="2" customFormat="1" ht="16.5" customHeight="1">
      <c r="A205" s="38"/>
      <c r="B205" s="160"/>
      <c r="C205" s="161" t="s">
        <v>303</v>
      </c>
      <c r="D205" s="161" t="s">
        <v>118</v>
      </c>
      <c r="E205" s="162" t="s">
        <v>304</v>
      </c>
      <c r="F205" s="163" t="s">
        <v>305</v>
      </c>
      <c r="G205" s="164" t="s">
        <v>121</v>
      </c>
      <c r="H205" s="165">
        <v>25</v>
      </c>
      <c r="I205" s="166"/>
      <c r="J205" s="167">
        <f>ROUND(I205*H205,2)</f>
        <v>0</v>
      </c>
      <c r="K205" s="163" t="s">
        <v>122</v>
      </c>
      <c r="L205" s="39"/>
      <c r="M205" s="168" t="s">
        <v>3</v>
      </c>
      <c r="N205" s="169" t="s">
        <v>43</v>
      </c>
      <c r="O205" s="72"/>
      <c r="P205" s="170">
        <f>O205*H205</f>
        <v>0</v>
      </c>
      <c r="Q205" s="170">
        <v>0</v>
      </c>
      <c r="R205" s="170">
        <f>Q205*H205</f>
        <v>0</v>
      </c>
      <c r="S205" s="170">
        <v>0</v>
      </c>
      <c r="T205" s="17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72" t="s">
        <v>123</v>
      </c>
      <c r="AT205" s="172" t="s">
        <v>118</v>
      </c>
      <c r="AU205" s="172" t="s">
        <v>82</v>
      </c>
      <c r="AY205" s="19" t="s">
        <v>116</v>
      </c>
      <c r="BE205" s="173">
        <f>IF(N205="základní",J205,0)</f>
        <v>0</v>
      </c>
      <c r="BF205" s="173">
        <f>IF(N205="snížená",J205,0)</f>
        <v>0</v>
      </c>
      <c r="BG205" s="173">
        <f>IF(N205="zákl. přenesená",J205,0)</f>
        <v>0</v>
      </c>
      <c r="BH205" s="173">
        <f>IF(N205="sníž. přenesená",J205,0)</f>
        <v>0</v>
      </c>
      <c r="BI205" s="173">
        <f>IF(N205="nulová",J205,0)</f>
        <v>0</v>
      </c>
      <c r="BJ205" s="19" t="s">
        <v>80</v>
      </c>
      <c r="BK205" s="173">
        <f>ROUND(I205*H205,2)</f>
        <v>0</v>
      </c>
      <c r="BL205" s="19" t="s">
        <v>123</v>
      </c>
      <c r="BM205" s="172" t="s">
        <v>306</v>
      </c>
    </row>
    <row r="206" s="2" customFormat="1">
      <c r="A206" s="38"/>
      <c r="B206" s="39"/>
      <c r="C206" s="38"/>
      <c r="D206" s="174" t="s">
        <v>125</v>
      </c>
      <c r="E206" s="38"/>
      <c r="F206" s="175" t="s">
        <v>307</v>
      </c>
      <c r="G206" s="38"/>
      <c r="H206" s="38"/>
      <c r="I206" s="176"/>
      <c r="J206" s="38"/>
      <c r="K206" s="38"/>
      <c r="L206" s="39"/>
      <c r="M206" s="177"/>
      <c r="N206" s="178"/>
      <c r="O206" s="72"/>
      <c r="P206" s="72"/>
      <c r="Q206" s="72"/>
      <c r="R206" s="72"/>
      <c r="S206" s="72"/>
      <c r="T206" s="73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125</v>
      </c>
      <c r="AU206" s="19" t="s">
        <v>82</v>
      </c>
    </row>
    <row r="207" s="13" customFormat="1">
      <c r="A207" s="13"/>
      <c r="B207" s="179"/>
      <c r="C207" s="13"/>
      <c r="D207" s="180" t="s">
        <v>127</v>
      </c>
      <c r="E207" s="181" t="s">
        <v>3</v>
      </c>
      <c r="F207" s="182" t="s">
        <v>264</v>
      </c>
      <c r="G207" s="13"/>
      <c r="H207" s="181" t="s">
        <v>3</v>
      </c>
      <c r="I207" s="183"/>
      <c r="J207" s="13"/>
      <c r="K207" s="13"/>
      <c r="L207" s="179"/>
      <c r="M207" s="184"/>
      <c r="N207" s="185"/>
      <c r="O207" s="185"/>
      <c r="P207" s="185"/>
      <c r="Q207" s="185"/>
      <c r="R207" s="185"/>
      <c r="S207" s="185"/>
      <c r="T207" s="18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1" t="s">
        <v>127</v>
      </c>
      <c r="AU207" s="181" t="s">
        <v>82</v>
      </c>
      <c r="AV207" s="13" t="s">
        <v>80</v>
      </c>
      <c r="AW207" s="13" t="s">
        <v>33</v>
      </c>
      <c r="AX207" s="13" t="s">
        <v>72</v>
      </c>
      <c r="AY207" s="181" t="s">
        <v>116</v>
      </c>
    </row>
    <row r="208" s="14" customFormat="1">
      <c r="A208" s="14"/>
      <c r="B208" s="187"/>
      <c r="C208" s="14"/>
      <c r="D208" s="180" t="s">
        <v>127</v>
      </c>
      <c r="E208" s="188" t="s">
        <v>3</v>
      </c>
      <c r="F208" s="189" t="s">
        <v>265</v>
      </c>
      <c r="G208" s="14"/>
      <c r="H208" s="190">
        <v>25</v>
      </c>
      <c r="I208" s="191"/>
      <c r="J208" s="14"/>
      <c r="K208" s="14"/>
      <c r="L208" s="187"/>
      <c r="M208" s="192"/>
      <c r="N208" s="193"/>
      <c r="O208" s="193"/>
      <c r="P208" s="193"/>
      <c r="Q208" s="193"/>
      <c r="R208" s="193"/>
      <c r="S208" s="193"/>
      <c r="T208" s="19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88" t="s">
        <v>127</v>
      </c>
      <c r="AU208" s="188" t="s">
        <v>82</v>
      </c>
      <c r="AV208" s="14" t="s">
        <v>82</v>
      </c>
      <c r="AW208" s="14" t="s">
        <v>33</v>
      </c>
      <c r="AX208" s="14" t="s">
        <v>80</v>
      </c>
      <c r="AY208" s="188" t="s">
        <v>116</v>
      </c>
    </row>
    <row r="209" s="2" customFormat="1" ht="16.5" customHeight="1">
      <c r="A209" s="38"/>
      <c r="B209" s="160"/>
      <c r="C209" s="161" t="s">
        <v>308</v>
      </c>
      <c r="D209" s="161" t="s">
        <v>118</v>
      </c>
      <c r="E209" s="162" t="s">
        <v>309</v>
      </c>
      <c r="F209" s="163" t="s">
        <v>310</v>
      </c>
      <c r="G209" s="164" t="s">
        <v>121</v>
      </c>
      <c r="H209" s="165">
        <v>112</v>
      </c>
      <c r="I209" s="166"/>
      <c r="J209" s="167">
        <f>ROUND(I209*H209,2)</f>
        <v>0</v>
      </c>
      <c r="K209" s="163" t="s">
        <v>122</v>
      </c>
      <c r="L209" s="39"/>
      <c r="M209" s="168" t="s">
        <v>3</v>
      </c>
      <c r="N209" s="169" t="s">
        <v>43</v>
      </c>
      <c r="O209" s="72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72" t="s">
        <v>123</v>
      </c>
      <c r="AT209" s="172" t="s">
        <v>118</v>
      </c>
      <c r="AU209" s="172" t="s">
        <v>82</v>
      </c>
      <c r="AY209" s="19" t="s">
        <v>116</v>
      </c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19" t="s">
        <v>80</v>
      </c>
      <c r="BK209" s="173">
        <f>ROUND(I209*H209,2)</f>
        <v>0</v>
      </c>
      <c r="BL209" s="19" t="s">
        <v>123</v>
      </c>
      <c r="BM209" s="172" t="s">
        <v>311</v>
      </c>
    </row>
    <row r="210" s="2" customFormat="1">
      <c r="A210" s="38"/>
      <c r="B210" s="39"/>
      <c r="C210" s="38"/>
      <c r="D210" s="174" t="s">
        <v>125</v>
      </c>
      <c r="E210" s="38"/>
      <c r="F210" s="175" t="s">
        <v>312</v>
      </c>
      <c r="G210" s="38"/>
      <c r="H210" s="38"/>
      <c r="I210" s="176"/>
      <c r="J210" s="38"/>
      <c r="K210" s="38"/>
      <c r="L210" s="39"/>
      <c r="M210" s="177"/>
      <c r="N210" s="178"/>
      <c r="O210" s="72"/>
      <c r="P210" s="72"/>
      <c r="Q210" s="72"/>
      <c r="R210" s="72"/>
      <c r="S210" s="72"/>
      <c r="T210" s="73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125</v>
      </c>
      <c r="AU210" s="19" t="s">
        <v>82</v>
      </c>
    </row>
    <row r="211" s="13" customFormat="1">
      <c r="A211" s="13"/>
      <c r="B211" s="179"/>
      <c r="C211" s="13"/>
      <c r="D211" s="180" t="s">
        <v>127</v>
      </c>
      <c r="E211" s="181" t="s">
        <v>3</v>
      </c>
      <c r="F211" s="182" t="s">
        <v>271</v>
      </c>
      <c r="G211" s="13"/>
      <c r="H211" s="181" t="s">
        <v>3</v>
      </c>
      <c r="I211" s="183"/>
      <c r="J211" s="13"/>
      <c r="K211" s="13"/>
      <c r="L211" s="179"/>
      <c r="M211" s="184"/>
      <c r="N211" s="185"/>
      <c r="O211" s="185"/>
      <c r="P211" s="185"/>
      <c r="Q211" s="185"/>
      <c r="R211" s="185"/>
      <c r="S211" s="185"/>
      <c r="T211" s="18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1" t="s">
        <v>127</v>
      </c>
      <c r="AU211" s="181" t="s">
        <v>82</v>
      </c>
      <c r="AV211" s="13" t="s">
        <v>80</v>
      </c>
      <c r="AW211" s="13" t="s">
        <v>33</v>
      </c>
      <c r="AX211" s="13" t="s">
        <v>72</v>
      </c>
      <c r="AY211" s="181" t="s">
        <v>116</v>
      </c>
    </row>
    <row r="212" s="14" customFormat="1">
      <c r="A212" s="14"/>
      <c r="B212" s="187"/>
      <c r="C212" s="14"/>
      <c r="D212" s="180" t="s">
        <v>127</v>
      </c>
      <c r="E212" s="188" t="s">
        <v>3</v>
      </c>
      <c r="F212" s="189" t="s">
        <v>272</v>
      </c>
      <c r="G212" s="14"/>
      <c r="H212" s="190">
        <v>112</v>
      </c>
      <c r="I212" s="191"/>
      <c r="J212" s="14"/>
      <c r="K212" s="14"/>
      <c r="L212" s="187"/>
      <c r="M212" s="192"/>
      <c r="N212" s="193"/>
      <c r="O212" s="193"/>
      <c r="P212" s="193"/>
      <c r="Q212" s="193"/>
      <c r="R212" s="193"/>
      <c r="S212" s="193"/>
      <c r="T212" s="19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88" t="s">
        <v>127</v>
      </c>
      <c r="AU212" s="188" t="s">
        <v>82</v>
      </c>
      <c r="AV212" s="14" t="s">
        <v>82</v>
      </c>
      <c r="AW212" s="14" t="s">
        <v>33</v>
      </c>
      <c r="AX212" s="14" t="s">
        <v>80</v>
      </c>
      <c r="AY212" s="188" t="s">
        <v>116</v>
      </c>
    </row>
    <row r="213" s="2" customFormat="1" ht="24.15" customHeight="1">
      <c r="A213" s="38"/>
      <c r="B213" s="160"/>
      <c r="C213" s="161" t="s">
        <v>313</v>
      </c>
      <c r="D213" s="161" t="s">
        <v>118</v>
      </c>
      <c r="E213" s="162" t="s">
        <v>314</v>
      </c>
      <c r="F213" s="163" t="s">
        <v>315</v>
      </c>
      <c r="G213" s="164" t="s">
        <v>121</v>
      </c>
      <c r="H213" s="165">
        <v>137</v>
      </c>
      <c r="I213" s="166"/>
      <c r="J213" s="167">
        <f>ROUND(I213*H213,2)</f>
        <v>0</v>
      </c>
      <c r="K213" s="163" t="s">
        <v>122</v>
      </c>
      <c r="L213" s="39"/>
      <c r="M213" s="168" t="s">
        <v>3</v>
      </c>
      <c r="N213" s="169" t="s">
        <v>43</v>
      </c>
      <c r="O213" s="72"/>
      <c r="P213" s="170">
        <f>O213*H213</f>
        <v>0</v>
      </c>
      <c r="Q213" s="170">
        <v>0</v>
      </c>
      <c r="R213" s="170">
        <f>Q213*H213</f>
        <v>0</v>
      </c>
      <c r="S213" s="170">
        <v>0</v>
      </c>
      <c r="T213" s="17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2" t="s">
        <v>123</v>
      </c>
      <c r="AT213" s="172" t="s">
        <v>118</v>
      </c>
      <c r="AU213" s="172" t="s">
        <v>82</v>
      </c>
      <c r="AY213" s="19" t="s">
        <v>116</v>
      </c>
      <c r="BE213" s="173">
        <f>IF(N213="základní",J213,0)</f>
        <v>0</v>
      </c>
      <c r="BF213" s="173">
        <f>IF(N213="snížená",J213,0)</f>
        <v>0</v>
      </c>
      <c r="BG213" s="173">
        <f>IF(N213="zákl. přenesená",J213,0)</f>
        <v>0</v>
      </c>
      <c r="BH213" s="173">
        <f>IF(N213="sníž. přenesená",J213,0)</f>
        <v>0</v>
      </c>
      <c r="BI213" s="173">
        <f>IF(N213="nulová",J213,0)</f>
        <v>0</v>
      </c>
      <c r="BJ213" s="19" t="s">
        <v>80</v>
      </c>
      <c r="BK213" s="173">
        <f>ROUND(I213*H213,2)</f>
        <v>0</v>
      </c>
      <c r="BL213" s="19" t="s">
        <v>123</v>
      </c>
      <c r="BM213" s="172" t="s">
        <v>316</v>
      </c>
    </row>
    <row r="214" s="2" customFormat="1">
      <c r="A214" s="38"/>
      <c r="B214" s="39"/>
      <c r="C214" s="38"/>
      <c r="D214" s="174" t="s">
        <v>125</v>
      </c>
      <c r="E214" s="38"/>
      <c r="F214" s="175" t="s">
        <v>317</v>
      </c>
      <c r="G214" s="38"/>
      <c r="H214" s="38"/>
      <c r="I214" s="176"/>
      <c r="J214" s="38"/>
      <c r="K214" s="38"/>
      <c r="L214" s="39"/>
      <c r="M214" s="177"/>
      <c r="N214" s="178"/>
      <c r="O214" s="72"/>
      <c r="P214" s="72"/>
      <c r="Q214" s="72"/>
      <c r="R214" s="72"/>
      <c r="S214" s="72"/>
      <c r="T214" s="7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125</v>
      </c>
      <c r="AU214" s="19" t="s">
        <v>82</v>
      </c>
    </row>
    <row r="215" s="13" customFormat="1">
      <c r="A215" s="13"/>
      <c r="B215" s="179"/>
      <c r="C215" s="13"/>
      <c r="D215" s="180" t="s">
        <v>127</v>
      </c>
      <c r="E215" s="181" t="s">
        <v>3</v>
      </c>
      <c r="F215" s="182" t="s">
        <v>264</v>
      </c>
      <c r="G215" s="13"/>
      <c r="H215" s="181" t="s">
        <v>3</v>
      </c>
      <c r="I215" s="183"/>
      <c r="J215" s="13"/>
      <c r="K215" s="13"/>
      <c r="L215" s="179"/>
      <c r="M215" s="184"/>
      <c r="N215" s="185"/>
      <c r="O215" s="185"/>
      <c r="P215" s="185"/>
      <c r="Q215" s="185"/>
      <c r="R215" s="185"/>
      <c r="S215" s="185"/>
      <c r="T215" s="18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1" t="s">
        <v>127</v>
      </c>
      <c r="AU215" s="181" t="s">
        <v>82</v>
      </c>
      <c r="AV215" s="13" t="s">
        <v>80</v>
      </c>
      <c r="AW215" s="13" t="s">
        <v>33</v>
      </c>
      <c r="AX215" s="13" t="s">
        <v>72</v>
      </c>
      <c r="AY215" s="181" t="s">
        <v>116</v>
      </c>
    </row>
    <row r="216" s="14" customFormat="1">
      <c r="A216" s="14"/>
      <c r="B216" s="187"/>
      <c r="C216" s="14"/>
      <c r="D216" s="180" t="s">
        <v>127</v>
      </c>
      <c r="E216" s="188" t="s">
        <v>3</v>
      </c>
      <c r="F216" s="189" t="s">
        <v>265</v>
      </c>
      <c r="G216" s="14"/>
      <c r="H216" s="190">
        <v>25</v>
      </c>
      <c r="I216" s="191"/>
      <c r="J216" s="14"/>
      <c r="K216" s="14"/>
      <c r="L216" s="187"/>
      <c r="M216" s="192"/>
      <c r="N216" s="193"/>
      <c r="O216" s="193"/>
      <c r="P216" s="193"/>
      <c r="Q216" s="193"/>
      <c r="R216" s="193"/>
      <c r="S216" s="193"/>
      <c r="T216" s="19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88" t="s">
        <v>127</v>
      </c>
      <c r="AU216" s="188" t="s">
        <v>82</v>
      </c>
      <c r="AV216" s="14" t="s">
        <v>82</v>
      </c>
      <c r="AW216" s="14" t="s">
        <v>33</v>
      </c>
      <c r="AX216" s="14" t="s">
        <v>72</v>
      </c>
      <c r="AY216" s="188" t="s">
        <v>116</v>
      </c>
    </row>
    <row r="217" s="13" customFormat="1">
      <c r="A217" s="13"/>
      <c r="B217" s="179"/>
      <c r="C217" s="13"/>
      <c r="D217" s="180" t="s">
        <v>127</v>
      </c>
      <c r="E217" s="181" t="s">
        <v>3</v>
      </c>
      <c r="F217" s="182" t="s">
        <v>271</v>
      </c>
      <c r="G217" s="13"/>
      <c r="H217" s="181" t="s">
        <v>3</v>
      </c>
      <c r="I217" s="183"/>
      <c r="J217" s="13"/>
      <c r="K217" s="13"/>
      <c r="L217" s="179"/>
      <c r="M217" s="184"/>
      <c r="N217" s="185"/>
      <c r="O217" s="185"/>
      <c r="P217" s="185"/>
      <c r="Q217" s="185"/>
      <c r="R217" s="185"/>
      <c r="S217" s="185"/>
      <c r="T217" s="18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1" t="s">
        <v>127</v>
      </c>
      <c r="AU217" s="181" t="s">
        <v>82</v>
      </c>
      <c r="AV217" s="13" t="s">
        <v>80</v>
      </c>
      <c r="AW217" s="13" t="s">
        <v>33</v>
      </c>
      <c r="AX217" s="13" t="s">
        <v>72</v>
      </c>
      <c r="AY217" s="181" t="s">
        <v>116</v>
      </c>
    </row>
    <row r="218" s="14" customFormat="1">
      <c r="A218" s="14"/>
      <c r="B218" s="187"/>
      <c r="C218" s="14"/>
      <c r="D218" s="180" t="s">
        <v>127</v>
      </c>
      <c r="E218" s="188" t="s">
        <v>3</v>
      </c>
      <c r="F218" s="189" t="s">
        <v>272</v>
      </c>
      <c r="G218" s="14"/>
      <c r="H218" s="190">
        <v>112</v>
      </c>
      <c r="I218" s="191"/>
      <c r="J218" s="14"/>
      <c r="K218" s="14"/>
      <c r="L218" s="187"/>
      <c r="M218" s="192"/>
      <c r="N218" s="193"/>
      <c r="O218" s="193"/>
      <c r="P218" s="193"/>
      <c r="Q218" s="193"/>
      <c r="R218" s="193"/>
      <c r="S218" s="193"/>
      <c r="T218" s="19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88" t="s">
        <v>127</v>
      </c>
      <c r="AU218" s="188" t="s">
        <v>82</v>
      </c>
      <c r="AV218" s="14" t="s">
        <v>82</v>
      </c>
      <c r="AW218" s="14" t="s">
        <v>33</v>
      </c>
      <c r="AX218" s="14" t="s">
        <v>72</v>
      </c>
      <c r="AY218" s="188" t="s">
        <v>116</v>
      </c>
    </row>
    <row r="219" s="15" customFormat="1">
      <c r="A219" s="15"/>
      <c r="B219" s="195"/>
      <c r="C219" s="15"/>
      <c r="D219" s="180" t="s">
        <v>127</v>
      </c>
      <c r="E219" s="196" t="s">
        <v>3</v>
      </c>
      <c r="F219" s="197" t="s">
        <v>146</v>
      </c>
      <c r="G219" s="15"/>
      <c r="H219" s="198">
        <v>137</v>
      </c>
      <c r="I219" s="199"/>
      <c r="J219" s="15"/>
      <c r="K219" s="15"/>
      <c r="L219" s="195"/>
      <c r="M219" s="200"/>
      <c r="N219" s="201"/>
      <c r="O219" s="201"/>
      <c r="P219" s="201"/>
      <c r="Q219" s="201"/>
      <c r="R219" s="201"/>
      <c r="S219" s="201"/>
      <c r="T219" s="20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196" t="s">
        <v>127</v>
      </c>
      <c r="AU219" s="196" t="s">
        <v>82</v>
      </c>
      <c r="AV219" s="15" t="s">
        <v>123</v>
      </c>
      <c r="AW219" s="15" t="s">
        <v>33</v>
      </c>
      <c r="AX219" s="15" t="s">
        <v>80</v>
      </c>
      <c r="AY219" s="196" t="s">
        <v>116</v>
      </c>
    </row>
    <row r="220" s="2" customFormat="1" ht="44.25" customHeight="1">
      <c r="A220" s="38"/>
      <c r="B220" s="160"/>
      <c r="C220" s="161" t="s">
        <v>318</v>
      </c>
      <c r="D220" s="161" t="s">
        <v>118</v>
      </c>
      <c r="E220" s="162" t="s">
        <v>319</v>
      </c>
      <c r="F220" s="163" t="s">
        <v>320</v>
      </c>
      <c r="G220" s="164" t="s">
        <v>121</v>
      </c>
      <c r="H220" s="165">
        <v>249</v>
      </c>
      <c r="I220" s="166"/>
      <c r="J220" s="167">
        <f>ROUND(I220*H220,2)</f>
        <v>0</v>
      </c>
      <c r="K220" s="163" t="s">
        <v>122</v>
      </c>
      <c r="L220" s="39"/>
      <c r="M220" s="168" t="s">
        <v>3</v>
      </c>
      <c r="N220" s="169" t="s">
        <v>43</v>
      </c>
      <c r="O220" s="72"/>
      <c r="P220" s="170">
        <f>O220*H220</f>
        <v>0</v>
      </c>
      <c r="Q220" s="170">
        <v>0.11162</v>
      </c>
      <c r="R220" s="170">
        <f>Q220*H220</f>
        <v>27.793379999999999</v>
      </c>
      <c r="S220" s="170">
        <v>0</v>
      </c>
      <c r="T220" s="17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72" t="s">
        <v>123</v>
      </c>
      <c r="AT220" s="172" t="s">
        <v>118</v>
      </c>
      <c r="AU220" s="172" t="s">
        <v>82</v>
      </c>
      <c r="AY220" s="19" t="s">
        <v>116</v>
      </c>
      <c r="BE220" s="173">
        <f>IF(N220="základní",J220,0)</f>
        <v>0</v>
      </c>
      <c r="BF220" s="173">
        <f>IF(N220="snížená",J220,0)</f>
        <v>0</v>
      </c>
      <c r="BG220" s="173">
        <f>IF(N220="zákl. přenesená",J220,0)</f>
        <v>0</v>
      </c>
      <c r="BH220" s="173">
        <f>IF(N220="sníž. přenesená",J220,0)</f>
        <v>0</v>
      </c>
      <c r="BI220" s="173">
        <f>IF(N220="nulová",J220,0)</f>
        <v>0</v>
      </c>
      <c r="BJ220" s="19" t="s">
        <v>80</v>
      </c>
      <c r="BK220" s="173">
        <f>ROUND(I220*H220,2)</f>
        <v>0</v>
      </c>
      <c r="BL220" s="19" t="s">
        <v>123</v>
      </c>
      <c r="BM220" s="172" t="s">
        <v>321</v>
      </c>
    </row>
    <row r="221" s="2" customFormat="1">
      <c r="A221" s="38"/>
      <c r="B221" s="39"/>
      <c r="C221" s="38"/>
      <c r="D221" s="174" t="s">
        <v>125</v>
      </c>
      <c r="E221" s="38"/>
      <c r="F221" s="175" t="s">
        <v>322</v>
      </c>
      <c r="G221" s="38"/>
      <c r="H221" s="38"/>
      <c r="I221" s="176"/>
      <c r="J221" s="38"/>
      <c r="K221" s="38"/>
      <c r="L221" s="39"/>
      <c r="M221" s="177"/>
      <c r="N221" s="178"/>
      <c r="O221" s="72"/>
      <c r="P221" s="72"/>
      <c r="Q221" s="72"/>
      <c r="R221" s="72"/>
      <c r="S221" s="72"/>
      <c r="T221" s="73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125</v>
      </c>
      <c r="AU221" s="19" t="s">
        <v>82</v>
      </c>
    </row>
    <row r="222" s="13" customFormat="1">
      <c r="A222" s="13"/>
      <c r="B222" s="179"/>
      <c r="C222" s="13"/>
      <c r="D222" s="180" t="s">
        <v>127</v>
      </c>
      <c r="E222" s="181" t="s">
        <v>3</v>
      </c>
      <c r="F222" s="182" t="s">
        <v>277</v>
      </c>
      <c r="G222" s="13"/>
      <c r="H222" s="181" t="s">
        <v>3</v>
      </c>
      <c r="I222" s="183"/>
      <c r="J222" s="13"/>
      <c r="K222" s="13"/>
      <c r="L222" s="179"/>
      <c r="M222" s="184"/>
      <c r="N222" s="185"/>
      <c r="O222" s="185"/>
      <c r="P222" s="185"/>
      <c r="Q222" s="185"/>
      <c r="R222" s="185"/>
      <c r="S222" s="185"/>
      <c r="T222" s="18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1" t="s">
        <v>127</v>
      </c>
      <c r="AU222" s="181" t="s">
        <v>82</v>
      </c>
      <c r="AV222" s="13" t="s">
        <v>80</v>
      </c>
      <c r="AW222" s="13" t="s">
        <v>33</v>
      </c>
      <c r="AX222" s="13" t="s">
        <v>72</v>
      </c>
      <c r="AY222" s="181" t="s">
        <v>116</v>
      </c>
    </row>
    <row r="223" s="14" customFormat="1">
      <c r="A223" s="14"/>
      <c r="B223" s="187"/>
      <c r="C223" s="14"/>
      <c r="D223" s="180" t="s">
        <v>127</v>
      </c>
      <c r="E223" s="188" t="s">
        <v>3</v>
      </c>
      <c r="F223" s="189" t="s">
        <v>278</v>
      </c>
      <c r="G223" s="14"/>
      <c r="H223" s="190">
        <v>249</v>
      </c>
      <c r="I223" s="191"/>
      <c r="J223" s="14"/>
      <c r="K223" s="14"/>
      <c r="L223" s="187"/>
      <c r="M223" s="192"/>
      <c r="N223" s="193"/>
      <c r="O223" s="193"/>
      <c r="P223" s="193"/>
      <c r="Q223" s="193"/>
      <c r="R223" s="193"/>
      <c r="S223" s="193"/>
      <c r="T223" s="19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88" t="s">
        <v>127</v>
      </c>
      <c r="AU223" s="188" t="s">
        <v>82</v>
      </c>
      <c r="AV223" s="14" t="s">
        <v>82</v>
      </c>
      <c r="AW223" s="14" t="s">
        <v>33</v>
      </c>
      <c r="AX223" s="14" t="s">
        <v>80</v>
      </c>
      <c r="AY223" s="188" t="s">
        <v>116</v>
      </c>
    </row>
    <row r="224" s="2" customFormat="1" ht="16.5" customHeight="1">
      <c r="A224" s="38"/>
      <c r="B224" s="160"/>
      <c r="C224" s="203" t="s">
        <v>323</v>
      </c>
      <c r="D224" s="203" t="s">
        <v>241</v>
      </c>
      <c r="E224" s="204" t="s">
        <v>324</v>
      </c>
      <c r="F224" s="205" t="s">
        <v>325</v>
      </c>
      <c r="G224" s="206" t="s">
        <v>121</v>
      </c>
      <c r="H224" s="207">
        <v>243.78</v>
      </c>
      <c r="I224" s="208"/>
      <c r="J224" s="209">
        <f>ROUND(I224*H224,2)</f>
        <v>0</v>
      </c>
      <c r="K224" s="205" t="s">
        <v>122</v>
      </c>
      <c r="L224" s="210"/>
      <c r="M224" s="211" t="s">
        <v>3</v>
      </c>
      <c r="N224" s="212" t="s">
        <v>43</v>
      </c>
      <c r="O224" s="72"/>
      <c r="P224" s="170">
        <f>O224*H224</f>
        <v>0</v>
      </c>
      <c r="Q224" s="170">
        <v>0.17599999999999999</v>
      </c>
      <c r="R224" s="170">
        <f>Q224*H224</f>
        <v>42.905279999999998</v>
      </c>
      <c r="S224" s="170">
        <v>0</v>
      </c>
      <c r="T224" s="17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72" t="s">
        <v>166</v>
      </c>
      <c r="AT224" s="172" t="s">
        <v>241</v>
      </c>
      <c r="AU224" s="172" t="s">
        <v>82</v>
      </c>
      <c r="AY224" s="19" t="s">
        <v>116</v>
      </c>
      <c r="BE224" s="173">
        <f>IF(N224="základní",J224,0)</f>
        <v>0</v>
      </c>
      <c r="BF224" s="173">
        <f>IF(N224="snížená",J224,0)</f>
        <v>0</v>
      </c>
      <c r="BG224" s="173">
        <f>IF(N224="zákl. přenesená",J224,0)</f>
        <v>0</v>
      </c>
      <c r="BH224" s="173">
        <f>IF(N224="sníž. přenesená",J224,0)</f>
        <v>0</v>
      </c>
      <c r="BI224" s="173">
        <f>IF(N224="nulová",J224,0)</f>
        <v>0</v>
      </c>
      <c r="BJ224" s="19" t="s">
        <v>80</v>
      </c>
      <c r="BK224" s="173">
        <f>ROUND(I224*H224,2)</f>
        <v>0</v>
      </c>
      <c r="BL224" s="19" t="s">
        <v>123</v>
      </c>
      <c r="BM224" s="172" t="s">
        <v>326</v>
      </c>
    </row>
    <row r="225" s="14" customFormat="1">
      <c r="A225" s="14"/>
      <c r="B225" s="187"/>
      <c r="C225" s="14"/>
      <c r="D225" s="180" t="s">
        <v>127</v>
      </c>
      <c r="E225" s="14"/>
      <c r="F225" s="189" t="s">
        <v>327</v>
      </c>
      <c r="G225" s="14"/>
      <c r="H225" s="190">
        <v>243.78</v>
      </c>
      <c r="I225" s="191"/>
      <c r="J225" s="14"/>
      <c r="K225" s="14"/>
      <c r="L225" s="187"/>
      <c r="M225" s="192"/>
      <c r="N225" s="193"/>
      <c r="O225" s="193"/>
      <c r="P225" s="193"/>
      <c r="Q225" s="193"/>
      <c r="R225" s="193"/>
      <c r="S225" s="193"/>
      <c r="T225" s="19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88" t="s">
        <v>127</v>
      </c>
      <c r="AU225" s="188" t="s">
        <v>82</v>
      </c>
      <c r="AV225" s="14" t="s">
        <v>82</v>
      </c>
      <c r="AW225" s="14" t="s">
        <v>4</v>
      </c>
      <c r="AX225" s="14" t="s">
        <v>80</v>
      </c>
      <c r="AY225" s="188" t="s">
        <v>116</v>
      </c>
    </row>
    <row r="226" s="2" customFormat="1" ht="16.5" customHeight="1">
      <c r="A226" s="38"/>
      <c r="B226" s="160"/>
      <c r="C226" s="203" t="s">
        <v>328</v>
      </c>
      <c r="D226" s="203" t="s">
        <v>241</v>
      </c>
      <c r="E226" s="204" t="s">
        <v>329</v>
      </c>
      <c r="F226" s="205" t="s">
        <v>330</v>
      </c>
      <c r="G226" s="206" t="s">
        <v>121</v>
      </c>
      <c r="H226" s="207">
        <v>10.199999999999999</v>
      </c>
      <c r="I226" s="208"/>
      <c r="J226" s="209">
        <f>ROUND(I226*H226,2)</f>
        <v>0</v>
      </c>
      <c r="K226" s="205" t="s">
        <v>122</v>
      </c>
      <c r="L226" s="210"/>
      <c r="M226" s="211" t="s">
        <v>3</v>
      </c>
      <c r="N226" s="212" t="s">
        <v>43</v>
      </c>
      <c r="O226" s="72"/>
      <c r="P226" s="170">
        <f>O226*H226</f>
        <v>0</v>
      </c>
      <c r="Q226" s="170">
        <v>0.17499999999999999</v>
      </c>
      <c r="R226" s="170">
        <f>Q226*H226</f>
        <v>1.7849999999999997</v>
      </c>
      <c r="S226" s="170">
        <v>0</v>
      </c>
      <c r="T226" s="17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72" t="s">
        <v>166</v>
      </c>
      <c r="AT226" s="172" t="s">
        <v>241</v>
      </c>
      <c r="AU226" s="172" t="s">
        <v>82</v>
      </c>
      <c r="AY226" s="19" t="s">
        <v>116</v>
      </c>
      <c r="BE226" s="173">
        <f>IF(N226="základní",J226,0)</f>
        <v>0</v>
      </c>
      <c r="BF226" s="173">
        <f>IF(N226="snížená",J226,0)</f>
        <v>0</v>
      </c>
      <c r="BG226" s="173">
        <f>IF(N226="zákl. přenesená",J226,0)</f>
        <v>0</v>
      </c>
      <c r="BH226" s="173">
        <f>IF(N226="sníž. přenesená",J226,0)</f>
        <v>0</v>
      </c>
      <c r="BI226" s="173">
        <f>IF(N226="nulová",J226,0)</f>
        <v>0</v>
      </c>
      <c r="BJ226" s="19" t="s">
        <v>80</v>
      </c>
      <c r="BK226" s="173">
        <f>ROUND(I226*H226,2)</f>
        <v>0</v>
      </c>
      <c r="BL226" s="19" t="s">
        <v>123</v>
      </c>
      <c r="BM226" s="172" t="s">
        <v>331</v>
      </c>
    </row>
    <row r="227" s="14" customFormat="1">
      <c r="A227" s="14"/>
      <c r="B227" s="187"/>
      <c r="C227" s="14"/>
      <c r="D227" s="180" t="s">
        <v>127</v>
      </c>
      <c r="E227" s="14"/>
      <c r="F227" s="189" t="s">
        <v>332</v>
      </c>
      <c r="G227" s="14"/>
      <c r="H227" s="190">
        <v>10.199999999999999</v>
      </c>
      <c r="I227" s="191"/>
      <c r="J227" s="14"/>
      <c r="K227" s="14"/>
      <c r="L227" s="187"/>
      <c r="M227" s="192"/>
      <c r="N227" s="193"/>
      <c r="O227" s="193"/>
      <c r="P227" s="193"/>
      <c r="Q227" s="193"/>
      <c r="R227" s="193"/>
      <c r="S227" s="193"/>
      <c r="T227" s="19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88" t="s">
        <v>127</v>
      </c>
      <c r="AU227" s="188" t="s">
        <v>82</v>
      </c>
      <c r="AV227" s="14" t="s">
        <v>82</v>
      </c>
      <c r="AW227" s="14" t="s">
        <v>4</v>
      </c>
      <c r="AX227" s="14" t="s">
        <v>80</v>
      </c>
      <c r="AY227" s="188" t="s">
        <v>116</v>
      </c>
    </row>
    <row r="228" s="12" customFormat="1" ht="22.8" customHeight="1">
      <c r="A228" s="12"/>
      <c r="B228" s="147"/>
      <c r="C228" s="12"/>
      <c r="D228" s="148" t="s">
        <v>71</v>
      </c>
      <c r="E228" s="158" t="s">
        <v>166</v>
      </c>
      <c r="F228" s="158" t="s">
        <v>333</v>
      </c>
      <c r="G228" s="12"/>
      <c r="H228" s="12"/>
      <c r="I228" s="150"/>
      <c r="J228" s="159">
        <f>BK228</f>
        <v>0</v>
      </c>
      <c r="K228" s="12"/>
      <c r="L228" s="147"/>
      <c r="M228" s="152"/>
      <c r="N228" s="153"/>
      <c r="O228" s="153"/>
      <c r="P228" s="154">
        <f>SUM(P229:P234)</f>
        <v>0</v>
      </c>
      <c r="Q228" s="153"/>
      <c r="R228" s="154">
        <f>SUM(R229:R234)</f>
        <v>0.84160000000000001</v>
      </c>
      <c r="S228" s="153"/>
      <c r="T228" s="155">
        <f>SUM(T229:T234)</f>
        <v>0.184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48" t="s">
        <v>80</v>
      </c>
      <c r="AT228" s="156" t="s">
        <v>71</v>
      </c>
      <c r="AU228" s="156" t="s">
        <v>80</v>
      </c>
      <c r="AY228" s="148" t="s">
        <v>116</v>
      </c>
      <c r="BK228" s="157">
        <f>SUM(BK229:BK234)</f>
        <v>0</v>
      </c>
    </row>
    <row r="229" s="2" customFormat="1" ht="16.5" customHeight="1">
      <c r="A229" s="38"/>
      <c r="B229" s="160"/>
      <c r="C229" s="161" t="s">
        <v>334</v>
      </c>
      <c r="D229" s="161" t="s">
        <v>118</v>
      </c>
      <c r="E229" s="162" t="s">
        <v>335</v>
      </c>
      <c r="F229" s="163" t="s">
        <v>336</v>
      </c>
      <c r="G229" s="164" t="s">
        <v>337</v>
      </c>
      <c r="H229" s="165">
        <v>2</v>
      </c>
      <c r="I229" s="166"/>
      <c r="J229" s="167">
        <f>ROUND(I229*H229,2)</f>
        <v>0</v>
      </c>
      <c r="K229" s="163" t="s">
        <v>122</v>
      </c>
      <c r="L229" s="39"/>
      <c r="M229" s="168" t="s">
        <v>3</v>
      </c>
      <c r="N229" s="169" t="s">
        <v>43</v>
      </c>
      <c r="O229" s="72"/>
      <c r="P229" s="170">
        <f>O229*H229</f>
        <v>0</v>
      </c>
      <c r="Q229" s="170">
        <v>0.42080000000000001</v>
      </c>
      <c r="R229" s="170">
        <f>Q229*H229</f>
        <v>0.84160000000000001</v>
      </c>
      <c r="S229" s="170">
        <v>0</v>
      </c>
      <c r="T229" s="17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2" t="s">
        <v>123</v>
      </c>
      <c r="AT229" s="172" t="s">
        <v>118</v>
      </c>
      <c r="AU229" s="172" t="s">
        <v>82</v>
      </c>
      <c r="AY229" s="19" t="s">
        <v>116</v>
      </c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19" t="s">
        <v>80</v>
      </c>
      <c r="BK229" s="173">
        <f>ROUND(I229*H229,2)</f>
        <v>0</v>
      </c>
      <c r="BL229" s="19" t="s">
        <v>123</v>
      </c>
      <c r="BM229" s="172" t="s">
        <v>338</v>
      </c>
    </row>
    <row r="230" s="2" customFormat="1">
      <c r="A230" s="38"/>
      <c r="B230" s="39"/>
      <c r="C230" s="38"/>
      <c r="D230" s="174" t="s">
        <v>125</v>
      </c>
      <c r="E230" s="38"/>
      <c r="F230" s="175" t="s">
        <v>339</v>
      </c>
      <c r="G230" s="38"/>
      <c r="H230" s="38"/>
      <c r="I230" s="176"/>
      <c r="J230" s="38"/>
      <c r="K230" s="38"/>
      <c r="L230" s="39"/>
      <c r="M230" s="177"/>
      <c r="N230" s="178"/>
      <c r="O230" s="72"/>
      <c r="P230" s="72"/>
      <c r="Q230" s="72"/>
      <c r="R230" s="72"/>
      <c r="S230" s="72"/>
      <c r="T230" s="73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125</v>
      </c>
      <c r="AU230" s="19" t="s">
        <v>82</v>
      </c>
    </row>
    <row r="231" s="2" customFormat="1" ht="16.5" customHeight="1">
      <c r="A231" s="38"/>
      <c r="B231" s="160"/>
      <c r="C231" s="161" t="s">
        <v>340</v>
      </c>
      <c r="D231" s="161" t="s">
        <v>118</v>
      </c>
      <c r="E231" s="162" t="s">
        <v>341</v>
      </c>
      <c r="F231" s="163" t="s">
        <v>342</v>
      </c>
      <c r="G231" s="164" t="s">
        <v>337</v>
      </c>
      <c r="H231" s="165">
        <v>2</v>
      </c>
      <c r="I231" s="166"/>
      <c r="J231" s="167">
        <f>ROUND(I231*H231,2)</f>
        <v>0</v>
      </c>
      <c r="K231" s="163" t="s">
        <v>3</v>
      </c>
      <c r="L231" s="39"/>
      <c r="M231" s="168" t="s">
        <v>3</v>
      </c>
      <c r="N231" s="169" t="s">
        <v>43</v>
      </c>
      <c r="O231" s="72"/>
      <c r="P231" s="170">
        <f>O231*H231</f>
        <v>0</v>
      </c>
      <c r="Q231" s="170">
        <v>0</v>
      </c>
      <c r="R231" s="170">
        <f>Q231*H231</f>
        <v>0</v>
      </c>
      <c r="S231" s="170">
        <v>0.091999999999999998</v>
      </c>
      <c r="T231" s="171">
        <f>S231*H231</f>
        <v>0.184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2" t="s">
        <v>123</v>
      </c>
      <c r="AT231" s="172" t="s">
        <v>118</v>
      </c>
      <c r="AU231" s="172" t="s">
        <v>82</v>
      </c>
      <c r="AY231" s="19" t="s">
        <v>116</v>
      </c>
      <c r="BE231" s="173">
        <f>IF(N231="základní",J231,0)</f>
        <v>0</v>
      </c>
      <c r="BF231" s="173">
        <f>IF(N231="snížená",J231,0)</f>
        <v>0</v>
      </c>
      <c r="BG231" s="173">
        <f>IF(N231="zákl. přenesená",J231,0)</f>
        <v>0</v>
      </c>
      <c r="BH231" s="173">
        <f>IF(N231="sníž. přenesená",J231,0)</f>
        <v>0</v>
      </c>
      <c r="BI231" s="173">
        <f>IF(N231="nulová",J231,0)</f>
        <v>0</v>
      </c>
      <c r="BJ231" s="19" t="s">
        <v>80</v>
      </c>
      <c r="BK231" s="173">
        <f>ROUND(I231*H231,2)</f>
        <v>0</v>
      </c>
      <c r="BL231" s="19" t="s">
        <v>123</v>
      </c>
      <c r="BM231" s="172" t="s">
        <v>343</v>
      </c>
    </row>
    <row r="232" s="14" customFormat="1">
      <c r="A232" s="14"/>
      <c r="B232" s="187"/>
      <c r="C232" s="14"/>
      <c r="D232" s="180" t="s">
        <v>127</v>
      </c>
      <c r="E232" s="188" t="s">
        <v>3</v>
      </c>
      <c r="F232" s="189" t="s">
        <v>82</v>
      </c>
      <c r="G232" s="14"/>
      <c r="H232" s="190">
        <v>2</v>
      </c>
      <c r="I232" s="191"/>
      <c r="J232" s="14"/>
      <c r="K232" s="14"/>
      <c r="L232" s="187"/>
      <c r="M232" s="192"/>
      <c r="N232" s="193"/>
      <c r="O232" s="193"/>
      <c r="P232" s="193"/>
      <c r="Q232" s="193"/>
      <c r="R232" s="193"/>
      <c r="S232" s="193"/>
      <c r="T232" s="19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88" t="s">
        <v>127</v>
      </c>
      <c r="AU232" s="188" t="s">
        <v>82</v>
      </c>
      <c r="AV232" s="14" t="s">
        <v>82</v>
      </c>
      <c r="AW232" s="14" t="s">
        <v>33</v>
      </c>
      <c r="AX232" s="14" t="s">
        <v>80</v>
      </c>
      <c r="AY232" s="188" t="s">
        <v>116</v>
      </c>
    </row>
    <row r="233" s="2" customFormat="1" ht="16.5" customHeight="1">
      <c r="A233" s="38"/>
      <c r="B233" s="160"/>
      <c r="C233" s="161" t="s">
        <v>344</v>
      </c>
      <c r="D233" s="161" t="s">
        <v>118</v>
      </c>
      <c r="E233" s="162" t="s">
        <v>345</v>
      </c>
      <c r="F233" s="163" t="s">
        <v>346</v>
      </c>
      <c r="G233" s="164" t="s">
        <v>337</v>
      </c>
      <c r="H233" s="165">
        <v>2</v>
      </c>
      <c r="I233" s="166"/>
      <c r="J233" s="167">
        <f>ROUND(I233*H233,2)</f>
        <v>0</v>
      </c>
      <c r="K233" s="163" t="s">
        <v>3</v>
      </c>
      <c r="L233" s="39"/>
      <c r="M233" s="168" t="s">
        <v>3</v>
      </c>
      <c r="N233" s="169" t="s">
        <v>43</v>
      </c>
      <c r="O233" s="72"/>
      <c r="P233" s="170">
        <f>O233*H233</f>
        <v>0</v>
      </c>
      <c r="Q233" s="170">
        <v>0</v>
      </c>
      <c r="R233" s="170">
        <f>Q233*H233</f>
        <v>0</v>
      </c>
      <c r="S233" s="170">
        <v>0</v>
      </c>
      <c r="T233" s="17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72" t="s">
        <v>123</v>
      </c>
      <c r="AT233" s="172" t="s">
        <v>118</v>
      </c>
      <c r="AU233" s="172" t="s">
        <v>82</v>
      </c>
      <c r="AY233" s="19" t="s">
        <v>116</v>
      </c>
      <c r="BE233" s="173">
        <f>IF(N233="základní",J233,0)</f>
        <v>0</v>
      </c>
      <c r="BF233" s="173">
        <f>IF(N233="snížená",J233,0)</f>
        <v>0</v>
      </c>
      <c r="BG233" s="173">
        <f>IF(N233="zákl. přenesená",J233,0)</f>
        <v>0</v>
      </c>
      <c r="BH233" s="173">
        <f>IF(N233="sníž. přenesená",J233,0)</f>
        <v>0</v>
      </c>
      <c r="BI233" s="173">
        <f>IF(N233="nulová",J233,0)</f>
        <v>0</v>
      </c>
      <c r="BJ233" s="19" t="s">
        <v>80</v>
      </c>
      <c r="BK233" s="173">
        <f>ROUND(I233*H233,2)</f>
        <v>0</v>
      </c>
      <c r="BL233" s="19" t="s">
        <v>123</v>
      </c>
      <c r="BM233" s="172" t="s">
        <v>347</v>
      </c>
    </row>
    <row r="234" s="14" customFormat="1">
      <c r="A234" s="14"/>
      <c r="B234" s="187"/>
      <c r="C234" s="14"/>
      <c r="D234" s="180" t="s">
        <v>127</v>
      </c>
      <c r="E234" s="188" t="s">
        <v>3</v>
      </c>
      <c r="F234" s="189" t="s">
        <v>82</v>
      </c>
      <c r="G234" s="14"/>
      <c r="H234" s="190">
        <v>2</v>
      </c>
      <c r="I234" s="191"/>
      <c r="J234" s="14"/>
      <c r="K234" s="14"/>
      <c r="L234" s="187"/>
      <c r="M234" s="192"/>
      <c r="N234" s="193"/>
      <c r="O234" s="193"/>
      <c r="P234" s="193"/>
      <c r="Q234" s="193"/>
      <c r="R234" s="193"/>
      <c r="S234" s="193"/>
      <c r="T234" s="19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88" t="s">
        <v>127</v>
      </c>
      <c r="AU234" s="188" t="s">
        <v>82</v>
      </c>
      <c r="AV234" s="14" t="s">
        <v>82</v>
      </c>
      <c r="AW234" s="14" t="s">
        <v>33</v>
      </c>
      <c r="AX234" s="14" t="s">
        <v>80</v>
      </c>
      <c r="AY234" s="188" t="s">
        <v>116</v>
      </c>
    </row>
    <row r="235" s="12" customFormat="1" ht="22.8" customHeight="1">
      <c r="A235" s="12"/>
      <c r="B235" s="147"/>
      <c r="C235" s="12"/>
      <c r="D235" s="148" t="s">
        <v>71</v>
      </c>
      <c r="E235" s="158" t="s">
        <v>171</v>
      </c>
      <c r="F235" s="158" t="s">
        <v>348</v>
      </c>
      <c r="G235" s="12"/>
      <c r="H235" s="12"/>
      <c r="I235" s="150"/>
      <c r="J235" s="159">
        <f>BK235</f>
        <v>0</v>
      </c>
      <c r="K235" s="12"/>
      <c r="L235" s="147"/>
      <c r="M235" s="152"/>
      <c r="N235" s="153"/>
      <c r="O235" s="153"/>
      <c r="P235" s="154">
        <f>SUM(P236:P269)</f>
        <v>0</v>
      </c>
      <c r="Q235" s="153"/>
      <c r="R235" s="154">
        <f>SUM(R236:R269)</f>
        <v>29.880170000000003</v>
      </c>
      <c r="S235" s="153"/>
      <c r="T235" s="155">
        <f>SUM(T236:T269)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48" t="s">
        <v>80</v>
      </c>
      <c r="AT235" s="156" t="s">
        <v>71</v>
      </c>
      <c r="AU235" s="156" t="s">
        <v>80</v>
      </c>
      <c r="AY235" s="148" t="s">
        <v>116</v>
      </c>
      <c r="BK235" s="157">
        <f>SUM(BK236:BK269)</f>
        <v>0</v>
      </c>
    </row>
    <row r="236" s="2" customFormat="1" ht="16.5" customHeight="1">
      <c r="A236" s="38"/>
      <c r="B236" s="160"/>
      <c r="C236" s="161" t="s">
        <v>349</v>
      </c>
      <c r="D236" s="161" t="s">
        <v>118</v>
      </c>
      <c r="E236" s="162" t="s">
        <v>350</v>
      </c>
      <c r="F236" s="163" t="s">
        <v>351</v>
      </c>
      <c r="G236" s="164" t="s">
        <v>337</v>
      </c>
      <c r="H236" s="165">
        <v>1</v>
      </c>
      <c r="I236" s="166"/>
      <c r="J236" s="167">
        <f>ROUND(I236*H236,2)</f>
        <v>0</v>
      </c>
      <c r="K236" s="163" t="s">
        <v>122</v>
      </c>
      <c r="L236" s="39"/>
      <c r="M236" s="168" t="s">
        <v>3</v>
      </c>
      <c r="N236" s="169" t="s">
        <v>43</v>
      </c>
      <c r="O236" s="72"/>
      <c r="P236" s="170">
        <f>O236*H236</f>
        <v>0</v>
      </c>
      <c r="Q236" s="170">
        <v>0.00069999999999999999</v>
      </c>
      <c r="R236" s="170">
        <f>Q236*H236</f>
        <v>0.00069999999999999999</v>
      </c>
      <c r="S236" s="170">
        <v>0</v>
      </c>
      <c r="T236" s="17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72" t="s">
        <v>123</v>
      </c>
      <c r="AT236" s="172" t="s">
        <v>118</v>
      </c>
      <c r="AU236" s="172" t="s">
        <v>82</v>
      </c>
      <c r="AY236" s="19" t="s">
        <v>116</v>
      </c>
      <c r="BE236" s="173">
        <f>IF(N236="základní",J236,0)</f>
        <v>0</v>
      </c>
      <c r="BF236" s="173">
        <f>IF(N236="snížená",J236,0)</f>
        <v>0</v>
      </c>
      <c r="BG236" s="173">
        <f>IF(N236="zákl. přenesená",J236,0)</f>
        <v>0</v>
      </c>
      <c r="BH236" s="173">
        <f>IF(N236="sníž. přenesená",J236,0)</f>
        <v>0</v>
      </c>
      <c r="BI236" s="173">
        <f>IF(N236="nulová",J236,0)</f>
        <v>0</v>
      </c>
      <c r="BJ236" s="19" t="s">
        <v>80</v>
      </c>
      <c r="BK236" s="173">
        <f>ROUND(I236*H236,2)</f>
        <v>0</v>
      </c>
      <c r="BL236" s="19" t="s">
        <v>123</v>
      </c>
      <c r="BM236" s="172" t="s">
        <v>352</v>
      </c>
    </row>
    <row r="237" s="2" customFormat="1">
      <c r="A237" s="38"/>
      <c r="B237" s="39"/>
      <c r="C237" s="38"/>
      <c r="D237" s="174" t="s">
        <v>125</v>
      </c>
      <c r="E237" s="38"/>
      <c r="F237" s="175" t="s">
        <v>353</v>
      </c>
      <c r="G237" s="38"/>
      <c r="H237" s="38"/>
      <c r="I237" s="176"/>
      <c r="J237" s="38"/>
      <c r="K237" s="38"/>
      <c r="L237" s="39"/>
      <c r="M237" s="177"/>
      <c r="N237" s="178"/>
      <c r="O237" s="72"/>
      <c r="P237" s="72"/>
      <c r="Q237" s="72"/>
      <c r="R237" s="72"/>
      <c r="S237" s="72"/>
      <c r="T237" s="73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125</v>
      </c>
      <c r="AU237" s="19" t="s">
        <v>82</v>
      </c>
    </row>
    <row r="238" s="2" customFormat="1" ht="16.5" customHeight="1">
      <c r="A238" s="38"/>
      <c r="B238" s="160"/>
      <c r="C238" s="203" t="s">
        <v>354</v>
      </c>
      <c r="D238" s="203" t="s">
        <v>241</v>
      </c>
      <c r="E238" s="204" t="s">
        <v>355</v>
      </c>
      <c r="F238" s="205" t="s">
        <v>356</v>
      </c>
      <c r="G238" s="206" t="s">
        <v>337</v>
      </c>
      <c r="H238" s="207">
        <v>1</v>
      </c>
      <c r="I238" s="208"/>
      <c r="J238" s="209">
        <f>ROUND(I238*H238,2)</f>
        <v>0</v>
      </c>
      <c r="K238" s="205" t="s">
        <v>3</v>
      </c>
      <c r="L238" s="210"/>
      <c r="M238" s="211" t="s">
        <v>3</v>
      </c>
      <c r="N238" s="212" t="s">
        <v>43</v>
      </c>
      <c r="O238" s="72"/>
      <c r="P238" s="170">
        <f>O238*H238</f>
        <v>0</v>
      </c>
      <c r="Q238" s="170">
        <v>0.0025000000000000001</v>
      </c>
      <c r="R238" s="170">
        <f>Q238*H238</f>
        <v>0.0025000000000000001</v>
      </c>
      <c r="S238" s="170">
        <v>0</v>
      </c>
      <c r="T238" s="17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72" t="s">
        <v>166</v>
      </c>
      <c r="AT238" s="172" t="s">
        <v>241</v>
      </c>
      <c r="AU238" s="172" t="s">
        <v>82</v>
      </c>
      <c r="AY238" s="19" t="s">
        <v>116</v>
      </c>
      <c r="BE238" s="173">
        <f>IF(N238="základní",J238,0)</f>
        <v>0</v>
      </c>
      <c r="BF238" s="173">
        <f>IF(N238="snížená",J238,0)</f>
        <v>0</v>
      </c>
      <c r="BG238" s="173">
        <f>IF(N238="zákl. přenesená",J238,0)</f>
        <v>0</v>
      </c>
      <c r="BH238" s="173">
        <f>IF(N238="sníž. přenesená",J238,0)</f>
        <v>0</v>
      </c>
      <c r="BI238" s="173">
        <f>IF(N238="nulová",J238,0)</f>
        <v>0</v>
      </c>
      <c r="BJ238" s="19" t="s">
        <v>80</v>
      </c>
      <c r="BK238" s="173">
        <f>ROUND(I238*H238,2)</f>
        <v>0</v>
      </c>
      <c r="BL238" s="19" t="s">
        <v>123</v>
      </c>
      <c r="BM238" s="172" t="s">
        <v>357</v>
      </c>
    </row>
    <row r="239" s="2" customFormat="1" ht="16.5" customHeight="1">
      <c r="A239" s="38"/>
      <c r="B239" s="160"/>
      <c r="C239" s="161" t="s">
        <v>358</v>
      </c>
      <c r="D239" s="161" t="s">
        <v>118</v>
      </c>
      <c r="E239" s="162" t="s">
        <v>359</v>
      </c>
      <c r="F239" s="163" t="s">
        <v>360</v>
      </c>
      <c r="G239" s="164" t="s">
        <v>337</v>
      </c>
      <c r="H239" s="165">
        <v>1</v>
      </c>
      <c r="I239" s="166"/>
      <c r="J239" s="167">
        <f>ROUND(I239*H239,2)</f>
        <v>0</v>
      </c>
      <c r="K239" s="163" t="s">
        <v>122</v>
      </c>
      <c r="L239" s="39"/>
      <c r="M239" s="168" t="s">
        <v>3</v>
      </c>
      <c r="N239" s="169" t="s">
        <v>43</v>
      </c>
      <c r="O239" s="72"/>
      <c r="P239" s="170">
        <f>O239*H239</f>
        <v>0</v>
      </c>
      <c r="Q239" s="170">
        <v>0.10940999999999999</v>
      </c>
      <c r="R239" s="170">
        <f>Q239*H239</f>
        <v>0.10940999999999999</v>
      </c>
      <c r="S239" s="170">
        <v>0</v>
      </c>
      <c r="T239" s="17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2" t="s">
        <v>123</v>
      </c>
      <c r="AT239" s="172" t="s">
        <v>118</v>
      </c>
      <c r="AU239" s="172" t="s">
        <v>82</v>
      </c>
      <c r="AY239" s="19" t="s">
        <v>116</v>
      </c>
      <c r="BE239" s="173">
        <f>IF(N239="základní",J239,0)</f>
        <v>0</v>
      </c>
      <c r="BF239" s="173">
        <f>IF(N239="snížená",J239,0)</f>
        <v>0</v>
      </c>
      <c r="BG239" s="173">
        <f>IF(N239="zákl. přenesená",J239,0)</f>
        <v>0</v>
      </c>
      <c r="BH239" s="173">
        <f>IF(N239="sníž. přenesená",J239,0)</f>
        <v>0</v>
      </c>
      <c r="BI239" s="173">
        <f>IF(N239="nulová",J239,0)</f>
        <v>0</v>
      </c>
      <c r="BJ239" s="19" t="s">
        <v>80</v>
      </c>
      <c r="BK239" s="173">
        <f>ROUND(I239*H239,2)</f>
        <v>0</v>
      </c>
      <c r="BL239" s="19" t="s">
        <v>123</v>
      </c>
      <c r="BM239" s="172" t="s">
        <v>361</v>
      </c>
    </row>
    <row r="240" s="2" customFormat="1">
      <c r="A240" s="38"/>
      <c r="B240" s="39"/>
      <c r="C240" s="38"/>
      <c r="D240" s="174" t="s">
        <v>125</v>
      </c>
      <c r="E240" s="38"/>
      <c r="F240" s="175" t="s">
        <v>362</v>
      </c>
      <c r="G240" s="38"/>
      <c r="H240" s="38"/>
      <c r="I240" s="176"/>
      <c r="J240" s="38"/>
      <c r="K240" s="38"/>
      <c r="L240" s="39"/>
      <c r="M240" s="177"/>
      <c r="N240" s="178"/>
      <c r="O240" s="72"/>
      <c r="P240" s="72"/>
      <c r="Q240" s="72"/>
      <c r="R240" s="72"/>
      <c r="S240" s="72"/>
      <c r="T240" s="73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125</v>
      </c>
      <c r="AU240" s="19" t="s">
        <v>82</v>
      </c>
    </row>
    <row r="241" s="2" customFormat="1" ht="16.5" customHeight="1">
      <c r="A241" s="38"/>
      <c r="B241" s="160"/>
      <c r="C241" s="203" t="s">
        <v>363</v>
      </c>
      <c r="D241" s="203" t="s">
        <v>241</v>
      </c>
      <c r="E241" s="204" t="s">
        <v>364</v>
      </c>
      <c r="F241" s="205" t="s">
        <v>365</v>
      </c>
      <c r="G241" s="206" t="s">
        <v>337</v>
      </c>
      <c r="H241" s="207">
        <v>1</v>
      </c>
      <c r="I241" s="208"/>
      <c r="J241" s="209">
        <f>ROUND(I241*H241,2)</f>
        <v>0</v>
      </c>
      <c r="K241" s="205" t="s">
        <v>122</v>
      </c>
      <c r="L241" s="210"/>
      <c r="M241" s="211" t="s">
        <v>3</v>
      </c>
      <c r="N241" s="212" t="s">
        <v>43</v>
      </c>
      <c r="O241" s="72"/>
      <c r="P241" s="170">
        <f>O241*H241</f>
        <v>0</v>
      </c>
      <c r="Q241" s="170">
        <v>0.0061000000000000004</v>
      </c>
      <c r="R241" s="170">
        <f>Q241*H241</f>
        <v>0.0061000000000000004</v>
      </c>
      <c r="S241" s="170">
        <v>0</v>
      </c>
      <c r="T241" s="17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72" t="s">
        <v>166</v>
      </c>
      <c r="AT241" s="172" t="s">
        <v>241</v>
      </c>
      <c r="AU241" s="172" t="s">
        <v>82</v>
      </c>
      <c r="AY241" s="19" t="s">
        <v>116</v>
      </c>
      <c r="BE241" s="173">
        <f>IF(N241="základní",J241,0)</f>
        <v>0</v>
      </c>
      <c r="BF241" s="173">
        <f>IF(N241="snížená",J241,0)</f>
        <v>0</v>
      </c>
      <c r="BG241" s="173">
        <f>IF(N241="zákl. přenesená",J241,0)</f>
        <v>0</v>
      </c>
      <c r="BH241" s="173">
        <f>IF(N241="sníž. přenesená",J241,0)</f>
        <v>0</v>
      </c>
      <c r="BI241" s="173">
        <f>IF(N241="nulová",J241,0)</f>
        <v>0</v>
      </c>
      <c r="BJ241" s="19" t="s">
        <v>80</v>
      </c>
      <c r="BK241" s="173">
        <f>ROUND(I241*H241,2)</f>
        <v>0</v>
      </c>
      <c r="BL241" s="19" t="s">
        <v>123</v>
      </c>
      <c r="BM241" s="172" t="s">
        <v>366</v>
      </c>
    </row>
    <row r="242" s="2" customFormat="1" ht="24.15" customHeight="1">
      <c r="A242" s="38"/>
      <c r="B242" s="160"/>
      <c r="C242" s="161" t="s">
        <v>367</v>
      </c>
      <c r="D242" s="161" t="s">
        <v>118</v>
      </c>
      <c r="E242" s="162" t="s">
        <v>368</v>
      </c>
      <c r="F242" s="163" t="s">
        <v>369</v>
      </c>
      <c r="G242" s="164" t="s">
        <v>174</v>
      </c>
      <c r="H242" s="165">
        <v>23</v>
      </c>
      <c r="I242" s="166"/>
      <c r="J242" s="167">
        <f>ROUND(I242*H242,2)</f>
        <v>0</v>
      </c>
      <c r="K242" s="163" t="s">
        <v>122</v>
      </c>
      <c r="L242" s="39"/>
      <c r="M242" s="168" t="s">
        <v>3</v>
      </c>
      <c r="N242" s="169" t="s">
        <v>43</v>
      </c>
      <c r="O242" s="72"/>
      <c r="P242" s="170">
        <f>O242*H242</f>
        <v>0</v>
      </c>
      <c r="Q242" s="170">
        <v>0.15540000000000001</v>
      </c>
      <c r="R242" s="170">
        <f>Q242*H242</f>
        <v>3.5742000000000003</v>
      </c>
      <c r="S242" s="170">
        <v>0</v>
      </c>
      <c r="T242" s="17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72" t="s">
        <v>123</v>
      </c>
      <c r="AT242" s="172" t="s">
        <v>118</v>
      </c>
      <c r="AU242" s="172" t="s">
        <v>82</v>
      </c>
      <c r="AY242" s="19" t="s">
        <v>116</v>
      </c>
      <c r="BE242" s="173">
        <f>IF(N242="základní",J242,0)</f>
        <v>0</v>
      </c>
      <c r="BF242" s="173">
        <f>IF(N242="snížená",J242,0)</f>
        <v>0</v>
      </c>
      <c r="BG242" s="173">
        <f>IF(N242="zákl. přenesená",J242,0)</f>
        <v>0</v>
      </c>
      <c r="BH242" s="173">
        <f>IF(N242="sníž. přenesená",J242,0)</f>
        <v>0</v>
      </c>
      <c r="BI242" s="173">
        <f>IF(N242="nulová",J242,0)</f>
        <v>0</v>
      </c>
      <c r="BJ242" s="19" t="s">
        <v>80</v>
      </c>
      <c r="BK242" s="173">
        <f>ROUND(I242*H242,2)</f>
        <v>0</v>
      </c>
      <c r="BL242" s="19" t="s">
        <v>123</v>
      </c>
      <c r="BM242" s="172" t="s">
        <v>370</v>
      </c>
    </row>
    <row r="243" s="2" customFormat="1">
      <c r="A243" s="38"/>
      <c r="B243" s="39"/>
      <c r="C243" s="38"/>
      <c r="D243" s="174" t="s">
        <v>125</v>
      </c>
      <c r="E243" s="38"/>
      <c r="F243" s="175" t="s">
        <v>371</v>
      </c>
      <c r="G243" s="38"/>
      <c r="H243" s="38"/>
      <c r="I243" s="176"/>
      <c r="J243" s="38"/>
      <c r="K243" s="38"/>
      <c r="L243" s="39"/>
      <c r="M243" s="177"/>
      <c r="N243" s="178"/>
      <c r="O243" s="72"/>
      <c r="P243" s="72"/>
      <c r="Q243" s="72"/>
      <c r="R243" s="72"/>
      <c r="S243" s="72"/>
      <c r="T243" s="73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125</v>
      </c>
      <c r="AU243" s="19" t="s">
        <v>82</v>
      </c>
    </row>
    <row r="244" s="13" customFormat="1">
      <c r="A244" s="13"/>
      <c r="B244" s="179"/>
      <c r="C244" s="13"/>
      <c r="D244" s="180" t="s">
        <v>127</v>
      </c>
      <c r="E244" s="181" t="s">
        <v>3</v>
      </c>
      <c r="F244" s="182" t="s">
        <v>372</v>
      </c>
      <c r="G244" s="13"/>
      <c r="H244" s="181" t="s">
        <v>3</v>
      </c>
      <c r="I244" s="183"/>
      <c r="J244" s="13"/>
      <c r="K244" s="13"/>
      <c r="L244" s="179"/>
      <c r="M244" s="184"/>
      <c r="N244" s="185"/>
      <c r="O244" s="185"/>
      <c r="P244" s="185"/>
      <c r="Q244" s="185"/>
      <c r="R244" s="185"/>
      <c r="S244" s="185"/>
      <c r="T244" s="1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1" t="s">
        <v>127</v>
      </c>
      <c r="AU244" s="181" t="s">
        <v>82</v>
      </c>
      <c r="AV244" s="13" t="s">
        <v>80</v>
      </c>
      <c r="AW244" s="13" t="s">
        <v>33</v>
      </c>
      <c r="AX244" s="13" t="s">
        <v>72</v>
      </c>
      <c r="AY244" s="181" t="s">
        <v>116</v>
      </c>
    </row>
    <row r="245" s="14" customFormat="1">
      <c r="A245" s="14"/>
      <c r="B245" s="187"/>
      <c r="C245" s="14"/>
      <c r="D245" s="180" t="s">
        <v>127</v>
      </c>
      <c r="E245" s="188" t="s">
        <v>3</v>
      </c>
      <c r="F245" s="189" t="s">
        <v>259</v>
      </c>
      <c r="G245" s="14"/>
      <c r="H245" s="190">
        <v>23</v>
      </c>
      <c r="I245" s="191"/>
      <c r="J245" s="14"/>
      <c r="K245" s="14"/>
      <c r="L245" s="187"/>
      <c r="M245" s="192"/>
      <c r="N245" s="193"/>
      <c r="O245" s="193"/>
      <c r="P245" s="193"/>
      <c r="Q245" s="193"/>
      <c r="R245" s="193"/>
      <c r="S245" s="193"/>
      <c r="T245" s="19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88" t="s">
        <v>127</v>
      </c>
      <c r="AU245" s="188" t="s">
        <v>82</v>
      </c>
      <c r="AV245" s="14" t="s">
        <v>82</v>
      </c>
      <c r="AW245" s="14" t="s">
        <v>33</v>
      </c>
      <c r="AX245" s="14" t="s">
        <v>80</v>
      </c>
      <c r="AY245" s="188" t="s">
        <v>116</v>
      </c>
    </row>
    <row r="246" s="2" customFormat="1" ht="16.5" customHeight="1">
      <c r="A246" s="38"/>
      <c r="B246" s="160"/>
      <c r="C246" s="203" t="s">
        <v>373</v>
      </c>
      <c r="D246" s="203" t="s">
        <v>241</v>
      </c>
      <c r="E246" s="204" t="s">
        <v>374</v>
      </c>
      <c r="F246" s="205" t="s">
        <v>375</v>
      </c>
      <c r="G246" s="206" t="s">
        <v>174</v>
      </c>
      <c r="H246" s="207">
        <v>23.460000000000001</v>
      </c>
      <c r="I246" s="208"/>
      <c r="J246" s="209">
        <f>ROUND(I246*H246,2)</f>
        <v>0</v>
      </c>
      <c r="K246" s="205" t="s">
        <v>122</v>
      </c>
      <c r="L246" s="210"/>
      <c r="M246" s="211" t="s">
        <v>3</v>
      </c>
      <c r="N246" s="212" t="s">
        <v>43</v>
      </c>
      <c r="O246" s="72"/>
      <c r="P246" s="170">
        <f>O246*H246</f>
        <v>0</v>
      </c>
      <c r="Q246" s="170">
        <v>0.080000000000000002</v>
      </c>
      <c r="R246" s="170">
        <f>Q246*H246</f>
        <v>1.8768</v>
      </c>
      <c r="S246" s="170">
        <v>0</v>
      </c>
      <c r="T246" s="17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72" t="s">
        <v>166</v>
      </c>
      <c r="AT246" s="172" t="s">
        <v>241</v>
      </c>
      <c r="AU246" s="172" t="s">
        <v>82</v>
      </c>
      <c r="AY246" s="19" t="s">
        <v>116</v>
      </c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19" t="s">
        <v>80</v>
      </c>
      <c r="BK246" s="173">
        <f>ROUND(I246*H246,2)</f>
        <v>0</v>
      </c>
      <c r="BL246" s="19" t="s">
        <v>123</v>
      </c>
      <c r="BM246" s="172" t="s">
        <v>376</v>
      </c>
    </row>
    <row r="247" s="14" customFormat="1">
      <c r="A247" s="14"/>
      <c r="B247" s="187"/>
      <c r="C247" s="14"/>
      <c r="D247" s="180" t="s">
        <v>127</v>
      </c>
      <c r="E247" s="14"/>
      <c r="F247" s="189" t="s">
        <v>377</v>
      </c>
      <c r="G247" s="14"/>
      <c r="H247" s="190">
        <v>23.460000000000001</v>
      </c>
      <c r="I247" s="191"/>
      <c r="J247" s="14"/>
      <c r="K247" s="14"/>
      <c r="L247" s="187"/>
      <c r="M247" s="192"/>
      <c r="N247" s="193"/>
      <c r="O247" s="193"/>
      <c r="P247" s="193"/>
      <c r="Q247" s="193"/>
      <c r="R247" s="193"/>
      <c r="S247" s="193"/>
      <c r="T247" s="19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88" t="s">
        <v>127</v>
      </c>
      <c r="AU247" s="188" t="s">
        <v>82</v>
      </c>
      <c r="AV247" s="14" t="s">
        <v>82</v>
      </c>
      <c r="AW247" s="14" t="s">
        <v>4</v>
      </c>
      <c r="AX247" s="14" t="s">
        <v>80</v>
      </c>
      <c r="AY247" s="188" t="s">
        <v>116</v>
      </c>
    </row>
    <row r="248" s="2" customFormat="1" ht="24.15" customHeight="1">
      <c r="A248" s="38"/>
      <c r="B248" s="160"/>
      <c r="C248" s="161" t="s">
        <v>378</v>
      </c>
      <c r="D248" s="161" t="s">
        <v>118</v>
      </c>
      <c r="E248" s="162" t="s">
        <v>379</v>
      </c>
      <c r="F248" s="163" t="s">
        <v>380</v>
      </c>
      <c r="G248" s="164" t="s">
        <v>174</v>
      </c>
      <c r="H248" s="165">
        <v>64</v>
      </c>
      <c r="I248" s="166"/>
      <c r="J248" s="167">
        <f>ROUND(I248*H248,2)</f>
        <v>0</v>
      </c>
      <c r="K248" s="163" t="s">
        <v>122</v>
      </c>
      <c r="L248" s="39"/>
      <c r="M248" s="168" t="s">
        <v>3</v>
      </c>
      <c r="N248" s="169" t="s">
        <v>43</v>
      </c>
      <c r="O248" s="72"/>
      <c r="P248" s="170">
        <f>O248*H248</f>
        <v>0</v>
      </c>
      <c r="Q248" s="170">
        <v>0.1295</v>
      </c>
      <c r="R248" s="170">
        <f>Q248*H248</f>
        <v>8.2880000000000003</v>
      </c>
      <c r="S248" s="170">
        <v>0</v>
      </c>
      <c r="T248" s="17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72" t="s">
        <v>123</v>
      </c>
      <c r="AT248" s="172" t="s">
        <v>118</v>
      </c>
      <c r="AU248" s="172" t="s">
        <v>82</v>
      </c>
      <c r="AY248" s="19" t="s">
        <v>116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9" t="s">
        <v>80</v>
      </c>
      <c r="BK248" s="173">
        <f>ROUND(I248*H248,2)</f>
        <v>0</v>
      </c>
      <c r="BL248" s="19" t="s">
        <v>123</v>
      </c>
      <c r="BM248" s="172" t="s">
        <v>381</v>
      </c>
    </row>
    <row r="249" s="2" customFormat="1">
      <c r="A249" s="38"/>
      <c r="B249" s="39"/>
      <c r="C249" s="38"/>
      <c r="D249" s="174" t="s">
        <v>125</v>
      </c>
      <c r="E249" s="38"/>
      <c r="F249" s="175" t="s">
        <v>382</v>
      </c>
      <c r="G249" s="38"/>
      <c r="H249" s="38"/>
      <c r="I249" s="176"/>
      <c r="J249" s="38"/>
      <c r="K249" s="38"/>
      <c r="L249" s="39"/>
      <c r="M249" s="177"/>
      <c r="N249" s="178"/>
      <c r="O249" s="72"/>
      <c r="P249" s="72"/>
      <c r="Q249" s="72"/>
      <c r="R249" s="72"/>
      <c r="S249" s="72"/>
      <c r="T249" s="73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125</v>
      </c>
      <c r="AU249" s="19" t="s">
        <v>82</v>
      </c>
    </row>
    <row r="250" s="13" customFormat="1">
      <c r="A250" s="13"/>
      <c r="B250" s="179"/>
      <c r="C250" s="13"/>
      <c r="D250" s="180" t="s">
        <v>127</v>
      </c>
      <c r="E250" s="181" t="s">
        <v>3</v>
      </c>
      <c r="F250" s="182" t="s">
        <v>383</v>
      </c>
      <c r="G250" s="13"/>
      <c r="H250" s="181" t="s">
        <v>3</v>
      </c>
      <c r="I250" s="183"/>
      <c r="J250" s="13"/>
      <c r="K250" s="13"/>
      <c r="L250" s="179"/>
      <c r="M250" s="184"/>
      <c r="N250" s="185"/>
      <c r="O250" s="185"/>
      <c r="P250" s="185"/>
      <c r="Q250" s="185"/>
      <c r="R250" s="185"/>
      <c r="S250" s="185"/>
      <c r="T250" s="18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1" t="s">
        <v>127</v>
      </c>
      <c r="AU250" s="181" t="s">
        <v>82</v>
      </c>
      <c r="AV250" s="13" t="s">
        <v>80</v>
      </c>
      <c r="AW250" s="13" t="s">
        <v>33</v>
      </c>
      <c r="AX250" s="13" t="s">
        <v>72</v>
      </c>
      <c r="AY250" s="181" t="s">
        <v>116</v>
      </c>
    </row>
    <row r="251" s="14" customFormat="1">
      <c r="A251" s="14"/>
      <c r="B251" s="187"/>
      <c r="C251" s="14"/>
      <c r="D251" s="180" t="s">
        <v>127</v>
      </c>
      <c r="E251" s="188" t="s">
        <v>3</v>
      </c>
      <c r="F251" s="189" t="s">
        <v>384</v>
      </c>
      <c r="G251" s="14"/>
      <c r="H251" s="190">
        <v>64</v>
      </c>
      <c r="I251" s="191"/>
      <c r="J251" s="14"/>
      <c r="K251" s="14"/>
      <c r="L251" s="187"/>
      <c r="M251" s="192"/>
      <c r="N251" s="193"/>
      <c r="O251" s="193"/>
      <c r="P251" s="193"/>
      <c r="Q251" s="193"/>
      <c r="R251" s="193"/>
      <c r="S251" s="193"/>
      <c r="T251" s="19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88" t="s">
        <v>127</v>
      </c>
      <c r="AU251" s="188" t="s">
        <v>82</v>
      </c>
      <c r="AV251" s="14" t="s">
        <v>82</v>
      </c>
      <c r="AW251" s="14" t="s">
        <v>33</v>
      </c>
      <c r="AX251" s="14" t="s">
        <v>80</v>
      </c>
      <c r="AY251" s="188" t="s">
        <v>116</v>
      </c>
    </row>
    <row r="252" s="2" customFormat="1" ht="16.5" customHeight="1">
      <c r="A252" s="38"/>
      <c r="B252" s="160"/>
      <c r="C252" s="203" t="s">
        <v>385</v>
      </c>
      <c r="D252" s="203" t="s">
        <v>241</v>
      </c>
      <c r="E252" s="204" t="s">
        <v>386</v>
      </c>
      <c r="F252" s="205" t="s">
        <v>387</v>
      </c>
      <c r="G252" s="206" t="s">
        <v>174</v>
      </c>
      <c r="H252" s="207">
        <v>65.280000000000001</v>
      </c>
      <c r="I252" s="208"/>
      <c r="J252" s="209">
        <f>ROUND(I252*H252,2)</f>
        <v>0</v>
      </c>
      <c r="K252" s="205" t="s">
        <v>122</v>
      </c>
      <c r="L252" s="210"/>
      <c r="M252" s="211" t="s">
        <v>3</v>
      </c>
      <c r="N252" s="212" t="s">
        <v>43</v>
      </c>
      <c r="O252" s="72"/>
      <c r="P252" s="170">
        <f>O252*H252</f>
        <v>0</v>
      </c>
      <c r="Q252" s="170">
        <v>0.044999999999999998</v>
      </c>
      <c r="R252" s="170">
        <f>Q252*H252</f>
        <v>2.9375999999999998</v>
      </c>
      <c r="S252" s="170">
        <v>0</v>
      </c>
      <c r="T252" s="17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72" t="s">
        <v>166</v>
      </c>
      <c r="AT252" s="172" t="s">
        <v>241</v>
      </c>
      <c r="AU252" s="172" t="s">
        <v>82</v>
      </c>
      <c r="AY252" s="19" t="s">
        <v>116</v>
      </c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19" t="s">
        <v>80</v>
      </c>
      <c r="BK252" s="173">
        <f>ROUND(I252*H252,2)</f>
        <v>0</v>
      </c>
      <c r="BL252" s="19" t="s">
        <v>123</v>
      </c>
      <c r="BM252" s="172" t="s">
        <v>388</v>
      </c>
    </row>
    <row r="253" s="14" customFormat="1">
      <c r="A253" s="14"/>
      <c r="B253" s="187"/>
      <c r="C253" s="14"/>
      <c r="D253" s="180" t="s">
        <v>127</v>
      </c>
      <c r="E253" s="14"/>
      <c r="F253" s="189" t="s">
        <v>389</v>
      </c>
      <c r="G253" s="14"/>
      <c r="H253" s="190">
        <v>65.280000000000001</v>
      </c>
      <c r="I253" s="191"/>
      <c r="J253" s="14"/>
      <c r="K253" s="14"/>
      <c r="L253" s="187"/>
      <c r="M253" s="192"/>
      <c r="N253" s="193"/>
      <c r="O253" s="193"/>
      <c r="P253" s="193"/>
      <c r="Q253" s="193"/>
      <c r="R253" s="193"/>
      <c r="S253" s="193"/>
      <c r="T253" s="19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88" t="s">
        <v>127</v>
      </c>
      <c r="AU253" s="188" t="s">
        <v>82</v>
      </c>
      <c r="AV253" s="14" t="s">
        <v>82</v>
      </c>
      <c r="AW253" s="14" t="s">
        <v>4</v>
      </c>
      <c r="AX253" s="14" t="s">
        <v>80</v>
      </c>
      <c r="AY253" s="188" t="s">
        <v>116</v>
      </c>
    </row>
    <row r="254" s="2" customFormat="1" ht="24.15" customHeight="1">
      <c r="A254" s="38"/>
      <c r="B254" s="160"/>
      <c r="C254" s="161" t="s">
        <v>390</v>
      </c>
      <c r="D254" s="161" t="s">
        <v>118</v>
      </c>
      <c r="E254" s="162" t="s">
        <v>391</v>
      </c>
      <c r="F254" s="163" t="s">
        <v>392</v>
      </c>
      <c r="G254" s="164" t="s">
        <v>174</v>
      </c>
      <c r="H254" s="165">
        <v>60</v>
      </c>
      <c r="I254" s="166"/>
      <c r="J254" s="167">
        <f>ROUND(I254*H254,2)</f>
        <v>0</v>
      </c>
      <c r="K254" s="163" t="s">
        <v>122</v>
      </c>
      <c r="L254" s="39"/>
      <c r="M254" s="168" t="s">
        <v>3</v>
      </c>
      <c r="N254" s="169" t="s">
        <v>43</v>
      </c>
      <c r="O254" s="72"/>
      <c r="P254" s="170">
        <f>O254*H254</f>
        <v>0</v>
      </c>
      <c r="Q254" s="170">
        <v>0.16849</v>
      </c>
      <c r="R254" s="170">
        <f>Q254*H254</f>
        <v>10.109400000000001</v>
      </c>
      <c r="S254" s="170">
        <v>0</v>
      </c>
      <c r="T254" s="17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72" t="s">
        <v>123</v>
      </c>
      <c r="AT254" s="172" t="s">
        <v>118</v>
      </c>
      <c r="AU254" s="172" t="s">
        <v>82</v>
      </c>
      <c r="AY254" s="19" t="s">
        <v>116</v>
      </c>
      <c r="BE254" s="173">
        <f>IF(N254="základní",J254,0)</f>
        <v>0</v>
      </c>
      <c r="BF254" s="173">
        <f>IF(N254="snížená",J254,0)</f>
        <v>0</v>
      </c>
      <c r="BG254" s="173">
        <f>IF(N254="zákl. přenesená",J254,0)</f>
        <v>0</v>
      </c>
      <c r="BH254" s="173">
        <f>IF(N254="sníž. přenesená",J254,0)</f>
        <v>0</v>
      </c>
      <c r="BI254" s="173">
        <f>IF(N254="nulová",J254,0)</f>
        <v>0</v>
      </c>
      <c r="BJ254" s="19" t="s">
        <v>80</v>
      </c>
      <c r="BK254" s="173">
        <f>ROUND(I254*H254,2)</f>
        <v>0</v>
      </c>
      <c r="BL254" s="19" t="s">
        <v>123</v>
      </c>
      <c r="BM254" s="172" t="s">
        <v>393</v>
      </c>
    </row>
    <row r="255" s="2" customFormat="1">
      <c r="A255" s="38"/>
      <c r="B255" s="39"/>
      <c r="C255" s="38"/>
      <c r="D255" s="174" t="s">
        <v>125</v>
      </c>
      <c r="E255" s="38"/>
      <c r="F255" s="175" t="s">
        <v>394</v>
      </c>
      <c r="G255" s="38"/>
      <c r="H255" s="38"/>
      <c r="I255" s="176"/>
      <c r="J255" s="38"/>
      <c r="K255" s="38"/>
      <c r="L255" s="39"/>
      <c r="M255" s="177"/>
      <c r="N255" s="178"/>
      <c r="O255" s="72"/>
      <c r="P255" s="72"/>
      <c r="Q255" s="72"/>
      <c r="R255" s="72"/>
      <c r="S255" s="72"/>
      <c r="T255" s="73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125</v>
      </c>
      <c r="AU255" s="19" t="s">
        <v>82</v>
      </c>
    </row>
    <row r="256" s="13" customFormat="1">
      <c r="A256" s="13"/>
      <c r="B256" s="179"/>
      <c r="C256" s="13"/>
      <c r="D256" s="180" t="s">
        <v>127</v>
      </c>
      <c r="E256" s="181" t="s">
        <v>3</v>
      </c>
      <c r="F256" s="182" t="s">
        <v>395</v>
      </c>
      <c r="G256" s="13"/>
      <c r="H256" s="181" t="s">
        <v>3</v>
      </c>
      <c r="I256" s="183"/>
      <c r="J256" s="13"/>
      <c r="K256" s="13"/>
      <c r="L256" s="179"/>
      <c r="M256" s="184"/>
      <c r="N256" s="185"/>
      <c r="O256" s="185"/>
      <c r="P256" s="185"/>
      <c r="Q256" s="185"/>
      <c r="R256" s="185"/>
      <c r="S256" s="185"/>
      <c r="T256" s="18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1" t="s">
        <v>127</v>
      </c>
      <c r="AU256" s="181" t="s">
        <v>82</v>
      </c>
      <c r="AV256" s="13" t="s">
        <v>80</v>
      </c>
      <c r="AW256" s="13" t="s">
        <v>33</v>
      </c>
      <c r="AX256" s="13" t="s">
        <v>72</v>
      </c>
      <c r="AY256" s="181" t="s">
        <v>116</v>
      </c>
    </row>
    <row r="257" s="14" customFormat="1">
      <c r="A257" s="14"/>
      <c r="B257" s="187"/>
      <c r="C257" s="14"/>
      <c r="D257" s="180" t="s">
        <v>127</v>
      </c>
      <c r="E257" s="188" t="s">
        <v>3</v>
      </c>
      <c r="F257" s="189" t="s">
        <v>180</v>
      </c>
      <c r="G257" s="14"/>
      <c r="H257" s="190">
        <v>60</v>
      </c>
      <c r="I257" s="191"/>
      <c r="J257" s="14"/>
      <c r="K257" s="14"/>
      <c r="L257" s="187"/>
      <c r="M257" s="192"/>
      <c r="N257" s="193"/>
      <c r="O257" s="193"/>
      <c r="P257" s="193"/>
      <c r="Q257" s="193"/>
      <c r="R257" s="193"/>
      <c r="S257" s="193"/>
      <c r="T257" s="19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88" t="s">
        <v>127</v>
      </c>
      <c r="AU257" s="188" t="s">
        <v>82</v>
      </c>
      <c r="AV257" s="14" t="s">
        <v>82</v>
      </c>
      <c r="AW257" s="14" t="s">
        <v>33</v>
      </c>
      <c r="AX257" s="14" t="s">
        <v>80</v>
      </c>
      <c r="AY257" s="188" t="s">
        <v>116</v>
      </c>
    </row>
    <row r="258" s="2" customFormat="1" ht="24.15" customHeight="1">
      <c r="A258" s="38"/>
      <c r="B258" s="160"/>
      <c r="C258" s="161" t="s">
        <v>396</v>
      </c>
      <c r="D258" s="161" t="s">
        <v>118</v>
      </c>
      <c r="E258" s="162" t="s">
        <v>397</v>
      </c>
      <c r="F258" s="163" t="s">
        <v>398</v>
      </c>
      <c r="G258" s="164" t="s">
        <v>174</v>
      </c>
      <c r="H258" s="165">
        <v>61</v>
      </c>
      <c r="I258" s="166"/>
      <c r="J258" s="167">
        <f>ROUND(I258*H258,2)</f>
        <v>0</v>
      </c>
      <c r="K258" s="163" t="s">
        <v>122</v>
      </c>
      <c r="L258" s="39"/>
      <c r="M258" s="168" t="s">
        <v>3</v>
      </c>
      <c r="N258" s="169" t="s">
        <v>43</v>
      </c>
      <c r="O258" s="72"/>
      <c r="P258" s="170">
        <f>O258*H258</f>
        <v>0</v>
      </c>
      <c r="Q258" s="170">
        <v>0.00017000000000000001</v>
      </c>
      <c r="R258" s="170">
        <f>Q258*H258</f>
        <v>0.010370000000000001</v>
      </c>
      <c r="S258" s="170">
        <v>0</v>
      </c>
      <c r="T258" s="17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72" t="s">
        <v>123</v>
      </c>
      <c r="AT258" s="172" t="s">
        <v>118</v>
      </c>
      <c r="AU258" s="172" t="s">
        <v>82</v>
      </c>
      <c r="AY258" s="19" t="s">
        <v>116</v>
      </c>
      <c r="BE258" s="173">
        <f>IF(N258="základní",J258,0)</f>
        <v>0</v>
      </c>
      <c r="BF258" s="173">
        <f>IF(N258="snížená",J258,0)</f>
        <v>0</v>
      </c>
      <c r="BG258" s="173">
        <f>IF(N258="zákl. přenesená",J258,0)</f>
        <v>0</v>
      </c>
      <c r="BH258" s="173">
        <f>IF(N258="sníž. přenesená",J258,0)</f>
        <v>0</v>
      </c>
      <c r="BI258" s="173">
        <f>IF(N258="nulová",J258,0)</f>
        <v>0</v>
      </c>
      <c r="BJ258" s="19" t="s">
        <v>80</v>
      </c>
      <c r="BK258" s="173">
        <f>ROUND(I258*H258,2)</f>
        <v>0</v>
      </c>
      <c r="BL258" s="19" t="s">
        <v>123</v>
      </c>
      <c r="BM258" s="172" t="s">
        <v>399</v>
      </c>
    </row>
    <row r="259" s="2" customFormat="1">
      <c r="A259" s="38"/>
      <c r="B259" s="39"/>
      <c r="C259" s="38"/>
      <c r="D259" s="174" t="s">
        <v>125</v>
      </c>
      <c r="E259" s="38"/>
      <c r="F259" s="175" t="s">
        <v>400</v>
      </c>
      <c r="G259" s="38"/>
      <c r="H259" s="38"/>
      <c r="I259" s="176"/>
      <c r="J259" s="38"/>
      <c r="K259" s="38"/>
      <c r="L259" s="39"/>
      <c r="M259" s="177"/>
      <c r="N259" s="178"/>
      <c r="O259" s="72"/>
      <c r="P259" s="72"/>
      <c r="Q259" s="72"/>
      <c r="R259" s="72"/>
      <c r="S259" s="72"/>
      <c r="T259" s="73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125</v>
      </c>
      <c r="AU259" s="19" t="s">
        <v>82</v>
      </c>
    </row>
    <row r="260" s="2" customFormat="1" ht="16.5" customHeight="1">
      <c r="A260" s="38"/>
      <c r="B260" s="160"/>
      <c r="C260" s="161" t="s">
        <v>401</v>
      </c>
      <c r="D260" s="161" t="s">
        <v>118</v>
      </c>
      <c r="E260" s="162" t="s">
        <v>402</v>
      </c>
      <c r="F260" s="163" t="s">
        <v>403</v>
      </c>
      <c r="G260" s="164" t="s">
        <v>174</v>
      </c>
      <c r="H260" s="165">
        <v>61</v>
      </c>
      <c r="I260" s="166"/>
      <c r="J260" s="167">
        <f>ROUND(I260*H260,2)</f>
        <v>0</v>
      </c>
      <c r="K260" s="163" t="s">
        <v>122</v>
      </c>
      <c r="L260" s="39"/>
      <c r="M260" s="168" t="s">
        <v>3</v>
      </c>
      <c r="N260" s="169" t="s">
        <v>43</v>
      </c>
      <c r="O260" s="72"/>
      <c r="P260" s="170">
        <f>O260*H260</f>
        <v>0</v>
      </c>
      <c r="Q260" s="170">
        <v>0</v>
      </c>
      <c r="R260" s="170">
        <f>Q260*H260</f>
        <v>0</v>
      </c>
      <c r="S260" s="170">
        <v>0</v>
      </c>
      <c r="T260" s="171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72" t="s">
        <v>123</v>
      </c>
      <c r="AT260" s="172" t="s">
        <v>118</v>
      </c>
      <c r="AU260" s="172" t="s">
        <v>82</v>
      </c>
      <c r="AY260" s="19" t="s">
        <v>116</v>
      </c>
      <c r="BE260" s="173">
        <f>IF(N260="základní",J260,0)</f>
        <v>0</v>
      </c>
      <c r="BF260" s="173">
        <f>IF(N260="snížená",J260,0)</f>
        <v>0</v>
      </c>
      <c r="BG260" s="173">
        <f>IF(N260="zákl. přenesená",J260,0)</f>
        <v>0</v>
      </c>
      <c r="BH260" s="173">
        <f>IF(N260="sníž. přenesená",J260,0)</f>
        <v>0</v>
      </c>
      <c r="BI260" s="173">
        <f>IF(N260="nulová",J260,0)</f>
        <v>0</v>
      </c>
      <c r="BJ260" s="19" t="s">
        <v>80</v>
      </c>
      <c r="BK260" s="173">
        <f>ROUND(I260*H260,2)</f>
        <v>0</v>
      </c>
      <c r="BL260" s="19" t="s">
        <v>123</v>
      </c>
      <c r="BM260" s="172" t="s">
        <v>404</v>
      </c>
    </row>
    <row r="261" s="2" customFormat="1">
      <c r="A261" s="38"/>
      <c r="B261" s="39"/>
      <c r="C261" s="38"/>
      <c r="D261" s="174" t="s">
        <v>125</v>
      </c>
      <c r="E261" s="38"/>
      <c r="F261" s="175" t="s">
        <v>405</v>
      </c>
      <c r="G261" s="38"/>
      <c r="H261" s="38"/>
      <c r="I261" s="176"/>
      <c r="J261" s="38"/>
      <c r="K261" s="38"/>
      <c r="L261" s="39"/>
      <c r="M261" s="177"/>
      <c r="N261" s="178"/>
      <c r="O261" s="72"/>
      <c r="P261" s="72"/>
      <c r="Q261" s="72"/>
      <c r="R261" s="72"/>
      <c r="S261" s="72"/>
      <c r="T261" s="73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125</v>
      </c>
      <c r="AU261" s="19" t="s">
        <v>82</v>
      </c>
    </row>
    <row r="262" s="14" customFormat="1">
      <c r="A262" s="14"/>
      <c r="B262" s="187"/>
      <c r="C262" s="14"/>
      <c r="D262" s="180" t="s">
        <v>127</v>
      </c>
      <c r="E262" s="188" t="s">
        <v>3</v>
      </c>
      <c r="F262" s="189" t="s">
        <v>406</v>
      </c>
      <c r="G262" s="14"/>
      <c r="H262" s="190">
        <v>61</v>
      </c>
      <c r="I262" s="191"/>
      <c r="J262" s="14"/>
      <c r="K262" s="14"/>
      <c r="L262" s="187"/>
      <c r="M262" s="192"/>
      <c r="N262" s="193"/>
      <c r="O262" s="193"/>
      <c r="P262" s="193"/>
      <c r="Q262" s="193"/>
      <c r="R262" s="193"/>
      <c r="S262" s="193"/>
      <c r="T262" s="19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88" t="s">
        <v>127</v>
      </c>
      <c r="AU262" s="188" t="s">
        <v>82</v>
      </c>
      <c r="AV262" s="14" t="s">
        <v>82</v>
      </c>
      <c r="AW262" s="14" t="s">
        <v>33</v>
      </c>
      <c r="AX262" s="14" t="s">
        <v>80</v>
      </c>
      <c r="AY262" s="188" t="s">
        <v>116</v>
      </c>
    </row>
    <row r="263" s="2" customFormat="1" ht="16.5" customHeight="1">
      <c r="A263" s="38"/>
      <c r="B263" s="160"/>
      <c r="C263" s="161" t="s">
        <v>407</v>
      </c>
      <c r="D263" s="161" t="s">
        <v>118</v>
      </c>
      <c r="E263" s="162" t="s">
        <v>408</v>
      </c>
      <c r="F263" s="163" t="s">
        <v>409</v>
      </c>
      <c r="G263" s="164" t="s">
        <v>174</v>
      </c>
      <c r="H263" s="165">
        <v>9</v>
      </c>
      <c r="I263" s="166"/>
      <c r="J263" s="167">
        <f>ROUND(I263*H263,2)</f>
        <v>0</v>
      </c>
      <c r="K263" s="163" t="s">
        <v>122</v>
      </c>
      <c r="L263" s="39"/>
      <c r="M263" s="168" t="s">
        <v>3</v>
      </c>
      <c r="N263" s="169" t="s">
        <v>43</v>
      </c>
      <c r="O263" s="72"/>
      <c r="P263" s="170">
        <f>O263*H263</f>
        <v>0</v>
      </c>
      <c r="Q263" s="170">
        <v>0.29221000000000003</v>
      </c>
      <c r="R263" s="170">
        <f>Q263*H263</f>
        <v>2.6298900000000001</v>
      </c>
      <c r="S263" s="170">
        <v>0</v>
      </c>
      <c r="T263" s="17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72" t="s">
        <v>123</v>
      </c>
      <c r="AT263" s="172" t="s">
        <v>118</v>
      </c>
      <c r="AU263" s="172" t="s">
        <v>82</v>
      </c>
      <c r="AY263" s="19" t="s">
        <v>116</v>
      </c>
      <c r="BE263" s="173">
        <f>IF(N263="základní",J263,0)</f>
        <v>0</v>
      </c>
      <c r="BF263" s="173">
        <f>IF(N263="snížená",J263,0)</f>
        <v>0</v>
      </c>
      <c r="BG263" s="173">
        <f>IF(N263="zákl. přenesená",J263,0)</f>
        <v>0</v>
      </c>
      <c r="BH263" s="173">
        <f>IF(N263="sníž. přenesená",J263,0)</f>
        <v>0</v>
      </c>
      <c r="BI263" s="173">
        <f>IF(N263="nulová",J263,0)</f>
        <v>0</v>
      </c>
      <c r="BJ263" s="19" t="s">
        <v>80</v>
      </c>
      <c r="BK263" s="173">
        <f>ROUND(I263*H263,2)</f>
        <v>0</v>
      </c>
      <c r="BL263" s="19" t="s">
        <v>123</v>
      </c>
      <c r="BM263" s="172" t="s">
        <v>410</v>
      </c>
    </row>
    <row r="264" s="2" customFormat="1">
      <c r="A264" s="38"/>
      <c r="B264" s="39"/>
      <c r="C264" s="38"/>
      <c r="D264" s="174" t="s">
        <v>125</v>
      </c>
      <c r="E264" s="38"/>
      <c r="F264" s="175" t="s">
        <v>411</v>
      </c>
      <c r="G264" s="38"/>
      <c r="H264" s="38"/>
      <c r="I264" s="176"/>
      <c r="J264" s="38"/>
      <c r="K264" s="38"/>
      <c r="L264" s="39"/>
      <c r="M264" s="177"/>
      <c r="N264" s="178"/>
      <c r="O264" s="72"/>
      <c r="P264" s="72"/>
      <c r="Q264" s="72"/>
      <c r="R264" s="72"/>
      <c r="S264" s="72"/>
      <c r="T264" s="73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125</v>
      </c>
      <c r="AU264" s="19" t="s">
        <v>82</v>
      </c>
    </row>
    <row r="265" s="2" customFormat="1" ht="16.5" customHeight="1">
      <c r="A265" s="38"/>
      <c r="B265" s="160"/>
      <c r="C265" s="203" t="s">
        <v>412</v>
      </c>
      <c r="D265" s="203" t="s">
        <v>241</v>
      </c>
      <c r="E265" s="204" t="s">
        <v>413</v>
      </c>
      <c r="F265" s="205" t="s">
        <v>414</v>
      </c>
      <c r="G265" s="206" t="s">
        <v>174</v>
      </c>
      <c r="H265" s="207">
        <v>9</v>
      </c>
      <c r="I265" s="208"/>
      <c r="J265" s="209">
        <f>ROUND(I265*H265,2)</f>
        <v>0</v>
      </c>
      <c r="K265" s="205" t="s">
        <v>122</v>
      </c>
      <c r="L265" s="210"/>
      <c r="M265" s="211" t="s">
        <v>3</v>
      </c>
      <c r="N265" s="212" t="s">
        <v>43</v>
      </c>
      <c r="O265" s="72"/>
      <c r="P265" s="170">
        <f>O265*H265</f>
        <v>0</v>
      </c>
      <c r="Q265" s="170">
        <v>0.033000000000000002</v>
      </c>
      <c r="R265" s="170">
        <f>Q265*H265</f>
        <v>0.29700000000000004</v>
      </c>
      <c r="S265" s="170">
        <v>0</v>
      </c>
      <c r="T265" s="17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72" t="s">
        <v>166</v>
      </c>
      <c r="AT265" s="172" t="s">
        <v>241</v>
      </c>
      <c r="AU265" s="172" t="s">
        <v>82</v>
      </c>
      <c r="AY265" s="19" t="s">
        <v>116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19" t="s">
        <v>80</v>
      </c>
      <c r="BK265" s="173">
        <f>ROUND(I265*H265,2)</f>
        <v>0</v>
      </c>
      <c r="BL265" s="19" t="s">
        <v>123</v>
      </c>
      <c r="BM265" s="172" t="s">
        <v>415</v>
      </c>
    </row>
    <row r="266" s="2" customFormat="1" ht="16.5" customHeight="1">
      <c r="A266" s="38"/>
      <c r="B266" s="160"/>
      <c r="C266" s="203" t="s">
        <v>416</v>
      </c>
      <c r="D266" s="203" t="s">
        <v>241</v>
      </c>
      <c r="E266" s="204" t="s">
        <v>417</v>
      </c>
      <c r="F266" s="205" t="s">
        <v>418</v>
      </c>
      <c r="G266" s="206" t="s">
        <v>174</v>
      </c>
      <c r="H266" s="207">
        <v>9</v>
      </c>
      <c r="I266" s="208"/>
      <c r="J266" s="209">
        <f>ROUND(I266*H266,2)</f>
        <v>0</v>
      </c>
      <c r="K266" s="205" t="s">
        <v>122</v>
      </c>
      <c r="L266" s="210"/>
      <c r="M266" s="211" t="s">
        <v>3</v>
      </c>
      <c r="N266" s="212" t="s">
        <v>43</v>
      </c>
      <c r="O266" s="72"/>
      <c r="P266" s="170">
        <f>O266*H266</f>
        <v>0</v>
      </c>
      <c r="Q266" s="170">
        <v>0.0035999999999999999</v>
      </c>
      <c r="R266" s="170">
        <f>Q266*H266</f>
        <v>0.032399999999999998</v>
      </c>
      <c r="S266" s="170">
        <v>0</v>
      </c>
      <c r="T266" s="17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72" t="s">
        <v>166</v>
      </c>
      <c r="AT266" s="172" t="s">
        <v>241</v>
      </c>
      <c r="AU266" s="172" t="s">
        <v>82</v>
      </c>
      <c r="AY266" s="19" t="s">
        <v>116</v>
      </c>
      <c r="BE266" s="173">
        <f>IF(N266="základní",J266,0)</f>
        <v>0</v>
      </c>
      <c r="BF266" s="173">
        <f>IF(N266="snížená",J266,0)</f>
        <v>0</v>
      </c>
      <c r="BG266" s="173">
        <f>IF(N266="zákl. přenesená",J266,0)</f>
        <v>0</v>
      </c>
      <c r="BH266" s="173">
        <f>IF(N266="sníž. přenesená",J266,0)</f>
        <v>0</v>
      </c>
      <c r="BI266" s="173">
        <f>IF(N266="nulová",J266,0)</f>
        <v>0</v>
      </c>
      <c r="BJ266" s="19" t="s">
        <v>80</v>
      </c>
      <c r="BK266" s="173">
        <f>ROUND(I266*H266,2)</f>
        <v>0</v>
      </c>
      <c r="BL266" s="19" t="s">
        <v>123</v>
      </c>
      <c r="BM266" s="172" t="s">
        <v>419</v>
      </c>
    </row>
    <row r="267" s="2" customFormat="1" ht="16.5" customHeight="1">
      <c r="A267" s="38"/>
      <c r="B267" s="160"/>
      <c r="C267" s="203" t="s">
        <v>129</v>
      </c>
      <c r="D267" s="203" t="s">
        <v>241</v>
      </c>
      <c r="E267" s="204" t="s">
        <v>420</v>
      </c>
      <c r="F267" s="205" t="s">
        <v>421</v>
      </c>
      <c r="G267" s="206" t="s">
        <v>337</v>
      </c>
      <c r="H267" s="207">
        <v>2</v>
      </c>
      <c r="I267" s="208"/>
      <c r="J267" s="209">
        <f>ROUND(I267*H267,2)</f>
        <v>0</v>
      </c>
      <c r="K267" s="205" t="s">
        <v>122</v>
      </c>
      <c r="L267" s="210"/>
      <c r="M267" s="211" t="s">
        <v>3</v>
      </c>
      <c r="N267" s="212" t="s">
        <v>43</v>
      </c>
      <c r="O267" s="72"/>
      <c r="P267" s="170">
        <f>O267*H267</f>
        <v>0</v>
      </c>
      <c r="Q267" s="170">
        <v>0.0028999999999999998</v>
      </c>
      <c r="R267" s="170">
        <f>Q267*H267</f>
        <v>0.0057999999999999996</v>
      </c>
      <c r="S267" s="170">
        <v>0</v>
      </c>
      <c r="T267" s="171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72" t="s">
        <v>166</v>
      </c>
      <c r="AT267" s="172" t="s">
        <v>241</v>
      </c>
      <c r="AU267" s="172" t="s">
        <v>82</v>
      </c>
      <c r="AY267" s="19" t="s">
        <v>116</v>
      </c>
      <c r="BE267" s="173">
        <f>IF(N267="základní",J267,0)</f>
        <v>0</v>
      </c>
      <c r="BF267" s="173">
        <f>IF(N267="snížená",J267,0)</f>
        <v>0</v>
      </c>
      <c r="BG267" s="173">
        <f>IF(N267="zákl. přenesená",J267,0)</f>
        <v>0</v>
      </c>
      <c r="BH267" s="173">
        <f>IF(N267="sníž. přenesená",J267,0)</f>
        <v>0</v>
      </c>
      <c r="BI267" s="173">
        <f>IF(N267="nulová",J267,0)</f>
        <v>0</v>
      </c>
      <c r="BJ267" s="19" t="s">
        <v>80</v>
      </c>
      <c r="BK267" s="173">
        <f>ROUND(I267*H267,2)</f>
        <v>0</v>
      </c>
      <c r="BL267" s="19" t="s">
        <v>123</v>
      </c>
      <c r="BM267" s="172" t="s">
        <v>422</v>
      </c>
    </row>
    <row r="268" s="2" customFormat="1" ht="37.8" customHeight="1">
      <c r="A268" s="38"/>
      <c r="B268" s="160"/>
      <c r="C268" s="161" t="s">
        <v>423</v>
      </c>
      <c r="D268" s="161" t="s">
        <v>118</v>
      </c>
      <c r="E268" s="162" t="s">
        <v>424</v>
      </c>
      <c r="F268" s="163" t="s">
        <v>425</v>
      </c>
      <c r="G268" s="164" t="s">
        <v>174</v>
      </c>
      <c r="H268" s="165">
        <v>60</v>
      </c>
      <c r="I268" s="166"/>
      <c r="J268" s="167">
        <f>ROUND(I268*H268,2)</f>
        <v>0</v>
      </c>
      <c r="K268" s="163" t="s">
        <v>122</v>
      </c>
      <c r="L268" s="39"/>
      <c r="M268" s="168" t="s">
        <v>3</v>
      </c>
      <c r="N268" s="169" t="s">
        <v>43</v>
      </c>
      <c r="O268" s="72"/>
      <c r="P268" s="170">
        <f>O268*H268</f>
        <v>0</v>
      </c>
      <c r="Q268" s="170">
        <v>0</v>
      </c>
      <c r="R268" s="170">
        <f>Q268*H268</f>
        <v>0</v>
      </c>
      <c r="S268" s="170">
        <v>0</v>
      </c>
      <c r="T268" s="17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72" t="s">
        <v>123</v>
      </c>
      <c r="AT268" s="172" t="s">
        <v>118</v>
      </c>
      <c r="AU268" s="172" t="s">
        <v>82</v>
      </c>
      <c r="AY268" s="19" t="s">
        <v>116</v>
      </c>
      <c r="BE268" s="173">
        <f>IF(N268="základní",J268,0)</f>
        <v>0</v>
      </c>
      <c r="BF268" s="173">
        <f>IF(N268="snížená",J268,0)</f>
        <v>0</v>
      </c>
      <c r="BG268" s="173">
        <f>IF(N268="zákl. přenesená",J268,0)</f>
        <v>0</v>
      </c>
      <c r="BH268" s="173">
        <f>IF(N268="sníž. přenesená",J268,0)</f>
        <v>0</v>
      </c>
      <c r="BI268" s="173">
        <f>IF(N268="nulová",J268,0)</f>
        <v>0</v>
      </c>
      <c r="BJ268" s="19" t="s">
        <v>80</v>
      </c>
      <c r="BK268" s="173">
        <f>ROUND(I268*H268,2)</f>
        <v>0</v>
      </c>
      <c r="BL268" s="19" t="s">
        <v>123</v>
      </c>
      <c r="BM268" s="172" t="s">
        <v>426</v>
      </c>
    </row>
    <row r="269" s="2" customFormat="1">
      <c r="A269" s="38"/>
      <c r="B269" s="39"/>
      <c r="C269" s="38"/>
      <c r="D269" s="174" t="s">
        <v>125</v>
      </c>
      <c r="E269" s="38"/>
      <c r="F269" s="175" t="s">
        <v>427</v>
      </c>
      <c r="G269" s="38"/>
      <c r="H269" s="38"/>
      <c r="I269" s="176"/>
      <c r="J269" s="38"/>
      <c r="K269" s="38"/>
      <c r="L269" s="39"/>
      <c r="M269" s="177"/>
      <c r="N269" s="178"/>
      <c r="O269" s="72"/>
      <c r="P269" s="72"/>
      <c r="Q269" s="72"/>
      <c r="R269" s="72"/>
      <c r="S269" s="72"/>
      <c r="T269" s="7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125</v>
      </c>
      <c r="AU269" s="19" t="s">
        <v>82</v>
      </c>
    </row>
    <row r="270" s="12" customFormat="1" ht="22.8" customHeight="1">
      <c r="A270" s="12"/>
      <c r="B270" s="147"/>
      <c r="C270" s="12"/>
      <c r="D270" s="148" t="s">
        <v>71</v>
      </c>
      <c r="E270" s="158" t="s">
        <v>428</v>
      </c>
      <c r="F270" s="158" t="s">
        <v>429</v>
      </c>
      <c r="G270" s="12"/>
      <c r="H270" s="12"/>
      <c r="I270" s="150"/>
      <c r="J270" s="159">
        <f>BK270</f>
        <v>0</v>
      </c>
      <c r="K270" s="12"/>
      <c r="L270" s="147"/>
      <c r="M270" s="152"/>
      <c r="N270" s="153"/>
      <c r="O270" s="153"/>
      <c r="P270" s="154">
        <f>SUM(P271:P297)</f>
        <v>0</v>
      </c>
      <c r="Q270" s="153"/>
      <c r="R270" s="154">
        <f>SUM(R271:R297)</f>
        <v>0</v>
      </c>
      <c r="S270" s="153"/>
      <c r="T270" s="155">
        <f>SUM(T271:T297)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48" t="s">
        <v>80</v>
      </c>
      <c r="AT270" s="156" t="s">
        <v>71</v>
      </c>
      <c r="AU270" s="156" t="s">
        <v>80</v>
      </c>
      <c r="AY270" s="148" t="s">
        <v>116</v>
      </c>
      <c r="BK270" s="157">
        <f>SUM(BK271:BK297)</f>
        <v>0</v>
      </c>
    </row>
    <row r="271" s="2" customFormat="1" ht="24.15" customHeight="1">
      <c r="A271" s="38"/>
      <c r="B271" s="160"/>
      <c r="C271" s="161" t="s">
        <v>430</v>
      </c>
      <c r="D271" s="161" t="s">
        <v>118</v>
      </c>
      <c r="E271" s="162" t="s">
        <v>431</v>
      </c>
      <c r="F271" s="163" t="s">
        <v>432</v>
      </c>
      <c r="G271" s="164" t="s">
        <v>224</v>
      </c>
      <c r="H271" s="165">
        <v>258.084</v>
      </c>
      <c r="I271" s="166"/>
      <c r="J271" s="167">
        <f>ROUND(I271*H271,2)</f>
        <v>0</v>
      </c>
      <c r="K271" s="163" t="s">
        <v>122</v>
      </c>
      <c r="L271" s="39"/>
      <c r="M271" s="168" t="s">
        <v>3</v>
      </c>
      <c r="N271" s="169" t="s">
        <v>43</v>
      </c>
      <c r="O271" s="72"/>
      <c r="P271" s="170">
        <f>O271*H271</f>
        <v>0</v>
      </c>
      <c r="Q271" s="170">
        <v>0</v>
      </c>
      <c r="R271" s="170">
        <f>Q271*H271</f>
        <v>0</v>
      </c>
      <c r="S271" s="170">
        <v>0</v>
      </c>
      <c r="T271" s="17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72" t="s">
        <v>123</v>
      </c>
      <c r="AT271" s="172" t="s">
        <v>118</v>
      </c>
      <c r="AU271" s="172" t="s">
        <v>82</v>
      </c>
      <c r="AY271" s="19" t="s">
        <v>116</v>
      </c>
      <c r="BE271" s="173">
        <f>IF(N271="základní",J271,0)</f>
        <v>0</v>
      </c>
      <c r="BF271" s="173">
        <f>IF(N271="snížená",J271,0)</f>
        <v>0</v>
      </c>
      <c r="BG271" s="173">
        <f>IF(N271="zákl. přenesená",J271,0)</f>
        <v>0</v>
      </c>
      <c r="BH271" s="173">
        <f>IF(N271="sníž. přenesená",J271,0)</f>
        <v>0</v>
      </c>
      <c r="BI271" s="173">
        <f>IF(N271="nulová",J271,0)</f>
        <v>0</v>
      </c>
      <c r="BJ271" s="19" t="s">
        <v>80</v>
      </c>
      <c r="BK271" s="173">
        <f>ROUND(I271*H271,2)</f>
        <v>0</v>
      </c>
      <c r="BL271" s="19" t="s">
        <v>123</v>
      </c>
      <c r="BM271" s="172" t="s">
        <v>433</v>
      </c>
    </row>
    <row r="272" s="2" customFormat="1">
      <c r="A272" s="38"/>
      <c r="B272" s="39"/>
      <c r="C272" s="38"/>
      <c r="D272" s="174" t="s">
        <v>125</v>
      </c>
      <c r="E272" s="38"/>
      <c r="F272" s="175" t="s">
        <v>434</v>
      </c>
      <c r="G272" s="38"/>
      <c r="H272" s="38"/>
      <c r="I272" s="176"/>
      <c r="J272" s="38"/>
      <c r="K272" s="38"/>
      <c r="L272" s="39"/>
      <c r="M272" s="177"/>
      <c r="N272" s="178"/>
      <c r="O272" s="72"/>
      <c r="P272" s="72"/>
      <c r="Q272" s="72"/>
      <c r="R272" s="72"/>
      <c r="S272" s="72"/>
      <c r="T272" s="73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125</v>
      </c>
      <c r="AU272" s="19" t="s">
        <v>82</v>
      </c>
    </row>
    <row r="273" s="2" customFormat="1" ht="24.15" customHeight="1">
      <c r="A273" s="38"/>
      <c r="B273" s="160"/>
      <c r="C273" s="161" t="s">
        <v>435</v>
      </c>
      <c r="D273" s="161" t="s">
        <v>118</v>
      </c>
      <c r="E273" s="162" t="s">
        <v>436</v>
      </c>
      <c r="F273" s="163" t="s">
        <v>437</v>
      </c>
      <c r="G273" s="164" t="s">
        <v>224</v>
      </c>
      <c r="H273" s="165">
        <v>6194.0159999999996</v>
      </c>
      <c r="I273" s="166"/>
      <c r="J273" s="167">
        <f>ROUND(I273*H273,2)</f>
        <v>0</v>
      </c>
      <c r="K273" s="163" t="s">
        <v>122</v>
      </c>
      <c r="L273" s="39"/>
      <c r="M273" s="168" t="s">
        <v>3</v>
      </c>
      <c r="N273" s="169" t="s">
        <v>43</v>
      </c>
      <c r="O273" s="72"/>
      <c r="P273" s="170">
        <f>O273*H273</f>
        <v>0</v>
      </c>
      <c r="Q273" s="170">
        <v>0</v>
      </c>
      <c r="R273" s="170">
        <f>Q273*H273</f>
        <v>0</v>
      </c>
      <c r="S273" s="170">
        <v>0</v>
      </c>
      <c r="T273" s="17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72" t="s">
        <v>123</v>
      </c>
      <c r="AT273" s="172" t="s">
        <v>118</v>
      </c>
      <c r="AU273" s="172" t="s">
        <v>82</v>
      </c>
      <c r="AY273" s="19" t="s">
        <v>116</v>
      </c>
      <c r="BE273" s="173">
        <f>IF(N273="základní",J273,0)</f>
        <v>0</v>
      </c>
      <c r="BF273" s="173">
        <f>IF(N273="snížená",J273,0)</f>
        <v>0</v>
      </c>
      <c r="BG273" s="173">
        <f>IF(N273="zákl. přenesená",J273,0)</f>
        <v>0</v>
      </c>
      <c r="BH273" s="173">
        <f>IF(N273="sníž. přenesená",J273,0)</f>
        <v>0</v>
      </c>
      <c r="BI273" s="173">
        <f>IF(N273="nulová",J273,0)</f>
        <v>0</v>
      </c>
      <c r="BJ273" s="19" t="s">
        <v>80</v>
      </c>
      <c r="BK273" s="173">
        <f>ROUND(I273*H273,2)</f>
        <v>0</v>
      </c>
      <c r="BL273" s="19" t="s">
        <v>123</v>
      </c>
      <c r="BM273" s="172" t="s">
        <v>438</v>
      </c>
    </row>
    <row r="274" s="2" customFormat="1">
      <c r="A274" s="38"/>
      <c r="B274" s="39"/>
      <c r="C274" s="38"/>
      <c r="D274" s="174" t="s">
        <v>125</v>
      </c>
      <c r="E274" s="38"/>
      <c r="F274" s="175" t="s">
        <v>439</v>
      </c>
      <c r="G274" s="38"/>
      <c r="H274" s="38"/>
      <c r="I274" s="176"/>
      <c r="J274" s="38"/>
      <c r="K274" s="38"/>
      <c r="L274" s="39"/>
      <c r="M274" s="177"/>
      <c r="N274" s="178"/>
      <c r="O274" s="72"/>
      <c r="P274" s="72"/>
      <c r="Q274" s="72"/>
      <c r="R274" s="72"/>
      <c r="S274" s="72"/>
      <c r="T274" s="73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125</v>
      </c>
      <c r="AU274" s="19" t="s">
        <v>82</v>
      </c>
    </row>
    <row r="275" s="14" customFormat="1">
      <c r="A275" s="14"/>
      <c r="B275" s="187"/>
      <c r="C275" s="14"/>
      <c r="D275" s="180" t="s">
        <v>127</v>
      </c>
      <c r="E275" s="188" t="s">
        <v>3</v>
      </c>
      <c r="F275" s="189" t="s">
        <v>440</v>
      </c>
      <c r="G275" s="14"/>
      <c r="H275" s="190">
        <v>6194.0159999999996</v>
      </c>
      <c r="I275" s="191"/>
      <c r="J275" s="14"/>
      <c r="K275" s="14"/>
      <c r="L275" s="187"/>
      <c r="M275" s="192"/>
      <c r="N275" s="193"/>
      <c r="O275" s="193"/>
      <c r="P275" s="193"/>
      <c r="Q275" s="193"/>
      <c r="R275" s="193"/>
      <c r="S275" s="193"/>
      <c r="T275" s="19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88" t="s">
        <v>127</v>
      </c>
      <c r="AU275" s="188" t="s">
        <v>82</v>
      </c>
      <c r="AV275" s="14" t="s">
        <v>82</v>
      </c>
      <c r="AW275" s="14" t="s">
        <v>33</v>
      </c>
      <c r="AX275" s="14" t="s">
        <v>80</v>
      </c>
      <c r="AY275" s="188" t="s">
        <v>116</v>
      </c>
    </row>
    <row r="276" s="2" customFormat="1" ht="16.5" customHeight="1">
      <c r="A276" s="38"/>
      <c r="B276" s="160"/>
      <c r="C276" s="161" t="s">
        <v>441</v>
      </c>
      <c r="D276" s="161" t="s">
        <v>118</v>
      </c>
      <c r="E276" s="162" t="s">
        <v>442</v>
      </c>
      <c r="F276" s="163" t="s">
        <v>443</v>
      </c>
      <c r="G276" s="164" t="s">
        <v>224</v>
      </c>
      <c r="H276" s="165">
        <v>258.084</v>
      </c>
      <c r="I276" s="166"/>
      <c r="J276" s="167">
        <f>ROUND(I276*H276,2)</f>
        <v>0</v>
      </c>
      <c r="K276" s="163" t="s">
        <v>122</v>
      </c>
      <c r="L276" s="39"/>
      <c r="M276" s="168" t="s">
        <v>3</v>
      </c>
      <c r="N276" s="169" t="s">
        <v>43</v>
      </c>
      <c r="O276" s="72"/>
      <c r="P276" s="170">
        <f>O276*H276</f>
        <v>0</v>
      </c>
      <c r="Q276" s="170">
        <v>0</v>
      </c>
      <c r="R276" s="170">
        <f>Q276*H276</f>
        <v>0</v>
      </c>
      <c r="S276" s="170">
        <v>0</v>
      </c>
      <c r="T276" s="171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72" t="s">
        <v>123</v>
      </c>
      <c r="AT276" s="172" t="s">
        <v>118</v>
      </c>
      <c r="AU276" s="172" t="s">
        <v>82</v>
      </c>
      <c r="AY276" s="19" t="s">
        <v>116</v>
      </c>
      <c r="BE276" s="173">
        <f>IF(N276="základní",J276,0)</f>
        <v>0</v>
      </c>
      <c r="BF276" s="173">
        <f>IF(N276="snížená",J276,0)</f>
        <v>0</v>
      </c>
      <c r="BG276" s="173">
        <f>IF(N276="zákl. přenesená",J276,0)</f>
        <v>0</v>
      </c>
      <c r="BH276" s="173">
        <f>IF(N276="sníž. přenesená",J276,0)</f>
        <v>0</v>
      </c>
      <c r="BI276" s="173">
        <f>IF(N276="nulová",J276,0)</f>
        <v>0</v>
      </c>
      <c r="BJ276" s="19" t="s">
        <v>80</v>
      </c>
      <c r="BK276" s="173">
        <f>ROUND(I276*H276,2)</f>
        <v>0</v>
      </c>
      <c r="BL276" s="19" t="s">
        <v>123</v>
      </c>
      <c r="BM276" s="172" t="s">
        <v>444</v>
      </c>
    </row>
    <row r="277" s="2" customFormat="1">
      <c r="A277" s="38"/>
      <c r="B277" s="39"/>
      <c r="C277" s="38"/>
      <c r="D277" s="174" t="s">
        <v>125</v>
      </c>
      <c r="E277" s="38"/>
      <c r="F277" s="175" t="s">
        <v>445</v>
      </c>
      <c r="G277" s="38"/>
      <c r="H277" s="38"/>
      <c r="I277" s="176"/>
      <c r="J277" s="38"/>
      <c r="K277" s="38"/>
      <c r="L277" s="39"/>
      <c r="M277" s="177"/>
      <c r="N277" s="178"/>
      <c r="O277" s="72"/>
      <c r="P277" s="72"/>
      <c r="Q277" s="72"/>
      <c r="R277" s="72"/>
      <c r="S277" s="72"/>
      <c r="T277" s="73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125</v>
      </c>
      <c r="AU277" s="19" t="s">
        <v>82</v>
      </c>
    </row>
    <row r="278" s="14" customFormat="1">
      <c r="A278" s="14"/>
      <c r="B278" s="187"/>
      <c r="C278" s="14"/>
      <c r="D278" s="180" t="s">
        <v>127</v>
      </c>
      <c r="E278" s="188" t="s">
        <v>3</v>
      </c>
      <c r="F278" s="189" t="s">
        <v>446</v>
      </c>
      <c r="G278" s="14"/>
      <c r="H278" s="190">
        <v>258.084</v>
      </c>
      <c r="I278" s="191"/>
      <c r="J278" s="14"/>
      <c r="K278" s="14"/>
      <c r="L278" s="187"/>
      <c r="M278" s="192"/>
      <c r="N278" s="193"/>
      <c r="O278" s="193"/>
      <c r="P278" s="193"/>
      <c r="Q278" s="193"/>
      <c r="R278" s="193"/>
      <c r="S278" s="193"/>
      <c r="T278" s="19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88" t="s">
        <v>127</v>
      </c>
      <c r="AU278" s="188" t="s">
        <v>82</v>
      </c>
      <c r="AV278" s="14" t="s">
        <v>82</v>
      </c>
      <c r="AW278" s="14" t="s">
        <v>33</v>
      </c>
      <c r="AX278" s="14" t="s">
        <v>80</v>
      </c>
      <c r="AY278" s="188" t="s">
        <v>116</v>
      </c>
    </row>
    <row r="279" s="2" customFormat="1" ht="24.15" customHeight="1">
      <c r="A279" s="38"/>
      <c r="B279" s="160"/>
      <c r="C279" s="161" t="s">
        <v>447</v>
      </c>
      <c r="D279" s="161" t="s">
        <v>118</v>
      </c>
      <c r="E279" s="162" t="s">
        <v>448</v>
      </c>
      <c r="F279" s="163" t="s">
        <v>449</v>
      </c>
      <c r="G279" s="164" t="s">
        <v>224</v>
      </c>
      <c r="H279" s="165">
        <v>54.204000000000001</v>
      </c>
      <c r="I279" s="166"/>
      <c r="J279" s="167">
        <f>ROUND(I279*H279,2)</f>
        <v>0</v>
      </c>
      <c r="K279" s="163" t="s">
        <v>122</v>
      </c>
      <c r="L279" s="39"/>
      <c r="M279" s="168" t="s">
        <v>3</v>
      </c>
      <c r="N279" s="169" t="s">
        <v>43</v>
      </c>
      <c r="O279" s="72"/>
      <c r="P279" s="170">
        <f>O279*H279</f>
        <v>0</v>
      </c>
      <c r="Q279" s="170">
        <v>0</v>
      </c>
      <c r="R279" s="170">
        <f>Q279*H279</f>
        <v>0</v>
      </c>
      <c r="S279" s="170">
        <v>0</v>
      </c>
      <c r="T279" s="171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72" t="s">
        <v>123</v>
      </c>
      <c r="AT279" s="172" t="s">
        <v>118</v>
      </c>
      <c r="AU279" s="172" t="s">
        <v>82</v>
      </c>
      <c r="AY279" s="19" t="s">
        <v>116</v>
      </c>
      <c r="BE279" s="173">
        <f>IF(N279="základní",J279,0)</f>
        <v>0</v>
      </c>
      <c r="BF279" s="173">
        <f>IF(N279="snížená",J279,0)</f>
        <v>0</v>
      </c>
      <c r="BG279" s="173">
        <f>IF(N279="zákl. přenesená",J279,0)</f>
        <v>0</v>
      </c>
      <c r="BH279" s="173">
        <f>IF(N279="sníž. přenesená",J279,0)</f>
        <v>0</v>
      </c>
      <c r="BI279" s="173">
        <f>IF(N279="nulová",J279,0)</f>
        <v>0</v>
      </c>
      <c r="BJ279" s="19" t="s">
        <v>80</v>
      </c>
      <c r="BK279" s="173">
        <f>ROUND(I279*H279,2)</f>
        <v>0</v>
      </c>
      <c r="BL279" s="19" t="s">
        <v>123</v>
      </c>
      <c r="BM279" s="172" t="s">
        <v>450</v>
      </c>
    </row>
    <row r="280" s="2" customFormat="1">
      <c r="A280" s="38"/>
      <c r="B280" s="39"/>
      <c r="C280" s="38"/>
      <c r="D280" s="174" t="s">
        <v>125</v>
      </c>
      <c r="E280" s="38"/>
      <c r="F280" s="175" t="s">
        <v>451</v>
      </c>
      <c r="G280" s="38"/>
      <c r="H280" s="38"/>
      <c r="I280" s="176"/>
      <c r="J280" s="38"/>
      <c r="K280" s="38"/>
      <c r="L280" s="39"/>
      <c r="M280" s="177"/>
      <c r="N280" s="178"/>
      <c r="O280" s="72"/>
      <c r="P280" s="72"/>
      <c r="Q280" s="72"/>
      <c r="R280" s="72"/>
      <c r="S280" s="72"/>
      <c r="T280" s="73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125</v>
      </c>
      <c r="AU280" s="19" t="s">
        <v>82</v>
      </c>
    </row>
    <row r="281" s="14" customFormat="1">
      <c r="A281" s="14"/>
      <c r="B281" s="187"/>
      <c r="C281" s="14"/>
      <c r="D281" s="180" t="s">
        <v>127</v>
      </c>
      <c r="E281" s="188" t="s">
        <v>3</v>
      </c>
      <c r="F281" s="189" t="s">
        <v>452</v>
      </c>
      <c r="G281" s="14"/>
      <c r="H281" s="190">
        <v>42.119999999999997</v>
      </c>
      <c r="I281" s="191"/>
      <c r="J281" s="14"/>
      <c r="K281" s="14"/>
      <c r="L281" s="187"/>
      <c r="M281" s="192"/>
      <c r="N281" s="193"/>
      <c r="O281" s="193"/>
      <c r="P281" s="193"/>
      <c r="Q281" s="193"/>
      <c r="R281" s="193"/>
      <c r="S281" s="193"/>
      <c r="T281" s="19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88" t="s">
        <v>127</v>
      </c>
      <c r="AU281" s="188" t="s">
        <v>82</v>
      </c>
      <c r="AV281" s="14" t="s">
        <v>82</v>
      </c>
      <c r="AW281" s="14" t="s">
        <v>33</v>
      </c>
      <c r="AX281" s="14" t="s">
        <v>72</v>
      </c>
      <c r="AY281" s="188" t="s">
        <v>116</v>
      </c>
    </row>
    <row r="282" s="14" customFormat="1">
      <c r="A282" s="14"/>
      <c r="B282" s="187"/>
      <c r="C282" s="14"/>
      <c r="D282" s="180" t="s">
        <v>127</v>
      </c>
      <c r="E282" s="188" t="s">
        <v>3</v>
      </c>
      <c r="F282" s="189" t="s">
        <v>147</v>
      </c>
      <c r="G282" s="14"/>
      <c r="H282" s="190">
        <v>5</v>
      </c>
      <c r="I282" s="191"/>
      <c r="J282" s="14"/>
      <c r="K282" s="14"/>
      <c r="L282" s="187"/>
      <c r="M282" s="192"/>
      <c r="N282" s="193"/>
      <c r="O282" s="193"/>
      <c r="P282" s="193"/>
      <c r="Q282" s="193"/>
      <c r="R282" s="193"/>
      <c r="S282" s="193"/>
      <c r="T282" s="19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88" t="s">
        <v>127</v>
      </c>
      <c r="AU282" s="188" t="s">
        <v>82</v>
      </c>
      <c r="AV282" s="14" t="s">
        <v>82</v>
      </c>
      <c r="AW282" s="14" t="s">
        <v>33</v>
      </c>
      <c r="AX282" s="14" t="s">
        <v>72</v>
      </c>
      <c r="AY282" s="188" t="s">
        <v>116</v>
      </c>
    </row>
    <row r="283" s="14" customFormat="1">
      <c r="A283" s="14"/>
      <c r="B283" s="187"/>
      <c r="C283" s="14"/>
      <c r="D283" s="180" t="s">
        <v>127</v>
      </c>
      <c r="E283" s="188" t="s">
        <v>3</v>
      </c>
      <c r="F283" s="189" t="s">
        <v>453</v>
      </c>
      <c r="G283" s="14"/>
      <c r="H283" s="190">
        <v>6.9000000000000004</v>
      </c>
      <c r="I283" s="191"/>
      <c r="J283" s="14"/>
      <c r="K283" s="14"/>
      <c r="L283" s="187"/>
      <c r="M283" s="192"/>
      <c r="N283" s="193"/>
      <c r="O283" s="193"/>
      <c r="P283" s="193"/>
      <c r="Q283" s="193"/>
      <c r="R283" s="193"/>
      <c r="S283" s="193"/>
      <c r="T283" s="19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88" t="s">
        <v>127</v>
      </c>
      <c r="AU283" s="188" t="s">
        <v>82</v>
      </c>
      <c r="AV283" s="14" t="s">
        <v>82</v>
      </c>
      <c r="AW283" s="14" t="s">
        <v>33</v>
      </c>
      <c r="AX283" s="14" t="s">
        <v>72</v>
      </c>
      <c r="AY283" s="188" t="s">
        <v>116</v>
      </c>
    </row>
    <row r="284" s="14" customFormat="1">
      <c r="A284" s="14"/>
      <c r="B284" s="187"/>
      <c r="C284" s="14"/>
      <c r="D284" s="180" t="s">
        <v>127</v>
      </c>
      <c r="E284" s="188" t="s">
        <v>3</v>
      </c>
      <c r="F284" s="189" t="s">
        <v>454</v>
      </c>
      <c r="G284" s="14"/>
      <c r="H284" s="190">
        <v>0.184</v>
      </c>
      <c r="I284" s="191"/>
      <c r="J284" s="14"/>
      <c r="K284" s="14"/>
      <c r="L284" s="187"/>
      <c r="M284" s="192"/>
      <c r="N284" s="193"/>
      <c r="O284" s="193"/>
      <c r="P284" s="193"/>
      <c r="Q284" s="193"/>
      <c r="R284" s="193"/>
      <c r="S284" s="193"/>
      <c r="T284" s="19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88" t="s">
        <v>127</v>
      </c>
      <c r="AU284" s="188" t="s">
        <v>82</v>
      </c>
      <c r="AV284" s="14" t="s">
        <v>82</v>
      </c>
      <c r="AW284" s="14" t="s">
        <v>33</v>
      </c>
      <c r="AX284" s="14" t="s">
        <v>72</v>
      </c>
      <c r="AY284" s="188" t="s">
        <v>116</v>
      </c>
    </row>
    <row r="285" s="15" customFormat="1">
      <c r="A285" s="15"/>
      <c r="B285" s="195"/>
      <c r="C285" s="15"/>
      <c r="D285" s="180" t="s">
        <v>127</v>
      </c>
      <c r="E285" s="196" t="s">
        <v>3</v>
      </c>
      <c r="F285" s="197" t="s">
        <v>146</v>
      </c>
      <c r="G285" s="15"/>
      <c r="H285" s="198">
        <v>54.204000000000001</v>
      </c>
      <c r="I285" s="199"/>
      <c r="J285" s="15"/>
      <c r="K285" s="15"/>
      <c r="L285" s="195"/>
      <c r="M285" s="200"/>
      <c r="N285" s="201"/>
      <c r="O285" s="201"/>
      <c r="P285" s="201"/>
      <c r="Q285" s="201"/>
      <c r="R285" s="201"/>
      <c r="S285" s="201"/>
      <c r="T285" s="20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196" t="s">
        <v>127</v>
      </c>
      <c r="AU285" s="196" t="s">
        <v>82</v>
      </c>
      <c r="AV285" s="15" t="s">
        <v>123</v>
      </c>
      <c r="AW285" s="15" t="s">
        <v>33</v>
      </c>
      <c r="AX285" s="15" t="s">
        <v>80</v>
      </c>
      <c r="AY285" s="196" t="s">
        <v>116</v>
      </c>
    </row>
    <row r="286" s="2" customFormat="1" ht="24.15" customHeight="1">
      <c r="A286" s="38"/>
      <c r="B286" s="160"/>
      <c r="C286" s="161" t="s">
        <v>180</v>
      </c>
      <c r="D286" s="161" t="s">
        <v>118</v>
      </c>
      <c r="E286" s="162" t="s">
        <v>455</v>
      </c>
      <c r="F286" s="163" t="s">
        <v>223</v>
      </c>
      <c r="G286" s="164" t="s">
        <v>224</v>
      </c>
      <c r="H286" s="165">
        <v>155.5</v>
      </c>
      <c r="I286" s="166"/>
      <c r="J286" s="167">
        <f>ROUND(I286*H286,2)</f>
        <v>0</v>
      </c>
      <c r="K286" s="163" t="s">
        <v>122</v>
      </c>
      <c r="L286" s="39"/>
      <c r="M286" s="168" t="s">
        <v>3</v>
      </c>
      <c r="N286" s="169" t="s">
        <v>43</v>
      </c>
      <c r="O286" s="72"/>
      <c r="P286" s="170">
        <f>O286*H286</f>
        <v>0</v>
      </c>
      <c r="Q286" s="170">
        <v>0</v>
      </c>
      <c r="R286" s="170">
        <f>Q286*H286</f>
        <v>0</v>
      </c>
      <c r="S286" s="170">
        <v>0</v>
      </c>
      <c r="T286" s="171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72" t="s">
        <v>123</v>
      </c>
      <c r="AT286" s="172" t="s">
        <v>118</v>
      </c>
      <c r="AU286" s="172" t="s">
        <v>82</v>
      </c>
      <c r="AY286" s="19" t="s">
        <v>116</v>
      </c>
      <c r="BE286" s="173">
        <f>IF(N286="základní",J286,0)</f>
        <v>0</v>
      </c>
      <c r="BF286" s="173">
        <f>IF(N286="snížená",J286,0)</f>
        <v>0</v>
      </c>
      <c r="BG286" s="173">
        <f>IF(N286="zákl. přenesená",J286,0)</f>
        <v>0</v>
      </c>
      <c r="BH286" s="173">
        <f>IF(N286="sníž. přenesená",J286,0)</f>
        <v>0</v>
      </c>
      <c r="BI286" s="173">
        <f>IF(N286="nulová",J286,0)</f>
        <v>0</v>
      </c>
      <c r="BJ286" s="19" t="s">
        <v>80</v>
      </c>
      <c r="BK286" s="173">
        <f>ROUND(I286*H286,2)</f>
        <v>0</v>
      </c>
      <c r="BL286" s="19" t="s">
        <v>123</v>
      </c>
      <c r="BM286" s="172" t="s">
        <v>456</v>
      </c>
    </row>
    <row r="287" s="2" customFormat="1">
      <c r="A287" s="38"/>
      <c r="B287" s="39"/>
      <c r="C287" s="38"/>
      <c r="D287" s="174" t="s">
        <v>125</v>
      </c>
      <c r="E287" s="38"/>
      <c r="F287" s="175" t="s">
        <v>457</v>
      </c>
      <c r="G287" s="38"/>
      <c r="H287" s="38"/>
      <c r="I287" s="176"/>
      <c r="J287" s="38"/>
      <c r="K287" s="38"/>
      <c r="L287" s="39"/>
      <c r="M287" s="177"/>
      <c r="N287" s="178"/>
      <c r="O287" s="72"/>
      <c r="P287" s="72"/>
      <c r="Q287" s="72"/>
      <c r="R287" s="72"/>
      <c r="S287" s="72"/>
      <c r="T287" s="73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125</v>
      </c>
      <c r="AU287" s="19" t="s">
        <v>82</v>
      </c>
    </row>
    <row r="288" s="14" customFormat="1">
      <c r="A288" s="14"/>
      <c r="B288" s="187"/>
      <c r="C288" s="14"/>
      <c r="D288" s="180" t="s">
        <v>127</v>
      </c>
      <c r="E288" s="188" t="s">
        <v>3</v>
      </c>
      <c r="F288" s="189" t="s">
        <v>458</v>
      </c>
      <c r="G288" s="14"/>
      <c r="H288" s="190">
        <v>25.920000000000002</v>
      </c>
      <c r="I288" s="191"/>
      <c r="J288" s="14"/>
      <c r="K288" s="14"/>
      <c r="L288" s="187"/>
      <c r="M288" s="192"/>
      <c r="N288" s="193"/>
      <c r="O288" s="193"/>
      <c r="P288" s="193"/>
      <c r="Q288" s="193"/>
      <c r="R288" s="193"/>
      <c r="S288" s="193"/>
      <c r="T288" s="19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88" t="s">
        <v>127</v>
      </c>
      <c r="AU288" s="188" t="s">
        <v>82</v>
      </c>
      <c r="AV288" s="14" t="s">
        <v>82</v>
      </c>
      <c r="AW288" s="14" t="s">
        <v>33</v>
      </c>
      <c r="AX288" s="14" t="s">
        <v>72</v>
      </c>
      <c r="AY288" s="188" t="s">
        <v>116</v>
      </c>
    </row>
    <row r="289" s="14" customFormat="1">
      <c r="A289" s="14"/>
      <c r="B289" s="187"/>
      <c r="C289" s="14"/>
      <c r="D289" s="180" t="s">
        <v>127</v>
      </c>
      <c r="E289" s="188" t="s">
        <v>3</v>
      </c>
      <c r="F289" s="189" t="s">
        <v>459</v>
      </c>
      <c r="G289" s="14"/>
      <c r="H289" s="190">
        <v>62.640000000000001</v>
      </c>
      <c r="I289" s="191"/>
      <c r="J289" s="14"/>
      <c r="K289" s="14"/>
      <c r="L289" s="187"/>
      <c r="M289" s="192"/>
      <c r="N289" s="193"/>
      <c r="O289" s="193"/>
      <c r="P289" s="193"/>
      <c r="Q289" s="193"/>
      <c r="R289" s="193"/>
      <c r="S289" s="193"/>
      <c r="T289" s="19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88" t="s">
        <v>127</v>
      </c>
      <c r="AU289" s="188" t="s">
        <v>82</v>
      </c>
      <c r="AV289" s="14" t="s">
        <v>82</v>
      </c>
      <c r="AW289" s="14" t="s">
        <v>33</v>
      </c>
      <c r="AX289" s="14" t="s">
        <v>72</v>
      </c>
      <c r="AY289" s="188" t="s">
        <v>116</v>
      </c>
    </row>
    <row r="290" s="14" customFormat="1">
      <c r="A290" s="14"/>
      <c r="B290" s="187"/>
      <c r="C290" s="14"/>
      <c r="D290" s="180" t="s">
        <v>127</v>
      </c>
      <c r="E290" s="188" t="s">
        <v>3</v>
      </c>
      <c r="F290" s="189" t="s">
        <v>460</v>
      </c>
      <c r="G290" s="14"/>
      <c r="H290" s="190">
        <v>59.399999999999999</v>
      </c>
      <c r="I290" s="191"/>
      <c r="J290" s="14"/>
      <c r="K290" s="14"/>
      <c r="L290" s="187"/>
      <c r="M290" s="192"/>
      <c r="N290" s="193"/>
      <c r="O290" s="193"/>
      <c r="P290" s="193"/>
      <c r="Q290" s="193"/>
      <c r="R290" s="193"/>
      <c r="S290" s="193"/>
      <c r="T290" s="19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88" t="s">
        <v>127</v>
      </c>
      <c r="AU290" s="188" t="s">
        <v>82</v>
      </c>
      <c r="AV290" s="14" t="s">
        <v>82</v>
      </c>
      <c r="AW290" s="14" t="s">
        <v>33</v>
      </c>
      <c r="AX290" s="14" t="s">
        <v>72</v>
      </c>
      <c r="AY290" s="188" t="s">
        <v>116</v>
      </c>
    </row>
    <row r="291" s="14" customFormat="1">
      <c r="A291" s="14"/>
      <c r="B291" s="187"/>
      <c r="C291" s="14"/>
      <c r="D291" s="180" t="s">
        <v>127</v>
      </c>
      <c r="E291" s="188" t="s">
        <v>3</v>
      </c>
      <c r="F291" s="189" t="s">
        <v>461</v>
      </c>
      <c r="G291" s="14"/>
      <c r="H291" s="190">
        <v>7.54</v>
      </c>
      <c r="I291" s="191"/>
      <c r="J291" s="14"/>
      <c r="K291" s="14"/>
      <c r="L291" s="187"/>
      <c r="M291" s="192"/>
      <c r="N291" s="193"/>
      <c r="O291" s="193"/>
      <c r="P291" s="193"/>
      <c r="Q291" s="193"/>
      <c r="R291" s="193"/>
      <c r="S291" s="193"/>
      <c r="T291" s="19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88" t="s">
        <v>127</v>
      </c>
      <c r="AU291" s="188" t="s">
        <v>82</v>
      </c>
      <c r="AV291" s="14" t="s">
        <v>82</v>
      </c>
      <c r="AW291" s="14" t="s">
        <v>33</v>
      </c>
      <c r="AX291" s="14" t="s">
        <v>72</v>
      </c>
      <c r="AY291" s="188" t="s">
        <v>116</v>
      </c>
    </row>
    <row r="292" s="15" customFormat="1">
      <c r="A292" s="15"/>
      <c r="B292" s="195"/>
      <c r="C292" s="15"/>
      <c r="D292" s="180" t="s">
        <v>127</v>
      </c>
      <c r="E292" s="196" t="s">
        <v>3</v>
      </c>
      <c r="F292" s="197" t="s">
        <v>146</v>
      </c>
      <c r="G292" s="15"/>
      <c r="H292" s="198">
        <v>155.5</v>
      </c>
      <c r="I292" s="199"/>
      <c r="J292" s="15"/>
      <c r="K292" s="15"/>
      <c r="L292" s="195"/>
      <c r="M292" s="200"/>
      <c r="N292" s="201"/>
      <c r="O292" s="201"/>
      <c r="P292" s="201"/>
      <c r="Q292" s="201"/>
      <c r="R292" s="201"/>
      <c r="S292" s="201"/>
      <c r="T292" s="20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196" t="s">
        <v>127</v>
      </c>
      <c r="AU292" s="196" t="s">
        <v>82</v>
      </c>
      <c r="AV292" s="15" t="s">
        <v>123</v>
      </c>
      <c r="AW292" s="15" t="s">
        <v>33</v>
      </c>
      <c r="AX292" s="15" t="s">
        <v>80</v>
      </c>
      <c r="AY292" s="196" t="s">
        <v>116</v>
      </c>
    </row>
    <row r="293" s="2" customFormat="1" ht="24.15" customHeight="1">
      <c r="A293" s="38"/>
      <c r="B293" s="160"/>
      <c r="C293" s="161" t="s">
        <v>406</v>
      </c>
      <c r="D293" s="161" t="s">
        <v>118</v>
      </c>
      <c r="E293" s="162" t="s">
        <v>462</v>
      </c>
      <c r="F293" s="163" t="s">
        <v>463</v>
      </c>
      <c r="G293" s="164" t="s">
        <v>224</v>
      </c>
      <c r="H293" s="165">
        <v>48.380000000000003</v>
      </c>
      <c r="I293" s="166"/>
      <c r="J293" s="167">
        <f>ROUND(I293*H293,2)</f>
        <v>0</v>
      </c>
      <c r="K293" s="163" t="s">
        <v>122</v>
      </c>
      <c r="L293" s="39"/>
      <c r="M293" s="168" t="s">
        <v>3</v>
      </c>
      <c r="N293" s="169" t="s">
        <v>43</v>
      </c>
      <c r="O293" s="72"/>
      <c r="P293" s="170">
        <f>O293*H293</f>
        <v>0</v>
      </c>
      <c r="Q293" s="170">
        <v>0</v>
      </c>
      <c r="R293" s="170">
        <f>Q293*H293</f>
        <v>0</v>
      </c>
      <c r="S293" s="170">
        <v>0</v>
      </c>
      <c r="T293" s="17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72" t="s">
        <v>123</v>
      </c>
      <c r="AT293" s="172" t="s">
        <v>118</v>
      </c>
      <c r="AU293" s="172" t="s">
        <v>82</v>
      </c>
      <c r="AY293" s="19" t="s">
        <v>116</v>
      </c>
      <c r="BE293" s="173">
        <f>IF(N293="základní",J293,0)</f>
        <v>0</v>
      </c>
      <c r="BF293" s="173">
        <f>IF(N293="snížená",J293,0)</f>
        <v>0</v>
      </c>
      <c r="BG293" s="173">
        <f>IF(N293="zákl. přenesená",J293,0)</f>
        <v>0</v>
      </c>
      <c r="BH293" s="173">
        <f>IF(N293="sníž. přenesená",J293,0)</f>
        <v>0</v>
      </c>
      <c r="BI293" s="173">
        <f>IF(N293="nulová",J293,0)</f>
        <v>0</v>
      </c>
      <c r="BJ293" s="19" t="s">
        <v>80</v>
      </c>
      <c r="BK293" s="173">
        <f>ROUND(I293*H293,2)</f>
        <v>0</v>
      </c>
      <c r="BL293" s="19" t="s">
        <v>123</v>
      </c>
      <c r="BM293" s="172" t="s">
        <v>464</v>
      </c>
    </row>
    <row r="294" s="2" customFormat="1">
      <c r="A294" s="38"/>
      <c r="B294" s="39"/>
      <c r="C294" s="38"/>
      <c r="D294" s="174" t="s">
        <v>125</v>
      </c>
      <c r="E294" s="38"/>
      <c r="F294" s="175" t="s">
        <v>465</v>
      </c>
      <c r="G294" s="38"/>
      <c r="H294" s="38"/>
      <c r="I294" s="176"/>
      <c r="J294" s="38"/>
      <c r="K294" s="38"/>
      <c r="L294" s="39"/>
      <c r="M294" s="177"/>
      <c r="N294" s="178"/>
      <c r="O294" s="72"/>
      <c r="P294" s="72"/>
      <c r="Q294" s="72"/>
      <c r="R294" s="72"/>
      <c r="S294" s="72"/>
      <c r="T294" s="73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125</v>
      </c>
      <c r="AU294" s="19" t="s">
        <v>82</v>
      </c>
    </row>
    <row r="295" s="14" customFormat="1">
      <c r="A295" s="14"/>
      <c r="B295" s="187"/>
      <c r="C295" s="14"/>
      <c r="D295" s="180" t="s">
        <v>127</v>
      </c>
      <c r="E295" s="188" t="s">
        <v>3</v>
      </c>
      <c r="F295" s="189" t="s">
        <v>466</v>
      </c>
      <c r="G295" s="14"/>
      <c r="H295" s="190">
        <v>42.659999999999997</v>
      </c>
      <c r="I295" s="191"/>
      <c r="J295" s="14"/>
      <c r="K295" s="14"/>
      <c r="L295" s="187"/>
      <c r="M295" s="192"/>
      <c r="N295" s="193"/>
      <c r="O295" s="193"/>
      <c r="P295" s="193"/>
      <c r="Q295" s="193"/>
      <c r="R295" s="193"/>
      <c r="S295" s="193"/>
      <c r="T295" s="19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88" t="s">
        <v>127</v>
      </c>
      <c r="AU295" s="188" t="s">
        <v>82</v>
      </c>
      <c r="AV295" s="14" t="s">
        <v>82</v>
      </c>
      <c r="AW295" s="14" t="s">
        <v>33</v>
      </c>
      <c r="AX295" s="14" t="s">
        <v>72</v>
      </c>
      <c r="AY295" s="188" t="s">
        <v>116</v>
      </c>
    </row>
    <row r="296" s="14" customFormat="1">
      <c r="A296" s="14"/>
      <c r="B296" s="187"/>
      <c r="C296" s="14"/>
      <c r="D296" s="180" t="s">
        <v>127</v>
      </c>
      <c r="E296" s="188" t="s">
        <v>3</v>
      </c>
      <c r="F296" s="189" t="s">
        <v>467</v>
      </c>
      <c r="G296" s="14"/>
      <c r="H296" s="190">
        <v>5.7199999999999998</v>
      </c>
      <c r="I296" s="191"/>
      <c r="J296" s="14"/>
      <c r="K296" s="14"/>
      <c r="L296" s="187"/>
      <c r="M296" s="192"/>
      <c r="N296" s="193"/>
      <c r="O296" s="193"/>
      <c r="P296" s="193"/>
      <c r="Q296" s="193"/>
      <c r="R296" s="193"/>
      <c r="S296" s="193"/>
      <c r="T296" s="19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88" t="s">
        <v>127</v>
      </c>
      <c r="AU296" s="188" t="s">
        <v>82</v>
      </c>
      <c r="AV296" s="14" t="s">
        <v>82</v>
      </c>
      <c r="AW296" s="14" t="s">
        <v>33</v>
      </c>
      <c r="AX296" s="14" t="s">
        <v>72</v>
      </c>
      <c r="AY296" s="188" t="s">
        <v>116</v>
      </c>
    </row>
    <row r="297" s="15" customFormat="1">
      <c r="A297" s="15"/>
      <c r="B297" s="195"/>
      <c r="C297" s="15"/>
      <c r="D297" s="180" t="s">
        <v>127</v>
      </c>
      <c r="E297" s="196" t="s">
        <v>3</v>
      </c>
      <c r="F297" s="197" t="s">
        <v>146</v>
      </c>
      <c r="G297" s="15"/>
      <c r="H297" s="198">
        <v>48.380000000000003</v>
      </c>
      <c r="I297" s="199"/>
      <c r="J297" s="15"/>
      <c r="K297" s="15"/>
      <c r="L297" s="195"/>
      <c r="M297" s="200"/>
      <c r="N297" s="201"/>
      <c r="O297" s="201"/>
      <c r="P297" s="201"/>
      <c r="Q297" s="201"/>
      <c r="R297" s="201"/>
      <c r="S297" s="201"/>
      <c r="T297" s="20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196" t="s">
        <v>127</v>
      </c>
      <c r="AU297" s="196" t="s">
        <v>82</v>
      </c>
      <c r="AV297" s="15" t="s">
        <v>123</v>
      </c>
      <c r="AW297" s="15" t="s">
        <v>33</v>
      </c>
      <c r="AX297" s="15" t="s">
        <v>80</v>
      </c>
      <c r="AY297" s="196" t="s">
        <v>116</v>
      </c>
    </row>
    <row r="298" s="12" customFormat="1" ht="22.8" customHeight="1">
      <c r="A298" s="12"/>
      <c r="B298" s="147"/>
      <c r="C298" s="12"/>
      <c r="D298" s="148" t="s">
        <v>71</v>
      </c>
      <c r="E298" s="158" t="s">
        <v>468</v>
      </c>
      <c r="F298" s="158" t="s">
        <v>469</v>
      </c>
      <c r="G298" s="12"/>
      <c r="H298" s="12"/>
      <c r="I298" s="150"/>
      <c r="J298" s="159">
        <f>BK298</f>
        <v>0</v>
      </c>
      <c r="K298" s="12"/>
      <c r="L298" s="147"/>
      <c r="M298" s="152"/>
      <c r="N298" s="153"/>
      <c r="O298" s="153"/>
      <c r="P298" s="154">
        <f>SUM(P299:P300)</f>
        <v>0</v>
      </c>
      <c r="Q298" s="153"/>
      <c r="R298" s="154">
        <f>SUM(R299:R300)</f>
        <v>0</v>
      </c>
      <c r="S298" s="153"/>
      <c r="T298" s="155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48" t="s">
        <v>80</v>
      </c>
      <c r="AT298" s="156" t="s">
        <v>71</v>
      </c>
      <c r="AU298" s="156" t="s">
        <v>80</v>
      </c>
      <c r="AY298" s="148" t="s">
        <v>116</v>
      </c>
      <c r="BK298" s="157">
        <f>SUM(BK299:BK300)</f>
        <v>0</v>
      </c>
    </row>
    <row r="299" s="2" customFormat="1" ht="24.15" customHeight="1">
      <c r="A299" s="38"/>
      <c r="B299" s="160"/>
      <c r="C299" s="161" t="s">
        <v>239</v>
      </c>
      <c r="D299" s="161" t="s">
        <v>118</v>
      </c>
      <c r="E299" s="162" t="s">
        <v>470</v>
      </c>
      <c r="F299" s="163" t="s">
        <v>471</v>
      </c>
      <c r="G299" s="164" t="s">
        <v>224</v>
      </c>
      <c r="H299" s="165">
        <v>123.047</v>
      </c>
      <c r="I299" s="166"/>
      <c r="J299" s="167">
        <f>ROUND(I299*H299,2)</f>
        <v>0</v>
      </c>
      <c r="K299" s="163" t="s">
        <v>122</v>
      </c>
      <c r="L299" s="39"/>
      <c r="M299" s="168" t="s">
        <v>3</v>
      </c>
      <c r="N299" s="169" t="s">
        <v>43</v>
      </c>
      <c r="O299" s="72"/>
      <c r="P299" s="170">
        <f>O299*H299</f>
        <v>0</v>
      </c>
      <c r="Q299" s="170">
        <v>0</v>
      </c>
      <c r="R299" s="170">
        <f>Q299*H299</f>
        <v>0</v>
      </c>
      <c r="S299" s="170">
        <v>0</v>
      </c>
      <c r="T299" s="171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72" t="s">
        <v>123</v>
      </c>
      <c r="AT299" s="172" t="s">
        <v>118</v>
      </c>
      <c r="AU299" s="172" t="s">
        <v>82</v>
      </c>
      <c r="AY299" s="19" t="s">
        <v>116</v>
      </c>
      <c r="BE299" s="173">
        <f>IF(N299="základní",J299,0)</f>
        <v>0</v>
      </c>
      <c r="BF299" s="173">
        <f>IF(N299="snížená",J299,0)</f>
        <v>0</v>
      </c>
      <c r="BG299" s="173">
        <f>IF(N299="zákl. přenesená",J299,0)</f>
        <v>0</v>
      </c>
      <c r="BH299" s="173">
        <f>IF(N299="sníž. přenesená",J299,0)</f>
        <v>0</v>
      </c>
      <c r="BI299" s="173">
        <f>IF(N299="nulová",J299,0)</f>
        <v>0</v>
      </c>
      <c r="BJ299" s="19" t="s">
        <v>80</v>
      </c>
      <c r="BK299" s="173">
        <f>ROUND(I299*H299,2)</f>
        <v>0</v>
      </c>
      <c r="BL299" s="19" t="s">
        <v>123</v>
      </c>
      <c r="BM299" s="172" t="s">
        <v>472</v>
      </c>
    </row>
    <row r="300" s="2" customFormat="1">
      <c r="A300" s="38"/>
      <c r="B300" s="39"/>
      <c r="C300" s="38"/>
      <c r="D300" s="174" t="s">
        <v>125</v>
      </c>
      <c r="E300" s="38"/>
      <c r="F300" s="175" t="s">
        <v>473</v>
      </c>
      <c r="G300" s="38"/>
      <c r="H300" s="38"/>
      <c r="I300" s="176"/>
      <c r="J300" s="38"/>
      <c r="K300" s="38"/>
      <c r="L300" s="39"/>
      <c r="M300" s="177"/>
      <c r="N300" s="178"/>
      <c r="O300" s="72"/>
      <c r="P300" s="72"/>
      <c r="Q300" s="72"/>
      <c r="R300" s="72"/>
      <c r="S300" s="72"/>
      <c r="T300" s="73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125</v>
      </c>
      <c r="AU300" s="19" t="s">
        <v>82</v>
      </c>
    </row>
    <row r="301" s="12" customFormat="1" ht="25.92" customHeight="1">
      <c r="A301" s="12"/>
      <c r="B301" s="147"/>
      <c r="C301" s="12"/>
      <c r="D301" s="148" t="s">
        <v>71</v>
      </c>
      <c r="E301" s="149" t="s">
        <v>474</v>
      </c>
      <c r="F301" s="149" t="s">
        <v>475</v>
      </c>
      <c r="G301" s="12"/>
      <c r="H301" s="12"/>
      <c r="I301" s="150"/>
      <c r="J301" s="151">
        <f>BK301</f>
        <v>0</v>
      </c>
      <c r="K301" s="12"/>
      <c r="L301" s="147"/>
      <c r="M301" s="152"/>
      <c r="N301" s="153"/>
      <c r="O301" s="153"/>
      <c r="P301" s="154">
        <f>P302+P309+P317</f>
        <v>0</v>
      </c>
      <c r="Q301" s="153"/>
      <c r="R301" s="154">
        <f>R302+R309+R317</f>
        <v>0</v>
      </c>
      <c r="S301" s="153"/>
      <c r="T301" s="155">
        <f>T302+T309+T317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48" t="s">
        <v>147</v>
      </c>
      <c r="AT301" s="156" t="s">
        <v>71</v>
      </c>
      <c r="AU301" s="156" t="s">
        <v>72</v>
      </c>
      <c r="AY301" s="148" t="s">
        <v>116</v>
      </c>
      <c r="BK301" s="157">
        <f>BK302+BK309+BK317</f>
        <v>0</v>
      </c>
    </row>
    <row r="302" s="12" customFormat="1" ht="22.8" customHeight="1">
      <c r="A302" s="12"/>
      <c r="B302" s="147"/>
      <c r="C302" s="12"/>
      <c r="D302" s="148" t="s">
        <v>71</v>
      </c>
      <c r="E302" s="158" t="s">
        <v>476</v>
      </c>
      <c r="F302" s="158" t="s">
        <v>477</v>
      </c>
      <c r="G302" s="12"/>
      <c r="H302" s="12"/>
      <c r="I302" s="150"/>
      <c r="J302" s="159">
        <f>BK302</f>
        <v>0</v>
      </c>
      <c r="K302" s="12"/>
      <c r="L302" s="147"/>
      <c r="M302" s="152"/>
      <c r="N302" s="153"/>
      <c r="O302" s="153"/>
      <c r="P302" s="154">
        <f>SUM(P303:P308)</f>
        <v>0</v>
      </c>
      <c r="Q302" s="153"/>
      <c r="R302" s="154">
        <f>SUM(R303:R308)</f>
        <v>0</v>
      </c>
      <c r="S302" s="153"/>
      <c r="T302" s="155">
        <f>SUM(T303:T308)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48" t="s">
        <v>147</v>
      </c>
      <c r="AT302" s="156" t="s">
        <v>71</v>
      </c>
      <c r="AU302" s="156" t="s">
        <v>80</v>
      </c>
      <c r="AY302" s="148" t="s">
        <v>116</v>
      </c>
      <c r="BK302" s="157">
        <f>SUM(BK303:BK308)</f>
        <v>0</v>
      </c>
    </row>
    <row r="303" s="2" customFormat="1" ht="16.5" customHeight="1">
      <c r="A303" s="38"/>
      <c r="B303" s="160"/>
      <c r="C303" s="161" t="s">
        <v>478</v>
      </c>
      <c r="D303" s="161" t="s">
        <v>118</v>
      </c>
      <c r="E303" s="162" t="s">
        <v>479</v>
      </c>
      <c r="F303" s="163" t="s">
        <v>480</v>
      </c>
      <c r="G303" s="164" t="s">
        <v>481</v>
      </c>
      <c r="H303" s="165">
        <v>10</v>
      </c>
      <c r="I303" s="166"/>
      <c r="J303" s="167">
        <f>ROUND(I303*H303,2)</f>
        <v>0</v>
      </c>
      <c r="K303" s="163" t="s">
        <v>3</v>
      </c>
      <c r="L303" s="39"/>
      <c r="M303" s="168" t="s">
        <v>3</v>
      </c>
      <c r="N303" s="169" t="s">
        <v>43</v>
      </c>
      <c r="O303" s="72"/>
      <c r="P303" s="170">
        <f>O303*H303</f>
        <v>0</v>
      </c>
      <c r="Q303" s="170">
        <v>0</v>
      </c>
      <c r="R303" s="170">
        <f>Q303*H303</f>
        <v>0</v>
      </c>
      <c r="S303" s="170">
        <v>0</v>
      </c>
      <c r="T303" s="171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72" t="s">
        <v>482</v>
      </c>
      <c r="AT303" s="172" t="s">
        <v>118</v>
      </c>
      <c r="AU303" s="172" t="s">
        <v>82</v>
      </c>
      <c r="AY303" s="19" t="s">
        <v>116</v>
      </c>
      <c r="BE303" s="173">
        <f>IF(N303="základní",J303,0)</f>
        <v>0</v>
      </c>
      <c r="BF303" s="173">
        <f>IF(N303="snížená",J303,0)</f>
        <v>0</v>
      </c>
      <c r="BG303" s="173">
        <f>IF(N303="zákl. přenesená",J303,0)</f>
        <v>0</v>
      </c>
      <c r="BH303" s="173">
        <f>IF(N303="sníž. přenesená",J303,0)</f>
        <v>0</v>
      </c>
      <c r="BI303" s="173">
        <f>IF(N303="nulová",J303,0)</f>
        <v>0</v>
      </c>
      <c r="BJ303" s="19" t="s">
        <v>80</v>
      </c>
      <c r="BK303" s="173">
        <f>ROUND(I303*H303,2)</f>
        <v>0</v>
      </c>
      <c r="BL303" s="19" t="s">
        <v>482</v>
      </c>
      <c r="BM303" s="172" t="s">
        <v>483</v>
      </c>
    </row>
    <row r="304" s="13" customFormat="1">
      <c r="A304" s="13"/>
      <c r="B304" s="179"/>
      <c r="C304" s="13"/>
      <c r="D304" s="180" t="s">
        <v>127</v>
      </c>
      <c r="E304" s="181" t="s">
        <v>3</v>
      </c>
      <c r="F304" s="182" t="s">
        <v>484</v>
      </c>
      <c r="G304" s="13"/>
      <c r="H304" s="181" t="s">
        <v>3</v>
      </c>
      <c r="I304" s="183"/>
      <c r="J304" s="13"/>
      <c r="K304" s="13"/>
      <c r="L304" s="179"/>
      <c r="M304" s="184"/>
      <c r="N304" s="185"/>
      <c r="O304" s="185"/>
      <c r="P304" s="185"/>
      <c r="Q304" s="185"/>
      <c r="R304" s="185"/>
      <c r="S304" s="185"/>
      <c r="T304" s="18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1" t="s">
        <v>127</v>
      </c>
      <c r="AU304" s="181" t="s">
        <v>82</v>
      </c>
      <c r="AV304" s="13" t="s">
        <v>80</v>
      </c>
      <c r="AW304" s="13" t="s">
        <v>33</v>
      </c>
      <c r="AX304" s="13" t="s">
        <v>72</v>
      </c>
      <c r="AY304" s="181" t="s">
        <v>116</v>
      </c>
    </row>
    <row r="305" s="14" customFormat="1">
      <c r="A305" s="14"/>
      <c r="B305" s="187"/>
      <c r="C305" s="14"/>
      <c r="D305" s="180" t="s">
        <v>127</v>
      </c>
      <c r="E305" s="188" t="s">
        <v>3</v>
      </c>
      <c r="F305" s="189" t="s">
        <v>181</v>
      </c>
      <c r="G305" s="14"/>
      <c r="H305" s="190">
        <v>10</v>
      </c>
      <c r="I305" s="191"/>
      <c r="J305" s="14"/>
      <c r="K305" s="14"/>
      <c r="L305" s="187"/>
      <c r="M305" s="192"/>
      <c r="N305" s="193"/>
      <c r="O305" s="193"/>
      <c r="P305" s="193"/>
      <c r="Q305" s="193"/>
      <c r="R305" s="193"/>
      <c r="S305" s="193"/>
      <c r="T305" s="19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88" t="s">
        <v>127</v>
      </c>
      <c r="AU305" s="188" t="s">
        <v>82</v>
      </c>
      <c r="AV305" s="14" t="s">
        <v>82</v>
      </c>
      <c r="AW305" s="14" t="s">
        <v>33</v>
      </c>
      <c r="AX305" s="14" t="s">
        <v>80</v>
      </c>
      <c r="AY305" s="188" t="s">
        <v>116</v>
      </c>
    </row>
    <row r="306" s="2" customFormat="1" ht="16.5" customHeight="1">
      <c r="A306" s="38"/>
      <c r="B306" s="160"/>
      <c r="C306" s="161" t="s">
        <v>384</v>
      </c>
      <c r="D306" s="161" t="s">
        <v>118</v>
      </c>
      <c r="E306" s="162" t="s">
        <v>485</v>
      </c>
      <c r="F306" s="163" t="s">
        <v>486</v>
      </c>
      <c r="G306" s="164" t="s">
        <v>481</v>
      </c>
      <c r="H306" s="165">
        <v>10</v>
      </c>
      <c r="I306" s="166"/>
      <c r="J306" s="167">
        <f>ROUND(I306*H306,2)</f>
        <v>0</v>
      </c>
      <c r="K306" s="163" t="s">
        <v>3</v>
      </c>
      <c r="L306" s="39"/>
      <c r="M306" s="168" t="s">
        <v>3</v>
      </c>
      <c r="N306" s="169" t="s">
        <v>43</v>
      </c>
      <c r="O306" s="72"/>
      <c r="P306" s="170">
        <f>O306*H306</f>
        <v>0</v>
      </c>
      <c r="Q306" s="170">
        <v>0</v>
      </c>
      <c r="R306" s="170">
        <f>Q306*H306</f>
        <v>0</v>
      </c>
      <c r="S306" s="170">
        <v>0</v>
      </c>
      <c r="T306" s="171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72" t="s">
        <v>482</v>
      </c>
      <c r="AT306" s="172" t="s">
        <v>118</v>
      </c>
      <c r="AU306" s="172" t="s">
        <v>82</v>
      </c>
      <c r="AY306" s="19" t="s">
        <v>116</v>
      </c>
      <c r="BE306" s="173">
        <f>IF(N306="základní",J306,0)</f>
        <v>0</v>
      </c>
      <c r="BF306" s="173">
        <f>IF(N306="snížená",J306,0)</f>
        <v>0</v>
      </c>
      <c r="BG306" s="173">
        <f>IF(N306="zákl. přenesená",J306,0)</f>
        <v>0</v>
      </c>
      <c r="BH306" s="173">
        <f>IF(N306="sníž. přenesená",J306,0)</f>
        <v>0</v>
      </c>
      <c r="BI306" s="173">
        <f>IF(N306="nulová",J306,0)</f>
        <v>0</v>
      </c>
      <c r="BJ306" s="19" t="s">
        <v>80</v>
      </c>
      <c r="BK306" s="173">
        <f>ROUND(I306*H306,2)</f>
        <v>0</v>
      </c>
      <c r="BL306" s="19" t="s">
        <v>482</v>
      </c>
      <c r="BM306" s="172" t="s">
        <v>487</v>
      </c>
    </row>
    <row r="307" s="13" customFormat="1">
      <c r="A307" s="13"/>
      <c r="B307" s="179"/>
      <c r="C307" s="13"/>
      <c r="D307" s="180" t="s">
        <v>127</v>
      </c>
      <c r="E307" s="181" t="s">
        <v>3</v>
      </c>
      <c r="F307" s="182" t="s">
        <v>488</v>
      </c>
      <c r="G307" s="13"/>
      <c r="H307" s="181" t="s">
        <v>3</v>
      </c>
      <c r="I307" s="183"/>
      <c r="J307" s="13"/>
      <c r="K307" s="13"/>
      <c r="L307" s="179"/>
      <c r="M307" s="184"/>
      <c r="N307" s="185"/>
      <c r="O307" s="185"/>
      <c r="P307" s="185"/>
      <c r="Q307" s="185"/>
      <c r="R307" s="185"/>
      <c r="S307" s="185"/>
      <c r="T307" s="18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1" t="s">
        <v>127</v>
      </c>
      <c r="AU307" s="181" t="s">
        <v>82</v>
      </c>
      <c r="AV307" s="13" t="s">
        <v>80</v>
      </c>
      <c r="AW307" s="13" t="s">
        <v>33</v>
      </c>
      <c r="AX307" s="13" t="s">
        <v>72</v>
      </c>
      <c r="AY307" s="181" t="s">
        <v>116</v>
      </c>
    </row>
    <row r="308" s="14" customFormat="1">
      <c r="A308" s="14"/>
      <c r="B308" s="187"/>
      <c r="C308" s="14"/>
      <c r="D308" s="180" t="s">
        <v>127</v>
      </c>
      <c r="E308" s="188" t="s">
        <v>3</v>
      </c>
      <c r="F308" s="189" t="s">
        <v>181</v>
      </c>
      <c r="G308" s="14"/>
      <c r="H308" s="190">
        <v>10</v>
      </c>
      <c r="I308" s="191"/>
      <c r="J308" s="14"/>
      <c r="K308" s="14"/>
      <c r="L308" s="187"/>
      <c r="M308" s="192"/>
      <c r="N308" s="193"/>
      <c r="O308" s="193"/>
      <c r="P308" s="193"/>
      <c r="Q308" s="193"/>
      <c r="R308" s="193"/>
      <c r="S308" s="193"/>
      <c r="T308" s="19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88" t="s">
        <v>127</v>
      </c>
      <c r="AU308" s="188" t="s">
        <v>82</v>
      </c>
      <c r="AV308" s="14" t="s">
        <v>82</v>
      </c>
      <c r="AW308" s="14" t="s">
        <v>33</v>
      </c>
      <c r="AX308" s="14" t="s">
        <v>80</v>
      </c>
      <c r="AY308" s="188" t="s">
        <v>116</v>
      </c>
    </row>
    <row r="309" s="12" customFormat="1" ht="22.8" customHeight="1">
      <c r="A309" s="12"/>
      <c r="B309" s="147"/>
      <c r="C309" s="12"/>
      <c r="D309" s="148" t="s">
        <v>71</v>
      </c>
      <c r="E309" s="158" t="s">
        <v>489</v>
      </c>
      <c r="F309" s="158" t="s">
        <v>490</v>
      </c>
      <c r="G309" s="12"/>
      <c r="H309" s="12"/>
      <c r="I309" s="150"/>
      <c r="J309" s="159">
        <f>BK309</f>
        <v>0</v>
      </c>
      <c r="K309" s="12"/>
      <c r="L309" s="147"/>
      <c r="M309" s="152"/>
      <c r="N309" s="153"/>
      <c r="O309" s="153"/>
      <c r="P309" s="154">
        <f>SUM(P310:P316)</f>
        <v>0</v>
      </c>
      <c r="Q309" s="153"/>
      <c r="R309" s="154">
        <f>SUM(R310:R316)</f>
        <v>0</v>
      </c>
      <c r="S309" s="153"/>
      <c r="T309" s="155">
        <f>SUM(T310:T316)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48" t="s">
        <v>147</v>
      </c>
      <c r="AT309" s="156" t="s">
        <v>71</v>
      </c>
      <c r="AU309" s="156" t="s">
        <v>80</v>
      </c>
      <c r="AY309" s="148" t="s">
        <v>116</v>
      </c>
      <c r="BK309" s="157">
        <f>SUM(BK310:BK316)</f>
        <v>0</v>
      </c>
    </row>
    <row r="310" s="2" customFormat="1" ht="16.5" customHeight="1">
      <c r="A310" s="38"/>
      <c r="B310" s="160"/>
      <c r="C310" s="161" t="s">
        <v>491</v>
      </c>
      <c r="D310" s="161" t="s">
        <v>118</v>
      </c>
      <c r="E310" s="162" t="s">
        <v>492</v>
      </c>
      <c r="F310" s="163" t="s">
        <v>493</v>
      </c>
      <c r="G310" s="164" t="s">
        <v>494</v>
      </c>
      <c r="H310" s="165">
        <v>1</v>
      </c>
      <c r="I310" s="166"/>
      <c r="J310" s="167">
        <f>ROUND(I310*H310,2)</f>
        <v>0</v>
      </c>
      <c r="K310" s="163" t="s">
        <v>3</v>
      </c>
      <c r="L310" s="39"/>
      <c r="M310" s="168" t="s">
        <v>3</v>
      </c>
      <c r="N310" s="169" t="s">
        <v>43</v>
      </c>
      <c r="O310" s="72"/>
      <c r="P310" s="170">
        <f>O310*H310</f>
        <v>0</v>
      </c>
      <c r="Q310" s="170">
        <v>0</v>
      </c>
      <c r="R310" s="170">
        <f>Q310*H310</f>
        <v>0</v>
      </c>
      <c r="S310" s="170">
        <v>0</v>
      </c>
      <c r="T310" s="171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72" t="s">
        <v>482</v>
      </c>
      <c r="AT310" s="172" t="s">
        <v>118</v>
      </c>
      <c r="AU310" s="172" t="s">
        <v>82</v>
      </c>
      <c r="AY310" s="19" t="s">
        <v>116</v>
      </c>
      <c r="BE310" s="173">
        <f>IF(N310="základní",J310,0)</f>
        <v>0</v>
      </c>
      <c r="BF310" s="173">
        <f>IF(N310="snížená",J310,0)</f>
        <v>0</v>
      </c>
      <c r="BG310" s="173">
        <f>IF(N310="zákl. přenesená",J310,0)</f>
        <v>0</v>
      </c>
      <c r="BH310" s="173">
        <f>IF(N310="sníž. přenesená",J310,0)</f>
        <v>0</v>
      </c>
      <c r="BI310" s="173">
        <f>IF(N310="nulová",J310,0)</f>
        <v>0</v>
      </c>
      <c r="BJ310" s="19" t="s">
        <v>80</v>
      </c>
      <c r="BK310" s="173">
        <f>ROUND(I310*H310,2)</f>
        <v>0</v>
      </c>
      <c r="BL310" s="19" t="s">
        <v>482</v>
      </c>
      <c r="BM310" s="172" t="s">
        <v>495</v>
      </c>
    </row>
    <row r="311" s="2" customFormat="1" ht="16.5" customHeight="1">
      <c r="A311" s="38"/>
      <c r="B311" s="160"/>
      <c r="C311" s="161" t="s">
        <v>496</v>
      </c>
      <c r="D311" s="161" t="s">
        <v>118</v>
      </c>
      <c r="E311" s="162" t="s">
        <v>497</v>
      </c>
      <c r="F311" s="163" t="s">
        <v>498</v>
      </c>
      <c r="G311" s="164" t="s">
        <v>499</v>
      </c>
      <c r="H311" s="165">
        <v>1</v>
      </c>
      <c r="I311" s="166"/>
      <c r="J311" s="167">
        <f>ROUND(I311*H311,2)</f>
        <v>0</v>
      </c>
      <c r="K311" s="163" t="s">
        <v>3</v>
      </c>
      <c r="L311" s="39"/>
      <c r="M311" s="168" t="s">
        <v>3</v>
      </c>
      <c r="N311" s="169" t="s">
        <v>43</v>
      </c>
      <c r="O311" s="72"/>
      <c r="P311" s="170">
        <f>O311*H311</f>
        <v>0</v>
      </c>
      <c r="Q311" s="170">
        <v>0</v>
      </c>
      <c r="R311" s="170">
        <f>Q311*H311</f>
        <v>0</v>
      </c>
      <c r="S311" s="170">
        <v>0</v>
      </c>
      <c r="T311" s="171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72" t="s">
        <v>482</v>
      </c>
      <c r="AT311" s="172" t="s">
        <v>118</v>
      </c>
      <c r="AU311" s="172" t="s">
        <v>82</v>
      </c>
      <c r="AY311" s="19" t="s">
        <v>116</v>
      </c>
      <c r="BE311" s="173">
        <f>IF(N311="základní",J311,0)</f>
        <v>0</v>
      </c>
      <c r="BF311" s="173">
        <f>IF(N311="snížená",J311,0)</f>
        <v>0</v>
      </c>
      <c r="BG311" s="173">
        <f>IF(N311="zákl. přenesená",J311,0)</f>
        <v>0</v>
      </c>
      <c r="BH311" s="173">
        <f>IF(N311="sníž. přenesená",J311,0)</f>
        <v>0</v>
      </c>
      <c r="BI311" s="173">
        <f>IF(N311="nulová",J311,0)</f>
        <v>0</v>
      </c>
      <c r="BJ311" s="19" t="s">
        <v>80</v>
      </c>
      <c r="BK311" s="173">
        <f>ROUND(I311*H311,2)</f>
        <v>0</v>
      </c>
      <c r="BL311" s="19" t="s">
        <v>482</v>
      </c>
      <c r="BM311" s="172" t="s">
        <v>500</v>
      </c>
    </row>
    <row r="312" s="14" customFormat="1">
      <c r="A312" s="14"/>
      <c r="B312" s="187"/>
      <c r="C312" s="14"/>
      <c r="D312" s="180" t="s">
        <v>127</v>
      </c>
      <c r="E312" s="188" t="s">
        <v>3</v>
      </c>
      <c r="F312" s="189" t="s">
        <v>80</v>
      </c>
      <c r="G312" s="14"/>
      <c r="H312" s="190">
        <v>1</v>
      </c>
      <c r="I312" s="191"/>
      <c r="J312" s="14"/>
      <c r="K312" s="14"/>
      <c r="L312" s="187"/>
      <c r="M312" s="192"/>
      <c r="N312" s="193"/>
      <c r="O312" s="193"/>
      <c r="P312" s="193"/>
      <c r="Q312" s="193"/>
      <c r="R312" s="193"/>
      <c r="S312" s="193"/>
      <c r="T312" s="19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88" t="s">
        <v>127</v>
      </c>
      <c r="AU312" s="188" t="s">
        <v>82</v>
      </c>
      <c r="AV312" s="14" t="s">
        <v>82</v>
      </c>
      <c r="AW312" s="14" t="s">
        <v>33</v>
      </c>
      <c r="AX312" s="14" t="s">
        <v>80</v>
      </c>
      <c r="AY312" s="188" t="s">
        <v>116</v>
      </c>
    </row>
    <row r="313" s="2" customFormat="1" ht="16.5" customHeight="1">
      <c r="A313" s="38"/>
      <c r="B313" s="160"/>
      <c r="C313" s="161" t="s">
        <v>501</v>
      </c>
      <c r="D313" s="161" t="s">
        <v>118</v>
      </c>
      <c r="E313" s="162" t="s">
        <v>502</v>
      </c>
      <c r="F313" s="163" t="s">
        <v>503</v>
      </c>
      <c r="G313" s="164" t="s">
        <v>499</v>
      </c>
      <c r="H313" s="165">
        <v>1</v>
      </c>
      <c r="I313" s="166"/>
      <c r="J313" s="167">
        <f>ROUND(I313*H313,2)</f>
        <v>0</v>
      </c>
      <c r="K313" s="163" t="s">
        <v>3</v>
      </c>
      <c r="L313" s="39"/>
      <c r="M313" s="168" t="s">
        <v>3</v>
      </c>
      <c r="N313" s="169" t="s">
        <v>43</v>
      </c>
      <c r="O313" s="72"/>
      <c r="P313" s="170">
        <f>O313*H313</f>
        <v>0</v>
      </c>
      <c r="Q313" s="170">
        <v>0</v>
      </c>
      <c r="R313" s="170">
        <f>Q313*H313</f>
        <v>0</v>
      </c>
      <c r="S313" s="170">
        <v>0</v>
      </c>
      <c r="T313" s="171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72" t="s">
        <v>482</v>
      </c>
      <c r="AT313" s="172" t="s">
        <v>118</v>
      </c>
      <c r="AU313" s="172" t="s">
        <v>82</v>
      </c>
      <c r="AY313" s="19" t="s">
        <v>116</v>
      </c>
      <c r="BE313" s="173">
        <f>IF(N313="základní",J313,0)</f>
        <v>0</v>
      </c>
      <c r="BF313" s="173">
        <f>IF(N313="snížená",J313,0)</f>
        <v>0</v>
      </c>
      <c r="BG313" s="173">
        <f>IF(N313="zákl. přenesená",J313,0)</f>
        <v>0</v>
      </c>
      <c r="BH313" s="173">
        <f>IF(N313="sníž. přenesená",J313,0)</f>
        <v>0</v>
      </c>
      <c r="BI313" s="173">
        <f>IF(N313="nulová",J313,0)</f>
        <v>0</v>
      </c>
      <c r="BJ313" s="19" t="s">
        <v>80</v>
      </c>
      <c r="BK313" s="173">
        <f>ROUND(I313*H313,2)</f>
        <v>0</v>
      </c>
      <c r="BL313" s="19" t="s">
        <v>482</v>
      </c>
      <c r="BM313" s="172" t="s">
        <v>504</v>
      </c>
    </row>
    <row r="314" s="13" customFormat="1">
      <c r="A314" s="13"/>
      <c r="B314" s="179"/>
      <c r="C314" s="13"/>
      <c r="D314" s="180" t="s">
        <v>127</v>
      </c>
      <c r="E314" s="181" t="s">
        <v>3</v>
      </c>
      <c r="F314" s="182" t="s">
        <v>505</v>
      </c>
      <c r="G314" s="13"/>
      <c r="H314" s="181" t="s">
        <v>3</v>
      </c>
      <c r="I314" s="183"/>
      <c r="J314" s="13"/>
      <c r="K314" s="13"/>
      <c r="L314" s="179"/>
      <c r="M314" s="184"/>
      <c r="N314" s="185"/>
      <c r="O314" s="185"/>
      <c r="P314" s="185"/>
      <c r="Q314" s="185"/>
      <c r="R314" s="185"/>
      <c r="S314" s="185"/>
      <c r="T314" s="18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1" t="s">
        <v>127</v>
      </c>
      <c r="AU314" s="181" t="s">
        <v>82</v>
      </c>
      <c r="AV314" s="13" t="s">
        <v>80</v>
      </c>
      <c r="AW314" s="13" t="s">
        <v>33</v>
      </c>
      <c r="AX314" s="13" t="s">
        <v>72</v>
      </c>
      <c r="AY314" s="181" t="s">
        <v>116</v>
      </c>
    </row>
    <row r="315" s="14" customFormat="1">
      <c r="A315" s="14"/>
      <c r="B315" s="187"/>
      <c r="C315" s="14"/>
      <c r="D315" s="180" t="s">
        <v>127</v>
      </c>
      <c r="E315" s="188" t="s">
        <v>3</v>
      </c>
      <c r="F315" s="189" t="s">
        <v>80</v>
      </c>
      <c r="G315" s="14"/>
      <c r="H315" s="190">
        <v>1</v>
      </c>
      <c r="I315" s="191"/>
      <c r="J315" s="14"/>
      <c r="K315" s="14"/>
      <c r="L315" s="187"/>
      <c r="M315" s="192"/>
      <c r="N315" s="193"/>
      <c r="O315" s="193"/>
      <c r="P315" s="193"/>
      <c r="Q315" s="193"/>
      <c r="R315" s="193"/>
      <c r="S315" s="193"/>
      <c r="T315" s="19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88" t="s">
        <v>127</v>
      </c>
      <c r="AU315" s="188" t="s">
        <v>82</v>
      </c>
      <c r="AV315" s="14" t="s">
        <v>82</v>
      </c>
      <c r="AW315" s="14" t="s">
        <v>33</v>
      </c>
      <c r="AX315" s="14" t="s">
        <v>80</v>
      </c>
      <c r="AY315" s="188" t="s">
        <v>116</v>
      </c>
    </row>
    <row r="316" s="2" customFormat="1" ht="16.5" customHeight="1">
      <c r="A316" s="38"/>
      <c r="B316" s="160"/>
      <c r="C316" s="161" t="s">
        <v>506</v>
      </c>
      <c r="D316" s="161" t="s">
        <v>118</v>
      </c>
      <c r="E316" s="162" t="s">
        <v>507</v>
      </c>
      <c r="F316" s="163" t="s">
        <v>508</v>
      </c>
      <c r="G316" s="164" t="s">
        <v>337</v>
      </c>
      <c r="H316" s="165">
        <v>1</v>
      </c>
      <c r="I316" s="166"/>
      <c r="J316" s="167">
        <f>ROUND(I316*H316,2)</f>
        <v>0</v>
      </c>
      <c r="K316" s="163" t="s">
        <v>3</v>
      </c>
      <c r="L316" s="39"/>
      <c r="M316" s="168" t="s">
        <v>3</v>
      </c>
      <c r="N316" s="169" t="s">
        <v>43</v>
      </c>
      <c r="O316" s="72"/>
      <c r="P316" s="170">
        <f>O316*H316</f>
        <v>0</v>
      </c>
      <c r="Q316" s="170">
        <v>0</v>
      </c>
      <c r="R316" s="170">
        <f>Q316*H316</f>
        <v>0</v>
      </c>
      <c r="S316" s="170">
        <v>0</v>
      </c>
      <c r="T316" s="17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72" t="s">
        <v>482</v>
      </c>
      <c r="AT316" s="172" t="s">
        <v>118</v>
      </c>
      <c r="AU316" s="172" t="s">
        <v>82</v>
      </c>
      <c r="AY316" s="19" t="s">
        <v>116</v>
      </c>
      <c r="BE316" s="173">
        <f>IF(N316="základní",J316,0)</f>
        <v>0</v>
      </c>
      <c r="BF316" s="173">
        <f>IF(N316="snížená",J316,0)</f>
        <v>0</v>
      </c>
      <c r="BG316" s="173">
        <f>IF(N316="zákl. přenesená",J316,0)</f>
        <v>0</v>
      </c>
      <c r="BH316" s="173">
        <f>IF(N316="sníž. přenesená",J316,0)</f>
        <v>0</v>
      </c>
      <c r="BI316" s="173">
        <f>IF(N316="nulová",J316,0)</f>
        <v>0</v>
      </c>
      <c r="BJ316" s="19" t="s">
        <v>80</v>
      </c>
      <c r="BK316" s="173">
        <f>ROUND(I316*H316,2)</f>
        <v>0</v>
      </c>
      <c r="BL316" s="19" t="s">
        <v>482</v>
      </c>
      <c r="BM316" s="172" t="s">
        <v>509</v>
      </c>
    </row>
    <row r="317" s="12" customFormat="1" ht="22.8" customHeight="1">
      <c r="A317" s="12"/>
      <c r="B317" s="147"/>
      <c r="C317" s="12"/>
      <c r="D317" s="148" t="s">
        <v>71</v>
      </c>
      <c r="E317" s="158" t="s">
        <v>510</v>
      </c>
      <c r="F317" s="158" t="s">
        <v>511</v>
      </c>
      <c r="G317" s="12"/>
      <c r="H317" s="12"/>
      <c r="I317" s="150"/>
      <c r="J317" s="159">
        <f>BK317</f>
        <v>0</v>
      </c>
      <c r="K317" s="12"/>
      <c r="L317" s="147"/>
      <c r="M317" s="152"/>
      <c r="N317" s="153"/>
      <c r="O317" s="153"/>
      <c r="P317" s="154">
        <f>P318</f>
        <v>0</v>
      </c>
      <c r="Q317" s="153"/>
      <c r="R317" s="154">
        <f>R318</f>
        <v>0</v>
      </c>
      <c r="S317" s="153"/>
      <c r="T317" s="155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48" t="s">
        <v>147</v>
      </c>
      <c r="AT317" s="156" t="s">
        <v>71</v>
      </c>
      <c r="AU317" s="156" t="s">
        <v>80</v>
      </c>
      <c r="AY317" s="148" t="s">
        <v>116</v>
      </c>
      <c r="BK317" s="157">
        <f>BK318</f>
        <v>0</v>
      </c>
    </row>
    <row r="318" s="2" customFormat="1" ht="16.5" customHeight="1">
      <c r="A318" s="38"/>
      <c r="B318" s="160"/>
      <c r="C318" s="161" t="s">
        <v>512</v>
      </c>
      <c r="D318" s="161" t="s">
        <v>118</v>
      </c>
      <c r="E318" s="162" t="s">
        <v>513</v>
      </c>
      <c r="F318" s="163" t="s">
        <v>514</v>
      </c>
      <c r="G318" s="164" t="s">
        <v>494</v>
      </c>
      <c r="H318" s="165">
        <v>2</v>
      </c>
      <c r="I318" s="166"/>
      <c r="J318" s="167">
        <f>ROUND(I318*H318,2)</f>
        <v>0</v>
      </c>
      <c r="K318" s="163" t="s">
        <v>3</v>
      </c>
      <c r="L318" s="39"/>
      <c r="M318" s="213" t="s">
        <v>3</v>
      </c>
      <c r="N318" s="214" t="s">
        <v>43</v>
      </c>
      <c r="O318" s="215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72" t="s">
        <v>482</v>
      </c>
      <c r="AT318" s="172" t="s">
        <v>118</v>
      </c>
      <c r="AU318" s="172" t="s">
        <v>82</v>
      </c>
      <c r="AY318" s="19" t="s">
        <v>116</v>
      </c>
      <c r="BE318" s="173">
        <f>IF(N318="základní",J318,0)</f>
        <v>0</v>
      </c>
      <c r="BF318" s="173">
        <f>IF(N318="snížená",J318,0)</f>
        <v>0</v>
      </c>
      <c r="BG318" s="173">
        <f>IF(N318="zákl. přenesená",J318,0)</f>
        <v>0</v>
      </c>
      <c r="BH318" s="173">
        <f>IF(N318="sníž. přenesená",J318,0)</f>
        <v>0</v>
      </c>
      <c r="BI318" s="173">
        <f>IF(N318="nulová",J318,0)</f>
        <v>0</v>
      </c>
      <c r="BJ318" s="19" t="s">
        <v>80</v>
      </c>
      <c r="BK318" s="173">
        <f>ROUND(I318*H318,2)</f>
        <v>0</v>
      </c>
      <c r="BL318" s="19" t="s">
        <v>482</v>
      </c>
      <c r="BM318" s="172" t="s">
        <v>515</v>
      </c>
    </row>
    <row r="319" s="2" customFormat="1" ht="6.96" customHeight="1">
      <c r="A319" s="38"/>
      <c r="B319" s="55"/>
      <c r="C319" s="56"/>
      <c r="D319" s="56"/>
      <c r="E319" s="56"/>
      <c r="F319" s="56"/>
      <c r="G319" s="56"/>
      <c r="H319" s="56"/>
      <c r="I319" s="56"/>
      <c r="J319" s="56"/>
      <c r="K319" s="56"/>
      <c r="L319" s="39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autoFilter ref="C89:K31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13105112"/>
    <hyperlink ref="F98" r:id="rId2" display="https://podminky.urs.cz/item/CS_URS_2023_01/113106123"/>
    <hyperlink ref="F102" r:id="rId3" display="https://podminky.urs.cz/item/CS_URS_2023_01/113107132"/>
    <hyperlink ref="F104" r:id="rId4" display="https://podminky.urs.cz/item/CS_URS_2023_01/113107162"/>
    <hyperlink ref="F111" r:id="rId5" display="https://podminky.urs.cz/item/CS_URS_2023_01/113107163"/>
    <hyperlink ref="F115" r:id="rId6" display="https://podminky.urs.cz/item/CS_URS_2023_01/113107183"/>
    <hyperlink ref="F119" r:id="rId7" display="https://podminky.urs.cz/item/CS_URS_2023_01/113107322"/>
    <hyperlink ref="F123" r:id="rId8" display="https://podminky.urs.cz/item/CS_URS_2023_01/113107342"/>
    <hyperlink ref="F127" r:id="rId9" display="https://podminky.urs.cz/item/CS_URS_2023_01/113201112"/>
    <hyperlink ref="F134" r:id="rId10" display="https://podminky.urs.cz/item/CS_URS_2023_01/121151103"/>
    <hyperlink ref="F136" r:id="rId11" display="https://podminky.urs.cz/item/CS_URS_2023_01/122211101"/>
    <hyperlink ref="F138" r:id="rId12" display="https://podminky.urs.cz/item/CS_URS_2023_01/122311101"/>
    <hyperlink ref="F140" r:id="rId13" display="https://podminky.urs.cz/item/CS_URS_2023_01/131213701"/>
    <hyperlink ref="F144" r:id="rId14" display="https://podminky.urs.cz/item/CS_URS_2023_01/162751137"/>
    <hyperlink ref="F149" r:id="rId15" display="https://podminky.urs.cz/item/CS_URS_2023_01/162751139"/>
    <hyperlink ref="F152" r:id="rId16" display="https://podminky.urs.cz/item/CS_URS_2023_01/167151102"/>
    <hyperlink ref="F154" r:id="rId17" display="https://podminky.urs.cz/item/CS_URS_2023_01/171201231"/>
    <hyperlink ref="F157" r:id="rId18" display="https://podminky.urs.cz/item/CS_URS_2023_01/171251201"/>
    <hyperlink ref="F160" r:id="rId19" display="https://podminky.urs.cz/item/CS_URS_2023_01/181411131"/>
    <hyperlink ref="F165" r:id="rId20" display="https://podminky.urs.cz/item/CS_URS_2023_01/182303111"/>
    <hyperlink ref="F172" r:id="rId21" display="https://podminky.urs.cz/item/CS_URS_2023_01/564831011"/>
    <hyperlink ref="F176" r:id="rId22" display="https://podminky.urs.cz/item/CS_URS_2023_01/564851111"/>
    <hyperlink ref="F182" r:id="rId23" display="https://podminky.urs.cz/item/CS_URS_2023_01/564861111"/>
    <hyperlink ref="F186" r:id="rId24" display="https://podminky.urs.cz/item/CS_URS_2023_01/565135111"/>
    <hyperlink ref="F190" r:id="rId25" display="https://podminky.urs.cz/item/CS_URS_2023_01/565165101"/>
    <hyperlink ref="F194" r:id="rId26" display="https://podminky.urs.cz/item/CS_URS_2023_01/573191111"/>
    <hyperlink ref="F198" r:id="rId27" display="https://podminky.urs.cz/item/CS_URS_2023_01/573211106"/>
    <hyperlink ref="F202" r:id="rId28" display="https://podminky.urs.cz/item/CS_URS_2023_01/573211108"/>
    <hyperlink ref="F206" r:id="rId29" display="https://podminky.urs.cz/item/CS_URS_2023_01/573231109"/>
    <hyperlink ref="F210" r:id="rId30" display="https://podminky.urs.cz/item/CS_URS_2023_01/573231111"/>
    <hyperlink ref="F214" r:id="rId31" display="https://podminky.urs.cz/item/CS_URS_2023_01/577134111"/>
    <hyperlink ref="F221" r:id="rId32" display="https://podminky.urs.cz/item/CS_URS_2023_01/596212212"/>
    <hyperlink ref="F230" r:id="rId33" display="https://podminky.urs.cz/item/CS_URS_2023_01/899331111"/>
    <hyperlink ref="F237" r:id="rId34" display="https://podminky.urs.cz/item/CS_URS_2023_01/914111111"/>
    <hyperlink ref="F240" r:id="rId35" display="https://podminky.urs.cz/item/CS_URS_2023_01/914511111"/>
    <hyperlink ref="F243" r:id="rId36" display="https://podminky.urs.cz/item/CS_URS_2023_01/916131213"/>
    <hyperlink ref="F249" r:id="rId37" display="https://podminky.urs.cz/item/CS_URS_2023_01/916231213"/>
    <hyperlink ref="F255" r:id="rId38" display="https://podminky.urs.cz/item/CS_URS_2023_01/916241113"/>
    <hyperlink ref="F259" r:id="rId39" display="https://podminky.urs.cz/item/CS_URS_2023_01/919122122"/>
    <hyperlink ref="F261" r:id="rId40" display="https://podminky.urs.cz/item/CS_URS_2023_01/919735113"/>
    <hyperlink ref="F264" r:id="rId41" display="https://podminky.urs.cz/item/CS_URS_2023_01/935113111"/>
    <hyperlink ref="F269" r:id="rId42" display="https://podminky.urs.cz/item/CS_URS_2023_01/979024443"/>
    <hyperlink ref="F272" r:id="rId43" display="https://podminky.urs.cz/item/CS_URS_2023_01/997221571"/>
    <hyperlink ref="F274" r:id="rId44" display="https://podminky.urs.cz/item/CS_URS_2023_01/997221579"/>
    <hyperlink ref="F277" r:id="rId45" display="https://podminky.urs.cz/item/CS_URS_2023_01/997221612"/>
    <hyperlink ref="F280" r:id="rId46" display="https://podminky.urs.cz/item/CS_URS_2023_01/997221861"/>
    <hyperlink ref="F287" r:id="rId47" display="https://podminky.urs.cz/item/CS_URS_2023_01/997221873"/>
    <hyperlink ref="F294" r:id="rId48" display="https://podminky.urs.cz/item/CS_URS_2023_01/997221875"/>
    <hyperlink ref="F300" r:id="rId49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8" customWidth="1"/>
    <col min="2" max="2" width="1.667969" style="218" customWidth="1"/>
    <col min="3" max="4" width="5" style="218" customWidth="1"/>
    <col min="5" max="5" width="11.66016" style="218" customWidth="1"/>
    <col min="6" max="6" width="9.160156" style="218" customWidth="1"/>
    <col min="7" max="7" width="5" style="218" customWidth="1"/>
    <col min="8" max="8" width="77.83203" style="218" customWidth="1"/>
    <col min="9" max="10" width="20" style="218" customWidth="1"/>
    <col min="11" max="11" width="1.667969" style="218" customWidth="1"/>
  </cols>
  <sheetData>
    <row r="1" s="1" customFormat="1" ht="37.5" customHeight="1"/>
    <row r="2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="16" customFormat="1" ht="45" customHeight="1">
      <c r="B3" s="222"/>
      <c r="C3" s="223" t="s">
        <v>516</v>
      </c>
      <c r="D3" s="223"/>
      <c r="E3" s="223"/>
      <c r="F3" s="223"/>
      <c r="G3" s="223"/>
      <c r="H3" s="223"/>
      <c r="I3" s="223"/>
      <c r="J3" s="223"/>
      <c r="K3" s="224"/>
    </row>
    <row r="4" s="1" customFormat="1" ht="25.5" customHeight="1">
      <c r="B4" s="225"/>
      <c r="C4" s="226" t="s">
        <v>517</v>
      </c>
      <c r="D4" s="226"/>
      <c r="E4" s="226"/>
      <c r="F4" s="226"/>
      <c r="G4" s="226"/>
      <c r="H4" s="226"/>
      <c r="I4" s="226"/>
      <c r="J4" s="226"/>
      <c r="K4" s="227"/>
    </row>
    <row r="5" s="1" customFormat="1" ht="5.25" customHeight="1">
      <c r="B5" s="225"/>
      <c r="C5" s="228"/>
      <c r="D5" s="228"/>
      <c r="E5" s="228"/>
      <c r="F5" s="228"/>
      <c r="G5" s="228"/>
      <c r="H5" s="228"/>
      <c r="I5" s="228"/>
      <c r="J5" s="228"/>
      <c r="K5" s="227"/>
    </row>
    <row r="6" s="1" customFormat="1" ht="15" customHeight="1">
      <c r="B6" s="225"/>
      <c r="C6" s="229" t="s">
        <v>518</v>
      </c>
      <c r="D6" s="229"/>
      <c r="E6" s="229"/>
      <c r="F6" s="229"/>
      <c r="G6" s="229"/>
      <c r="H6" s="229"/>
      <c r="I6" s="229"/>
      <c r="J6" s="229"/>
      <c r="K6" s="227"/>
    </row>
    <row r="7" s="1" customFormat="1" ht="15" customHeight="1">
      <c r="B7" s="230"/>
      <c r="C7" s="229" t="s">
        <v>519</v>
      </c>
      <c r="D7" s="229"/>
      <c r="E7" s="229"/>
      <c r="F7" s="229"/>
      <c r="G7" s="229"/>
      <c r="H7" s="229"/>
      <c r="I7" s="229"/>
      <c r="J7" s="229"/>
      <c r="K7" s="227"/>
    </row>
    <row r="8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="1" customFormat="1" ht="15" customHeight="1">
      <c r="B9" s="230"/>
      <c r="C9" s="229" t="s">
        <v>520</v>
      </c>
      <c r="D9" s="229"/>
      <c r="E9" s="229"/>
      <c r="F9" s="229"/>
      <c r="G9" s="229"/>
      <c r="H9" s="229"/>
      <c r="I9" s="229"/>
      <c r="J9" s="229"/>
      <c r="K9" s="227"/>
    </row>
    <row r="10" s="1" customFormat="1" ht="15" customHeight="1">
      <c r="B10" s="230"/>
      <c r="C10" s="229"/>
      <c r="D10" s="229" t="s">
        <v>521</v>
      </c>
      <c r="E10" s="229"/>
      <c r="F10" s="229"/>
      <c r="G10" s="229"/>
      <c r="H10" s="229"/>
      <c r="I10" s="229"/>
      <c r="J10" s="229"/>
      <c r="K10" s="227"/>
    </row>
    <row r="11" s="1" customFormat="1" ht="15" customHeight="1">
      <c r="B11" s="230"/>
      <c r="C11" s="231"/>
      <c r="D11" s="229" t="s">
        <v>522</v>
      </c>
      <c r="E11" s="229"/>
      <c r="F11" s="229"/>
      <c r="G11" s="229"/>
      <c r="H11" s="229"/>
      <c r="I11" s="229"/>
      <c r="J11" s="229"/>
      <c r="K11" s="227"/>
    </row>
    <row r="12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="1" customFormat="1" ht="15" customHeight="1">
      <c r="B13" s="230"/>
      <c r="C13" s="231"/>
      <c r="D13" s="232" t="s">
        <v>523</v>
      </c>
      <c r="E13" s="229"/>
      <c r="F13" s="229"/>
      <c r="G13" s="229"/>
      <c r="H13" s="229"/>
      <c r="I13" s="229"/>
      <c r="J13" s="229"/>
      <c r="K13" s="227"/>
    </row>
    <row r="14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="1" customFormat="1" ht="15" customHeight="1">
      <c r="B15" s="230"/>
      <c r="C15" s="231"/>
      <c r="D15" s="229" t="s">
        <v>524</v>
      </c>
      <c r="E15" s="229"/>
      <c r="F15" s="229"/>
      <c r="G15" s="229"/>
      <c r="H15" s="229"/>
      <c r="I15" s="229"/>
      <c r="J15" s="229"/>
      <c r="K15" s="227"/>
    </row>
    <row r="16" s="1" customFormat="1" ht="15" customHeight="1">
      <c r="B16" s="230"/>
      <c r="C16" s="231"/>
      <c r="D16" s="229" t="s">
        <v>525</v>
      </c>
      <c r="E16" s="229"/>
      <c r="F16" s="229"/>
      <c r="G16" s="229"/>
      <c r="H16" s="229"/>
      <c r="I16" s="229"/>
      <c r="J16" s="229"/>
      <c r="K16" s="227"/>
    </row>
    <row r="17" s="1" customFormat="1" ht="15" customHeight="1">
      <c r="B17" s="230"/>
      <c r="C17" s="231"/>
      <c r="D17" s="229" t="s">
        <v>526</v>
      </c>
      <c r="E17" s="229"/>
      <c r="F17" s="229"/>
      <c r="G17" s="229"/>
      <c r="H17" s="229"/>
      <c r="I17" s="229"/>
      <c r="J17" s="229"/>
      <c r="K17" s="227"/>
    </row>
    <row r="18" s="1" customFormat="1" ht="15" customHeight="1">
      <c r="B18" s="230"/>
      <c r="C18" s="231"/>
      <c r="D18" s="231"/>
      <c r="E18" s="233" t="s">
        <v>79</v>
      </c>
      <c r="F18" s="229" t="s">
        <v>527</v>
      </c>
      <c r="G18" s="229"/>
      <c r="H18" s="229"/>
      <c r="I18" s="229"/>
      <c r="J18" s="229"/>
      <c r="K18" s="227"/>
    </row>
    <row r="19" s="1" customFormat="1" ht="15" customHeight="1">
      <c r="B19" s="230"/>
      <c r="C19" s="231"/>
      <c r="D19" s="231"/>
      <c r="E19" s="233" t="s">
        <v>528</v>
      </c>
      <c r="F19" s="229" t="s">
        <v>529</v>
      </c>
      <c r="G19" s="229"/>
      <c r="H19" s="229"/>
      <c r="I19" s="229"/>
      <c r="J19" s="229"/>
      <c r="K19" s="227"/>
    </row>
    <row r="20" s="1" customFormat="1" ht="15" customHeight="1">
      <c r="B20" s="230"/>
      <c r="C20" s="231"/>
      <c r="D20" s="231"/>
      <c r="E20" s="233" t="s">
        <v>530</v>
      </c>
      <c r="F20" s="229" t="s">
        <v>531</v>
      </c>
      <c r="G20" s="229"/>
      <c r="H20" s="229"/>
      <c r="I20" s="229"/>
      <c r="J20" s="229"/>
      <c r="K20" s="227"/>
    </row>
    <row r="21" s="1" customFormat="1" ht="15" customHeight="1">
      <c r="B21" s="230"/>
      <c r="C21" s="231"/>
      <c r="D21" s="231"/>
      <c r="E21" s="233" t="s">
        <v>532</v>
      </c>
      <c r="F21" s="229" t="s">
        <v>533</v>
      </c>
      <c r="G21" s="229"/>
      <c r="H21" s="229"/>
      <c r="I21" s="229"/>
      <c r="J21" s="229"/>
      <c r="K21" s="227"/>
    </row>
    <row r="22" s="1" customFormat="1" ht="15" customHeight="1">
      <c r="B22" s="230"/>
      <c r="C22" s="231"/>
      <c r="D22" s="231"/>
      <c r="E22" s="233" t="s">
        <v>534</v>
      </c>
      <c r="F22" s="229" t="s">
        <v>535</v>
      </c>
      <c r="G22" s="229"/>
      <c r="H22" s="229"/>
      <c r="I22" s="229"/>
      <c r="J22" s="229"/>
      <c r="K22" s="227"/>
    </row>
    <row r="23" s="1" customFormat="1" ht="15" customHeight="1">
      <c r="B23" s="230"/>
      <c r="C23" s="231"/>
      <c r="D23" s="231"/>
      <c r="E23" s="233" t="s">
        <v>536</v>
      </c>
      <c r="F23" s="229" t="s">
        <v>537</v>
      </c>
      <c r="G23" s="229"/>
      <c r="H23" s="229"/>
      <c r="I23" s="229"/>
      <c r="J23" s="229"/>
      <c r="K23" s="227"/>
    </row>
    <row r="24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="1" customFormat="1" ht="15" customHeight="1">
      <c r="B25" s="230"/>
      <c r="C25" s="229" t="s">
        <v>538</v>
      </c>
      <c r="D25" s="229"/>
      <c r="E25" s="229"/>
      <c r="F25" s="229"/>
      <c r="G25" s="229"/>
      <c r="H25" s="229"/>
      <c r="I25" s="229"/>
      <c r="J25" s="229"/>
      <c r="K25" s="227"/>
    </row>
    <row r="26" s="1" customFormat="1" ht="15" customHeight="1">
      <c r="B26" s="230"/>
      <c r="C26" s="229" t="s">
        <v>539</v>
      </c>
      <c r="D26" s="229"/>
      <c r="E26" s="229"/>
      <c r="F26" s="229"/>
      <c r="G26" s="229"/>
      <c r="H26" s="229"/>
      <c r="I26" s="229"/>
      <c r="J26" s="229"/>
      <c r="K26" s="227"/>
    </row>
    <row r="27" s="1" customFormat="1" ht="15" customHeight="1">
      <c r="B27" s="230"/>
      <c r="C27" s="229"/>
      <c r="D27" s="229" t="s">
        <v>540</v>
      </c>
      <c r="E27" s="229"/>
      <c r="F27" s="229"/>
      <c r="G27" s="229"/>
      <c r="H27" s="229"/>
      <c r="I27" s="229"/>
      <c r="J27" s="229"/>
      <c r="K27" s="227"/>
    </row>
    <row r="28" s="1" customFormat="1" ht="15" customHeight="1">
      <c r="B28" s="230"/>
      <c r="C28" s="231"/>
      <c r="D28" s="229" t="s">
        <v>541</v>
      </c>
      <c r="E28" s="229"/>
      <c r="F28" s="229"/>
      <c r="G28" s="229"/>
      <c r="H28" s="229"/>
      <c r="I28" s="229"/>
      <c r="J28" s="229"/>
      <c r="K28" s="227"/>
    </row>
    <row r="29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="1" customFormat="1" ht="15" customHeight="1">
      <c r="B30" s="230"/>
      <c r="C30" s="231"/>
      <c r="D30" s="229" t="s">
        <v>542</v>
      </c>
      <c r="E30" s="229"/>
      <c r="F30" s="229"/>
      <c r="G30" s="229"/>
      <c r="H30" s="229"/>
      <c r="I30" s="229"/>
      <c r="J30" s="229"/>
      <c r="K30" s="227"/>
    </row>
    <row r="31" s="1" customFormat="1" ht="15" customHeight="1">
      <c r="B31" s="230"/>
      <c r="C31" s="231"/>
      <c r="D31" s="229" t="s">
        <v>543</v>
      </c>
      <c r="E31" s="229"/>
      <c r="F31" s="229"/>
      <c r="G31" s="229"/>
      <c r="H31" s="229"/>
      <c r="I31" s="229"/>
      <c r="J31" s="229"/>
      <c r="K31" s="227"/>
    </row>
    <row r="32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="1" customFormat="1" ht="15" customHeight="1">
      <c r="B33" s="230"/>
      <c r="C33" s="231"/>
      <c r="D33" s="229" t="s">
        <v>544</v>
      </c>
      <c r="E33" s="229"/>
      <c r="F33" s="229"/>
      <c r="G33" s="229"/>
      <c r="H33" s="229"/>
      <c r="I33" s="229"/>
      <c r="J33" s="229"/>
      <c r="K33" s="227"/>
    </row>
    <row r="34" s="1" customFormat="1" ht="15" customHeight="1">
      <c r="B34" s="230"/>
      <c r="C34" s="231"/>
      <c r="D34" s="229" t="s">
        <v>545</v>
      </c>
      <c r="E34" s="229"/>
      <c r="F34" s="229"/>
      <c r="G34" s="229"/>
      <c r="H34" s="229"/>
      <c r="I34" s="229"/>
      <c r="J34" s="229"/>
      <c r="K34" s="227"/>
    </row>
    <row r="35" s="1" customFormat="1" ht="15" customHeight="1">
      <c r="B35" s="230"/>
      <c r="C35" s="231"/>
      <c r="D35" s="229" t="s">
        <v>546</v>
      </c>
      <c r="E35" s="229"/>
      <c r="F35" s="229"/>
      <c r="G35" s="229"/>
      <c r="H35" s="229"/>
      <c r="I35" s="229"/>
      <c r="J35" s="229"/>
      <c r="K35" s="227"/>
    </row>
    <row r="36" s="1" customFormat="1" ht="15" customHeight="1">
      <c r="B36" s="230"/>
      <c r="C36" s="231"/>
      <c r="D36" s="229"/>
      <c r="E36" s="232" t="s">
        <v>102</v>
      </c>
      <c r="F36" s="229"/>
      <c r="G36" s="229" t="s">
        <v>547</v>
      </c>
      <c r="H36" s="229"/>
      <c r="I36" s="229"/>
      <c r="J36" s="229"/>
      <c r="K36" s="227"/>
    </row>
    <row r="37" s="1" customFormat="1" ht="30.75" customHeight="1">
      <c r="B37" s="230"/>
      <c r="C37" s="231"/>
      <c r="D37" s="229"/>
      <c r="E37" s="232" t="s">
        <v>548</v>
      </c>
      <c r="F37" s="229"/>
      <c r="G37" s="229" t="s">
        <v>549</v>
      </c>
      <c r="H37" s="229"/>
      <c r="I37" s="229"/>
      <c r="J37" s="229"/>
      <c r="K37" s="227"/>
    </row>
    <row r="38" s="1" customFormat="1" ht="15" customHeight="1">
      <c r="B38" s="230"/>
      <c r="C38" s="231"/>
      <c r="D38" s="229"/>
      <c r="E38" s="232" t="s">
        <v>53</v>
      </c>
      <c r="F38" s="229"/>
      <c r="G38" s="229" t="s">
        <v>550</v>
      </c>
      <c r="H38" s="229"/>
      <c r="I38" s="229"/>
      <c r="J38" s="229"/>
      <c r="K38" s="227"/>
    </row>
    <row r="39" s="1" customFormat="1" ht="15" customHeight="1">
      <c r="B39" s="230"/>
      <c r="C39" s="231"/>
      <c r="D39" s="229"/>
      <c r="E39" s="232" t="s">
        <v>54</v>
      </c>
      <c r="F39" s="229"/>
      <c r="G39" s="229" t="s">
        <v>551</v>
      </c>
      <c r="H39" s="229"/>
      <c r="I39" s="229"/>
      <c r="J39" s="229"/>
      <c r="K39" s="227"/>
    </row>
    <row r="40" s="1" customFormat="1" ht="15" customHeight="1">
      <c r="B40" s="230"/>
      <c r="C40" s="231"/>
      <c r="D40" s="229"/>
      <c r="E40" s="232" t="s">
        <v>103</v>
      </c>
      <c r="F40" s="229"/>
      <c r="G40" s="229" t="s">
        <v>552</v>
      </c>
      <c r="H40" s="229"/>
      <c r="I40" s="229"/>
      <c r="J40" s="229"/>
      <c r="K40" s="227"/>
    </row>
    <row r="41" s="1" customFormat="1" ht="15" customHeight="1">
      <c r="B41" s="230"/>
      <c r="C41" s="231"/>
      <c r="D41" s="229"/>
      <c r="E41" s="232" t="s">
        <v>104</v>
      </c>
      <c r="F41" s="229"/>
      <c r="G41" s="229" t="s">
        <v>553</v>
      </c>
      <c r="H41" s="229"/>
      <c r="I41" s="229"/>
      <c r="J41" s="229"/>
      <c r="K41" s="227"/>
    </row>
    <row r="42" s="1" customFormat="1" ht="15" customHeight="1">
      <c r="B42" s="230"/>
      <c r="C42" s="231"/>
      <c r="D42" s="229"/>
      <c r="E42" s="232" t="s">
        <v>554</v>
      </c>
      <c r="F42" s="229"/>
      <c r="G42" s="229" t="s">
        <v>555</v>
      </c>
      <c r="H42" s="229"/>
      <c r="I42" s="229"/>
      <c r="J42" s="229"/>
      <c r="K42" s="227"/>
    </row>
    <row r="43" s="1" customFormat="1" ht="15" customHeight="1">
      <c r="B43" s="230"/>
      <c r="C43" s="231"/>
      <c r="D43" s="229"/>
      <c r="E43" s="232"/>
      <c r="F43" s="229"/>
      <c r="G43" s="229" t="s">
        <v>556</v>
      </c>
      <c r="H43" s="229"/>
      <c r="I43" s="229"/>
      <c r="J43" s="229"/>
      <c r="K43" s="227"/>
    </row>
    <row r="44" s="1" customFormat="1" ht="15" customHeight="1">
      <c r="B44" s="230"/>
      <c r="C44" s="231"/>
      <c r="D44" s="229"/>
      <c r="E44" s="232" t="s">
        <v>557</v>
      </c>
      <c r="F44" s="229"/>
      <c r="G44" s="229" t="s">
        <v>558</v>
      </c>
      <c r="H44" s="229"/>
      <c r="I44" s="229"/>
      <c r="J44" s="229"/>
      <c r="K44" s="227"/>
    </row>
    <row r="45" s="1" customFormat="1" ht="15" customHeight="1">
      <c r="B45" s="230"/>
      <c r="C45" s="231"/>
      <c r="D45" s="229"/>
      <c r="E45" s="232" t="s">
        <v>106</v>
      </c>
      <c r="F45" s="229"/>
      <c r="G45" s="229" t="s">
        <v>559</v>
      </c>
      <c r="H45" s="229"/>
      <c r="I45" s="229"/>
      <c r="J45" s="229"/>
      <c r="K45" s="227"/>
    </row>
    <row r="46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="1" customFormat="1" ht="15" customHeight="1">
      <c r="B47" s="230"/>
      <c r="C47" s="231"/>
      <c r="D47" s="229" t="s">
        <v>560</v>
      </c>
      <c r="E47" s="229"/>
      <c r="F47" s="229"/>
      <c r="G47" s="229"/>
      <c r="H47" s="229"/>
      <c r="I47" s="229"/>
      <c r="J47" s="229"/>
      <c r="K47" s="227"/>
    </row>
    <row r="48" s="1" customFormat="1" ht="15" customHeight="1">
      <c r="B48" s="230"/>
      <c r="C48" s="231"/>
      <c r="D48" s="231"/>
      <c r="E48" s="229" t="s">
        <v>561</v>
      </c>
      <c r="F48" s="229"/>
      <c r="G48" s="229"/>
      <c r="H48" s="229"/>
      <c r="I48" s="229"/>
      <c r="J48" s="229"/>
      <c r="K48" s="227"/>
    </row>
    <row r="49" s="1" customFormat="1" ht="15" customHeight="1">
      <c r="B49" s="230"/>
      <c r="C49" s="231"/>
      <c r="D49" s="231"/>
      <c r="E49" s="229" t="s">
        <v>562</v>
      </c>
      <c r="F49" s="229"/>
      <c r="G49" s="229"/>
      <c r="H49" s="229"/>
      <c r="I49" s="229"/>
      <c r="J49" s="229"/>
      <c r="K49" s="227"/>
    </row>
    <row r="50" s="1" customFormat="1" ht="15" customHeight="1">
      <c r="B50" s="230"/>
      <c r="C50" s="231"/>
      <c r="D50" s="231"/>
      <c r="E50" s="229" t="s">
        <v>563</v>
      </c>
      <c r="F50" s="229"/>
      <c r="G50" s="229"/>
      <c r="H50" s="229"/>
      <c r="I50" s="229"/>
      <c r="J50" s="229"/>
      <c r="K50" s="227"/>
    </row>
    <row r="51" s="1" customFormat="1" ht="15" customHeight="1">
      <c r="B51" s="230"/>
      <c r="C51" s="231"/>
      <c r="D51" s="229" t="s">
        <v>564</v>
      </c>
      <c r="E51" s="229"/>
      <c r="F51" s="229"/>
      <c r="G51" s="229"/>
      <c r="H51" s="229"/>
      <c r="I51" s="229"/>
      <c r="J51" s="229"/>
      <c r="K51" s="227"/>
    </row>
    <row r="52" s="1" customFormat="1" ht="25.5" customHeight="1">
      <c r="B52" s="225"/>
      <c r="C52" s="226" t="s">
        <v>565</v>
      </c>
      <c r="D52" s="226"/>
      <c r="E52" s="226"/>
      <c r="F52" s="226"/>
      <c r="G52" s="226"/>
      <c r="H52" s="226"/>
      <c r="I52" s="226"/>
      <c r="J52" s="226"/>
      <c r="K52" s="227"/>
    </row>
    <row r="53" s="1" customFormat="1" ht="5.25" customHeight="1">
      <c r="B53" s="225"/>
      <c r="C53" s="228"/>
      <c r="D53" s="228"/>
      <c r="E53" s="228"/>
      <c r="F53" s="228"/>
      <c r="G53" s="228"/>
      <c r="H53" s="228"/>
      <c r="I53" s="228"/>
      <c r="J53" s="228"/>
      <c r="K53" s="227"/>
    </row>
    <row r="54" s="1" customFormat="1" ht="15" customHeight="1">
      <c r="B54" s="225"/>
      <c r="C54" s="229" t="s">
        <v>566</v>
      </c>
      <c r="D54" s="229"/>
      <c r="E54" s="229"/>
      <c r="F54" s="229"/>
      <c r="G54" s="229"/>
      <c r="H54" s="229"/>
      <c r="I54" s="229"/>
      <c r="J54" s="229"/>
      <c r="K54" s="227"/>
    </row>
    <row r="55" s="1" customFormat="1" ht="15" customHeight="1">
      <c r="B55" s="225"/>
      <c r="C55" s="229" t="s">
        <v>567</v>
      </c>
      <c r="D55" s="229"/>
      <c r="E55" s="229"/>
      <c r="F55" s="229"/>
      <c r="G55" s="229"/>
      <c r="H55" s="229"/>
      <c r="I55" s="229"/>
      <c r="J55" s="229"/>
      <c r="K55" s="227"/>
    </row>
    <row r="56" s="1" customFormat="1" ht="12.75" customHeight="1">
      <c r="B56" s="225"/>
      <c r="C56" s="229"/>
      <c r="D56" s="229"/>
      <c r="E56" s="229"/>
      <c r="F56" s="229"/>
      <c r="G56" s="229"/>
      <c r="H56" s="229"/>
      <c r="I56" s="229"/>
      <c r="J56" s="229"/>
      <c r="K56" s="227"/>
    </row>
    <row r="57" s="1" customFormat="1" ht="15" customHeight="1">
      <c r="B57" s="225"/>
      <c r="C57" s="229" t="s">
        <v>568</v>
      </c>
      <c r="D57" s="229"/>
      <c r="E57" s="229"/>
      <c r="F57" s="229"/>
      <c r="G57" s="229"/>
      <c r="H57" s="229"/>
      <c r="I57" s="229"/>
      <c r="J57" s="229"/>
      <c r="K57" s="227"/>
    </row>
    <row r="58" s="1" customFormat="1" ht="15" customHeight="1">
      <c r="B58" s="225"/>
      <c r="C58" s="231"/>
      <c r="D58" s="229" t="s">
        <v>569</v>
      </c>
      <c r="E58" s="229"/>
      <c r="F58" s="229"/>
      <c r="G58" s="229"/>
      <c r="H58" s="229"/>
      <c r="I58" s="229"/>
      <c r="J58" s="229"/>
      <c r="K58" s="227"/>
    </row>
    <row r="59" s="1" customFormat="1" ht="15" customHeight="1">
      <c r="B59" s="225"/>
      <c r="C59" s="231"/>
      <c r="D59" s="229" t="s">
        <v>570</v>
      </c>
      <c r="E59" s="229"/>
      <c r="F59" s="229"/>
      <c r="G59" s="229"/>
      <c r="H59" s="229"/>
      <c r="I59" s="229"/>
      <c r="J59" s="229"/>
      <c r="K59" s="227"/>
    </row>
    <row r="60" s="1" customFormat="1" ht="15" customHeight="1">
      <c r="B60" s="225"/>
      <c r="C60" s="231"/>
      <c r="D60" s="229" t="s">
        <v>571</v>
      </c>
      <c r="E60" s="229"/>
      <c r="F60" s="229"/>
      <c r="G60" s="229"/>
      <c r="H60" s="229"/>
      <c r="I60" s="229"/>
      <c r="J60" s="229"/>
      <c r="K60" s="227"/>
    </row>
    <row r="61" s="1" customFormat="1" ht="15" customHeight="1">
      <c r="B61" s="225"/>
      <c r="C61" s="231"/>
      <c r="D61" s="229" t="s">
        <v>572</v>
      </c>
      <c r="E61" s="229"/>
      <c r="F61" s="229"/>
      <c r="G61" s="229"/>
      <c r="H61" s="229"/>
      <c r="I61" s="229"/>
      <c r="J61" s="229"/>
      <c r="K61" s="227"/>
    </row>
    <row r="62" s="1" customFormat="1" ht="15" customHeight="1">
      <c r="B62" s="225"/>
      <c r="C62" s="231"/>
      <c r="D62" s="234" t="s">
        <v>573</v>
      </c>
      <c r="E62" s="234"/>
      <c r="F62" s="234"/>
      <c r="G62" s="234"/>
      <c r="H62" s="234"/>
      <c r="I62" s="234"/>
      <c r="J62" s="234"/>
      <c r="K62" s="227"/>
    </row>
    <row r="63" s="1" customFormat="1" ht="15" customHeight="1">
      <c r="B63" s="225"/>
      <c r="C63" s="231"/>
      <c r="D63" s="229" t="s">
        <v>574</v>
      </c>
      <c r="E63" s="229"/>
      <c r="F63" s="229"/>
      <c r="G63" s="229"/>
      <c r="H63" s="229"/>
      <c r="I63" s="229"/>
      <c r="J63" s="229"/>
      <c r="K63" s="227"/>
    </row>
    <row r="64" s="1" customFormat="1" ht="12.75" customHeight="1">
      <c r="B64" s="225"/>
      <c r="C64" s="231"/>
      <c r="D64" s="231"/>
      <c r="E64" s="235"/>
      <c r="F64" s="231"/>
      <c r="G64" s="231"/>
      <c r="H64" s="231"/>
      <c r="I64" s="231"/>
      <c r="J64" s="231"/>
      <c r="K64" s="227"/>
    </row>
    <row r="65" s="1" customFormat="1" ht="15" customHeight="1">
      <c r="B65" s="225"/>
      <c r="C65" s="231"/>
      <c r="D65" s="229" t="s">
        <v>575</v>
      </c>
      <c r="E65" s="229"/>
      <c r="F65" s="229"/>
      <c r="G65" s="229"/>
      <c r="H65" s="229"/>
      <c r="I65" s="229"/>
      <c r="J65" s="229"/>
      <c r="K65" s="227"/>
    </row>
    <row r="66" s="1" customFormat="1" ht="15" customHeight="1">
      <c r="B66" s="225"/>
      <c r="C66" s="231"/>
      <c r="D66" s="234" t="s">
        <v>576</v>
      </c>
      <c r="E66" s="234"/>
      <c r="F66" s="234"/>
      <c r="G66" s="234"/>
      <c r="H66" s="234"/>
      <c r="I66" s="234"/>
      <c r="J66" s="234"/>
      <c r="K66" s="227"/>
    </row>
    <row r="67" s="1" customFormat="1" ht="15" customHeight="1">
      <c r="B67" s="225"/>
      <c r="C67" s="231"/>
      <c r="D67" s="229" t="s">
        <v>577</v>
      </c>
      <c r="E67" s="229"/>
      <c r="F67" s="229"/>
      <c r="G67" s="229"/>
      <c r="H67" s="229"/>
      <c r="I67" s="229"/>
      <c r="J67" s="229"/>
      <c r="K67" s="227"/>
    </row>
    <row r="68" s="1" customFormat="1" ht="15" customHeight="1">
      <c r="B68" s="225"/>
      <c r="C68" s="231"/>
      <c r="D68" s="229" t="s">
        <v>578</v>
      </c>
      <c r="E68" s="229"/>
      <c r="F68" s="229"/>
      <c r="G68" s="229"/>
      <c r="H68" s="229"/>
      <c r="I68" s="229"/>
      <c r="J68" s="229"/>
      <c r="K68" s="227"/>
    </row>
    <row r="69" s="1" customFormat="1" ht="15" customHeight="1">
      <c r="B69" s="225"/>
      <c r="C69" s="231"/>
      <c r="D69" s="229" t="s">
        <v>579</v>
      </c>
      <c r="E69" s="229"/>
      <c r="F69" s="229"/>
      <c r="G69" s="229"/>
      <c r="H69" s="229"/>
      <c r="I69" s="229"/>
      <c r="J69" s="229"/>
      <c r="K69" s="227"/>
    </row>
    <row r="70" s="1" customFormat="1" ht="15" customHeight="1">
      <c r="B70" s="225"/>
      <c r="C70" s="231"/>
      <c r="D70" s="229" t="s">
        <v>580</v>
      </c>
      <c r="E70" s="229"/>
      <c r="F70" s="229"/>
      <c r="G70" s="229"/>
      <c r="H70" s="229"/>
      <c r="I70" s="229"/>
      <c r="J70" s="229"/>
      <c r="K70" s="227"/>
    </row>
    <row r="7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="1" customFormat="1" ht="45" customHeight="1">
      <c r="B75" s="244"/>
      <c r="C75" s="245" t="s">
        <v>581</v>
      </c>
      <c r="D75" s="245"/>
      <c r="E75" s="245"/>
      <c r="F75" s="245"/>
      <c r="G75" s="245"/>
      <c r="H75" s="245"/>
      <c r="I75" s="245"/>
      <c r="J75" s="245"/>
      <c r="K75" s="246"/>
    </row>
    <row r="76" s="1" customFormat="1" ht="17.25" customHeight="1">
      <c r="B76" s="244"/>
      <c r="C76" s="247" t="s">
        <v>582</v>
      </c>
      <c r="D76" s="247"/>
      <c r="E76" s="247"/>
      <c r="F76" s="247" t="s">
        <v>583</v>
      </c>
      <c r="G76" s="248"/>
      <c r="H76" s="247" t="s">
        <v>54</v>
      </c>
      <c r="I76" s="247" t="s">
        <v>57</v>
      </c>
      <c r="J76" s="247" t="s">
        <v>584</v>
      </c>
      <c r="K76" s="246"/>
    </row>
    <row r="77" s="1" customFormat="1" ht="17.25" customHeight="1">
      <c r="B77" s="244"/>
      <c r="C77" s="249" t="s">
        <v>585</v>
      </c>
      <c r="D77" s="249"/>
      <c r="E77" s="249"/>
      <c r="F77" s="250" t="s">
        <v>586</v>
      </c>
      <c r="G77" s="251"/>
      <c r="H77" s="249"/>
      <c r="I77" s="249"/>
      <c r="J77" s="249" t="s">
        <v>587</v>
      </c>
      <c r="K77" s="246"/>
    </row>
    <row r="78" s="1" customFormat="1" ht="5.25" customHeight="1">
      <c r="B78" s="244"/>
      <c r="C78" s="252"/>
      <c r="D78" s="252"/>
      <c r="E78" s="252"/>
      <c r="F78" s="252"/>
      <c r="G78" s="253"/>
      <c r="H78" s="252"/>
      <c r="I78" s="252"/>
      <c r="J78" s="252"/>
      <c r="K78" s="246"/>
    </row>
    <row r="79" s="1" customFormat="1" ht="15" customHeight="1">
      <c r="B79" s="244"/>
      <c r="C79" s="232" t="s">
        <v>53</v>
      </c>
      <c r="D79" s="254"/>
      <c r="E79" s="254"/>
      <c r="F79" s="255" t="s">
        <v>588</v>
      </c>
      <c r="G79" s="256"/>
      <c r="H79" s="232" t="s">
        <v>589</v>
      </c>
      <c r="I79" s="232" t="s">
        <v>590</v>
      </c>
      <c r="J79" s="232">
        <v>20</v>
      </c>
      <c r="K79" s="246"/>
    </row>
    <row r="80" s="1" customFormat="1" ht="15" customHeight="1">
      <c r="B80" s="244"/>
      <c r="C80" s="232" t="s">
        <v>591</v>
      </c>
      <c r="D80" s="232"/>
      <c r="E80" s="232"/>
      <c r="F80" s="255" t="s">
        <v>588</v>
      </c>
      <c r="G80" s="256"/>
      <c r="H80" s="232" t="s">
        <v>592</v>
      </c>
      <c r="I80" s="232" t="s">
        <v>590</v>
      </c>
      <c r="J80" s="232">
        <v>120</v>
      </c>
      <c r="K80" s="246"/>
    </row>
    <row r="81" s="1" customFormat="1" ht="15" customHeight="1">
      <c r="B81" s="257"/>
      <c r="C81" s="232" t="s">
        <v>593</v>
      </c>
      <c r="D81" s="232"/>
      <c r="E81" s="232"/>
      <c r="F81" s="255" t="s">
        <v>594</v>
      </c>
      <c r="G81" s="256"/>
      <c r="H81" s="232" t="s">
        <v>595</v>
      </c>
      <c r="I81" s="232" t="s">
        <v>590</v>
      </c>
      <c r="J81" s="232">
        <v>50</v>
      </c>
      <c r="K81" s="246"/>
    </row>
    <row r="82" s="1" customFormat="1" ht="15" customHeight="1">
      <c r="B82" s="257"/>
      <c r="C82" s="232" t="s">
        <v>596</v>
      </c>
      <c r="D82" s="232"/>
      <c r="E82" s="232"/>
      <c r="F82" s="255" t="s">
        <v>588</v>
      </c>
      <c r="G82" s="256"/>
      <c r="H82" s="232" t="s">
        <v>597</v>
      </c>
      <c r="I82" s="232" t="s">
        <v>598</v>
      </c>
      <c r="J82" s="232"/>
      <c r="K82" s="246"/>
    </row>
    <row r="83" s="1" customFormat="1" ht="15" customHeight="1">
      <c r="B83" s="257"/>
      <c r="C83" s="258" t="s">
        <v>599</v>
      </c>
      <c r="D83" s="258"/>
      <c r="E83" s="258"/>
      <c r="F83" s="259" t="s">
        <v>594</v>
      </c>
      <c r="G83" s="258"/>
      <c r="H83" s="258" t="s">
        <v>600</v>
      </c>
      <c r="I83" s="258" t="s">
        <v>590</v>
      </c>
      <c r="J83" s="258">
        <v>15</v>
      </c>
      <c r="K83" s="246"/>
    </row>
    <row r="84" s="1" customFormat="1" ht="15" customHeight="1">
      <c r="B84" s="257"/>
      <c r="C84" s="258" t="s">
        <v>601</v>
      </c>
      <c r="D84" s="258"/>
      <c r="E84" s="258"/>
      <c r="F84" s="259" t="s">
        <v>594</v>
      </c>
      <c r="G84" s="258"/>
      <c r="H84" s="258" t="s">
        <v>602</v>
      </c>
      <c r="I84" s="258" t="s">
        <v>590</v>
      </c>
      <c r="J84" s="258">
        <v>15</v>
      </c>
      <c r="K84" s="246"/>
    </row>
    <row r="85" s="1" customFormat="1" ht="15" customHeight="1">
      <c r="B85" s="257"/>
      <c r="C85" s="258" t="s">
        <v>603</v>
      </c>
      <c r="D85" s="258"/>
      <c r="E85" s="258"/>
      <c r="F85" s="259" t="s">
        <v>594</v>
      </c>
      <c r="G85" s="258"/>
      <c r="H85" s="258" t="s">
        <v>604</v>
      </c>
      <c r="I85" s="258" t="s">
        <v>590</v>
      </c>
      <c r="J85" s="258">
        <v>20</v>
      </c>
      <c r="K85" s="246"/>
    </row>
    <row r="86" s="1" customFormat="1" ht="15" customHeight="1">
      <c r="B86" s="257"/>
      <c r="C86" s="258" t="s">
        <v>605</v>
      </c>
      <c r="D86" s="258"/>
      <c r="E86" s="258"/>
      <c r="F86" s="259" t="s">
        <v>594</v>
      </c>
      <c r="G86" s="258"/>
      <c r="H86" s="258" t="s">
        <v>606</v>
      </c>
      <c r="I86" s="258" t="s">
        <v>590</v>
      </c>
      <c r="J86" s="258">
        <v>20</v>
      </c>
      <c r="K86" s="246"/>
    </row>
    <row r="87" s="1" customFormat="1" ht="15" customHeight="1">
      <c r="B87" s="257"/>
      <c r="C87" s="232" t="s">
        <v>607</v>
      </c>
      <c r="D87" s="232"/>
      <c r="E87" s="232"/>
      <c r="F87" s="255" t="s">
        <v>594</v>
      </c>
      <c r="G87" s="256"/>
      <c r="H87" s="232" t="s">
        <v>608</v>
      </c>
      <c r="I87" s="232" t="s">
        <v>590</v>
      </c>
      <c r="J87" s="232">
        <v>50</v>
      </c>
      <c r="K87" s="246"/>
    </row>
    <row r="88" s="1" customFormat="1" ht="15" customHeight="1">
      <c r="B88" s="257"/>
      <c r="C88" s="232" t="s">
        <v>609</v>
      </c>
      <c r="D88" s="232"/>
      <c r="E88" s="232"/>
      <c r="F88" s="255" t="s">
        <v>594</v>
      </c>
      <c r="G88" s="256"/>
      <c r="H88" s="232" t="s">
        <v>610</v>
      </c>
      <c r="I88" s="232" t="s">
        <v>590</v>
      </c>
      <c r="J88" s="232">
        <v>20</v>
      </c>
      <c r="K88" s="246"/>
    </row>
    <row r="89" s="1" customFormat="1" ht="15" customHeight="1">
      <c r="B89" s="257"/>
      <c r="C89" s="232" t="s">
        <v>611</v>
      </c>
      <c r="D89" s="232"/>
      <c r="E89" s="232"/>
      <c r="F89" s="255" t="s">
        <v>594</v>
      </c>
      <c r="G89" s="256"/>
      <c r="H89" s="232" t="s">
        <v>612</v>
      </c>
      <c r="I89" s="232" t="s">
        <v>590</v>
      </c>
      <c r="J89" s="232">
        <v>20</v>
      </c>
      <c r="K89" s="246"/>
    </row>
    <row r="90" s="1" customFormat="1" ht="15" customHeight="1">
      <c r="B90" s="257"/>
      <c r="C90" s="232" t="s">
        <v>613</v>
      </c>
      <c r="D90" s="232"/>
      <c r="E90" s="232"/>
      <c r="F90" s="255" t="s">
        <v>594</v>
      </c>
      <c r="G90" s="256"/>
      <c r="H90" s="232" t="s">
        <v>614</v>
      </c>
      <c r="I90" s="232" t="s">
        <v>590</v>
      </c>
      <c r="J90" s="232">
        <v>50</v>
      </c>
      <c r="K90" s="246"/>
    </row>
    <row r="91" s="1" customFormat="1" ht="15" customHeight="1">
      <c r="B91" s="257"/>
      <c r="C91" s="232" t="s">
        <v>615</v>
      </c>
      <c r="D91" s="232"/>
      <c r="E91" s="232"/>
      <c r="F91" s="255" t="s">
        <v>594</v>
      </c>
      <c r="G91" s="256"/>
      <c r="H91" s="232" t="s">
        <v>615</v>
      </c>
      <c r="I91" s="232" t="s">
        <v>590</v>
      </c>
      <c r="J91" s="232">
        <v>50</v>
      </c>
      <c r="K91" s="246"/>
    </row>
    <row r="92" s="1" customFormat="1" ht="15" customHeight="1">
      <c r="B92" s="257"/>
      <c r="C92" s="232" t="s">
        <v>616</v>
      </c>
      <c r="D92" s="232"/>
      <c r="E92" s="232"/>
      <c r="F92" s="255" t="s">
        <v>594</v>
      </c>
      <c r="G92" s="256"/>
      <c r="H92" s="232" t="s">
        <v>617</v>
      </c>
      <c r="I92" s="232" t="s">
        <v>590</v>
      </c>
      <c r="J92" s="232">
        <v>255</v>
      </c>
      <c r="K92" s="246"/>
    </row>
    <row r="93" s="1" customFormat="1" ht="15" customHeight="1">
      <c r="B93" s="257"/>
      <c r="C93" s="232" t="s">
        <v>618</v>
      </c>
      <c r="D93" s="232"/>
      <c r="E93" s="232"/>
      <c r="F93" s="255" t="s">
        <v>588</v>
      </c>
      <c r="G93" s="256"/>
      <c r="H93" s="232" t="s">
        <v>619</v>
      </c>
      <c r="I93" s="232" t="s">
        <v>620</v>
      </c>
      <c r="J93" s="232"/>
      <c r="K93" s="246"/>
    </row>
    <row r="94" s="1" customFormat="1" ht="15" customHeight="1">
      <c r="B94" s="257"/>
      <c r="C94" s="232" t="s">
        <v>621</v>
      </c>
      <c r="D94" s="232"/>
      <c r="E94" s="232"/>
      <c r="F94" s="255" t="s">
        <v>588</v>
      </c>
      <c r="G94" s="256"/>
      <c r="H94" s="232" t="s">
        <v>622</v>
      </c>
      <c r="I94" s="232" t="s">
        <v>623</v>
      </c>
      <c r="J94" s="232"/>
      <c r="K94" s="246"/>
    </row>
    <row r="95" s="1" customFormat="1" ht="15" customHeight="1">
      <c r="B95" s="257"/>
      <c r="C95" s="232" t="s">
        <v>624</v>
      </c>
      <c r="D95" s="232"/>
      <c r="E95" s="232"/>
      <c r="F95" s="255" t="s">
        <v>588</v>
      </c>
      <c r="G95" s="256"/>
      <c r="H95" s="232" t="s">
        <v>624</v>
      </c>
      <c r="I95" s="232" t="s">
        <v>623</v>
      </c>
      <c r="J95" s="232"/>
      <c r="K95" s="246"/>
    </row>
    <row r="96" s="1" customFormat="1" ht="15" customHeight="1">
      <c r="B96" s="257"/>
      <c r="C96" s="232" t="s">
        <v>38</v>
      </c>
      <c r="D96" s="232"/>
      <c r="E96" s="232"/>
      <c r="F96" s="255" t="s">
        <v>588</v>
      </c>
      <c r="G96" s="256"/>
      <c r="H96" s="232" t="s">
        <v>625</v>
      </c>
      <c r="I96" s="232" t="s">
        <v>623</v>
      </c>
      <c r="J96" s="232"/>
      <c r="K96" s="246"/>
    </row>
    <row r="97" s="1" customFormat="1" ht="15" customHeight="1">
      <c r="B97" s="257"/>
      <c r="C97" s="232" t="s">
        <v>48</v>
      </c>
      <c r="D97" s="232"/>
      <c r="E97" s="232"/>
      <c r="F97" s="255" t="s">
        <v>588</v>
      </c>
      <c r="G97" s="256"/>
      <c r="H97" s="232" t="s">
        <v>626</v>
      </c>
      <c r="I97" s="232" t="s">
        <v>623</v>
      </c>
      <c r="J97" s="232"/>
      <c r="K97" s="246"/>
    </row>
    <row r="98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="1" customFormat="1" ht="45" customHeight="1">
      <c r="B102" s="244"/>
      <c r="C102" s="245" t="s">
        <v>627</v>
      </c>
      <c r="D102" s="245"/>
      <c r="E102" s="245"/>
      <c r="F102" s="245"/>
      <c r="G102" s="245"/>
      <c r="H102" s="245"/>
      <c r="I102" s="245"/>
      <c r="J102" s="245"/>
      <c r="K102" s="246"/>
    </row>
    <row r="103" s="1" customFormat="1" ht="17.25" customHeight="1">
      <c r="B103" s="244"/>
      <c r="C103" s="247" t="s">
        <v>582</v>
      </c>
      <c r="D103" s="247"/>
      <c r="E103" s="247"/>
      <c r="F103" s="247" t="s">
        <v>583</v>
      </c>
      <c r="G103" s="248"/>
      <c r="H103" s="247" t="s">
        <v>54</v>
      </c>
      <c r="I103" s="247" t="s">
        <v>57</v>
      </c>
      <c r="J103" s="247" t="s">
        <v>584</v>
      </c>
      <c r="K103" s="246"/>
    </row>
    <row r="104" s="1" customFormat="1" ht="17.25" customHeight="1">
      <c r="B104" s="244"/>
      <c r="C104" s="249" t="s">
        <v>585</v>
      </c>
      <c r="D104" s="249"/>
      <c r="E104" s="249"/>
      <c r="F104" s="250" t="s">
        <v>586</v>
      </c>
      <c r="G104" s="251"/>
      <c r="H104" s="249"/>
      <c r="I104" s="249"/>
      <c r="J104" s="249" t="s">
        <v>587</v>
      </c>
      <c r="K104" s="246"/>
    </row>
    <row r="105" s="1" customFormat="1" ht="5.25" customHeight="1">
      <c r="B105" s="244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="1" customFormat="1" ht="15" customHeight="1">
      <c r="B106" s="244"/>
      <c r="C106" s="232" t="s">
        <v>53</v>
      </c>
      <c r="D106" s="254"/>
      <c r="E106" s="254"/>
      <c r="F106" s="255" t="s">
        <v>588</v>
      </c>
      <c r="G106" s="232"/>
      <c r="H106" s="232" t="s">
        <v>628</v>
      </c>
      <c r="I106" s="232" t="s">
        <v>590</v>
      </c>
      <c r="J106" s="232">
        <v>20</v>
      </c>
      <c r="K106" s="246"/>
    </row>
    <row r="107" s="1" customFormat="1" ht="15" customHeight="1">
      <c r="B107" s="244"/>
      <c r="C107" s="232" t="s">
        <v>591</v>
      </c>
      <c r="D107" s="232"/>
      <c r="E107" s="232"/>
      <c r="F107" s="255" t="s">
        <v>588</v>
      </c>
      <c r="G107" s="232"/>
      <c r="H107" s="232" t="s">
        <v>628</v>
      </c>
      <c r="I107" s="232" t="s">
        <v>590</v>
      </c>
      <c r="J107" s="232">
        <v>120</v>
      </c>
      <c r="K107" s="246"/>
    </row>
    <row r="108" s="1" customFormat="1" ht="15" customHeight="1">
      <c r="B108" s="257"/>
      <c r="C108" s="232" t="s">
        <v>593</v>
      </c>
      <c r="D108" s="232"/>
      <c r="E108" s="232"/>
      <c r="F108" s="255" t="s">
        <v>594</v>
      </c>
      <c r="G108" s="232"/>
      <c r="H108" s="232" t="s">
        <v>628</v>
      </c>
      <c r="I108" s="232" t="s">
        <v>590</v>
      </c>
      <c r="J108" s="232">
        <v>50</v>
      </c>
      <c r="K108" s="246"/>
    </row>
    <row r="109" s="1" customFormat="1" ht="15" customHeight="1">
      <c r="B109" s="257"/>
      <c r="C109" s="232" t="s">
        <v>596</v>
      </c>
      <c r="D109" s="232"/>
      <c r="E109" s="232"/>
      <c r="F109" s="255" t="s">
        <v>588</v>
      </c>
      <c r="G109" s="232"/>
      <c r="H109" s="232" t="s">
        <v>628</v>
      </c>
      <c r="I109" s="232" t="s">
        <v>598</v>
      </c>
      <c r="J109" s="232"/>
      <c r="K109" s="246"/>
    </row>
    <row r="110" s="1" customFormat="1" ht="15" customHeight="1">
      <c r="B110" s="257"/>
      <c r="C110" s="232" t="s">
        <v>607</v>
      </c>
      <c r="D110" s="232"/>
      <c r="E110" s="232"/>
      <c r="F110" s="255" t="s">
        <v>594</v>
      </c>
      <c r="G110" s="232"/>
      <c r="H110" s="232" t="s">
        <v>628</v>
      </c>
      <c r="I110" s="232" t="s">
        <v>590</v>
      </c>
      <c r="J110" s="232">
        <v>50</v>
      </c>
      <c r="K110" s="246"/>
    </row>
    <row r="111" s="1" customFormat="1" ht="15" customHeight="1">
      <c r="B111" s="257"/>
      <c r="C111" s="232" t="s">
        <v>615</v>
      </c>
      <c r="D111" s="232"/>
      <c r="E111" s="232"/>
      <c r="F111" s="255" t="s">
        <v>594</v>
      </c>
      <c r="G111" s="232"/>
      <c r="H111" s="232" t="s">
        <v>628</v>
      </c>
      <c r="I111" s="232" t="s">
        <v>590</v>
      </c>
      <c r="J111" s="232">
        <v>50</v>
      </c>
      <c r="K111" s="246"/>
    </row>
    <row r="112" s="1" customFormat="1" ht="15" customHeight="1">
      <c r="B112" s="257"/>
      <c r="C112" s="232" t="s">
        <v>613</v>
      </c>
      <c r="D112" s="232"/>
      <c r="E112" s="232"/>
      <c r="F112" s="255" t="s">
        <v>594</v>
      </c>
      <c r="G112" s="232"/>
      <c r="H112" s="232" t="s">
        <v>628</v>
      </c>
      <c r="I112" s="232" t="s">
        <v>590</v>
      </c>
      <c r="J112" s="232">
        <v>50</v>
      </c>
      <c r="K112" s="246"/>
    </row>
    <row r="113" s="1" customFormat="1" ht="15" customHeight="1">
      <c r="B113" s="257"/>
      <c r="C113" s="232" t="s">
        <v>53</v>
      </c>
      <c r="D113" s="232"/>
      <c r="E113" s="232"/>
      <c r="F113" s="255" t="s">
        <v>588</v>
      </c>
      <c r="G113" s="232"/>
      <c r="H113" s="232" t="s">
        <v>629</v>
      </c>
      <c r="I113" s="232" t="s">
        <v>590</v>
      </c>
      <c r="J113" s="232">
        <v>20</v>
      </c>
      <c r="K113" s="246"/>
    </row>
    <row r="114" s="1" customFormat="1" ht="15" customHeight="1">
      <c r="B114" s="257"/>
      <c r="C114" s="232" t="s">
        <v>630</v>
      </c>
      <c r="D114" s="232"/>
      <c r="E114" s="232"/>
      <c r="F114" s="255" t="s">
        <v>588</v>
      </c>
      <c r="G114" s="232"/>
      <c r="H114" s="232" t="s">
        <v>631</v>
      </c>
      <c r="I114" s="232" t="s">
        <v>590</v>
      </c>
      <c r="J114" s="232">
        <v>120</v>
      </c>
      <c r="K114" s="246"/>
    </row>
    <row r="115" s="1" customFormat="1" ht="15" customHeight="1">
      <c r="B115" s="257"/>
      <c r="C115" s="232" t="s">
        <v>38</v>
      </c>
      <c r="D115" s="232"/>
      <c r="E115" s="232"/>
      <c r="F115" s="255" t="s">
        <v>588</v>
      </c>
      <c r="G115" s="232"/>
      <c r="H115" s="232" t="s">
        <v>632</v>
      </c>
      <c r="I115" s="232" t="s">
        <v>623</v>
      </c>
      <c r="J115" s="232"/>
      <c r="K115" s="246"/>
    </row>
    <row r="116" s="1" customFormat="1" ht="15" customHeight="1">
      <c r="B116" s="257"/>
      <c r="C116" s="232" t="s">
        <v>48</v>
      </c>
      <c r="D116" s="232"/>
      <c r="E116" s="232"/>
      <c r="F116" s="255" t="s">
        <v>588</v>
      </c>
      <c r="G116" s="232"/>
      <c r="H116" s="232" t="s">
        <v>633</v>
      </c>
      <c r="I116" s="232" t="s">
        <v>623</v>
      </c>
      <c r="J116" s="232"/>
      <c r="K116" s="246"/>
    </row>
    <row r="117" s="1" customFormat="1" ht="15" customHeight="1">
      <c r="B117" s="257"/>
      <c r="C117" s="232" t="s">
        <v>57</v>
      </c>
      <c r="D117" s="232"/>
      <c r="E117" s="232"/>
      <c r="F117" s="255" t="s">
        <v>588</v>
      </c>
      <c r="G117" s="232"/>
      <c r="H117" s="232" t="s">
        <v>634</v>
      </c>
      <c r="I117" s="232" t="s">
        <v>635</v>
      </c>
      <c r="J117" s="232"/>
      <c r="K117" s="246"/>
    </row>
    <row r="118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="1" customFormat="1" ht="45" customHeight="1">
      <c r="B122" s="273"/>
      <c r="C122" s="223" t="s">
        <v>636</v>
      </c>
      <c r="D122" s="223"/>
      <c r="E122" s="223"/>
      <c r="F122" s="223"/>
      <c r="G122" s="223"/>
      <c r="H122" s="223"/>
      <c r="I122" s="223"/>
      <c r="J122" s="223"/>
      <c r="K122" s="274"/>
    </row>
    <row r="123" s="1" customFormat="1" ht="17.25" customHeight="1">
      <c r="B123" s="275"/>
      <c r="C123" s="247" t="s">
        <v>582</v>
      </c>
      <c r="D123" s="247"/>
      <c r="E123" s="247"/>
      <c r="F123" s="247" t="s">
        <v>583</v>
      </c>
      <c r="G123" s="248"/>
      <c r="H123" s="247" t="s">
        <v>54</v>
      </c>
      <c r="I123" s="247" t="s">
        <v>57</v>
      </c>
      <c r="J123" s="247" t="s">
        <v>584</v>
      </c>
      <c r="K123" s="276"/>
    </row>
    <row r="124" s="1" customFormat="1" ht="17.25" customHeight="1">
      <c r="B124" s="275"/>
      <c r="C124" s="249" t="s">
        <v>585</v>
      </c>
      <c r="D124" s="249"/>
      <c r="E124" s="249"/>
      <c r="F124" s="250" t="s">
        <v>586</v>
      </c>
      <c r="G124" s="251"/>
      <c r="H124" s="249"/>
      <c r="I124" s="249"/>
      <c r="J124" s="249" t="s">
        <v>587</v>
      </c>
      <c r="K124" s="276"/>
    </row>
    <row r="125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="1" customFormat="1" ht="15" customHeight="1">
      <c r="B126" s="277"/>
      <c r="C126" s="232" t="s">
        <v>591</v>
      </c>
      <c r="D126" s="254"/>
      <c r="E126" s="254"/>
      <c r="F126" s="255" t="s">
        <v>588</v>
      </c>
      <c r="G126" s="232"/>
      <c r="H126" s="232" t="s">
        <v>628</v>
      </c>
      <c r="I126" s="232" t="s">
        <v>590</v>
      </c>
      <c r="J126" s="232">
        <v>120</v>
      </c>
      <c r="K126" s="280"/>
    </row>
    <row r="127" s="1" customFormat="1" ht="15" customHeight="1">
      <c r="B127" s="277"/>
      <c r="C127" s="232" t="s">
        <v>637</v>
      </c>
      <c r="D127" s="232"/>
      <c r="E127" s="232"/>
      <c r="F127" s="255" t="s">
        <v>588</v>
      </c>
      <c r="G127" s="232"/>
      <c r="H127" s="232" t="s">
        <v>638</v>
      </c>
      <c r="I127" s="232" t="s">
        <v>590</v>
      </c>
      <c r="J127" s="232" t="s">
        <v>639</v>
      </c>
      <c r="K127" s="280"/>
    </row>
    <row r="128" s="1" customFormat="1" ht="15" customHeight="1">
      <c r="B128" s="277"/>
      <c r="C128" s="232" t="s">
        <v>536</v>
      </c>
      <c r="D128" s="232"/>
      <c r="E128" s="232"/>
      <c r="F128" s="255" t="s">
        <v>588</v>
      </c>
      <c r="G128" s="232"/>
      <c r="H128" s="232" t="s">
        <v>640</v>
      </c>
      <c r="I128" s="232" t="s">
        <v>590</v>
      </c>
      <c r="J128" s="232" t="s">
        <v>639</v>
      </c>
      <c r="K128" s="280"/>
    </row>
    <row r="129" s="1" customFormat="1" ht="15" customHeight="1">
      <c r="B129" s="277"/>
      <c r="C129" s="232" t="s">
        <v>599</v>
      </c>
      <c r="D129" s="232"/>
      <c r="E129" s="232"/>
      <c r="F129" s="255" t="s">
        <v>594</v>
      </c>
      <c r="G129" s="232"/>
      <c r="H129" s="232" t="s">
        <v>600</v>
      </c>
      <c r="I129" s="232" t="s">
        <v>590</v>
      </c>
      <c r="J129" s="232">
        <v>15</v>
      </c>
      <c r="K129" s="280"/>
    </row>
    <row r="130" s="1" customFormat="1" ht="15" customHeight="1">
      <c r="B130" s="277"/>
      <c r="C130" s="258" t="s">
        <v>601</v>
      </c>
      <c r="D130" s="258"/>
      <c r="E130" s="258"/>
      <c r="F130" s="259" t="s">
        <v>594</v>
      </c>
      <c r="G130" s="258"/>
      <c r="H130" s="258" t="s">
        <v>602</v>
      </c>
      <c r="I130" s="258" t="s">
        <v>590</v>
      </c>
      <c r="J130" s="258">
        <v>15</v>
      </c>
      <c r="K130" s="280"/>
    </row>
    <row r="131" s="1" customFormat="1" ht="15" customHeight="1">
      <c r="B131" s="277"/>
      <c r="C131" s="258" t="s">
        <v>603</v>
      </c>
      <c r="D131" s="258"/>
      <c r="E131" s="258"/>
      <c r="F131" s="259" t="s">
        <v>594</v>
      </c>
      <c r="G131" s="258"/>
      <c r="H131" s="258" t="s">
        <v>604</v>
      </c>
      <c r="I131" s="258" t="s">
        <v>590</v>
      </c>
      <c r="J131" s="258">
        <v>20</v>
      </c>
      <c r="K131" s="280"/>
    </row>
    <row r="132" s="1" customFormat="1" ht="15" customHeight="1">
      <c r="B132" s="277"/>
      <c r="C132" s="258" t="s">
        <v>605</v>
      </c>
      <c r="D132" s="258"/>
      <c r="E132" s="258"/>
      <c r="F132" s="259" t="s">
        <v>594</v>
      </c>
      <c r="G132" s="258"/>
      <c r="H132" s="258" t="s">
        <v>606</v>
      </c>
      <c r="I132" s="258" t="s">
        <v>590</v>
      </c>
      <c r="J132" s="258">
        <v>20</v>
      </c>
      <c r="K132" s="280"/>
    </row>
    <row r="133" s="1" customFormat="1" ht="15" customHeight="1">
      <c r="B133" s="277"/>
      <c r="C133" s="232" t="s">
        <v>593</v>
      </c>
      <c r="D133" s="232"/>
      <c r="E133" s="232"/>
      <c r="F133" s="255" t="s">
        <v>594</v>
      </c>
      <c r="G133" s="232"/>
      <c r="H133" s="232" t="s">
        <v>628</v>
      </c>
      <c r="I133" s="232" t="s">
        <v>590</v>
      </c>
      <c r="J133" s="232">
        <v>50</v>
      </c>
      <c r="K133" s="280"/>
    </row>
    <row r="134" s="1" customFormat="1" ht="15" customHeight="1">
      <c r="B134" s="277"/>
      <c r="C134" s="232" t="s">
        <v>607</v>
      </c>
      <c r="D134" s="232"/>
      <c r="E134" s="232"/>
      <c r="F134" s="255" t="s">
        <v>594</v>
      </c>
      <c r="G134" s="232"/>
      <c r="H134" s="232" t="s">
        <v>628</v>
      </c>
      <c r="I134" s="232" t="s">
        <v>590</v>
      </c>
      <c r="J134" s="232">
        <v>50</v>
      </c>
      <c r="K134" s="280"/>
    </row>
    <row r="135" s="1" customFormat="1" ht="15" customHeight="1">
      <c r="B135" s="277"/>
      <c r="C135" s="232" t="s">
        <v>613</v>
      </c>
      <c r="D135" s="232"/>
      <c r="E135" s="232"/>
      <c r="F135" s="255" t="s">
        <v>594</v>
      </c>
      <c r="G135" s="232"/>
      <c r="H135" s="232" t="s">
        <v>628</v>
      </c>
      <c r="I135" s="232" t="s">
        <v>590</v>
      </c>
      <c r="J135" s="232">
        <v>50</v>
      </c>
      <c r="K135" s="280"/>
    </row>
    <row r="136" s="1" customFormat="1" ht="15" customHeight="1">
      <c r="B136" s="277"/>
      <c r="C136" s="232" t="s">
        <v>615</v>
      </c>
      <c r="D136" s="232"/>
      <c r="E136" s="232"/>
      <c r="F136" s="255" t="s">
        <v>594</v>
      </c>
      <c r="G136" s="232"/>
      <c r="H136" s="232" t="s">
        <v>628</v>
      </c>
      <c r="I136" s="232" t="s">
        <v>590</v>
      </c>
      <c r="J136" s="232">
        <v>50</v>
      </c>
      <c r="K136" s="280"/>
    </row>
    <row r="137" s="1" customFormat="1" ht="15" customHeight="1">
      <c r="B137" s="277"/>
      <c r="C137" s="232" t="s">
        <v>616</v>
      </c>
      <c r="D137" s="232"/>
      <c r="E137" s="232"/>
      <c r="F137" s="255" t="s">
        <v>594</v>
      </c>
      <c r="G137" s="232"/>
      <c r="H137" s="232" t="s">
        <v>641</v>
      </c>
      <c r="I137" s="232" t="s">
        <v>590</v>
      </c>
      <c r="J137" s="232">
        <v>255</v>
      </c>
      <c r="K137" s="280"/>
    </row>
    <row r="138" s="1" customFormat="1" ht="15" customHeight="1">
      <c r="B138" s="277"/>
      <c r="C138" s="232" t="s">
        <v>618</v>
      </c>
      <c r="D138" s="232"/>
      <c r="E138" s="232"/>
      <c r="F138" s="255" t="s">
        <v>588</v>
      </c>
      <c r="G138" s="232"/>
      <c r="H138" s="232" t="s">
        <v>642</v>
      </c>
      <c r="I138" s="232" t="s">
        <v>620</v>
      </c>
      <c r="J138" s="232"/>
      <c r="K138" s="280"/>
    </row>
    <row r="139" s="1" customFormat="1" ht="15" customHeight="1">
      <c r="B139" s="277"/>
      <c r="C139" s="232" t="s">
        <v>621</v>
      </c>
      <c r="D139" s="232"/>
      <c r="E139" s="232"/>
      <c r="F139" s="255" t="s">
        <v>588</v>
      </c>
      <c r="G139" s="232"/>
      <c r="H139" s="232" t="s">
        <v>643</v>
      </c>
      <c r="I139" s="232" t="s">
        <v>623</v>
      </c>
      <c r="J139" s="232"/>
      <c r="K139" s="280"/>
    </row>
    <row r="140" s="1" customFormat="1" ht="15" customHeight="1">
      <c r="B140" s="277"/>
      <c r="C140" s="232" t="s">
        <v>624</v>
      </c>
      <c r="D140" s="232"/>
      <c r="E140" s="232"/>
      <c r="F140" s="255" t="s">
        <v>588</v>
      </c>
      <c r="G140" s="232"/>
      <c r="H140" s="232" t="s">
        <v>624</v>
      </c>
      <c r="I140" s="232" t="s">
        <v>623</v>
      </c>
      <c r="J140" s="232"/>
      <c r="K140" s="280"/>
    </row>
    <row r="141" s="1" customFormat="1" ht="15" customHeight="1">
      <c r="B141" s="277"/>
      <c r="C141" s="232" t="s">
        <v>38</v>
      </c>
      <c r="D141" s="232"/>
      <c r="E141" s="232"/>
      <c r="F141" s="255" t="s">
        <v>588</v>
      </c>
      <c r="G141" s="232"/>
      <c r="H141" s="232" t="s">
        <v>644</v>
      </c>
      <c r="I141" s="232" t="s">
        <v>623</v>
      </c>
      <c r="J141" s="232"/>
      <c r="K141" s="280"/>
    </row>
    <row r="142" s="1" customFormat="1" ht="15" customHeight="1">
      <c r="B142" s="277"/>
      <c r="C142" s="232" t="s">
        <v>645</v>
      </c>
      <c r="D142" s="232"/>
      <c r="E142" s="232"/>
      <c r="F142" s="255" t="s">
        <v>588</v>
      </c>
      <c r="G142" s="232"/>
      <c r="H142" s="232" t="s">
        <v>646</v>
      </c>
      <c r="I142" s="232" t="s">
        <v>623</v>
      </c>
      <c r="J142" s="232"/>
      <c r="K142" s="280"/>
    </row>
    <row r="143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="1" customFormat="1" ht="45" customHeight="1">
      <c r="B147" s="244"/>
      <c r="C147" s="245" t="s">
        <v>647</v>
      </c>
      <c r="D147" s="245"/>
      <c r="E147" s="245"/>
      <c r="F147" s="245"/>
      <c r="G147" s="245"/>
      <c r="H147" s="245"/>
      <c r="I147" s="245"/>
      <c r="J147" s="245"/>
      <c r="K147" s="246"/>
    </row>
    <row r="148" s="1" customFormat="1" ht="17.25" customHeight="1">
      <c r="B148" s="244"/>
      <c r="C148" s="247" t="s">
        <v>582</v>
      </c>
      <c r="D148" s="247"/>
      <c r="E148" s="247"/>
      <c r="F148" s="247" t="s">
        <v>583</v>
      </c>
      <c r="G148" s="248"/>
      <c r="H148" s="247" t="s">
        <v>54</v>
      </c>
      <c r="I148" s="247" t="s">
        <v>57</v>
      </c>
      <c r="J148" s="247" t="s">
        <v>584</v>
      </c>
      <c r="K148" s="246"/>
    </row>
    <row r="149" s="1" customFormat="1" ht="17.25" customHeight="1">
      <c r="B149" s="244"/>
      <c r="C149" s="249" t="s">
        <v>585</v>
      </c>
      <c r="D149" s="249"/>
      <c r="E149" s="249"/>
      <c r="F149" s="250" t="s">
        <v>586</v>
      </c>
      <c r="G149" s="251"/>
      <c r="H149" s="249"/>
      <c r="I149" s="249"/>
      <c r="J149" s="249" t="s">
        <v>587</v>
      </c>
      <c r="K149" s="246"/>
    </row>
    <row r="150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="1" customFormat="1" ht="15" customHeight="1">
      <c r="B151" s="257"/>
      <c r="C151" s="284" t="s">
        <v>591</v>
      </c>
      <c r="D151" s="232"/>
      <c r="E151" s="232"/>
      <c r="F151" s="285" t="s">
        <v>588</v>
      </c>
      <c r="G151" s="232"/>
      <c r="H151" s="284" t="s">
        <v>628</v>
      </c>
      <c r="I151" s="284" t="s">
        <v>590</v>
      </c>
      <c r="J151" s="284">
        <v>120</v>
      </c>
      <c r="K151" s="280"/>
    </row>
    <row r="152" s="1" customFormat="1" ht="15" customHeight="1">
      <c r="B152" s="257"/>
      <c r="C152" s="284" t="s">
        <v>637</v>
      </c>
      <c r="D152" s="232"/>
      <c r="E152" s="232"/>
      <c r="F152" s="285" t="s">
        <v>588</v>
      </c>
      <c r="G152" s="232"/>
      <c r="H152" s="284" t="s">
        <v>648</v>
      </c>
      <c r="I152" s="284" t="s">
        <v>590</v>
      </c>
      <c r="J152" s="284" t="s">
        <v>639</v>
      </c>
      <c r="K152" s="280"/>
    </row>
    <row r="153" s="1" customFormat="1" ht="15" customHeight="1">
      <c r="B153" s="257"/>
      <c r="C153" s="284" t="s">
        <v>536</v>
      </c>
      <c r="D153" s="232"/>
      <c r="E153" s="232"/>
      <c r="F153" s="285" t="s">
        <v>588</v>
      </c>
      <c r="G153" s="232"/>
      <c r="H153" s="284" t="s">
        <v>649</v>
      </c>
      <c r="I153" s="284" t="s">
        <v>590</v>
      </c>
      <c r="J153" s="284" t="s">
        <v>639</v>
      </c>
      <c r="K153" s="280"/>
    </row>
    <row r="154" s="1" customFormat="1" ht="15" customHeight="1">
      <c r="B154" s="257"/>
      <c r="C154" s="284" t="s">
        <v>593</v>
      </c>
      <c r="D154" s="232"/>
      <c r="E154" s="232"/>
      <c r="F154" s="285" t="s">
        <v>594</v>
      </c>
      <c r="G154" s="232"/>
      <c r="H154" s="284" t="s">
        <v>628</v>
      </c>
      <c r="I154" s="284" t="s">
        <v>590</v>
      </c>
      <c r="J154" s="284">
        <v>50</v>
      </c>
      <c r="K154" s="280"/>
    </row>
    <row r="155" s="1" customFormat="1" ht="15" customHeight="1">
      <c r="B155" s="257"/>
      <c r="C155" s="284" t="s">
        <v>596</v>
      </c>
      <c r="D155" s="232"/>
      <c r="E155" s="232"/>
      <c r="F155" s="285" t="s">
        <v>588</v>
      </c>
      <c r="G155" s="232"/>
      <c r="H155" s="284" t="s">
        <v>628</v>
      </c>
      <c r="I155" s="284" t="s">
        <v>598</v>
      </c>
      <c r="J155" s="284"/>
      <c r="K155" s="280"/>
    </row>
    <row r="156" s="1" customFormat="1" ht="15" customHeight="1">
      <c r="B156" s="257"/>
      <c r="C156" s="284" t="s">
        <v>607</v>
      </c>
      <c r="D156" s="232"/>
      <c r="E156" s="232"/>
      <c r="F156" s="285" t="s">
        <v>594</v>
      </c>
      <c r="G156" s="232"/>
      <c r="H156" s="284" t="s">
        <v>628</v>
      </c>
      <c r="I156" s="284" t="s">
        <v>590</v>
      </c>
      <c r="J156" s="284">
        <v>50</v>
      </c>
      <c r="K156" s="280"/>
    </row>
    <row r="157" s="1" customFormat="1" ht="15" customHeight="1">
      <c r="B157" s="257"/>
      <c r="C157" s="284" t="s">
        <v>615</v>
      </c>
      <c r="D157" s="232"/>
      <c r="E157" s="232"/>
      <c r="F157" s="285" t="s">
        <v>594</v>
      </c>
      <c r="G157" s="232"/>
      <c r="H157" s="284" t="s">
        <v>628</v>
      </c>
      <c r="I157" s="284" t="s">
        <v>590</v>
      </c>
      <c r="J157" s="284">
        <v>50</v>
      </c>
      <c r="K157" s="280"/>
    </row>
    <row r="158" s="1" customFormat="1" ht="15" customHeight="1">
      <c r="B158" s="257"/>
      <c r="C158" s="284" t="s">
        <v>613</v>
      </c>
      <c r="D158" s="232"/>
      <c r="E158" s="232"/>
      <c r="F158" s="285" t="s">
        <v>594</v>
      </c>
      <c r="G158" s="232"/>
      <c r="H158" s="284" t="s">
        <v>628</v>
      </c>
      <c r="I158" s="284" t="s">
        <v>590</v>
      </c>
      <c r="J158" s="284">
        <v>50</v>
      </c>
      <c r="K158" s="280"/>
    </row>
    <row r="159" s="1" customFormat="1" ht="15" customHeight="1">
      <c r="B159" s="257"/>
      <c r="C159" s="284" t="s">
        <v>87</v>
      </c>
      <c r="D159" s="232"/>
      <c r="E159" s="232"/>
      <c r="F159" s="285" t="s">
        <v>588</v>
      </c>
      <c r="G159" s="232"/>
      <c r="H159" s="284" t="s">
        <v>650</v>
      </c>
      <c r="I159" s="284" t="s">
        <v>590</v>
      </c>
      <c r="J159" s="284" t="s">
        <v>651</v>
      </c>
      <c r="K159" s="280"/>
    </row>
    <row r="160" s="1" customFormat="1" ht="15" customHeight="1">
      <c r="B160" s="257"/>
      <c r="C160" s="284" t="s">
        <v>652</v>
      </c>
      <c r="D160" s="232"/>
      <c r="E160" s="232"/>
      <c r="F160" s="285" t="s">
        <v>588</v>
      </c>
      <c r="G160" s="232"/>
      <c r="H160" s="284" t="s">
        <v>653</v>
      </c>
      <c r="I160" s="284" t="s">
        <v>623</v>
      </c>
      <c r="J160" s="284"/>
      <c r="K160" s="280"/>
    </row>
    <row r="16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="1" customFormat="1" ht="45" customHeight="1">
      <c r="B165" s="222"/>
      <c r="C165" s="223" t="s">
        <v>654</v>
      </c>
      <c r="D165" s="223"/>
      <c r="E165" s="223"/>
      <c r="F165" s="223"/>
      <c r="G165" s="223"/>
      <c r="H165" s="223"/>
      <c r="I165" s="223"/>
      <c r="J165" s="223"/>
      <c r="K165" s="224"/>
    </row>
    <row r="166" s="1" customFormat="1" ht="17.25" customHeight="1">
      <c r="B166" s="222"/>
      <c r="C166" s="247" t="s">
        <v>582</v>
      </c>
      <c r="D166" s="247"/>
      <c r="E166" s="247"/>
      <c r="F166" s="247" t="s">
        <v>583</v>
      </c>
      <c r="G166" s="289"/>
      <c r="H166" s="290" t="s">
        <v>54</v>
      </c>
      <c r="I166" s="290" t="s">
        <v>57</v>
      </c>
      <c r="J166" s="247" t="s">
        <v>584</v>
      </c>
      <c r="K166" s="224"/>
    </row>
    <row r="167" s="1" customFormat="1" ht="17.25" customHeight="1">
      <c r="B167" s="225"/>
      <c r="C167" s="249" t="s">
        <v>585</v>
      </c>
      <c r="D167" s="249"/>
      <c r="E167" s="249"/>
      <c r="F167" s="250" t="s">
        <v>586</v>
      </c>
      <c r="G167" s="291"/>
      <c r="H167" s="292"/>
      <c r="I167" s="292"/>
      <c r="J167" s="249" t="s">
        <v>587</v>
      </c>
      <c r="K167" s="227"/>
    </row>
    <row r="168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="1" customFormat="1" ht="15" customHeight="1">
      <c r="B169" s="257"/>
      <c r="C169" s="232" t="s">
        <v>591</v>
      </c>
      <c r="D169" s="232"/>
      <c r="E169" s="232"/>
      <c r="F169" s="255" t="s">
        <v>588</v>
      </c>
      <c r="G169" s="232"/>
      <c r="H169" s="232" t="s">
        <v>628</v>
      </c>
      <c r="I169" s="232" t="s">
        <v>590</v>
      </c>
      <c r="J169" s="232">
        <v>120</v>
      </c>
      <c r="K169" s="280"/>
    </row>
    <row r="170" s="1" customFormat="1" ht="15" customHeight="1">
      <c r="B170" s="257"/>
      <c r="C170" s="232" t="s">
        <v>637</v>
      </c>
      <c r="D170" s="232"/>
      <c r="E170" s="232"/>
      <c r="F170" s="255" t="s">
        <v>588</v>
      </c>
      <c r="G170" s="232"/>
      <c r="H170" s="232" t="s">
        <v>638</v>
      </c>
      <c r="I170" s="232" t="s">
        <v>590</v>
      </c>
      <c r="J170" s="232" t="s">
        <v>639</v>
      </c>
      <c r="K170" s="280"/>
    </row>
    <row r="171" s="1" customFormat="1" ht="15" customHeight="1">
      <c r="B171" s="257"/>
      <c r="C171" s="232" t="s">
        <v>536</v>
      </c>
      <c r="D171" s="232"/>
      <c r="E171" s="232"/>
      <c r="F171" s="255" t="s">
        <v>588</v>
      </c>
      <c r="G171" s="232"/>
      <c r="H171" s="232" t="s">
        <v>655</v>
      </c>
      <c r="I171" s="232" t="s">
        <v>590</v>
      </c>
      <c r="J171" s="232" t="s">
        <v>639</v>
      </c>
      <c r="K171" s="280"/>
    </row>
    <row r="172" s="1" customFormat="1" ht="15" customHeight="1">
      <c r="B172" s="257"/>
      <c r="C172" s="232" t="s">
        <v>593</v>
      </c>
      <c r="D172" s="232"/>
      <c r="E172" s="232"/>
      <c r="F172" s="255" t="s">
        <v>594</v>
      </c>
      <c r="G172" s="232"/>
      <c r="H172" s="232" t="s">
        <v>655</v>
      </c>
      <c r="I172" s="232" t="s">
        <v>590</v>
      </c>
      <c r="J172" s="232">
        <v>50</v>
      </c>
      <c r="K172" s="280"/>
    </row>
    <row r="173" s="1" customFormat="1" ht="15" customHeight="1">
      <c r="B173" s="257"/>
      <c r="C173" s="232" t="s">
        <v>596</v>
      </c>
      <c r="D173" s="232"/>
      <c r="E173" s="232"/>
      <c r="F173" s="255" t="s">
        <v>588</v>
      </c>
      <c r="G173" s="232"/>
      <c r="H173" s="232" t="s">
        <v>655</v>
      </c>
      <c r="I173" s="232" t="s">
        <v>598</v>
      </c>
      <c r="J173" s="232"/>
      <c r="K173" s="280"/>
    </row>
    <row r="174" s="1" customFormat="1" ht="15" customHeight="1">
      <c r="B174" s="257"/>
      <c r="C174" s="232" t="s">
        <v>607</v>
      </c>
      <c r="D174" s="232"/>
      <c r="E174" s="232"/>
      <c r="F174" s="255" t="s">
        <v>594</v>
      </c>
      <c r="G174" s="232"/>
      <c r="H174" s="232" t="s">
        <v>655</v>
      </c>
      <c r="I174" s="232" t="s">
        <v>590</v>
      </c>
      <c r="J174" s="232">
        <v>50</v>
      </c>
      <c r="K174" s="280"/>
    </row>
    <row r="175" s="1" customFormat="1" ht="15" customHeight="1">
      <c r="B175" s="257"/>
      <c r="C175" s="232" t="s">
        <v>615</v>
      </c>
      <c r="D175" s="232"/>
      <c r="E175" s="232"/>
      <c r="F175" s="255" t="s">
        <v>594</v>
      </c>
      <c r="G175" s="232"/>
      <c r="H175" s="232" t="s">
        <v>655</v>
      </c>
      <c r="I175" s="232" t="s">
        <v>590</v>
      </c>
      <c r="J175" s="232">
        <v>50</v>
      </c>
      <c r="K175" s="280"/>
    </row>
    <row r="176" s="1" customFormat="1" ht="15" customHeight="1">
      <c r="B176" s="257"/>
      <c r="C176" s="232" t="s">
        <v>613</v>
      </c>
      <c r="D176" s="232"/>
      <c r="E176" s="232"/>
      <c r="F176" s="255" t="s">
        <v>594</v>
      </c>
      <c r="G176" s="232"/>
      <c r="H176" s="232" t="s">
        <v>655</v>
      </c>
      <c r="I176" s="232" t="s">
        <v>590</v>
      </c>
      <c r="J176" s="232">
        <v>50</v>
      </c>
      <c r="K176" s="280"/>
    </row>
    <row r="177" s="1" customFormat="1" ht="15" customHeight="1">
      <c r="B177" s="257"/>
      <c r="C177" s="232" t="s">
        <v>102</v>
      </c>
      <c r="D177" s="232"/>
      <c r="E177" s="232"/>
      <c r="F177" s="255" t="s">
        <v>588</v>
      </c>
      <c r="G177" s="232"/>
      <c r="H177" s="232" t="s">
        <v>656</v>
      </c>
      <c r="I177" s="232" t="s">
        <v>657</v>
      </c>
      <c r="J177" s="232"/>
      <c r="K177" s="280"/>
    </row>
    <row r="178" s="1" customFormat="1" ht="15" customHeight="1">
      <c r="B178" s="257"/>
      <c r="C178" s="232" t="s">
        <v>57</v>
      </c>
      <c r="D178" s="232"/>
      <c r="E178" s="232"/>
      <c r="F178" s="255" t="s">
        <v>588</v>
      </c>
      <c r="G178" s="232"/>
      <c r="H178" s="232" t="s">
        <v>658</v>
      </c>
      <c r="I178" s="232" t="s">
        <v>659</v>
      </c>
      <c r="J178" s="232">
        <v>1</v>
      </c>
      <c r="K178" s="280"/>
    </row>
    <row r="179" s="1" customFormat="1" ht="15" customHeight="1">
      <c r="B179" s="257"/>
      <c r="C179" s="232" t="s">
        <v>53</v>
      </c>
      <c r="D179" s="232"/>
      <c r="E179" s="232"/>
      <c r="F179" s="255" t="s">
        <v>588</v>
      </c>
      <c r="G179" s="232"/>
      <c r="H179" s="232" t="s">
        <v>660</v>
      </c>
      <c r="I179" s="232" t="s">
        <v>590</v>
      </c>
      <c r="J179" s="232">
        <v>20</v>
      </c>
      <c r="K179" s="280"/>
    </row>
    <row r="180" s="1" customFormat="1" ht="15" customHeight="1">
      <c r="B180" s="257"/>
      <c r="C180" s="232" t="s">
        <v>54</v>
      </c>
      <c r="D180" s="232"/>
      <c r="E180" s="232"/>
      <c r="F180" s="255" t="s">
        <v>588</v>
      </c>
      <c r="G180" s="232"/>
      <c r="H180" s="232" t="s">
        <v>661</v>
      </c>
      <c r="I180" s="232" t="s">
        <v>590</v>
      </c>
      <c r="J180" s="232">
        <v>255</v>
      </c>
      <c r="K180" s="280"/>
    </row>
    <row r="181" s="1" customFormat="1" ht="15" customHeight="1">
      <c r="B181" s="257"/>
      <c r="C181" s="232" t="s">
        <v>103</v>
      </c>
      <c r="D181" s="232"/>
      <c r="E181" s="232"/>
      <c r="F181" s="255" t="s">
        <v>588</v>
      </c>
      <c r="G181" s="232"/>
      <c r="H181" s="232" t="s">
        <v>552</v>
      </c>
      <c r="I181" s="232" t="s">
        <v>590</v>
      </c>
      <c r="J181" s="232">
        <v>10</v>
      </c>
      <c r="K181" s="280"/>
    </row>
    <row r="182" s="1" customFormat="1" ht="15" customHeight="1">
      <c r="B182" s="257"/>
      <c r="C182" s="232" t="s">
        <v>104</v>
      </c>
      <c r="D182" s="232"/>
      <c r="E182" s="232"/>
      <c r="F182" s="255" t="s">
        <v>588</v>
      </c>
      <c r="G182" s="232"/>
      <c r="H182" s="232" t="s">
        <v>662</v>
      </c>
      <c r="I182" s="232" t="s">
        <v>623</v>
      </c>
      <c r="J182" s="232"/>
      <c r="K182" s="280"/>
    </row>
    <row r="183" s="1" customFormat="1" ht="15" customHeight="1">
      <c r="B183" s="257"/>
      <c r="C183" s="232" t="s">
        <v>663</v>
      </c>
      <c r="D183" s="232"/>
      <c r="E183" s="232"/>
      <c r="F183" s="255" t="s">
        <v>588</v>
      </c>
      <c r="G183" s="232"/>
      <c r="H183" s="232" t="s">
        <v>664</v>
      </c>
      <c r="I183" s="232" t="s">
        <v>623</v>
      </c>
      <c r="J183" s="232"/>
      <c r="K183" s="280"/>
    </row>
    <row r="184" s="1" customFormat="1" ht="15" customHeight="1">
      <c r="B184" s="257"/>
      <c r="C184" s="232" t="s">
        <v>652</v>
      </c>
      <c r="D184" s="232"/>
      <c r="E184" s="232"/>
      <c r="F184" s="255" t="s">
        <v>588</v>
      </c>
      <c r="G184" s="232"/>
      <c r="H184" s="232" t="s">
        <v>665</v>
      </c>
      <c r="I184" s="232" t="s">
        <v>623</v>
      </c>
      <c r="J184" s="232"/>
      <c r="K184" s="280"/>
    </row>
    <row r="185" s="1" customFormat="1" ht="15" customHeight="1">
      <c r="B185" s="257"/>
      <c r="C185" s="232" t="s">
        <v>106</v>
      </c>
      <c r="D185" s="232"/>
      <c r="E185" s="232"/>
      <c r="F185" s="255" t="s">
        <v>594</v>
      </c>
      <c r="G185" s="232"/>
      <c r="H185" s="232" t="s">
        <v>666</v>
      </c>
      <c r="I185" s="232" t="s">
        <v>590</v>
      </c>
      <c r="J185" s="232">
        <v>50</v>
      </c>
      <c r="K185" s="280"/>
    </row>
    <row r="186" s="1" customFormat="1" ht="15" customHeight="1">
      <c r="B186" s="257"/>
      <c r="C186" s="232" t="s">
        <v>667</v>
      </c>
      <c r="D186" s="232"/>
      <c r="E186" s="232"/>
      <c r="F186" s="255" t="s">
        <v>594</v>
      </c>
      <c r="G186" s="232"/>
      <c r="H186" s="232" t="s">
        <v>668</v>
      </c>
      <c r="I186" s="232" t="s">
        <v>669</v>
      </c>
      <c r="J186" s="232"/>
      <c r="K186" s="280"/>
    </row>
    <row r="187" s="1" customFormat="1" ht="15" customHeight="1">
      <c r="B187" s="257"/>
      <c r="C187" s="232" t="s">
        <v>670</v>
      </c>
      <c r="D187" s="232"/>
      <c r="E187" s="232"/>
      <c r="F187" s="255" t="s">
        <v>594</v>
      </c>
      <c r="G187" s="232"/>
      <c r="H187" s="232" t="s">
        <v>671</v>
      </c>
      <c r="I187" s="232" t="s">
        <v>669</v>
      </c>
      <c r="J187" s="232"/>
      <c r="K187" s="280"/>
    </row>
    <row r="188" s="1" customFormat="1" ht="15" customHeight="1">
      <c r="B188" s="257"/>
      <c r="C188" s="232" t="s">
        <v>672</v>
      </c>
      <c r="D188" s="232"/>
      <c r="E188" s="232"/>
      <c r="F188" s="255" t="s">
        <v>594</v>
      </c>
      <c r="G188" s="232"/>
      <c r="H188" s="232" t="s">
        <v>673</v>
      </c>
      <c r="I188" s="232" t="s">
        <v>669</v>
      </c>
      <c r="J188" s="232"/>
      <c r="K188" s="280"/>
    </row>
    <row r="189" s="1" customFormat="1" ht="15" customHeight="1">
      <c r="B189" s="257"/>
      <c r="C189" s="293" t="s">
        <v>674</v>
      </c>
      <c r="D189" s="232"/>
      <c r="E189" s="232"/>
      <c r="F189" s="255" t="s">
        <v>594</v>
      </c>
      <c r="G189" s="232"/>
      <c r="H189" s="232" t="s">
        <v>675</v>
      </c>
      <c r="I189" s="232" t="s">
        <v>676</v>
      </c>
      <c r="J189" s="294" t="s">
        <v>677</v>
      </c>
      <c r="K189" s="280"/>
    </row>
    <row r="190" s="1" customFormat="1" ht="15" customHeight="1">
      <c r="B190" s="257"/>
      <c r="C190" s="293" t="s">
        <v>42</v>
      </c>
      <c r="D190" s="232"/>
      <c r="E190" s="232"/>
      <c r="F190" s="255" t="s">
        <v>588</v>
      </c>
      <c r="G190" s="232"/>
      <c r="H190" s="229" t="s">
        <v>678</v>
      </c>
      <c r="I190" s="232" t="s">
        <v>679</v>
      </c>
      <c r="J190" s="232"/>
      <c r="K190" s="280"/>
    </row>
    <row r="191" s="1" customFormat="1" ht="15" customHeight="1">
      <c r="B191" s="257"/>
      <c r="C191" s="293" t="s">
        <v>680</v>
      </c>
      <c r="D191" s="232"/>
      <c r="E191" s="232"/>
      <c r="F191" s="255" t="s">
        <v>588</v>
      </c>
      <c r="G191" s="232"/>
      <c r="H191" s="232" t="s">
        <v>681</v>
      </c>
      <c r="I191" s="232" t="s">
        <v>623</v>
      </c>
      <c r="J191" s="232"/>
      <c r="K191" s="280"/>
    </row>
    <row r="192" s="1" customFormat="1" ht="15" customHeight="1">
      <c r="B192" s="257"/>
      <c r="C192" s="293" t="s">
        <v>682</v>
      </c>
      <c r="D192" s="232"/>
      <c r="E192" s="232"/>
      <c r="F192" s="255" t="s">
        <v>588</v>
      </c>
      <c r="G192" s="232"/>
      <c r="H192" s="232" t="s">
        <v>683</v>
      </c>
      <c r="I192" s="232" t="s">
        <v>623</v>
      </c>
      <c r="J192" s="232"/>
      <c r="K192" s="280"/>
    </row>
    <row r="193" s="1" customFormat="1" ht="15" customHeight="1">
      <c r="B193" s="257"/>
      <c r="C193" s="293" t="s">
        <v>684</v>
      </c>
      <c r="D193" s="232"/>
      <c r="E193" s="232"/>
      <c r="F193" s="255" t="s">
        <v>594</v>
      </c>
      <c r="G193" s="232"/>
      <c r="H193" s="232" t="s">
        <v>685</v>
      </c>
      <c r="I193" s="232" t="s">
        <v>623</v>
      </c>
      <c r="J193" s="232"/>
      <c r="K193" s="280"/>
    </row>
    <row r="194" s="1" customFormat="1" ht="15" customHeight="1">
      <c r="B194" s="286"/>
      <c r="C194" s="295"/>
      <c r="D194" s="266"/>
      <c r="E194" s="266"/>
      <c r="F194" s="266"/>
      <c r="G194" s="266"/>
      <c r="H194" s="266"/>
      <c r="I194" s="266"/>
      <c r="J194" s="266"/>
      <c r="K194" s="287"/>
    </row>
    <row r="195" s="1" customFormat="1" ht="18.75" customHeight="1">
      <c r="B195" s="268"/>
      <c r="C195" s="278"/>
      <c r="D195" s="278"/>
      <c r="E195" s="278"/>
      <c r="F195" s="288"/>
      <c r="G195" s="278"/>
      <c r="H195" s="278"/>
      <c r="I195" s="278"/>
      <c r="J195" s="278"/>
      <c r="K195" s="268"/>
    </row>
    <row r="196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="1" customFormat="1" ht="18.75" customHeight="1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</row>
    <row r="198" s="1" customFormat="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="1" customFormat="1" ht="21">
      <c r="B199" s="222"/>
      <c r="C199" s="223" t="s">
        <v>686</v>
      </c>
      <c r="D199" s="223"/>
      <c r="E199" s="223"/>
      <c r="F199" s="223"/>
      <c r="G199" s="223"/>
      <c r="H199" s="223"/>
      <c r="I199" s="223"/>
      <c r="J199" s="223"/>
      <c r="K199" s="224"/>
    </row>
    <row r="200" s="1" customFormat="1" ht="25.5" customHeight="1">
      <c r="B200" s="222"/>
      <c r="C200" s="296" t="s">
        <v>687</v>
      </c>
      <c r="D200" s="296"/>
      <c r="E200" s="296"/>
      <c r="F200" s="296" t="s">
        <v>688</v>
      </c>
      <c r="G200" s="297"/>
      <c r="H200" s="296" t="s">
        <v>689</v>
      </c>
      <c r="I200" s="296"/>
      <c r="J200" s="296"/>
      <c r="K200" s="224"/>
    </row>
    <row r="201" s="1" customFormat="1" ht="5.25" customHeight="1">
      <c r="B201" s="257"/>
      <c r="C201" s="252"/>
      <c r="D201" s="252"/>
      <c r="E201" s="252"/>
      <c r="F201" s="252"/>
      <c r="G201" s="278"/>
      <c r="H201" s="252"/>
      <c r="I201" s="252"/>
      <c r="J201" s="252"/>
      <c r="K201" s="280"/>
    </row>
    <row r="202" s="1" customFormat="1" ht="15" customHeight="1">
      <c r="B202" s="257"/>
      <c r="C202" s="232" t="s">
        <v>679</v>
      </c>
      <c r="D202" s="232"/>
      <c r="E202" s="232"/>
      <c r="F202" s="255" t="s">
        <v>43</v>
      </c>
      <c r="G202" s="232"/>
      <c r="H202" s="232" t="s">
        <v>690</v>
      </c>
      <c r="I202" s="232"/>
      <c r="J202" s="232"/>
      <c r="K202" s="280"/>
    </row>
    <row r="203" s="1" customFormat="1" ht="15" customHeight="1">
      <c r="B203" s="257"/>
      <c r="C203" s="232"/>
      <c r="D203" s="232"/>
      <c r="E203" s="232"/>
      <c r="F203" s="255" t="s">
        <v>44</v>
      </c>
      <c r="G203" s="232"/>
      <c r="H203" s="232" t="s">
        <v>691</v>
      </c>
      <c r="I203" s="232"/>
      <c r="J203" s="232"/>
      <c r="K203" s="280"/>
    </row>
    <row r="204" s="1" customFormat="1" ht="15" customHeight="1">
      <c r="B204" s="257"/>
      <c r="C204" s="232"/>
      <c r="D204" s="232"/>
      <c r="E204" s="232"/>
      <c r="F204" s="255" t="s">
        <v>47</v>
      </c>
      <c r="G204" s="232"/>
      <c r="H204" s="232" t="s">
        <v>692</v>
      </c>
      <c r="I204" s="232"/>
      <c r="J204" s="232"/>
      <c r="K204" s="280"/>
    </row>
    <row r="205" s="1" customFormat="1" ht="15" customHeight="1">
      <c r="B205" s="257"/>
      <c r="C205" s="232"/>
      <c r="D205" s="232"/>
      <c r="E205" s="232"/>
      <c r="F205" s="255" t="s">
        <v>45</v>
      </c>
      <c r="G205" s="232"/>
      <c r="H205" s="232" t="s">
        <v>693</v>
      </c>
      <c r="I205" s="232"/>
      <c r="J205" s="232"/>
      <c r="K205" s="280"/>
    </row>
    <row r="206" s="1" customFormat="1" ht="15" customHeight="1">
      <c r="B206" s="257"/>
      <c r="C206" s="232"/>
      <c r="D206" s="232"/>
      <c r="E206" s="232"/>
      <c r="F206" s="255" t="s">
        <v>46</v>
      </c>
      <c r="G206" s="232"/>
      <c r="H206" s="232" t="s">
        <v>694</v>
      </c>
      <c r="I206" s="232"/>
      <c r="J206" s="232"/>
      <c r="K206" s="280"/>
    </row>
    <row r="207" s="1" customFormat="1" ht="15" customHeight="1">
      <c r="B207" s="257"/>
      <c r="C207" s="232"/>
      <c r="D207" s="232"/>
      <c r="E207" s="232"/>
      <c r="F207" s="255"/>
      <c r="G207" s="232"/>
      <c r="H207" s="232"/>
      <c r="I207" s="232"/>
      <c r="J207" s="232"/>
      <c r="K207" s="280"/>
    </row>
    <row r="208" s="1" customFormat="1" ht="15" customHeight="1">
      <c r="B208" s="257"/>
      <c r="C208" s="232" t="s">
        <v>635</v>
      </c>
      <c r="D208" s="232"/>
      <c r="E208" s="232"/>
      <c r="F208" s="255" t="s">
        <v>79</v>
      </c>
      <c r="G208" s="232"/>
      <c r="H208" s="232" t="s">
        <v>695</v>
      </c>
      <c r="I208" s="232"/>
      <c r="J208" s="232"/>
      <c r="K208" s="280"/>
    </row>
    <row r="209" s="1" customFormat="1" ht="15" customHeight="1">
      <c r="B209" s="257"/>
      <c r="C209" s="232"/>
      <c r="D209" s="232"/>
      <c r="E209" s="232"/>
      <c r="F209" s="255" t="s">
        <v>530</v>
      </c>
      <c r="G209" s="232"/>
      <c r="H209" s="232" t="s">
        <v>531</v>
      </c>
      <c r="I209" s="232"/>
      <c r="J209" s="232"/>
      <c r="K209" s="280"/>
    </row>
    <row r="210" s="1" customFormat="1" ht="15" customHeight="1">
      <c r="B210" s="257"/>
      <c r="C210" s="232"/>
      <c r="D210" s="232"/>
      <c r="E210" s="232"/>
      <c r="F210" s="255" t="s">
        <v>528</v>
      </c>
      <c r="G210" s="232"/>
      <c r="H210" s="232" t="s">
        <v>696</v>
      </c>
      <c r="I210" s="232"/>
      <c r="J210" s="232"/>
      <c r="K210" s="280"/>
    </row>
    <row r="211" s="1" customFormat="1" ht="15" customHeight="1">
      <c r="B211" s="298"/>
      <c r="C211" s="232"/>
      <c r="D211" s="232"/>
      <c r="E211" s="232"/>
      <c r="F211" s="255" t="s">
        <v>532</v>
      </c>
      <c r="G211" s="293"/>
      <c r="H211" s="284" t="s">
        <v>533</v>
      </c>
      <c r="I211" s="284"/>
      <c r="J211" s="284"/>
      <c r="K211" s="299"/>
    </row>
    <row r="212" s="1" customFormat="1" ht="15" customHeight="1">
      <c r="B212" s="298"/>
      <c r="C212" s="232"/>
      <c r="D212" s="232"/>
      <c r="E212" s="232"/>
      <c r="F212" s="255" t="s">
        <v>534</v>
      </c>
      <c r="G212" s="293"/>
      <c r="H212" s="284" t="s">
        <v>697</v>
      </c>
      <c r="I212" s="284"/>
      <c r="J212" s="284"/>
      <c r="K212" s="299"/>
    </row>
    <row r="213" s="1" customFormat="1" ht="15" customHeight="1">
      <c r="B213" s="298"/>
      <c r="C213" s="232"/>
      <c r="D213" s="232"/>
      <c r="E213" s="232"/>
      <c r="F213" s="255"/>
      <c r="G213" s="293"/>
      <c r="H213" s="284"/>
      <c r="I213" s="284"/>
      <c r="J213" s="284"/>
      <c r="K213" s="299"/>
    </row>
    <row r="214" s="1" customFormat="1" ht="15" customHeight="1">
      <c r="B214" s="298"/>
      <c r="C214" s="232" t="s">
        <v>659</v>
      </c>
      <c r="D214" s="232"/>
      <c r="E214" s="232"/>
      <c r="F214" s="255">
        <v>1</v>
      </c>
      <c r="G214" s="293"/>
      <c r="H214" s="284" t="s">
        <v>698</v>
      </c>
      <c r="I214" s="284"/>
      <c r="J214" s="284"/>
      <c r="K214" s="299"/>
    </row>
    <row r="215" s="1" customFormat="1" ht="15" customHeight="1">
      <c r="B215" s="298"/>
      <c r="C215" s="232"/>
      <c r="D215" s="232"/>
      <c r="E215" s="232"/>
      <c r="F215" s="255">
        <v>2</v>
      </c>
      <c r="G215" s="293"/>
      <c r="H215" s="284" t="s">
        <v>699</v>
      </c>
      <c r="I215" s="284"/>
      <c r="J215" s="284"/>
      <c r="K215" s="299"/>
    </row>
    <row r="216" s="1" customFormat="1" ht="15" customHeight="1">
      <c r="B216" s="298"/>
      <c r="C216" s="232"/>
      <c r="D216" s="232"/>
      <c r="E216" s="232"/>
      <c r="F216" s="255">
        <v>3</v>
      </c>
      <c r="G216" s="293"/>
      <c r="H216" s="284" t="s">
        <v>700</v>
      </c>
      <c r="I216" s="284"/>
      <c r="J216" s="284"/>
      <c r="K216" s="299"/>
    </row>
    <row r="217" s="1" customFormat="1" ht="15" customHeight="1">
      <c r="B217" s="298"/>
      <c r="C217" s="232"/>
      <c r="D217" s="232"/>
      <c r="E217" s="232"/>
      <c r="F217" s="255">
        <v>4</v>
      </c>
      <c r="G217" s="293"/>
      <c r="H217" s="284" t="s">
        <v>701</v>
      </c>
      <c r="I217" s="284"/>
      <c r="J217" s="284"/>
      <c r="K217" s="299"/>
    </row>
    <row r="218" s="1" customFormat="1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2023-07-03T09:22:45Z</dcterms:created>
  <dcterms:modified xsi:type="dcterms:W3CDTF">2023-07-03T09:22:47Z</dcterms:modified>
</cp:coreProperties>
</file>