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3\Oprava chodníku v ulici Jižní u bytového domu č.p. 310 -313, Bílina\Vysvětlení zadávací dokumentace\"/>
    </mc:Choice>
  </mc:AlternateContent>
  <bookViews>
    <workbookView xWindow="0" yWindow="0" windowWidth="28800" windowHeight="11355" activeTab="1"/>
  </bookViews>
  <sheets>
    <sheet name="Rekapitulace stavby" sheetId="1" r:id="rId1"/>
    <sheet name="SO 101 - Chodník" sheetId="2" r:id="rId2"/>
    <sheet name="Pokyny pro vyplnění" sheetId="3" r:id="rId3"/>
  </sheets>
  <definedNames>
    <definedName name="_xlnm._FilterDatabase" localSheetId="1" hidden="1">'SO 101 - Chodník'!$C$91:$K$260</definedName>
    <definedName name="_xlnm.Print_Titles" localSheetId="0">'Rekapitulace stavby'!$52:$52</definedName>
    <definedName name="_xlnm.Print_Titles" localSheetId="1">'SO 101 - Chodník'!$91:$91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Chodník'!$C$4:$J$39,'SO 101 - Chodník'!$C$45:$J$73,'SO 101 - Chodník'!$C$79:$K$260</definedName>
  </definedNames>
  <calcPr calcId="191029"/>
</workbook>
</file>

<file path=xl/calcChain.xml><?xml version="1.0" encoding="utf-8"?>
<calcChain xmlns="http://schemas.openxmlformats.org/spreadsheetml/2006/main">
  <c r="J246" i="2" l="1"/>
  <c r="J37" i="2"/>
  <c r="J36" i="2"/>
  <c r="AY55" i="1" s="1"/>
  <c r="J35" i="2"/>
  <c r="AX55" i="1"/>
  <c r="BI260" i="2"/>
  <c r="BH260" i="2"/>
  <c r="BG260" i="2"/>
  <c r="BF260" i="2"/>
  <c r="T260" i="2"/>
  <c r="T259" i="2" s="1"/>
  <c r="R260" i="2"/>
  <c r="R259" i="2" s="1"/>
  <c r="P260" i="2"/>
  <c r="P259" i="2" s="1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T248" i="2" s="1"/>
  <c r="R249" i="2"/>
  <c r="R248" i="2"/>
  <c r="P249" i="2"/>
  <c r="P248" i="2" s="1"/>
  <c r="J68" i="2"/>
  <c r="BI244" i="2"/>
  <c r="BH244" i="2"/>
  <c r="BG244" i="2"/>
  <c r="BF244" i="2"/>
  <c r="T244" i="2"/>
  <c r="T243" i="2"/>
  <c r="R244" i="2"/>
  <c r="R243" i="2" s="1"/>
  <c r="P244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T141" i="2"/>
  <c r="R142" i="2"/>
  <c r="R141" i="2"/>
  <c r="P142" i="2"/>
  <c r="P141" i="2" s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F36" i="2" s="1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F37" i="2" s="1"/>
  <c r="BH101" i="2"/>
  <c r="BG101" i="2"/>
  <c r="BF101" i="2"/>
  <c r="T101" i="2"/>
  <c r="R101" i="2"/>
  <c r="P101" i="2"/>
  <c r="BI98" i="2"/>
  <c r="BH98" i="2"/>
  <c r="BG98" i="2"/>
  <c r="BF98" i="2"/>
  <c r="J34" i="2" s="1"/>
  <c r="T98" i="2"/>
  <c r="R98" i="2"/>
  <c r="P98" i="2"/>
  <c r="BI95" i="2"/>
  <c r="BH95" i="2"/>
  <c r="BG95" i="2"/>
  <c r="BF95" i="2"/>
  <c r="T95" i="2"/>
  <c r="R95" i="2"/>
  <c r="P95" i="2"/>
  <c r="J89" i="2"/>
  <c r="F86" i="2"/>
  <c r="E84" i="2"/>
  <c r="J55" i="2"/>
  <c r="F52" i="2"/>
  <c r="E50" i="2"/>
  <c r="J21" i="2"/>
  <c r="E21" i="2"/>
  <c r="J54" i="2" s="1"/>
  <c r="J20" i="2"/>
  <c r="J18" i="2"/>
  <c r="E18" i="2"/>
  <c r="F89" i="2"/>
  <c r="J17" i="2"/>
  <c r="J15" i="2"/>
  <c r="E15" i="2"/>
  <c r="F88" i="2" s="1"/>
  <c r="J14" i="2"/>
  <c r="J12" i="2"/>
  <c r="J86" i="2" s="1"/>
  <c r="E7" i="2"/>
  <c r="E48" i="2"/>
  <c r="L50" i="1"/>
  <c r="AM50" i="1"/>
  <c r="AM49" i="1"/>
  <c r="L49" i="1"/>
  <c r="AM47" i="1"/>
  <c r="L47" i="1"/>
  <c r="L45" i="1"/>
  <c r="L44" i="1"/>
  <c r="J181" i="2"/>
  <c r="BK239" i="2"/>
  <c r="J166" i="2"/>
  <c r="BK147" i="2"/>
  <c r="J147" i="2"/>
  <c r="J131" i="2"/>
  <c r="BK95" i="2"/>
  <c r="J253" i="2"/>
  <c r="BK104" i="2"/>
  <c r="BK194" i="2"/>
  <c r="BK151" i="2"/>
  <c r="J241" i="2"/>
  <c r="J190" i="2"/>
  <c r="J169" i="2"/>
  <c r="J172" i="2"/>
  <c r="BK204" i="2"/>
  <c r="BK260" i="2"/>
  <c r="BK232" i="2"/>
  <c r="BK172" i="2"/>
  <c r="BK184" i="2"/>
  <c r="BK166" i="2"/>
  <c r="J116" i="2"/>
  <c r="BK126" i="2"/>
  <c r="J175" i="2"/>
  <c r="J118" i="2"/>
  <c r="J159" i="2"/>
  <c r="J95" i="2"/>
  <c r="BK190" i="2"/>
  <c r="J232" i="2"/>
  <c r="BK159" i="2"/>
  <c r="BK154" i="2"/>
  <c r="J207" i="2"/>
  <c r="BK137" i="2"/>
  <c r="BK128" i="2"/>
  <c r="J249" i="2"/>
  <c r="J139" i="2"/>
  <c r="BK139" i="2"/>
  <c r="J198" i="2"/>
  <c r="BK142" i="2"/>
  <c r="BK181" i="2"/>
  <c r="J137" i="2"/>
  <c r="BK175" i="2"/>
  <c r="AS54" i="1"/>
  <c r="J216" i="2"/>
  <c r="J184" i="2"/>
  <c r="BK160" i="2"/>
  <c r="J178" i="2"/>
  <c r="BK253" i="2"/>
  <c r="BK118" i="2"/>
  <c r="BK101" i="2"/>
  <c r="J201" i="2"/>
  <c r="J104" i="2"/>
  <c r="BK241" i="2"/>
  <c r="BK249" i="2"/>
  <c r="BK111" i="2"/>
  <c r="J134" i="2"/>
  <c r="J256" i="2"/>
  <c r="BK213" i="2"/>
  <c r="J239" i="2"/>
  <c r="J163" i="2"/>
  <c r="J111" i="2"/>
  <c r="J260" i="2"/>
  <c r="BK116" i="2"/>
  <c r="J213" i="2"/>
  <c r="J228" i="2"/>
  <c r="BK107" i="2"/>
  <c r="J126" i="2"/>
  <c r="BK220" i="2"/>
  <c r="BK235" i="2"/>
  <c r="J142" i="2"/>
  <c r="BK156" i="2"/>
  <c r="BK228" i="2"/>
  <c r="J187" i="2"/>
  <c r="J204" i="2"/>
  <c r="BK163" i="2"/>
  <c r="J210" i="2"/>
  <c r="BK178" i="2"/>
  <c r="J194" i="2"/>
  <c r="J114" i="2"/>
  <c r="J220" i="2"/>
  <c r="BK216" i="2"/>
  <c r="BK198" i="2"/>
  <c r="BK244" i="2"/>
  <c r="J160" i="2"/>
  <c r="BK237" i="2"/>
  <c r="J107" i="2"/>
  <c r="BK256" i="2"/>
  <c r="J154" i="2"/>
  <c r="J237" i="2"/>
  <c r="J235" i="2"/>
  <c r="BK98" i="2"/>
  <c r="J122" i="2"/>
  <c r="BK114" i="2"/>
  <c r="J151" i="2"/>
  <c r="BK201" i="2"/>
  <c r="J244" i="2"/>
  <c r="J101" i="2"/>
  <c r="BK187" i="2"/>
  <c r="BK122" i="2"/>
  <c r="BK225" i="2"/>
  <c r="BK210" i="2"/>
  <c r="BK207" i="2"/>
  <c r="J225" i="2"/>
  <c r="BK149" i="2"/>
  <c r="BK134" i="2"/>
  <c r="J156" i="2"/>
  <c r="BK169" i="2"/>
  <c r="BK131" i="2"/>
  <c r="J128" i="2"/>
  <c r="J98" i="2"/>
  <c r="J149" i="2"/>
  <c r="F34" i="2" l="1"/>
  <c r="P94" i="2"/>
  <c r="P121" i="2"/>
  <c r="P193" i="2"/>
  <c r="P146" i="2"/>
  <c r="R219" i="2"/>
  <c r="BK146" i="2"/>
  <c r="J146" i="2"/>
  <c r="J64" i="2"/>
  <c r="T193" i="2"/>
  <c r="R146" i="2"/>
  <c r="T219" i="2"/>
  <c r="BK252" i="2"/>
  <c r="J252" i="2" s="1"/>
  <c r="J71" i="2" s="1"/>
  <c r="R94" i="2"/>
  <c r="T121" i="2"/>
  <c r="R193" i="2"/>
  <c r="T146" i="2"/>
  <c r="BK219" i="2"/>
  <c r="J219" i="2"/>
  <c r="J66" i="2"/>
  <c r="P252" i="2"/>
  <c r="P247" i="2" s="1"/>
  <c r="T94" i="2"/>
  <c r="R121" i="2"/>
  <c r="P219" i="2"/>
  <c r="R252" i="2"/>
  <c r="R247" i="2"/>
  <c r="BK94" i="2"/>
  <c r="J94" i="2"/>
  <c r="J61" i="2"/>
  <c r="BK121" i="2"/>
  <c r="J121" i="2"/>
  <c r="J62" i="2"/>
  <c r="BK193" i="2"/>
  <c r="J193" i="2" s="1"/>
  <c r="J65" i="2" s="1"/>
  <c r="T252" i="2"/>
  <c r="T247" i="2"/>
  <c r="BK248" i="2"/>
  <c r="J248" i="2"/>
  <c r="J70" i="2"/>
  <c r="BK141" i="2"/>
  <c r="J141" i="2"/>
  <c r="J63" i="2"/>
  <c r="BK243" i="2"/>
  <c r="J243" i="2" s="1"/>
  <c r="J67" i="2" s="1"/>
  <c r="BK259" i="2"/>
  <c r="J259" i="2" s="1"/>
  <c r="J72" i="2" s="1"/>
  <c r="E82" i="2"/>
  <c r="BE114" i="2"/>
  <c r="BE194" i="2"/>
  <c r="BE216" i="2"/>
  <c r="BE220" i="2"/>
  <c r="BE232" i="2"/>
  <c r="BE249" i="2"/>
  <c r="F55" i="2"/>
  <c r="BE98" i="2"/>
  <c r="BE126" i="2"/>
  <c r="BE131" i="2"/>
  <c r="BE137" i="2"/>
  <c r="BE139" i="2"/>
  <c r="BA55" i="1"/>
  <c r="BE95" i="2"/>
  <c r="BE160" i="2"/>
  <c r="BE172" i="2"/>
  <c r="BE256" i="2"/>
  <c r="F54" i="2"/>
  <c r="J88" i="2"/>
  <c r="BE111" i="2"/>
  <c r="BE159" i="2"/>
  <c r="BE187" i="2"/>
  <c r="BE190" i="2"/>
  <c r="BE204" i="2"/>
  <c r="BE213" i="2"/>
  <c r="BE260" i="2"/>
  <c r="J52" i="2"/>
  <c r="BE147" i="2"/>
  <c r="BE154" i="2"/>
  <c r="BE241" i="2"/>
  <c r="BE253" i="2"/>
  <c r="BE104" i="2"/>
  <c r="BE107" i="2"/>
  <c r="BE118" i="2"/>
  <c r="BE134" i="2"/>
  <c r="BE156" i="2"/>
  <c r="BE163" i="2"/>
  <c r="BE166" i="2"/>
  <c r="BE169" i="2"/>
  <c r="BE198" i="2"/>
  <c r="BE207" i="2"/>
  <c r="BE225" i="2"/>
  <c r="BE228" i="2"/>
  <c r="BE244" i="2"/>
  <c r="AW55" i="1"/>
  <c r="BC55" i="1"/>
  <c r="BE101" i="2"/>
  <c r="BE116" i="2"/>
  <c r="BE122" i="2"/>
  <c r="BE142" i="2"/>
  <c r="BE184" i="2"/>
  <c r="BE210" i="2"/>
  <c r="BE239" i="2"/>
  <c r="BE128" i="2"/>
  <c r="BE149" i="2"/>
  <c r="BE151" i="2"/>
  <c r="BE175" i="2"/>
  <c r="BE178" i="2"/>
  <c r="BE181" i="2"/>
  <c r="BE201" i="2"/>
  <c r="BE235" i="2"/>
  <c r="BE237" i="2"/>
  <c r="BD55" i="1"/>
  <c r="BD54" i="1" s="1"/>
  <c r="W33" i="1" s="1"/>
  <c r="BC54" i="1"/>
  <c r="W32" i="1"/>
  <c r="BA54" i="1"/>
  <c r="W30" i="1" s="1"/>
  <c r="F35" i="2"/>
  <c r="T93" i="2" l="1"/>
  <c r="P93" i="2"/>
  <c r="R93" i="2"/>
  <c r="R92" i="2" s="1"/>
  <c r="T92" i="2"/>
  <c r="P92" i="2"/>
  <c r="AU55" i="1"/>
  <c r="AU54" i="1" s="1"/>
  <c r="BB55" i="1"/>
  <c r="BB54" i="1" s="1"/>
  <c r="W31" i="1" s="1"/>
  <c r="BK247" i="2"/>
  <c r="J247" i="2"/>
  <c r="J69" i="2"/>
  <c r="BK93" i="2"/>
  <c r="F33" i="2"/>
  <c r="AZ55" i="1" s="1"/>
  <c r="AZ54" i="1" s="1"/>
  <c r="W29" i="1" s="1"/>
  <c r="AW54" i="1"/>
  <c r="AK30" i="1" s="1"/>
  <c r="J33" i="2"/>
  <c r="AV55" i="1" s="1"/>
  <c r="AT55" i="1" s="1"/>
  <c r="AY54" i="1"/>
  <c r="BK92" i="2" l="1"/>
  <c r="J92" i="2"/>
  <c r="J59" i="2" s="1"/>
  <c r="J93" i="2"/>
  <c r="J60" i="2"/>
  <c r="AV54" i="1"/>
  <c r="AK29" i="1" s="1"/>
  <c r="AX54" i="1"/>
  <c r="J30" i="2" l="1"/>
  <c r="AG55" i="1"/>
  <c r="AG54" i="1"/>
  <c r="AK26" i="1" s="1"/>
  <c r="AT54" i="1"/>
  <c r="J39" i="2" l="1"/>
  <c r="AN54" i="1"/>
  <c r="AN55" i="1"/>
  <c r="AK35" i="1"/>
</calcChain>
</file>

<file path=xl/sharedStrings.xml><?xml version="1.0" encoding="utf-8"?>
<sst xmlns="http://schemas.openxmlformats.org/spreadsheetml/2006/main" count="2284" uniqueCount="648">
  <si>
    <t>Export Komplet</t>
  </si>
  <si>
    <t>VZ</t>
  </si>
  <si>
    <t>2.0</t>
  </si>
  <si>
    <t>ZAMOK</t>
  </si>
  <si>
    <t>False</t>
  </si>
  <si>
    <t>{5037a3d9-e6a6-4c9f-b56d-cd22db468636}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</si>
  <si>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</si>
  <si>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</si>
  <si>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</si>
  <si>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</si>
  <si>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</si>
  <si>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</si>
  <si>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</si>
  <si>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</si>
  <si>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EKS-024-2023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</si>
  <si>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</si>
  <si>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</si>
  <si>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v ulici Jižní, Bílina</t>
  </si>
  <si>
    <t>KSO:</t>
  </si>
  <si>
    <t/>
  </si>
  <si>
    <t>CC-CZ:</t>
  </si>
  <si>
    <t>Místo:</t>
  </si>
  <si>
    <t>Bílina, okr.Teplice</t>
  </si>
  <si>
    <t>Datum:</t>
  </si>
  <si>
    <t>18. 4. 2023</t>
  </si>
  <si>
    <t>Zadavatel:</t>
  </si>
  <si>
    <t>IČ:</t>
  </si>
  <si>
    <t>25423136</t>
  </si>
  <si>
    <t>PS projekty s.r.o., Revoluční 5, Teplice</t>
  </si>
  <si>
    <t>DIČ:</t>
  </si>
  <si>
    <t>CZ25423126</t>
  </si>
  <si>
    <t>Uchazeč:</t>
  </si>
  <si>
    <t>Vyplň údaj</t>
  </si>
  <si>
    <t>Projektant: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</si>
  <si>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</si>
  <si>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</si>
  <si>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</si>
  <si>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</si>
  <si>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</si>
  <si>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</si>
  <si>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</si>
  <si>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</si>
  <si>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</si>
  <si>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</si>
  <si>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</si>
  <si>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</si>
  <si>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</si>
  <si>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</si>
  <si>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</si>
  <si>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</si>
  <si>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</si>
  <si>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</si>
  <si>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</si>
  <si>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</si>
  <si>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</si>
  <si>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</si>
  <si>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</si>
  <si>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</si>
  <si>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</si>
  <si>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</si>
  <si>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</si>
  <si>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</si>
  <si>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</si>
  <si>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</si>
  <si>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</si>
  <si>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</si>
  <si>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</si>
  <si>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</si>
  <si>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</si>
  <si>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</si>
  <si>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</si>
  <si>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</si>
  <si>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</si>
  <si>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</si>
  <si>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</si>
  <si>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</si>
  <si>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</si>
  <si>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</si>
  <si>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</si>
  <si>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</si>
  <si>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</si>
  <si>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</si>
  <si>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</si>
  <si>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</si>
  <si>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{912446b5-ac91-4456-915a-cd3d7a6afa7b}</t>
  </si>
  <si>
    <t>2</t>
  </si>
  <si>
    <t>KRYCÍ LIST SOUPISU PRACÍ</t>
  </si>
  <si>
    <t>Objekt:</t>
  </si>
  <si>
    <t>SO 101 - Chodník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</si>
  <si>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</si>
  <si>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</si>
  <si>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</si>
  <si>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</si>
  <si>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</si>
  <si>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</si>
  <si>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</si>
  <si>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</si>
  <si>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</si>
  <si>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</si>
  <si>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</si>
  <si>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</si>
  <si>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</si>
  <si>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</si>
  <si>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>VRN - Vedlejší rozpočtové náklady</t>
  </si>
  <si>
    <t xml:space="preserve">    VRN4 - Inženýrská činnost</t>
  </si>
  <si>
    <t xml:space="preserve">    VRN7 - Provozní vlivy</t>
  </si>
  <si>
    <t>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</si>
  <si>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</si>
  <si>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</si>
  <si>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</si>
  <si>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</si>
  <si>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</si>
  <si>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</si>
  <si>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</si>
  <si>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</si>
  <si>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</si>
  <si>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</si>
  <si>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</si>
  <si>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</si>
  <si>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</si>
  <si>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</si>
  <si>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</si>
  <si>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</si>
  <si>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</si>
  <si>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</si>
  <si>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</si>
  <si>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</si>
  <si>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</si>
  <si>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2023 01</t>
  </si>
  <si>
    <t>4</t>
  </si>
  <si>
    <t>1539686558</t>
  </si>
  <si>
    <t>Online PSC</t>
  </si>
  <si>
    <t>https://podminky.urs.cz/item/CS_URS_2023_01/122211101</t>
  </si>
  <si>
    <t>VV</t>
  </si>
  <si>
    <t>"odkopávka pro nové zpevněné plochy" (495,0+18,0+3,5)*0,26</t>
  </si>
  <si>
    <t>129001101</t>
  </si>
  <si>
    <t>Příplatek k cenám vykopávek za ztížení vykopávky v blízkosti podzemního vedení nebo výbušnin v horninách jakékoliv třídy</t>
  </si>
  <si>
    <t>-183039462</t>
  </si>
  <si>
    <t>https://podminky.urs.cz/item/CS_URS_2023_01/129001101</t>
  </si>
  <si>
    <t>"odkopávka pro nové zpevněné plochy - předpoklad 60% objemu odkopávky" (495,0+18,0+3,5)*0,26*0,60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</si>
  <si>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</si>
  <si>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</si>
  <si>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</si>
  <si>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-1207669555</t>
  </si>
  <si>
    <t>https://podminky.urs.cz/item/CS_URS_2023_01/162751117</t>
  </si>
  <si>
    <t>"odvoz výkopku na trvalou skládku" 134,29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</si>
  <si>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</si>
  <si>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</si>
  <si>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-687574304</t>
  </si>
  <si>
    <t>https://podminky.urs.cz/item/CS_URS_2023_01/162751119</t>
  </si>
  <si>
    <t>134,29*5 'Přepočtené koeficientem množství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</si>
  <si>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</si>
  <si>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</si>
  <si>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</si>
  <si>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</si>
  <si>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1195709785</t>
  </si>
  <si>
    <t>https://podminky.urs.cz/item/CS_URS_2023_01/171201231</t>
  </si>
  <si>
    <t>"poplatek za uložení výkopku na skládce" 134,29</t>
  </si>
  <si>
    <t>134,29*1,85 'Přepočtené koeficientem množství</t>
  </si>
  <si>
    <t>6</t>
  </si>
  <si>
    <t>180405114</t>
  </si>
  <si>
    <t>Založení trávníků ve vegetačních dlaždicích nebo prefabrikátech výsevem směsi substrátu a semene v rovině nebo na svahu do 1:5</t>
  </si>
  <si>
    <t>m2</t>
  </si>
  <si>
    <t>-41060912</t>
  </si>
  <si>
    <t>https://podminky.urs.cz/item/CS_URS_2023_01/180405114</t>
  </si>
  <si>
    <t>"nové souvrství zatravňovací dlažby (výměra dle výkr.š.C.3b)" 18,0</t>
  </si>
  <si>
    <t>7</t>
  </si>
  <si>
    <t>M</t>
  </si>
  <si>
    <t>00572470</t>
  </si>
  <si>
    <t>osivo směs travní univerzál</t>
  </si>
  <si>
    <t>kg</t>
  </si>
  <si>
    <t>8</t>
  </si>
  <si>
    <t>-1093502247</t>
  </si>
  <si>
    <t>18*0,045 'Přepočtené koeficientem množství</t>
  </si>
  <si>
    <t>10371500</t>
  </si>
  <si>
    <t>substrát pro trávníky VL</t>
  </si>
  <si>
    <t>-498484935</t>
  </si>
  <si>
    <t>18,0*0,10*1,05</t>
  </si>
  <si>
    <t>9</t>
  </si>
  <si>
    <t>181152302</t>
  </si>
  <si>
    <t>Úprava pláně na stavbách silnic a dálnic strojně v zářezech mimo skalních se zhutněním</t>
  </si>
  <si>
    <t>-1998333804</t>
  </si>
  <si>
    <t>https://podminky.urs.cz/item/CS_URS_2023_01/181152302</t>
  </si>
  <si>
    <t>"nové chodníkové souvrství (výměra dle výkr.č.C.3a)" 495,0+18,0+3,5</t>
  </si>
  <si>
    <t>Komunikace pozemní</t>
  </si>
  <si>
    <t>10</t>
  </si>
  <si>
    <t>564851011</t>
  </si>
  <si>
    <t>Podklad ze štěrkodrti ŠD s rozprostřením a zhutněním plochy jednotlivě do 100 m2, po zhutnění tl. 150 mm</t>
  </si>
  <si>
    <t>1734517184</t>
  </si>
  <si>
    <t>https://podminky.urs.cz/item/CS_URS_2023_01/564851011</t>
  </si>
  <si>
    <t>"nové chodníkové souvrství (výměra dle výkr.č.C.3b)" 495,0+3,5</t>
  </si>
  <si>
    <t>11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</si>
  <si>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</si>
  <si>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</si>
  <si>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1615959256</t>
  </si>
  <si>
    <t>https://podminky.urs.cz/item/CS_URS_2023_01/596211213</t>
  </si>
  <si>
    <t>12</t>
  </si>
  <si>
    <t>59245020</t>
  </si>
  <si>
    <t>dlažba tvar obdélník betonová 200x100x80mm přírodní</t>
  </si>
  <si>
    <t>-374442640</t>
  </si>
  <si>
    <t>"nové chodníkové souvrství (výměra dle výkr.č.C.3a)" 495,0</t>
  </si>
  <si>
    <t>495*1,02 'Přepočtené koeficientem množství</t>
  </si>
  <si>
    <t>13</t>
  </si>
  <si>
    <t>59245226</t>
  </si>
  <si>
    <t>dlažba tvar obdélník betonová pro nevidomé 200x100x80mm barevná</t>
  </si>
  <si>
    <t>-1710210219</t>
  </si>
  <si>
    <t>"varovný pás" 3,5</t>
  </si>
  <si>
    <t>3,5*1,02 'Přepočtené koeficientem množství</t>
  </si>
  <si>
    <t>14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</si>
  <si>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</si>
  <si>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</si>
  <si>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700279314</t>
  </si>
  <si>
    <t>https://podminky.urs.cz/item/CS_URS_2023_01/596411111</t>
  </si>
  <si>
    <t>4400886.R</t>
  </si>
  <si>
    <t>betonová dlažba zatravňovací rozměr 450/300/80mm odstín přírodní</t>
  </si>
  <si>
    <t>-1741439767</t>
  </si>
  <si>
    <t>18*1,05 'Přepočtené koeficientem množství</t>
  </si>
  <si>
    <t>16</t>
  </si>
  <si>
    <t>Kalkulace 5-001</t>
  </si>
  <si>
    <t>Výplň spáry mezi obrubníkem a obvodovu konstrukcí flexibilním lepidlem C2TE v tl.30-50mm vč.penetrace</t>
  </si>
  <si>
    <t>m</t>
  </si>
  <si>
    <t>-13429968</t>
  </si>
  <si>
    <t>"celková délka" 80,0</t>
  </si>
  <si>
    <t>Trubní vedení</t>
  </si>
  <si>
    <t>17</t>
  </si>
  <si>
    <t>899331111</t>
  </si>
  <si>
    <t>Výšková úprava uličního vstupu nebo vpusti do 200 mm zvýšením poklopu</t>
  </si>
  <si>
    <t>kus</t>
  </si>
  <si>
    <t>-1355309177</t>
  </si>
  <si>
    <t>https://podminky.urs.cz/item/CS_URS_2023_01/899331111</t>
  </si>
  <si>
    <t>"úprava poklopu šachty 600/600mm" 1</t>
  </si>
  <si>
    <t>"úprava poklopu šachty D=cca 500mm" 1</t>
  </si>
  <si>
    <t>Ostatní konstrukce a práce, bourání</t>
  </si>
  <si>
    <t>18</t>
  </si>
  <si>
    <t>912113113</t>
  </si>
  <si>
    <t>Montáž parkovacího dorazu šířky přes 1200 mm</t>
  </si>
  <si>
    <t>-1412203339</t>
  </si>
  <si>
    <t>https://podminky.urs.cz/item/CS_URS_2023_01/912113113</t>
  </si>
  <si>
    <t>19</t>
  </si>
  <si>
    <t>56288007</t>
  </si>
  <si>
    <t>práh dorazový parkovací z gumy 1820mm</t>
  </si>
  <si>
    <t>-887556859</t>
  </si>
  <si>
    <t>"celkový počet dle výkr.č.C.3b" 29</t>
  </si>
  <si>
    <t>20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</si>
  <si>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</si>
  <si>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</si>
  <si>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981491694</t>
  </si>
  <si>
    <t>https://podminky.urs.cz/item/CS_URS_2023_01/916131213</t>
  </si>
  <si>
    <t>"celková délka dle výkr.č.C.3b" 9,0</t>
  </si>
  <si>
    <t>59217031</t>
  </si>
  <si>
    <t>obrubník betonový silniční 1000x150x250mm</t>
  </si>
  <si>
    <t>147573141</t>
  </si>
  <si>
    <t>9*1,02 'Přepočtené koeficientem množství</t>
  </si>
  <si>
    <t>22</t>
  </si>
  <si>
    <t>916331112</t>
  </si>
  <si>
    <t>Osazení zahradního obrubníku betonového s ložem tl. od 50 do 100 mm z betonu prostého tř. C 12/15 s boční opěrou z betonu prostého tř. C 12/15</t>
  </si>
  <si>
    <t>-1675894257</t>
  </si>
  <si>
    <t>https://podminky.urs.cz/item/CS_URS_2023_01/916331112</t>
  </si>
  <si>
    <t>"celková délka dle výkr.č.C.3b" 340,0+200,0</t>
  </si>
  <si>
    <t>23</t>
  </si>
  <si>
    <t>59217001</t>
  </si>
  <si>
    <t>obrubník betonový zahradní 1000x50x250mm</t>
  </si>
  <si>
    <t>-854385280</t>
  </si>
  <si>
    <t>24</t>
  </si>
  <si>
    <t>977211111</t>
  </si>
  <si>
    <t>Řezání konstrukcí stěnovou pilou betonových nebo železobetonových průměru řezané výztuže do 16 mm hloubka řezu do 200 mm</t>
  </si>
  <si>
    <t>-1092213303</t>
  </si>
  <si>
    <t>https://podminky.urs.cz/item/CS_URS_2023_01/977211111</t>
  </si>
  <si>
    <t>"odřezání stávajícího obrubníku" 60,0</t>
  </si>
  <si>
    <t>25</t>
  </si>
  <si>
    <t>985131111</t>
  </si>
  <si>
    <t>Očištění ploch stěn, rubu kleneb a podlah tlakovou vodou</t>
  </si>
  <si>
    <t>709557321</t>
  </si>
  <si>
    <t>https://podminky.urs.cz/item/CS_URS_2023_01/985131111</t>
  </si>
  <si>
    <t>"sanace stávající opěrné zídky (výměra dle výkr.č.C.3b) - primární očištění plochy" 75,0</t>
  </si>
  <si>
    <t>26</t>
  </si>
  <si>
    <t>985131311</t>
  </si>
  <si>
    <t>Očištění ploch stěn, rubu kleneb a podlah ruční dočištění ocelovými kartáči</t>
  </si>
  <si>
    <t>1829010339</t>
  </si>
  <si>
    <t>https://podminky.urs.cz/item/CS_URS_2023_01/985131311</t>
  </si>
  <si>
    <t>27</t>
  </si>
  <si>
    <t>985131411</t>
  </si>
  <si>
    <t>Očištění ploch stěn, rubu kleneb a podlah vysušení stlačeným vzduchem</t>
  </si>
  <si>
    <t>-573886888</t>
  </si>
  <si>
    <t>https://podminky.urs.cz/item/CS_URS_2023_01/985131411</t>
  </si>
  <si>
    <t>28</t>
  </si>
  <si>
    <t>985311111</t>
  </si>
  <si>
    <t>Reprofilace betonu sanačními maltami na cementové bázi ručně stěn, tloušťky do 10 mm</t>
  </si>
  <si>
    <t>-1086419313</t>
  </si>
  <si>
    <t>https://podminky.urs.cz/item/CS_URS_2023_01/985311111</t>
  </si>
  <si>
    <t>"sanace stávající opěrné zídky (výměra dle výkr.č.C.3b) - předpoklad 30% plochy" 75,0*0,30</t>
  </si>
  <si>
    <t>29</t>
  </si>
  <si>
    <t>985311112</t>
  </si>
  <si>
    <t>Reprofilace betonu sanačními maltami na cementové bázi ručně stěn, tloušťky přes 10 do 20 mm</t>
  </si>
  <si>
    <t>1341220793</t>
  </si>
  <si>
    <t>https://podminky.urs.cz/item/CS_URS_2023_01/985311112</t>
  </si>
  <si>
    <t>"sanace stávající opěrné zídky (výměra dle výkr.č.C.3b) - předpoklad 15% plochy" 75,0*0,15</t>
  </si>
  <si>
    <t>30</t>
  </si>
  <si>
    <t>985311113</t>
  </si>
  <si>
    <t>Reprofilace betonu sanačními maltami na cementové bázi ručně stěn, tloušťky přes 20 do 30 mm</t>
  </si>
  <si>
    <t>-372891143</t>
  </si>
  <si>
    <t>https://podminky.urs.cz/item/CS_URS_2023_01/985311113</t>
  </si>
  <si>
    <t>"sanace stávající opěrné zídky (výměra dle výkr.č.C.3b) - předpoklad 5% plochy" 75,0*0,05</t>
  </si>
  <si>
    <t>31</t>
  </si>
  <si>
    <t>985312114</t>
  </si>
  <si>
    <t>Stěrka k vyrovnání ploch reprofilovaného betonu stěn, tloušťky do 5 mm</t>
  </si>
  <si>
    <t>1571767792</t>
  </si>
  <si>
    <t>https://podminky.urs.cz/item/CS_URS_2023_01/985312114</t>
  </si>
  <si>
    <t>"sanace stávající opěrné zídky (výměra dle výkr.č.C.3b) - předpoklad 50% plochy" 75,0*0,50</t>
  </si>
  <si>
    <t>32</t>
  </si>
  <si>
    <t>985321111</t>
  </si>
  <si>
    <t>Ochranný nátěr betonářské výztuže 1 vrstva tloušťky 1 mm na cementové bázi stěn, líce kleneb a podhledů</t>
  </si>
  <si>
    <t>345478049</t>
  </si>
  <si>
    <t>https://podminky.urs.cz/item/CS_URS_2023_01/985321111</t>
  </si>
  <si>
    <t>"sanace stávající opěrné zídky (výměra dle výkr.č.C.3b) - ochrana odhalené výztuže, přepoklad 5% plochy" 75,0*0,05</t>
  </si>
  <si>
    <t>33</t>
  </si>
  <si>
    <t>985323112</t>
  </si>
  <si>
    <t>Spojovací můstek reprofilovaného betonu na cementové bázi, tloušťky 2 mm</t>
  </si>
  <si>
    <t>-1608073899</t>
  </si>
  <si>
    <t>https://podminky.urs.cz/item/CS_URS_2023_01/985323112</t>
  </si>
  <si>
    <t>"sanace stávající opěrné zídky (výměra dle výkr.č.C.3b) - adhézní můstek" 75,0</t>
  </si>
  <si>
    <t>34</t>
  </si>
  <si>
    <t>985324211</t>
  </si>
  <si>
    <t>Ochranný nátěr betonu akrylátový dvojnásobný s impregnací S2 (OS-B)</t>
  </si>
  <si>
    <t>-1272838575</t>
  </si>
  <si>
    <t>https://podminky.urs.cz/item/CS_URS_2023_01/985324211</t>
  </si>
  <si>
    <t>"sanace stávající opěrné zídky (výměra dle výkr.č.C.3b) - finální povrchová úprava" 75,0</t>
  </si>
  <si>
    <t>96</t>
  </si>
  <si>
    <t>Bourání konstrukcí</t>
  </si>
  <si>
    <t>35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</si>
  <si>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</si>
  <si>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</si>
  <si>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2094038237</t>
  </si>
  <si>
    <t>https://podminky.urs.cz/item/CS_URS_2023_01/113107223</t>
  </si>
  <si>
    <t>"vybourání stávajícího živičného souvrství" 260,0</t>
  </si>
  <si>
    <t>"vybourání stávajícího betonového souvrství" 225,0</t>
  </si>
  <si>
    <t>36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</si>
  <si>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</si>
  <si>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</si>
  <si>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435651059</t>
  </si>
  <si>
    <t>https://podminky.urs.cz/item/CS_URS_2023_01/113107323</t>
  </si>
  <si>
    <t>"vybourání stávajícího železobetonového souvrství" 25,0</t>
  </si>
  <si>
    <t>37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</si>
  <si>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</si>
  <si>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</si>
  <si>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-567159804</t>
  </si>
  <si>
    <t>https://podminky.urs.cz/item/CS_URS_2023_01/113107336</t>
  </si>
  <si>
    <t>38</t>
  </si>
  <si>
    <t>113154124</t>
  </si>
  <si>
    <t>Frézování živičného podkladu nebo krytu s naložením na dopravní prostředek plochy do 500 m2 bez překážek v trase pruhu šířky přes 0,5 m do 1 m, tloušťky vrstvy 100 mm</t>
  </si>
  <si>
    <t>1489645494</t>
  </si>
  <si>
    <t>https://podminky.urs.cz/item/CS_URS_2023_01/113154124</t>
  </si>
  <si>
    <t>39</t>
  </si>
  <si>
    <t>113155124</t>
  </si>
  <si>
    <t>Frézování betonového podkladu nebo krytu s naložením na dopravní prostředek plochy do 500 m2 bez překážek v trase pruhu šířky přes 0,5 m do 1 m, tloušťky vrstvy 100 mm</t>
  </si>
  <si>
    <t>677556266</t>
  </si>
  <si>
    <t>https://podminky.urs.cz/item/CS_URS_2023_01/113155124</t>
  </si>
  <si>
    <t>40</t>
  </si>
  <si>
    <t>113202111</t>
  </si>
  <si>
    <t>Vytrhání obrub s vybouráním lože, s přemístěním hmot na skládku na vzdálenost do 3 m nebo s naložením na dopravní prostředek z krajníků nebo obrubníků stojatých</t>
  </si>
  <si>
    <t>667909382</t>
  </si>
  <si>
    <t>https://podminky.urs.cz/item/CS_URS_2023_01/113202111</t>
  </si>
  <si>
    <t>"vybourání stávajících obrubníků" 520,0</t>
  </si>
  <si>
    <t>41</t>
  </si>
  <si>
    <t>985112111</t>
  </si>
  <si>
    <t>Odsekání degradovaného betonu stěn, tloušťky do 10 mm</t>
  </si>
  <si>
    <t>-1367705141</t>
  </si>
  <si>
    <t>https://podminky.urs.cz/item/CS_URS_2023_01/985112111</t>
  </si>
  <si>
    <t>42</t>
  </si>
  <si>
    <t>985112112</t>
  </si>
  <si>
    <t>Odsekání degradovaného betonu stěn, tloušťky přes 10 do 30 mm</t>
  </si>
  <si>
    <t>-503347702</t>
  </si>
  <si>
    <t>https://podminky.urs.cz/item/CS_URS_2023_01/985112112</t>
  </si>
  <si>
    <t>"sanace stávající opěrné zídky (výměra dle výkr.č.C.3b) - předpoklad 20% plochy" 75,0*0,20</t>
  </si>
  <si>
    <t>997</t>
  </si>
  <si>
    <t>Přesun sutě</t>
  </si>
  <si>
    <t>43</t>
  </si>
  <si>
    <t>997221551</t>
  </si>
  <si>
    <t>Vodorovná doprava suti bez naložení, ale se složením a s hrubým urovnáním ze sypkých materiálů, na vzdálenost do 1 km</t>
  </si>
  <si>
    <t>-318526474</t>
  </si>
  <si>
    <t>https://podminky.urs.cz/item/CS_URS_2023_01/997221551</t>
  </si>
  <si>
    <t>"kamenivo" 388,6</t>
  </si>
  <si>
    <t>"frézovaná frakce živice" 59,8</t>
  </si>
  <si>
    <t>"frézovaná frakce betonu" 57,6</t>
  </si>
  <si>
    <t>44</t>
  </si>
  <si>
    <t>997221559</t>
  </si>
  <si>
    <t>Vodorovná doprava suti bez naložení, ale se složením a s hrubým urovnáním Příplatek k ceně za každý další i započatý 1 km přes 1 km</t>
  </si>
  <si>
    <t>834785297</t>
  </si>
  <si>
    <t>https://podminky.urs.cz/item/CS_URS_2023_01/997221559</t>
  </si>
  <si>
    <t>506*14 'Přepočtené koeficientem množství</t>
  </si>
  <si>
    <t>45</t>
  </si>
  <si>
    <t>997221561</t>
  </si>
  <si>
    <t>Vodorovná doprava suti bez naložení, ale se složením a s hrubým urovnáním z kusových materiálů, na vzdálenost do 1 km</t>
  </si>
  <si>
    <t>-301417004</t>
  </si>
  <si>
    <t>https://podminky.urs.cz/item/CS_URS_2023_01/997221561</t>
  </si>
  <si>
    <t>"betonové obrubníky" 106,6</t>
  </si>
  <si>
    <t>"degradovaný beton ze sanace zídky" 0,495+0,990</t>
  </si>
  <si>
    <t>46</t>
  </si>
  <si>
    <t>997221569</t>
  </si>
  <si>
    <t>359701049</t>
  </si>
  <si>
    <t>https://podminky.urs.cz/item/CS_URS_2023_01/997221569</t>
  </si>
  <si>
    <t>108,085*14 'Přepočtené koeficientem množství</t>
  </si>
  <si>
    <t>47</t>
  </si>
  <si>
    <t>997221861</t>
  </si>
  <si>
    <t>Poplatek za uložení stavebního odpadu na recyklační skládce (skládkovné) z prostého betonu zatříděného do Katalogu odpadů pod kódem 17 01 01</t>
  </si>
  <si>
    <t>391627176</t>
  </si>
  <si>
    <t>https://podminky.urs.cz/item/CS_URS_2023_01/997221861</t>
  </si>
  <si>
    <t>48</t>
  </si>
  <si>
    <t>997221862</t>
  </si>
  <si>
    <t>Poplatek za uložení stavebního odpadu na recyklační skládce (skládkovné) z armovaného betonu zatříděného do Katalogu odpadů pod kódem 17 01 01</t>
  </si>
  <si>
    <t>237545204</t>
  </si>
  <si>
    <t>https://podminky.urs.cz/item/CS_URS_2023_01/997221862</t>
  </si>
  <si>
    <t>49</t>
  </si>
  <si>
    <t>997221873</t>
  </si>
  <si>
    <t>667215562</t>
  </si>
  <si>
    <t>https://podminky.urs.cz/item/CS_URS_2023_01/997221873</t>
  </si>
  <si>
    <t>50</t>
  </si>
  <si>
    <t>997221875</t>
  </si>
  <si>
    <t>Poplatek za uložení stavebního odpadu na recyklační skládce (skládkovné) asfaltového bez obsahu dehtu zatříděného do Katalogu odpadů pod kódem 17 03 02</t>
  </si>
  <si>
    <t>-813191824</t>
  </si>
  <si>
    <t>https://podminky.urs.cz/item/CS_URS_2023_01/997221875</t>
  </si>
  <si>
    <t>998</t>
  </si>
  <si>
    <t>Přesun hmot</t>
  </si>
  <si>
    <t>51</t>
  </si>
  <si>
    <t>998223011</t>
  </si>
  <si>
    <t>Přesun hmot pro pozemní komunikace s krytem dlážděným dopravní vzdálenost do 200 m jakékoliv délky objektu</t>
  </si>
  <si>
    <t>-1821186598</t>
  </si>
  <si>
    <t>https://podminky.urs.cz/item/CS_URS_2023_01/998223011</t>
  </si>
  <si>
    <t>PSV</t>
  </si>
  <si>
    <t>Práce a dodávky PSV</t>
  </si>
  <si>
    <t>VRN</t>
  </si>
  <si>
    <t>Vedlejší rozpočtové náklady</t>
  </si>
  <si>
    <t>VRN4</t>
  </si>
  <si>
    <t>Inženýrská činnost</t>
  </si>
  <si>
    <t>52</t>
  </si>
  <si>
    <t>043154000</t>
  </si>
  <si>
    <t>Zkoušky hutnicí</t>
  </si>
  <si>
    <t>sbr</t>
  </si>
  <si>
    <t>1024</t>
  </si>
  <si>
    <t>-339031011</t>
  </si>
  <si>
    <t>https://podminky.urs.cz/item/CS_URS_2023_01/043154000</t>
  </si>
  <si>
    <t>P</t>
  </si>
  <si>
    <t>Poznámka k položce:_x000D_
Položka obsahuje náklady na provedení deskových zkoušek únostnosti zemní pláně zpevněných ploch.</t>
  </si>
  <si>
    <t>VRN7</t>
  </si>
  <si>
    <t>Provozní vlivy</t>
  </si>
  <si>
    <t>53</t>
  </si>
  <si>
    <t>072002000</t>
  </si>
  <si>
    <t>Silniční provoz</t>
  </si>
  <si>
    <t>-1784053402</t>
  </si>
  <si>
    <t>https://podminky.urs.cz/item/CS_URS_2023_01/072002000</t>
  </si>
  <si>
    <t>Poznámka k položce:_x000D_
Položka obsahuje náklady na zřízení, provozování a odstranění prvků DIO (dopravní značení) v rozsahu nezbytném pro realizaci stavby po dobu její realizace vč.zajištění případných souvisejících správních rozhodnutí.</t>
  </si>
  <si>
    <t>54</t>
  </si>
  <si>
    <t>075002000</t>
  </si>
  <si>
    <t>Ochranná pásma stávajících IS</t>
  </si>
  <si>
    <t>958548958</t>
  </si>
  <si>
    <t>https://podminky.urs.cz/item/CS_URS_2023_01/075002000</t>
  </si>
  <si>
    <t>Poznámka k položce:_x000D_
Položka obsahuje náklady na vytýčení stávajících sítí podzemní infrastruktury vč.provedení kopaných sond, ztížené podmínky při provádění zemních prací, ochranu sítí v průběhu realizace stavby vč.jednání s přílušnými vlastníky a správci této infrastruktury.</t>
  </si>
  <si>
    <t>VRN3</t>
  </si>
  <si>
    <t>Zařízení staveniště</t>
  </si>
  <si>
    <t>55</t>
  </si>
  <si>
    <t>030001000</t>
  </si>
  <si>
    <t>-1657704042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</si>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</sst>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79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64851011" TargetMode="External"/><Relationship Id="rId13" Type="http://schemas.openxmlformats.org/officeDocument/2006/relationships/hyperlink" Target="https://podminky.urs.cz/item/CS_URS_2023_01/916131213" TargetMode="External"/><Relationship Id="rId18" Type="http://schemas.openxmlformats.org/officeDocument/2006/relationships/hyperlink" Target="https://podminky.urs.cz/item/CS_URS_2023_01/985131411" TargetMode="External"/><Relationship Id="rId26" Type="http://schemas.openxmlformats.org/officeDocument/2006/relationships/hyperlink" Target="https://podminky.urs.cz/item/CS_URS_2023_01/113107223" TargetMode="External"/><Relationship Id="rId39" Type="http://schemas.openxmlformats.org/officeDocument/2006/relationships/hyperlink" Target="https://podminky.urs.cz/item/CS_URS_2023_01/997221862" TargetMode="External"/><Relationship Id="rId3" Type="http://schemas.openxmlformats.org/officeDocument/2006/relationships/hyperlink" Target="https://podminky.urs.cz/item/CS_URS_2023_01/162751117" TargetMode="External"/><Relationship Id="rId21" Type="http://schemas.openxmlformats.org/officeDocument/2006/relationships/hyperlink" Target="https://podminky.urs.cz/item/CS_URS_2023_01/985311113" TargetMode="External"/><Relationship Id="rId34" Type="http://schemas.openxmlformats.org/officeDocument/2006/relationships/hyperlink" Target="https://podminky.urs.cz/item/CS_URS_2023_01/997221551" TargetMode="External"/><Relationship Id="rId42" Type="http://schemas.openxmlformats.org/officeDocument/2006/relationships/hyperlink" Target="https://podminky.urs.cz/item/CS_URS_2023_01/998223011" TargetMode="External"/><Relationship Id="rId7" Type="http://schemas.openxmlformats.org/officeDocument/2006/relationships/hyperlink" Target="https://podminky.urs.cz/item/CS_URS_2023_01/181152302" TargetMode="External"/><Relationship Id="rId12" Type="http://schemas.openxmlformats.org/officeDocument/2006/relationships/hyperlink" Target="https://podminky.urs.cz/item/CS_URS_2023_01/912113113" TargetMode="External"/><Relationship Id="rId17" Type="http://schemas.openxmlformats.org/officeDocument/2006/relationships/hyperlink" Target="https://podminky.urs.cz/item/CS_URS_2023_01/985131311" TargetMode="External"/><Relationship Id="rId25" Type="http://schemas.openxmlformats.org/officeDocument/2006/relationships/hyperlink" Target="https://podminky.urs.cz/item/CS_URS_2023_01/985324211" TargetMode="External"/><Relationship Id="rId33" Type="http://schemas.openxmlformats.org/officeDocument/2006/relationships/hyperlink" Target="https://podminky.urs.cz/item/CS_URS_2023_01/985112112" TargetMode="External"/><Relationship Id="rId38" Type="http://schemas.openxmlformats.org/officeDocument/2006/relationships/hyperlink" Target="https://podminky.urs.cz/item/CS_URS_2023_01/997221861" TargetMode="External"/><Relationship Id="rId46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29001101" TargetMode="External"/><Relationship Id="rId16" Type="http://schemas.openxmlformats.org/officeDocument/2006/relationships/hyperlink" Target="https://podminky.urs.cz/item/CS_URS_2023_01/985131111" TargetMode="External"/><Relationship Id="rId20" Type="http://schemas.openxmlformats.org/officeDocument/2006/relationships/hyperlink" Target="https://podminky.urs.cz/item/CS_URS_2023_01/985311112" TargetMode="External"/><Relationship Id="rId29" Type="http://schemas.openxmlformats.org/officeDocument/2006/relationships/hyperlink" Target="https://podminky.urs.cz/item/CS_URS_2023_01/113154124" TargetMode="External"/><Relationship Id="rId41" Type="http://schemas.openxmlformats.org/officeDocument/2006/relationships/hyperlink" Target="https://podminky.urs.cz/item/CS_URS_2023_01/997221875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80405114" TargetMode="External"/><Relationship Id="rId11" Type="http://schemas.openxmlformats.org/officeDocument/2006/relationships/hyperlink" Target="https://podminky.urs.cz/item/CS_URS_2023_01/899331111" TargetMode="External"/><Relationship Id="rId24" Type="http://schemas.openxmlformats.org/officeDocument/2006/relationships/hyperlink" Target="https://podminky.urs.cz/item/CS_URS_2023_01/985323112" TargetMode="External"/><Relationship Id="rId32" Type="http://schemas.openxmlformats.org/officeDocument/2006/relationships/hyperlink" Target="https://podminky.urs.cz/item/CS_URS_2023_01/985112111" TargetMode="External"/><Relationship Id="rId37" Type="http://schemas.openxmlformats.org/officeDocument/2006/relationships/hyperlink" Target="https://podminky.urs.cz/item/CS_URS_2023_01/997221569" TargetMode="External"/><Relationship Id="rId40" Type="http://schemas.openxmlformats.org/officeDocument/2006/relationships/hyperlink" Target="https://podminky.urs.cz/item/CS_URS_2023_01/997221873" TargetMode="External"/><Relationship Id="rId45" Type="http://schemas.openxmlformats.org/officeDocument/2006/relationships/hyperlink" Target="https://podminky.urs.cz/item/CS_URS_2023_01/075002000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977211111" TargetMode="External"/><Relationship Id="rId23" Type="http://schemas.openxmlformats.org/officeDocument/2006/relationships/hyperlink" Target="https://podminky.urs.cz/item/CS_URS_2023_01/985321111" TargetMode="External"/><Relationship Id="rId28" Type="http://schemas.openxmlformats.org/officeDocument/2006/relationships/hyperlink" Target="https://podminky.urs.cz/item/CS_URS_2023_01/113107336" TargetMode="External"/><Relationship Id="rId36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596411111" TargetMode="External"/><Relationship Id="rId19" Type="http://schemas.openxmlformats.org/officeDocument/2006/relationships/hyperlink" Target="https://podminky.urs.cz/item/CS_URS_2023_01/985311111" TargetMode="External"/><Relationship Id="rId31" Type="http://schemas.openxmlformats.org/officeDocument/2006/relationships/hyperlink" Target="https://podminky.urs.cz/item/CS_URS_2023_01/113202111" TargetMode="External"/><Relationship Id="rId44" Type="http://schemas.openxmlformats.org/officeDocument/2006/relationships/hyperlink" Target="https://podminky.urs.cz/item/CS_URS_2023_01/072002000" TargetMode="Externa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596211213" TargetMode="External"/><Relationship Id="rId14" Type="http://schemas.openxmlformats.org/officeDocument/2006/relationships/hyperlink" Target="https://podminky.urs.cz/item/CS_URS_2023_01/916331112" TargetMode="External"/><Relationship Id="rId22" Type="http://schemas.openxmlformats.org/officeDocument/2006/relationships/hyperlink" Target="https://podminky.urs.cz/item/CS_URS_2023_01/985312114" TargetMode="External"/><Relationship Id="rId27" Type="http://schemas.openxmlformats.org/officeDocument/2006/relationships/hyperlink" Target="https://podminky.urs.cz/item/CS_URS_2023_01/113107323" TargetMode="External"/><Relationship Id="rId30" Type="http://schemas.openxmlformats.org/officeDocument/2006/relationships/hyperlink" Target="https://podminky.urs.cz/item/CS_URS_2023_01/113155124" TargetMode="External"/><Relationship Id="rId35" Type="http://schemas.openxmlformats.org/officeDocument/2006/relationships/hyperlink" Target="https://podminky.urs.cz/item/CS_URS_2023_01/997221559" TargetMode="External"/><Relationship Id="rId43" Type="http://schemas.openxmlformats.org/officeDocument/2006/relationships/hyperlink" Target="https://podminky.urs.cz/item/CS_URS_2023_01/043154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2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21"/>
      <c r="AL5" s="21"/>
      <c r="AM5" s="21"/>
      <c r="AN5" s="21"/>
      <c r="AO5" s="21"/>
      <c r="AP5" s="21"/>
      <c r="AQ5" s="21"/>
      <c r="AR5" s="19"/>
      <c r="BE5" s="32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21"/>
      <c r="AL6" s="21"/>
      <c r="AM6" s="21"/>
      <c r="AN6" s="21"/>
      <c r="AO6" s="21"/>
      <c r="AP6" s="21"/>
      <c r="AQ6" s="21"/>
      <c r="AR6" s="19"/>
      <c r="BE6" s="32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2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2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4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2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2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4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32</v>
      </c>
      <c r="AO13" s="21"/>
      <c r="AP13" s="21"/>
      <c r="AQ13" s="21"/>
      <c r="AR13" s="19"/>
      <c r="BE13" s="324"/>
      <c r="BS13" s="16" t="s">
        <v>6</v>
      </c>
    </row>
    <row r="14" spans="1:74" ht="12.75">
      <c r="B14" s="20"/>
      <c r="C14" s="21"/>
      <c r="D14" s="21"/>
      <c r="E14" s="329" t="s">
        <v>32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8" t="s">
        <v>29</v>
      </c>
      <c r="AL14" s="21"/>
      <c r="AM14" s="21"/>
      <c r="AN14" s="30" t="s">
        <v>32</v>
      </c>
      <c r="AO14" s="21"/>
      <c r="AP14" s="21"/>
      <c r="AQ14" s="21"/>
      <c r="AR14" s="19"/>
      <c r="BE14" s="32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4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27</v>
      </c>
      <c r="AO16" s="21"/>
      <c r="AP16" s="21"/>
      <c r="AQ16" s="21"/>
      <c r="AR16" s="19"/>
      <c r="BE16" s="32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30</v>
      </c>
      <c r="AO17" s="21"/>
      <c r="AP17" s="21"/>
      <c r="AQ17" s="21"/>
      <c r="AR17" s="19"/>
      <c r="BE17" s="324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4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36</v>
      </c>
      <c r="AO19" s="21"/>
      <c r="AP19" s="21"/>
      <c r="AQ19" s="21"/>
      <c r="AR19" s="19"/>
      <c r="BE19" s="32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38</v>
      </c>
      <c r="AO20" s="21"/>
      <c r="AP20" s="21"/>
      <c r="AQ20" s="21"/>
      <c r="AR20" s="19"/>
      <c r="BE20" s="324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4"/>
    </row>
    <row r="22" spans="1:71" s="1" customFormat="1" ht="12" customHeight="1">
      <c r="B22" s="20"/>
      <c r="C22" s="21"/>
      <c r="D22" s="28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4"/>
    </row>
    <row r="23" spans="1:71" s="1" customFormat="1" ht="47.25" customHeight="1">
      <c r="B23" s="20"/>
      <c r="C23" s="21"/>
      <c r="D23" s="21"/>
      <c r="E23" s="331" t="s">
        <v>40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1"/>
      <c r="AP23" s="21"/>
      <c r="AQ23" s="21"/>
      <c r="AR23" s="19"/>
      <c r="BE23" s="32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4"/>
    </row>
    <row r="26" spans="1:71" s="2" customFormat="1" ht="25.9" customHeight="1">
      <c r="A26" s="33"/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2">
        <f>ROUND(AG54,2)</f>
        <v>0</v>
      </c>
      <c r="AL26" s="333"/>
      <c r="AM26" s="333"/>
      <c r="AN26" s="333"/>
      <c r="AO26" s="333"/>
      <c r="AP26" s="35"/>
      <c r="AQ26" s="35"/>
      <c r="AR26" s="38"/>
      <c r="BE26" s="32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4" t="s">
        <v>42</v>
      </c>
      <c r="M28" s="334"/>
      <c r="N28" s="334"/>
      <c r="O28" s="334"/>
      <c r="P28" s="334"/>
      <c r="Q28" s="35"/>
      <c r="R28" s="35"/>
      <c r="S28" s="35"/>
      <c r="T28" s="35"/>
      <c r="U28" s="35"/>
      <c r="V28" s="35"/>
      <c r="W28" s="334" t="s">
        <v>43</v>
      </c>
      <c r="X28" s="334"/>
      <c r="Y28" s="334"/>
      <c r="Z28" s="334"/>
      <c r="AA28" s="334"/>
      <c r="AB28" s="334"/>
      <c r="AC28" s="334"/>
      <c r="AD28" s="334"/>
      <c r="AE28" s="334"/>
      <c r="AF28" s="35"/>
      <c r="AG28" s="35"/>
      <c r="AH28" s="35"/>
      <c r="AI28" s="35"/>
      <c r="AJ28" s="35"/>
      <c r="AK28" s="334" t="s">
        <v>44</v>
      </c>
      <c r="AL28" s="334"/>
      <c r="AM28" s="334"/>
      <c r="AN28" s="334"/>
      <c r="AO28" s="334"/>
      <c r="AP28" s="35"/>
      <c r="AQ28" s="35"/>
      <c r="AR28" s="38"/>
      <c r="BE28" s="324"/>
    </row>
    <row r="29" spans="1:71" s="3" customFormat="1" ht="14.45" customHeight="1">
      <c r="B29" s="39"/>
      <c r="C29" s="40"/>
      <c r="D29" s="28" t="s">
        <v>45</v>
      </c>
      <c r="E29" s="40"/>
      <c r="F29" s="28" t="s">
        <v>46</v>
      </c>
      <c r="G29" s="40"/>
      <c r="H29" s="40"/>
      <c r="I29" s="40"/>
      <c r="J29" s="40"/>
      <c r="K29" s="40"/>
      <c r="L29" s="318">
        <v>0.21</v>
      </c>
      <c r="M29" s="317"/>
      <c r="N29" s="317"/>
      <c r="O29" s="317"/>
      <c r="P29" s="317"/>
      <c r="Q29" s="40"/>
      <c r="R29" s="40"/>
      <c r="S29" s="40"/>
      <c r="T29" s="40"/>
      <c r="U29" s="40"/>
      <c r="V29" s="40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0"/>
      <c r="AG29" s="40"/>
      <c r="AH29" s="40"/>
      <c r="AI29" s="40"/>
      <c r="AJ29" s="40"/>
      <c r="AK29" s="316">
        <f>ROUND(AV54, 2)</f>
        <v>0</v>
      </c>
      <c r="AL29" s="317"/>
      <c r="AM29" s="317"/>
      <c r="AN29" s="317"/>
      <c r="AO29" s="317"/>
      <c r="AP29" s="40"/>
      <c r="AQ29" s="40"/>
      <c r="AR29" s="41"/>
      <c r="BE29" s="325"/>
    </row>
    <row r="30" spans="1:71" s="3" customFormat="1" ht="14.45" customHeight="1">
      <c r="B30" s="39"/>
      <c r="C30" s="40"/>
      <c r="D30" s="40"/>
      <c r="E30" s="40"/>
      <c r="F30" s="28" t="s">
        <v>47</v>
      </c>
      <c r="G30" s="40"/>
      <c r="H30" s="40"/>
      <c r="I30" s="40"/>
      <c r="J30" s="40"/>
      <c r="K30" s="40"/>
      <c r="L30" s="318">
        <v>0.15</v>
      </c>
      <c r="M30" s="317"/>
      <c r="N30" s="317"/>
      <c r="O30" s="317"/>
      <c r="P30" s="317"/>
      <c r="Q30" s="40"/>
      <c r="R30" s="40"/>
      <c r="S30" s="40"/>
      <c r="T30" s="40"/>
      <c r="U30" s="40"/>
      <c r="V30" s="40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0"/>
      <c r="AG30" s="40"/>
      <c r="AH30" s="40"/>
      <c r="AI30" s="40"/>
      <c r="AJ30" s="40"/>
      <c r="AK30" s="316">
        <f>ROUND(AW54, 2)</f>
        <v>0</v>
      </c>
      <c r="AL30" s="317"/>
      <c r="AM30" s="317"/>
      <c r="AN30" s="317"/>
      <c r="AO30" s="317"/>
      <c r="AP30" s="40"/>
      <c r="AQ30" s="40"/>
      <c r="AR30" s="41"/>
      <c r="BE30" s="325"/>
    </row>
    <row r="31" spans="1:71" s="3" customFormat="1" ht="14.45" hidden="1" customHeight="1">
      <c r="B31" s="39"/>
      <c r="C31" s="40"/>
      <c r="D31" s="40"/>
      <c r="E31" s="40"/>
      <c r="F31" s="28" t="s">
        <v>48</v>
      </c>
      <c r="G31" s="40"/>
      <c r="H31" s="40"/>
      <c r="I31" s="40"/>
      <c r="J31" s="40"/>
      <c r="K31" s="40"/>
      <c r="L31" s="318">
        <v>0.21</v>
      </c>
      <c r="M31" s="317"/>
      <c r="N31" s="317"/>
      <c r="O31" s="317"/>
      <c r="P31" s="317"/>
      <c r="Q31" s="40"/>
      <c r="R31" s="40"/>
      <c r="S31" s="40"/>
      <c r="T31" s="40"/>
      <c r="U31" s="40"/>
      <c r="V31" s="40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0"/>
      <c r="AG31" s="40"/>
      <c r="AH31" s="40"/>
      <c r="AI31" s="40"/>
      <c r="AJ31" s="40"/>
      <c r="AK31" s="316">
        <v>0</v>
      </c>
      <c r="AL31" s="317"/>
      <c r="AM31" s="317"/>
      <c r="AN31" s="317"/>
      <c r="AO31" s="317"/>
      <c r="AP31" s="40"/>
      <c r="AQ31" s="40"/>
      <c r="AR31" s="41"/>
      <c r="BE31" s="325"/>
    </row>
    <row r="32" spans="1:71" s="3" customFormat="1" ht="14.45" hidden="1" customHeight="1">
      <c r="B32" s="39"/>
      <c r="C32" s="40"/>
      <c r="D32" s="40"/>
      <c r="E32" s="40"/>
      <c r="F32" s="28" t="s">
        <v>49</v>
      </c>
      <c r="G32" s="40"/>
      <c r="H32" s="40"/>
      <c r="I32" s="40"/>
      <c r="J32" s="40"/>
      <c r="K32" s="40"/>
      <c r="L32" s="318">
        <v>0.15</v>
      </c>
      <c r="M32" s="317"/>
      <c r="N32" s="317"/>
      <c r="O32" s="317"/>
      <c r="P32" s="317"/>
      <c r="Q32" s="40"/>
      <c r="R32" s="40"/>
      <c r="S32" s="40"/>
      <c r="T32" s="40"/>
      <c r="U32" s="40"/>
      <c r="V32" s="40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0"/>
      <c r="AG32" s="40"/>
      <c r="AH32" s="40"/>
      <c r="AI32" s="40"/>
      <c r="AJ32" s="40"/>
      <c r="AK32" s="316">
        <v>0</v>
      </c>
      <c r="AL32" s="317"/>
      <c r="AM32" s="317"/>
      <c r="AN32" s="317"/>
      <c r="AO32" s="317"/>
      <c r="AP32" s="40"/>
      <c r="AQ32" s="40"/>
      <c r="AR32" s="41"/>
      <c r="BE32" s="325"/>
    </row>
    <row r="33" spans="1:57" s="3" customFormat="1" ht="14.45" hidden="1" customHeight="1">
      <c r="B33" s="39"/>
      <c r="C33" s="40"/>
      <c r="D33" s="40"/>
      <c r="E33" s="40"/>
      <c r="F33" s="28" t="s">
        <v>50</v>
      </c>
      <c r="G33" s="40"/>
      <c r="H33" s="40"/>
      <c r="I33" s="40"/>
      <c r="J33" s="40"/>
      <c r="K33" s="40"/>
      <c r="L33" s="318">
        <v>0</v>
      </c>
      <c r="M33" s="317"/>
      <c r="N33" s="317"/>
      <c r="O33" s="317"/>
      <c r="P33" s="317"/>
      <c r="Q33" s="40"/>
      <c r="R33" s="40"/>
      <c r="S33" s="40"/>
      <c r="T33" s="40"/>
      <c r="U33" s="40"/>
      <c r="V33" s="40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0"/>
      <c r="AG33" s="40"/>
      <c r="AH33" s="40"/>
      <c r="AI33" s="40"/>
      <c r="AJ33" s="40"/>
      <c r="AK33" s="316">
        <v>0</v>
      </c>
      <c r="AL33" s="317"/>
      <c r="AM33" s="317"/>
      <c r="AN33" s="317"/>
      <c r="AO33" s="31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52</v>
      </c>
      <c r="U35" s="44"/>
      <c r="V35" s="44"/>
      <c r="W35" s="44"/>
      <c r="X35" s="319" t="s">
        <v>53</v>
      </c>
      <c r="Y35" s="320"/>
      <c r="Z35" s="320"/>
      <c r="AA35" s="320"/>
      <c r="AB35" s="320"/>
      <c r="AC35" s="44"/>
      <c r="AD35" s="44"/>
      <c r="AE35" s="44"/>
      <c r="AF35" s="44"/>
      <c r="AG35" s="44"/>
      <c r="AH35" s="44"/>
      <c r="AI35" s="44"/>
      <c r="AJ35" s="44"/>
      <c r="AK35" s="321">
        <f>SUM(AK26:AK33)</f>
        <v>0</v>
      </c>
      <c r="AL35" s="320"/>
      <c r="AM35" s="320"/>
      <c r="AN35" s="320"/>
      <c r="AO35" s="32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EKS-024-2023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5" t="str">
        <f>K6</f>
        <v>Oprava chodníku v ulici Jižní, Bílina</v>
      </c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55"/>
      <c r="AL45" s="55"/>
      <c r="AM45" s="55"/>
      <c r="AN45" s="55"/>
      <c r="AO45" s="55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Bílina, okr.Teplice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7" t="str">
        <f>IF(AN8= "","",AN8)</f>
        <v>18. 4. 2023</v>
      </c>
      <c r="AN47" s="307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5.7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PS projekty s.r.o., Revoluční 5, Teplice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308" t="str">
        <f>IF(E17="","",E17)</f>
        <v>PS projekty s.r.o., Revoluční 5, Teplice</v>
      </c>
      <c r="AN49" s="309"/>
      <c r="AO49" s="309"/>
      <c r="AP49" s="309"/>
      <c r="AQ49" s="35"/>
      <c r="AR49" s="38"/>
      <c r="AS49" s="310" t="s">
        <v>55</v>
      </c>
      <c r="AT49" s="311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25.7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308" t="str">
        <f>IF(E20="","",E20)</f>
        <v>STAVINVEST KMS s.r.o., Studentská 285/22, Bílina</v>
      </c>
      <c r="AN50" s="309"/>
      <c r="AO50" s="309"/>
      <c r="AP50" s="309"/>
      <c r="AQ50" s="35"/>
      <c r="AR50" s="38"/>
      <c r="AS50" s="312"/>
      <c r="AT50" s="313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4"/>
      <c r="AT51" s="315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96" t="s">
        <v>56</v>
      </c>
      <c r="D52" s="297"/>
      <c r="E52" s="297"/>
      <c r="F52" s="297"/>
      <c r="G52" s="297"/>
      <c r="H52" s="65"/>
      <c r="I52" s="298" t="s">
        <v>57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9" t="s">
        <v>58</v>
      </c>
      <c r="AH52" s="297"/>
      <c r="AI52" s="297"/>
      <c r="AJ52" s="297"/>
      <c r="AK52" s="297"/>
      <c r="AL52" s="297"/>
      <c r="AM52" s="297"/>
      <c r="AN52" s="298" t="s">
        <v>59</v>
      </c>
      <c r="AO52" s="297"/>
      <c r="AP52" s="297"/>
      <c r="AQ52" s="66" t="s">
        <v>60</v>
      </c>
      <c r="AR52" s="38"/>
      <c r="AS52" s="67" t="s">
        <v>61</v>
      </c>
      <c r="AT52" s="68" t="s">
        <v>62</v>
      </c>
      <c r="AU52" s="68" t="s">
        <v>63</v>
      </c>
      <c r="AV52" s="68" t="s">
        <v>64</v>
      </c>
      <c r="AW52" s="68" t="s">
        <v>65</v>
      </c>
      <c r="AX52" s="68" t="s">
        <v>66</v>
      </c>
      <c r="AY52" s="68" t="s">
        <v>67</v>
      </c>
      <c r="AZ52" s="68" t="s">
        <v>68</v>
      </c>
      <c r="BA52" s="68" t="s">
        <v>69</v>
      </c>
      <c r="BB52" s="68" t="s">
        <v>70</v>
      </c>
      <c r="BC52" s="68" t="s">
        <v>71</v>
      </c>
      <c r="BD52" s="69" t="s">
        <v>72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73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3">
        <f>ROUND(AG55,2)</f>
        <v>0</v>
      </c>
      <c r="AH54" s="303"/>
      <c r="AI54" s="303"/>
      <c r="AJ54" s="303"/>
      <c r="AK54" s="303"/>
      <c r="AL54" s="303"/>
      <c r="AM54" s="303"/>
      <c r="AN54" s="304">
        <f>SUM(AG54,AT54)</f>
        <v>0</v>
      </c>
      <c r="AO54" s="304"/>
      <c r="AP54" s="304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74</v>
      </c>
      <c r="BT54" s="83" t="s">
        <v>75</v>
      </c>
      <c r="BU54" s="84" t="s">
        <v>76</v>
      </c>
      <c r="BV54" s="83" t="s">
        <v>77</v>
      </c>
      <c r="BW54" s="83" t="s">
        <v>5</v>
      </c>
      <c r="BX54" s="83" t="s">
        <v>78</v>
      </c>
      <c r="CL54" s="83" t="s">
        <v>19</v>
      </c>
    </row>
    <row r="55" spans="1:91" s="7" customFormat="1" ht="16.5" customHeight="1">
      <c r="A55" s="85" t="s">
        <v>79</v>
      </c>
      <c r="B55" s="86"/>
      <c r="C55" s="87"/>
      <c r="D55" s="302" t="s">
        <v>80</v>
      </c>
      <c r="E55" s="302"/>
      <c r="F55" s="302"/>
      <c r="G55" s="302"/>
      <c r="H55" s="302"/>
      <c r="I55" s="88"/>
      <c r="J55" s="302" t="s">
        <v>81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0">
        <f>'SO 101 - Chodník'!J30</f>
        <v>0</v>
      </c>
      <c r="AH55" s="301"/>
      <c r="AI55" s="301"/>
      <c r="AJ55" s="301"/>
      <c r="AK55" s="301"/>
      <c r="AL55" s="301"/>
      <c r="AM55" s="301"/>
      <c r="AN55" s="300">
        <f>SUM(AG55,AT55)</f>
        <v>0</v>
      </c>
      <c r="AO55" s="301"/>
      <c r="AP55" s="301"/>
      <c r="AQ55" s="89" t="s">
        <v>82</v>
      </c>
      <c r="AR55" s="90"/>
      <c r="AS55" s="91">
        <v>0</v>
      </c>
      <c r="AT55" s="92">
        <f>ROUND(SUM(AV55:AW55),2)</f>
        <v>0</v>
      </c>
      <c r="AU55" s="93">
        <f>'SO 101 - Chodník'!P92</f>
        <v>0</v>
      </c>
      <c r="AV55" s="92">
        <f>'SO 101 - Chodník'!J33</f>
        <v>0</v>
      </c>
      <c r="AW55" s="92">
        <f>'SO 101 - Chodník'!J34</f>
        <v>0</v>
      </c>
      <c r="AX55" s="92">
        <f>'SO 101 - Chodník'!J35</f>
        <v>0</v>
      </c>
      <c r="AY55" s="92">
        <f>'SO 101 - Chodník'!J36</f>
        <v>0</v>
      </c>
      <c r="AZ55" s="92">
        <f>'SO 101 - Chodník'!F33</f>
        <v>0</v>
      </c>
      <c r="BA55" s="92">
        <f>'SO 101 - Chodník'!F34</f>
        <v>0</v>
      </c>
      <c r="BB55" s="92">
        <f>'SO 101 - Chodník'!F35</f>
        <v>0</v>
      </c>
      <c r="BC55" s="92">
        <f>'SO 101 - Chodník'!F36</f>
        <v>0</v>
      </c>
      <c r="BD55" s="94">
        <f>'SO 101 - Chodník'!F37</f>
        <v>0</v>
      </c>
      <c r="BT55" s="95" t="s">
        <v>83</v>
      </c>
      <c r="BV55" s="95" t="s">
        <v>77</v>
      </c>
      <c r="BW55" s="95" t="s">
        <v>84</v>
      </c>
      <c r="BX55" s="95" t="s">
        <v>5</v>
      </c>
      <c r="CL55" s="95" t="s">
        <v>19</v>
      </c>
      <c r="CM55" s="95" t="s">
        <v>85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OlORcg3GR7rYDzRqNw9pzfN58+fzIz/6JC08AWwu3wC5Bespc7Qq1RhDjjNeO0+nvSx4GqCT6zzLFzvdNXAe9A==" saltValue="kuP+vDY9QyrogRXKQVBxRQ1BSr3T/rtQuCx6pNtKHOJBAhiuXoKPSHOxDCRejIpWsfHsHTeyMP44KIzV3iyuk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1 - Chodník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abSelected="1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6" t="s">
        <v>84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85</v>
      </c>
    </row>
    <row r="4" spans="1:46" s="1" customFormat="1" ht="24.95" customHeight="1">
      <c r="B4" s="19"/>
      <c r="D4" s="98" t="s">
        <v>86</v>
      </c>
      <c r="L4" s="19"/>
      <c r="M4" s="99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0" t="s">
        <v>16</v>
      </c>
      <c r="L6" s="19"/>
    </row>
    <row r="7" spans="1:46" s="1" customFormat="1" ht="16.5" customHeight="1">
      <c r="B7" s="19"/>
      <c r="E7" s="338" t="str">
        <f>'Rekapitulace stavby'!K6</f>
        <v>Oprava chodníku v ulici Jižní, Bílina</v>
      </c>
      <c r="F7" s="339"/>
      <c r="G7" s="339"/>
      <c r="H7" s="339"/>
      <c r="L7" s="19"/>
    </row>
    <row r="8" spans="1:46" s="2" customFormat="1" ht="12" customHeight="1">
      <c r="A8" s="33"/>
      <c r="B8" s="38"/>
      <c r="C8" s="33"/>
      <c r="D8" s="100" t="s">
        <v>87</v>
      </c>
      <c r="E8" s="33"/>
      <c r="F8" s="33"/>
      <c r="G8" s="33"/>
      <c r="H8" s="33"/>
      <c r="I8" s="33"/>
      <c r="J8" s="33"/>
      <c r="K8" s="33"/>
      <c r="L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0" t="s">
        <v>88</v>
      </c>
      <c r="F9" s="341"/>
      <c r="G9" s="341"/>
      <c r="H9" s="341"/>
      <c r="I9" s="33"/>
      <c r="J9" s="33"/>
      <c r="K9" s="33"/>
      <c r="L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0" t="s">
        <v>18</v>
      </c>
      <c r="E11" s="33"/>
      <c r="F11" s="102" t="s">
        <v>19</v>
      </c>
      <c r="G11" s="33"/>
      <c r="H11" s="33"/>
      <c r="I11" s="100" t="s">
        <v>20</v>
      </c>
      <c r="J11" s="102" t="s">
        <v>19</v>
      </c>
      <c r="K11" s="33"/>
      <c r="L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21</v>
      </c>
      <c r="E12" s="33"/>
      <c r="F12" s="102" t="s">
        <v>89</v>
      </c>
      <c r="G12" s="33"/>
      <c r="H12" s="33"/>
      <c r="I12" s="100" t="s">
        <v>23</v>
      </c>
      <c r="J12" s="103" t="str">
        <f>'Rekapitulace stavby'!AN8</f>
        <v>18. 4. 2023</v>
      </c>
      <c r="K12" s="33"/>
      <c r="L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0" t="s">
        <v>25</v>
      </c>
      <c r="E14" s="33"/>
      <c r="F14" s="33"/>
      <c r="G14" s="33"/>
      <c r="H14" s="33"/>
      <c r="I14" s="100" t="s">
        <v>26</v>
      </c>
      <c r="J14" s="102" t="str">
        <f>IF('Rekapitulace stavby'!AN10="","",'Rekapitulace stavby'!AN10)</f>
        <v>25423136</v>
      </c>
      <c r="K14" s="33"/>
      <c r="L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tr">
        <f>IF('Rekapitulace stavby'!E11="","",'Rekapitulace stavby'!E11)</f>
        <v>PS projekty s.r.o., Revoluční 5, Teplice</v>
      </c>
      <c r="F15" s="33"/>
      <c r="G15" s="33"/>
      <c r="H15" s="33"/>
      <c r="I15" s="100" t="s">
        <v>29</v>
      </c>
      <c r="J15" s="102" t="str">
        <f>IF('Rekapitulace stavby'!AN11="","",'Rekapitulace stavby'!AN11)</f>
        <v>CZ25423126</v>
      </c>
      <c r="K15" s="33"/>
      <c r="L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0" t="s">
        <v>31</v>
      </c>
      <c r="E17" s="33"/>
      <c r="F17" s="33"/>
      <c r="G17" s="33"/>
      <c r="H17" s="33"/>
      <c r="I17" s="100" t="s">
        <v>26</v>
      </c>
      <c r="J17" s="29" t="str">
        <f>'Rekapitulace stavby'!AN13</f>
        <v>Vyplň údaj</v>
      </c>
      <c r="K17" s="33"/>
      <c r="L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2" t="str">
        <f>'Rekapitulace stavby'!E14</f>
        <v>Vyplň údaj</v>
      </c>
      <c r="F18" s="343"/>
      <c r="G18" s="343"/>
      <c r="H18" s="343"/>
      <c r="I18" s="100" t="s">
        <v>29</v>
      </c>
      <c r="J18" s="29" t="str">
        <f>'Rekapitulace stavby'!AN14</f>
        <v>Vyplň údaj</v>
      </c>
      <c r="K18" s="33"/>
      <c r="L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0" t="s">
        <v>33</v>
      </c>
      <c r="E20" s="33"/>
      <c r="F20" s="33"/>
      <c r="G20" s="33"/>
      <c r="H20" s="33"/>
      <c r="I20" s="100" t="s">
        <v>26</v>
      </c>
      <c r="J20" s="102" t="str">
        <f>IF('Rekapitulace stavby'!AN16="","",'Rekapitulace stavby'!AN16)</f>
        <v>25423136</v>
      </c>
      <c r="K20" s="33"/>
      <c r="L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tr">
        <f>IF('Rekapitulace stavby'!E17="","",'Rekapitulace stavby'!E17)</f>
        <v>PS projekty s.r.o., Revoluční 5, Teplice</v>
      </c>
      <c r="F21" s="33"/>
      <c r="G21" s="33"/>
      <c r="H21" s="33"/>
      <c r="I21" s="100" t="s">
        <v>29</v>
      </c>
      <c r="J21" s="102" t="str">
        <f>IF('Rekapitulace stavby'!AN17="","",'Rekapitulace stavby'!AN17)</f>
        <v>CZ25423126</v>
      </c>
      <c r="K21" s="33"/>
      <c r="L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0" t="s">
        <v>35</v>
      </c>
      <c r="E23" s="33"/>
      <c r="F23" s="33"/>
      <c r="G23" s="33"/>
      <c r="H23" s="33"/>
      <c r="I23" s="100" t="s">
        <v>26</v>
      </c>
      <c r="J23" s="102" t="s">
        <v>36</v>
      </c>
      <c r="K23" s="33"/>
      <c r="L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">
        <v>37</v>
      </c>
      <c r="F24" s="33"/>
      <c r="G24" s="33"/>
      <c r="H24" s="33"/>
      <c r="I24" s="100" t="s">
        <v>29</v>
      </c>
      <c r="J24" s="102" t="s">
        <v>38</v>
      </c>
      <c r="K24" s="33"/>
      <c r="L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0" t="s">
        <v>39</v>
      </c>
      <c r="E26" s="33"/>
      <c r="F26" s="33"/>
      <c r="G26" s="33"/>
      <c r="H26" s="33"/>
      <c r="I26" s="33"/>
      <c r="J26" s="33"/>
      <c r="K26" s="33"/>
      <c r="L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344" t="s">
        <v>19</v>
      </c>
      <c r="F27" s="344"/>
      <c r="G27" s="344"/>
      <c r="H27" s="344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7"/>
      <c r="E29" s="107"/>
      <c r="F29" s="107"/>
      <c r="G29" s="107"/>
      <c r="H29" s="107"/>
      <c r="I29" s="107"/>
      <c r="J29" s="107"/>
      <c r="K29" s="107"/>
      <c r="L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8" t="s">
        <v>41</v>
      </c>
      <c r="E30" s="33"/>
      <c r="F30" s="33"/>
      <c r="G30" s="33"/>
      <c r="H30" s="33"/>
      <c r="I30" s="33"/>
      <c r="J30" s="109">
        <f>ROUND(J92, 2)</f>
        <v>0</v>
      </c>
      <c r="K30" s="33"/>
      <c r="L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0" t="s">
        <v>43</v>
      </c>
      <c r="G32" s="33"/>
      <c r="H32" s="33"/>
      <c r="I32" s="110" t="s">
        <v>42</v>
      </c>
      <c r="J32" s="110" t="s">
        <v>44</v>
      </c>
      <c r="K32" s="33"/>
      <c r="L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1" t="s">
        <v>45</v>
      </c>
      <c r="E33" s="100" t="s">
        <v>46</v>
      </c>
      <c r="F33" s="112">
        <f>ROUND((SUM(BE92:BE260)),  2)</f>
        <v>0</v>
      </c>
      <c r="G33" s="33"/>
      <c r="H33" s="33"/>
      <c r="I33" s="113">
        <v>0.21</v>
      </c>
      <c r="J33" s="112">
        <f>ROUND(((SUM(BE92:BE260))*I33),  2)</f>
        <v>0</v>
      </c>
      <c r="K33" s="33"/>
      <c r="L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47</v>
      </c>
      <c r="F34" s="112">
        <f>ROUND((SUM(BF92:BF260)),  2)</f>
        <v>0</v>
      </c>
      <c r="G34" s="33"/>
      <c r="H34" s="33"/>
      <c r="I34" s="113">
        <v>0.15</v>
      </c>
      <c r="J34" s="112">
        <f>ROUND(((SUM(BF92:BF260))*I34),  2)</f>
        <v>0</v>
      </c>
      <c r="K34" s="33"/>
      <c r="L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48</v>
      </c>
      <c r="F35" s="112">
        <f>ROUND((SUM(BG92:BG260)),  2)</f>
        <v>0</v>
      </c>
      <c r="G35" s="33"/>
      <c r="H35" s="33"/>
      <c r="I35" s="113">
        <v>0.21</v>
      </c>
      <c r="J35" s="112">
        <f>0</f>
        <v>0</v>
      </c>
      <c r="K35" s="33"/>
      <c r="L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49</v>
      </c>
      <c r="F36" s="112">
        <f>ROUND((SUM(BH92:BH260)),  2)</f>
        <v>0</v>
      </c>
      <c r="G36" s="33"/>
      <c r="H36" s="33"/>
      <c r="I36" s="113">
        <v>0.15</v>
      </c>
      <c r="J36" s="112">
        <f>0</f>
        <v>0</v>
      </c>
      <c r="K36" s="33"/>
      <c r="L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50</v>
      </c>
      <c r="F37" s="112">
        <f>ROUND((SUM(BI92:BI260)),  2)</f>
        <v>0</v>
      </c>
      <c r="G37" s="33"/>
      <c r="H37" s="33"/>
      <c r="I37" s="113">
        <v>0</v>
      </c>
      <c r="J37" s="112">
        <f>0</f>
        <v>0</v>
      </c>
      <c r="K37" s="33"/>
      <c r="L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6"/>
      <c r="J39" s="119">
        <f>SUM(J30:J37)</f>
        <v>0</v>
      </c>
      <c r="K39" s="120"/>
      <c r="L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35"/>
      <c r="J45" s="35"/>
      <c r="K45" s="35"/>
      <c r="L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6" t="str">
        <f>E7</f>
        <v>Oprava chodníku v ulici Jižní, Bílina</v>
      </c>
      <c r="F48" s="337"/>
      <c r="G48" s="337"/>
      <c r="H48" s="337"/>
      <c r="I48" s="35"/>
      <c r="J48" s="35"/>
      <c r="K48" s="35"/>
      <c r="L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5" t="str">
        <f>E9</f>
        <v>SO 101 - Chodník</v>
      </c>
      <c r="F50" s="335"/>
      <c r="G50" s="335"/>
      <c r="H50" s="335"/>
      <c r="I50" s="35"/>
      <c r="J50" s="35"/>
      <c r="K50" s="35"/>
      <c r="L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18. 4. 2023</v>
      </c>
      <c r="K52" s="35"/>
      <c r="L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PS projekty s.r.o., Revoluční 5, Teplice</v>
      </c>
      <c r="G54" s="35"/>
      <c r="H54" s="35"/>
      <c r="I54" s="28" t="s">
        <v>33</v>
      </c>
      <c r="J54" s="31" t="str">
        <f>E21</f>
        <v>PS projekty s.r.o., Revoluční 5, Teplice</v>
      </c>
      <c r="K54" s="35"/>
      <c r="L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15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35</v>
      </c>
      <c r="J55" s="31" t="str">
        <f>E24</f>
        <v>STAVINVEST KMS s.r.o., Studentská 285/22, Bílina</v>
      </c>
      <c r="K55" s="35"/>
      <c r="L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5" t="s">
        <v>91</v>
      </c>
      <c r="D57" s="126"/>
      <c r="E57" s="126"/>
      <c r="F57" s="126"/>
      <c r="G57" s="126"/>
      <c r="H57" s="126"/>
      <c r="I57" s="126"/>
      <c r="J57" s="127" t="s">
        <v>92</v>
      </c>
      <c r="K57" s="126"/>
      <c r="L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28" t="s">
        <v>73</v>
      </c>
      <c r="D59" s="35"/>
      <c r="E59" s="35"/>
      <c r="F59" s="35"/>
      <c r="G59" s="35"/>
      <c r="H59" s="35"/>
      <c r="I59" s="35"/>
      <c r="J59" s="76">
        <f>J92</f>
        <v>0</v>
      </c>
      <c r="K59" s="35"/>
      <c r="L59" s="10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customHeight="1">
      <c r="B60" s="129"/>
      <c r="C60" s="130"/>
      <c r="D60" s="131" t="s">
        <v>94</v>
      </c>
      <c r="E60" s="132"/>
      <c r="F60" s="132"/>
      <c r="G60" s="132"/>
      <c r="H60" s="132"/>
      <c r="I60" s="132"/>
      <c r="J60" s="133">
        <f>J93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95</v>
      </c>
      <c r="E61" s="138"/>
      <c r="F61" s="138"/>
      <c r="G61" s="138"/>
      <c r="H61" s="138"/>
      <c r="I61" s="138"/>
      <c r="J61" s="139">
        <f>J94</f>
        <v>0</v>
      </c>
      <c r="K61" s="136"/>
      <c r="L61" s="140"/>
    </row>
    <row r="62" spans="1:47" s="10" customFormat="1" ht="19.899999999999999" customHeight="1">
      <c r="B62" s="135"/>
      <c r="C62" s="136"/>
      <c r="D62" s="137" t="s">
        <v>96</v>
      </c>
      <c r="E62" s="138"/>
      <c r="F62" s="138"/>
      <c r="G62" s="138"/>
      <c r="H62" s="138"/>
      <c r="I62" s="138"/>
      <c r="J62" s="139">
        <f>J121</f>
        <v>0</v>
      </c>
      <c r="K62" s="136"/>
      <c r="L62" s="140"/>
    </row>
    <row r="63" spans="1:47" s="10" customFormat="1" ht="19.899999999999999" customHeight="1">
      <c r="B63" s="135"/>
      <c r="C63" s="136"/>
      <c r="D63" s="137" t="s">
        <v>97</v>
      </c>
      <c r="E63" s="138"/>
      <c r="F63" s="138"/>
      <c r="G63" s="138"/>
      <c r="H63" s="138"/>
      <c r="I63" s="138"/>
      <c r="J63" s="139">
        <f>J141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98</v>
      </c>
      <c r="E64" s="138"/>
      <c r="F64" s="138"/>
      <c r="G64" s="138"/>
      <c r="H64" s="138"/>
      <c r="I64" s="138"/>
      <c r="J64" s="139">
        <f>J146</f>
        <v>0</v>
      </c>
      <c r="K64" s="136"/>
      <c r="L64" s="140"/>
    </row>
    <row r="65" spans="1:31" s="10" customFormat="1" ht="19.899999999999999" customHeight="1">
      <c r="B65" s="135"/>
      <c r="C65" s="136"/>
      <c r="D65" s="137" t="s">
        <v>99</v>
      </c>
      <c r="E65" s="138"/>
      <c r="F65" s="138"/>
      <c r="G65" s="138"/>
      <c r="H65" s="138"/>
      <c r="I65" s="138"/>
      <c r="J65" s="139">
        <f>J193</f>
        <v>0</v>
      </c>
      <c r="K65" s="136"/>
      <c r="L65" s="140"/>
    </row>
    <row r="66" spans="1:31" s="10" customFormat="1" ht="19.899999999999999" customHeight="1">
      <c r="B66" s="135"/>
      <c r="C66" s="136"/>
      <c r="D66" s="137" t="s">
        <v>100</v>
      </c>
      <c r="E66" s="138"/>
      <c r="F66" s="138"/>
      <c r="G66" s="138"/>
      <c r="H66" s="138"/>
      <c r="I66" s="138"/>
      <c r="J66" s="139">
        <f>J219</f>
        <v>0</v>
      </c>
      <c r="K66" s="136"/>
      <c r="L66" s="140"/>
    </row>
    <row r="67" spans="1:31" s="10" customFormat="1" ht="19.899999999999999" customHeight="1">
      <c r="B67" s="135"/>
      <c r="C67" s="136"/>
      <c r="D67" s="137" t="s">
        <v>101</v>
      </c>
      <c r="E67" s="138"/>
      <c r="F67" s="138"/>
      <c r="G67" s="138"/>
      <c r="H67" s="138"/>
      <c r="I67" s="138"/>
      <c r="J67" s="139">
        <f>J243</f>
        <v>0</v>
      </c>
      <c r="K67" s="136"/>
      <c r="L67" s="140"/>
    </row>
    <row r="68" spans="1:31" s="9" customFormat="1" ht="24.95" customHeight="1">
      <c r="B68" s="129"/>
      <c r="C68" s="130"/>
      <c r="D68" s="131" t="s">
        <v>102</v>
      </c>
      <c r="E68" s="132"/>
      <c r="F68" s="132"/>
      <c r="G68" s="132"/>
      <c r="H68" s="132"/>
      <c r="I68" s="132"/>
      <c r="J68" s="133">
        <f>J246</f>
        <v>0</v>
      </c>
      <c r="K68" s="130"/>
      <c r="L68" s="134"/>
    </row>
    <row r="69" spans="1:31" s="9" customFormat="1" ht="24.95" customHeight="1">
      <c r="B69" s="129"/>
      <c r="C69" s="130"/>
      <c r="D69" s="131" t="s">
        <v>103</v>
      </c>
      <c r="E69" s="132"/>
      <c r="F69" s="132"/>
      <c r="G69" s="132"/>
      <c r="H69" s="132"/>
      <c r="I69" s="132"/>
      <c r="J69" s="133">
        <f>J247</f>
        <v>0</v>
      </c>
      <c r="K69" s="130"/>
      <c r="L69" s="134"/>
    </row>
    <row r="70" spans="1:31" s="10" customFormat="1" ht="19.899999999999999" customHeight="1">
      <c r="B70" s="135"/>
      <c r="C70" s="136"/>
      <c r="D70" s="137" t="s">
        <v>104</v>
      </c>
      <c r="E70" s="138"/>
      <c r="F70" s="138"/>
      <c r="G70" s="138"/>
      <c r="H70" s="138"/>
      <c r="I70" s="138"/>
      <c r="J70" s="139">
        <f>J248</f>
        <v>0</v>
      </c>
      <c r="K70" s="136"/>
      <c r="L70" s="140"/>
    </row>
    <row r="71" spans="1:31" s="10" customFormat="1" ht="19.899999999999999" customHeight="1">
      <c r="B71" s="135"/>
      <c r="C71" s="136"/>
      <c r="D71" s="137" t="s">
        <v>105</v>
      </c>
      <c r="E71" s="138"/>
      <c r="F71" s="138"/>
      <c r="G71" s="138"/>
      <c r="H71" s="138"/>
      <c r="I71" s="138"/>
      <c r="J71" s="139">
        <f>J252</f>
        <v>0</v>
      </c>
      <c r="K71" s="136"/>
      <c r="L71" s="140"/>
    </row>
    <row r="72" spans="1:31" s="9" customFormat="1" ht="24.95" customHeight="1">
      <c r="B72" s="129"/>
      <c r="C72" s="130"/>
      <c r="D72" s="131" t="s">
        <v>106</v>
      </c>
      <c r="E72" s="132"/>
      <c r="F72" s="132"/>
      <c r="G72" s="132"/>
      <c r="H72" s="132"/>
      <c r="I72" s="132"/>
      <c r="J72" s="133">
        <f>J259</f>
        <v>0</v>
      </c>
      <c r="K72" s="130"/>
      <c r="L72" s="134"/>
    </row>
    <row r="73" spans="1:31" s="2" customFormat="1" ht="21.7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10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8" spans="1:31" s="2" customFormat="1" ht="6.95" customHeight="1">
      <c r="A78" s="33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0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4.95" customHeight="1">
      <c r="A79" s="33"/>
      <c r="B79" s="34"/>
      <c r="C79" s="22" t="s">
        <v>107</v>
      </c>
      <c r="D79" s="35"/>
      <c r="E79" s="35"/>
      <c r="F79" s="35"/>
      <c r="G79" s="35"/>
      <c r="H79" s="35"/>
      <c r="I79" s="35"/>
      <c r="J79" s="35"/>
      <c r="K79" s="35"/>
      <c r="L79" s="10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16</v>
      </c>
      <c r="D81" s="35"/>
      <c r="E81" s="35"/>
      <c r="F81" s="35"/>
      <c r="G81" s="35"/>
      <c r="H81" s="35"/>
      <c r="I81" s="35"/>
      <c r="J81" s="35"/>
      <c r="K81" s="35"/>
      <c r="L81" s="10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6.5" customHeight="1">
      <c r="A82" s="33"/>
      <c r="B82" s="34"/>
      <c r="C82" s="35"/>
      <c r="D82" s="35"/>
      <c r="E82" s="336" t="str">
        <f>E7</f>
        <v>Oprava chodníku v ulici Jižní, Bílina</v>
      </c>
      <c r="F82" s="337"/>
      <c r="G82" s="337"/>
      <c r="H82" s="337"/>
      <c r="I82" s="35"/>
      <c r="J82" s="35"/>
      <c r="K82" s="35"/>
      <c r="L82" s="10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2" customHeight="1">
      <c r="A83" s="33"/>
      <c r="B83" s="34"/>
      <c r="C83" s="28" t="s">
        <v>87</v>
      </c>
      <c r="D83" s="35"/>
      <c r="E83" s="35"/>
      <c r="F83" s="35"/>
      <c r="G83" s="35"/>
      <c r="H83" s="35"/>
      <c r="I83" s="35"/>
      <c r="J83" s="35"/>
      <c r="K83" s="35"/>
      <c r="L83" s="10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6.5" customHeight="1">
      <c r="A84" s="33"/>
      <c r="B84" s="34"/>
      <c r="C84" s="35"/>
      <c r="D84" s="35"/>
      <c r="E84" s="305" t="str">
        <f>E9</f>
        <v>SO 101 - Chodník</v>
      </c>
      <c r="F84" s="335"/>
      <c r="G84" s="335"/>
      <c r="H84" s="335"/>
      <c r="I84" s="35"/>
      <c r="J84" s="35"/>
      <c r="K84" s="35"/>
      <c r="L84" s="10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1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2" customHeight="1">
      <c r="A86" s="33"/>
      <c r="B86" s="34"/>
      <c r="C86" s="28" t="s">
        <v>21</v>
      </c>
      <c r="D86" s="35"/>
      <c r="E86" s="35"/>
      <c r="F86" s="26" t="str">
        <f>F12</f>
        <v xml:space="preserve"> </v>
      </c>
      <c r="G86" s="35"/>
      <c r="H86" s="35"/>
      <c r="I86" s="28" t="s">
        <v>23</v>
      </c>
      <c r="J86" s="58" t="str">
        <f>IF(J12="","",J12)</f>
        <v>18. 4. 2023</v>
      </c>
      <c r="K86" s="35"/>
      <c r="L86" s="101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6.95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101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25.7" customHeight="1">
      <c r="A88" s="33"/>
      <c r="B88" s="34"/>
      <c r="C88" s="28" t="s">
        <v>25</v>
      </c>
      <c r="D88" s="35"/>
      <c r="E88" s="35"/>
      <c r="F88" s="26" t="str">
        <f>E15</f>
        <v>PS projekty s.r.o., Revoluční 5, Teplice</v>
      </c>
      <c r="G88" s="35"/>
      <c r="H88" s="35"/>
      <c r="I88" s="28" t="s">
        <v>33</v>
      </c>
      <c r="J88" s="31" t="str">
        <f>E21</f>
        <v>PS projekty s.r.o., Revoluční 5, Teplice</v>
      </c>
      <c r="K88" s="35"/>
      <c r="L88" s="101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40.15" customHeight="1">
      <c r="A89" s="33"/>
      <c r="B89" s="34"/>
      <c r="C89" s="28" t="s">
        <v>31</v>
      </c>
      <c r="D89" s="35"/>
      <c r="E89" s="35"/>
      <c r="F89" s="26" t="str">
        <f>IF(E18="","",E18)</f>
        <v>Vyplň údaj</v>
      </c>
      <c r="G89" s="35"/>
      <c r="H89" s="35"/>
      <c r="I89" s="28" t="s">
        <v>35</v>
      </c>
      <c r="J89" s="31" t="str">
        <f>E24</f>
        <v>STAVINVEST KMS s.r.o., Studentská 285/22, Bílina</v>
      </c>
      <c r="K89" s="35"/>
      <c r="L89" s="101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0.3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01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11" customFormat="1" ht="29.25" customHeight="1">
      <c r="A91" s="141"/>
      <c r="B91" s="142"/>
      <c r="C91" s="143" t="s">
        <v>108</v>
      </c>
      <c r="D91" s="144" t="s">
        <v>60</v>
      </c>
      <c r="E91" s="144" t="s">
        <v>56</v>
      </c>
      <c r="F91" s="144" t="s">
        <v>57</v>
      </c>
      <c r="G91" s="144" t="s">
        <v>109</v>
      </c>
      <c r="H91" s="144" t="s">
        <v>110</v>
      </c>
      <c r="I91" s="144" t="s">
        <v>111</v>
      </c>
      <c r="J91" s="144" t="s">
        <v>92</v>
      </c>
      <c r="K91" s="145" t="s">
        <v>112</v>
      </c>
      <c r="L91" s="146"/>
      <c r="M91" s="67" t="s">
        <v>19</v>
      </c>
      <c r="N91" s="68" t="s">
        <v>45</v>
      </c>
      <c r="O91" s="68" t="s">
        <v>113</v>
      </c>
      <c r="P91" s="68" t="s">
        <v>114</v>
      </c>
      <c r="Q91" s="68" t="s">
        <v>115</v>
      </c>
      <c r="R91" s="68" t="s">
        <v>116</v>
      </c>
      <c r="S91" s="68" t="s">
        <v>117</v>
      </c>
      <c r="T91" s="69" t="s">
        <v>118</v>
      </c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</row>
    <row r="92" spans="1:65" s="2" customFormat="1" ht="22.9" customHeight="1">
      <c r="A92" s="33"/>
      <c r="B92" s="34"/>
      <c r="C92" s="74" t="s">
        <v>119</v>
      </c>
      <c r="D92" s="35"/>
      <c r="E92" s="35"/>
      <c r="F92" s="35"/>
      <c r="G92" s="35"/>
      <c r="H92" s="35"/>
      <c r="I92" s="35"/>
      <c r="J92" s="147">
        <f>BK92</f>
        <v>0</v>
      </c>
      <c r="K92" s="35"/>
      <c r="L92" s="38"/>
      <c r="M92" s="70"/>
      <c r="N92" s="148"/>
      <c r="O92" s="71"/>
      <c r="P92" s="149">
        <f>P93+P246+P247+P259</f>
        <v>0</v>
      </c>
      <c r="Q92" s="71"/>
      <c r="R92" s="149">
        <f>R93+R246+R247+R259</f>
        <v>214.31916149999998</v>
      </c>
      <c r="S92" s="71"/>
      <c r="T92" s="150">
        <f>T93+T246+T247+T259</f>
        <v>458.13499999999999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74</v>
      </c>
      <c r="AU92" s="16" t="s">
        <v>93</v>
      </c>
      <c r="BK92" s="151">
        <f>BK93+BK246+BK247+BK259</f>
        <v>0</v>
      </c>
    </row>
    <row r="93" spans="1:65" s="12" customFormat="1" ht="25.9" customHeight="1">
      <c r="B93" s="152"/>
      <c r="C93" s="153"/>
      <c r="D93" s="154" t="s">
        <v>74</v>
      </c>
      <c r="E93" s="155" t="s">
        <v>120</v>
      </c>
      <c r="F93" s="155" t="s">
        <v>121</v>
      </c>
      <c r="G93" s="153"/>
      <c r="H93" s="153"/>
      <c r="I93" s="156"/>
      <c r="J93" s="157">
        <f>BK93</f>
        <v>0</v>
      </c>
      <c r="K93" s="153"/>
      <c r="L93" s="158"/>
      <c r="M93" s="159"/>
      <c r="N93" s="160"/>
      <c r="O93" s="160"/>
      <c r="P93" s="161">
        <f>P94+P121+P141+P146+P193+P219+P243</f>
        <v>0</v>
      </c>
      <c r="Q93" s="160"/>
      <c r="R93" s="161">
        <f>R94+R121+R141+R146+R193+R219+R243</f>
        <v>214.31916149999998</v>
      </c>
      <c r="S93" s="160"/>
      <c r="T93" s="162">
        <f>T94+T121+T141+T146+T193+T219+T243</f>
        <v>458.13499999999999</v>
      </c>
      <c r="AR93" s="163" t="s">
        <v>83</v>
      </c>
      <c r="AT93" s="164" t="s">
        <v>74</v>
      </c>
      <c r="AU93" s="164" t="s">
        <v>75</v>
      </c>
      <c r="AY93" s="163" t="s">
        <v>122</v>
      </c>
      <c r="BK93" s="165">
        <f>BK94+BK121+BK141+BK146+BK193+BK219+BK243</f>
        <v>0</v>
      </c>
    </row>
    <row r="94" spans="1:65" s="12" customFormat="1" ht="22.9" customHeight="1">
      <c r="B94" s="152"/>
      <c r="C94" s="153"/>
      <c r="D94" s="154" t="s">
        <v>74</v>
      </c>
      <c r="E94" s="166" t="s">
        <v>83</v>
      </c>
      <c r="F94" s="166" t="s">
        <v>123</v>
      </c>
      <c r="G94" s="153"/>
      <c r="H94" s="153"/>
      <c r="I94" s="156"/>
      <c r="J94" s="167">
        <f>BK94</f>
        <v>0</v>
      </c>
      <c r="K94" s="153"/>
      <c r="L94" s="158"/>
      <c r="M94" s="159"/>
      <c r="N94" s="160"/>
      <c r="O94" s="160"/>
      <c r="P94" s="161">
        <f>SUM(P95:P120)</f>
        <v>0</v>
      </c>
      <c r="Q94" s="160"/>
      <c r="R94" s="161">
        <f>SUM(R95:R120)</f>
        <v>0.39770999999999995</v>
      </c>
      <c r="S94" s="160"/>
      <c r="T94" s="162">
        <f>SUM(T95:T120)</f>
        <v>0</v>
      </c>
      <c r="AR94" s="163" t="s">
        <v>83</v>
      </c>
      <c r="AT94" s="164" t="s">
        <v>74</v>
      </c>
      <c r="AU94" s="164" t="s">
        <v>83</v>
      </c>
      <c r="AY94" s="163" t="s">
        <v>122</v>
      </c>
      <c r="BK94" s="165">
        <f>SUM(BK95:BK120)</f>
        <v>0</v>
      </c>
    </row>
    <row r="95" spans="1:65" s="2" customFormat="1" ht="16.5" customHeight="1">
      <c r="A95" s="33"/>
      <c r="B95" s="34"/>
      <c r="C95" s="168" t="s">
        <v>83</v>
      </c>
      <c r="D95" s="168" t="s">
        <v>124</v>
      </c>
      <c r="E95" s="169" t="s">
        <v>125</v>
      </c>
      <c r="F95" s="170" t="s">
        <v>126</v>
      </c>
      <c r="G95" s="171" t="s">
        <v>127</v>
      </c>
      <c r="H95" s="172">
        <v>134.29</v>
      </c>
      <c r="I95" s="173"/>
      <c r="J95" s="174">
        <f>ROUND(I95*H95,2)</f>
        <v>0</v>
      </c>
      <c r="K95" s="170" t="s">
        <v>128</v>
      </c>
      <c r="L95" s="38"/>
      <c r="M95" s="175" t="s">
        <v>19</v>
      </c>
      <c r="N95" s="176" t="s">
        <v>46</v>
      </c>
      <c r="O95" s="63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9" t="s">
        <v>129</v>
      </c>
      <c r="AT95" s="179" t="s">
        <v>124</v>
      </c>
      <c r="AU95" s="179" t="s">
        <v>85</v>
      </c>
      <c r="AY95" s="16" t="s">
        <v>122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6" t="s">
        <v>83</v>
      </c>
      <c r="BK95" s="180">
        <f>ROUND(I95*H95,2)</f>
        <v>0</v>
      </c>
      <c r="BL95" s="16" t="s">
        <v>129</v>
      </c>
      <c r="BM95" s="179" t="s">
        <v>130</v>
      </c>
    </row>
    <row r="96" spans="1:65" s="2" customFormat="1">
      <c r="A96" s="33"/>
      <c r="B96" s="34"/>
      <c r="C96" s="35"/>
      <c r="D96" s="181" t="s">
        <v>131</v>
      </c>
      <c r="E96" s="35"/>
      <c r="F96" s="182" t="s">
        <v>132</v>
      </c>
      <c r="G96" s="35"/>
      <c r="H96" s="35"/>
      <c r="I96" s="183"/>
      <c r="J96" s="35"/>
      <c r="K96" s="35"/>
      <c r="L96" s="38"/>
      <c r="M96" s="184"/>
      <c r="N96" s="185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131</v>
      </c>
      <c r="AU96" s="16" t="s">
        <v>85</v>
      </c>
    </row>
    <row r="97" spans="1:65" s="13" customFormat="1">
      <c r="B97" s="186"/>
      <c r="C97" s="187"/>
      <c r="D97" s="188" t="s">
        <v>133</v>
      </c>
      <c r="E97" s="189" t="s">
        <v>19</v>
      </c>
      <c r="F97" s="190" t="s">
        <v>134</v>
      </c>
      <c r="G97" s="187"/>
      <c r="H97" s="191">
        <v>134.29</v>
      </c>
      <c r="I97" s="192"/>
      <c r="J97" s="187"/>
      <c r="K97" s="187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133</v>
      </c>
      <c r="AU97" s="197" t="s">
        <v>85</v>
      </c>
      <c r="AV97" s="13" t="s">
        <v>85</v>
      </c>
      <c r="AW97" s="13" t="s">
        <v>34</v>
      </c>
      <c r="AX97" s="13" t="s">
        <v>75</v>
      </c>
      <c r="AY97" s="197" t="s">
        <v>122</v>
      </c>
    </row>
    <row r="98" spans="1:65" s="2" customFormat="1" ht="24.2" customHeight="1">
      <c r="A98" s="33"/>
      <c r="B98" s="34"/>
      <c r="C98" s="168" t="s">
        <v>85</v>
      </c>
      <c r="D98" s="168" t="s">
        <v>124</v>
      </c>
      <c r="E98" s="169" t="s">
        <v>135</v>
      </c>
      <c r="F98" s="170" t="s">
        <v>136</v>
      </c>
      <c r="G98" s="171" t="s">
        <v>127</v>
      </c>
      <c r="H98" s="172">
        <v>80.573999999999998</v>
      </c>
      <c r="I98" s="173"/>
      <c r="J98" s="174">
        <f>ROUND(I98*H98,2)</f>
        <v>0</v>
      </c>
      <c r="K98" s="170" t="s">
        <v>128</v>
      </c>
      <c r="L98" s="38"/>
      <c r="M98" s="175" t="s">
        <v>19</v>
      </c>
      <c r="N98" s="176" t="s">
        <v>46</v>
      </c>
      <c r="O98" s="63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9" t="s">
        <v>129</v>
      </c>
      <c r="AT98" s="179" t="s">
        <v>124</v>
      </c>
      <c r="AU98" s="179" t="s">
        <v>85</v>
      </c>
      <c r="AY98" s="16" t="s">
        <v>122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6" t="s">
        <v>83</v>
      </c>
      <c r="BK98" s="180">
        <f>ROUND(I98*H98,2)</f>
        <v>0</v>
      </c>
      <c r="BL98" s="16" t="s">
        <v>129</v>
      </c>
      <c r="BM98" s="179" t="s">
        <v>137</v>
      </c>
    </row>
    <row r="99" spans="1:65" s="2" customFormat="1">
      <c r="A99" s="33"/>
      <c r="B99" s="34"/>
      <c r="C99" s="35"/>
      <c r="D99" s="181" t="s">
        <v>131</v>
      </c>
      <c r="E99" s="35"/>
      <c r="F99" s="182" t="s">
        <v>138</v>
      </c>
      <c r="G99" s="35"/>
      <c r="H99" s="35"/>
      <c r="I99" s="183"/>
      <c r="J99" s="35"/>
      <c r="K99" s="35"/>
      <c r="L99" s="38"/>
      <c r="M99" s="184"/>
      <c r="N99" s="185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131</v>
      </c>
      <c r="AU99" s="16" t="s">
        <v>85</v>
      </c>
    </row>
    <row r="100" spans="1:65" s="13" customFormat="1">
      <c r="B100" s="186"/>
      <c r="C100" s="187"/>
      <c r="D100" s="188" t="s">
        <v>133</v>
      </c>
      <c r="E100" s="189" t="s">
        <v>19</v>
      </c>
      <c r="F100" s="190" t="s">
        <v>139</v>
      </c>
      <c r="G100" s="187"/>
      <c r="H100" s="191">
        <v>80.573999999999998</v>
      </c>
      <c r="I100" s="192"/>
      <c r="J100" s="187"/>
      <c r="K100" s="187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133</v>
      </c>
      <c r="AU100" s="197" t="s">
        <v>85</v>
      </c>
      <c r="AV100" s="13" t="s">
        <v>85</v>
      </c>
      <c r="AW100" s="13" t="s">
        <v>34</v>
      </c>
      <c r="AX100" s="13" t="s">
        <v>75</v>
      </c>
      <c r="AY100" s="197" t="s">
        <v>122</v>
      </c>
    </row>
    <row r="101" spans="1:65" s="2" customFormat="1" ht="37.9" customHeight="1">
      <c r="A101" s="33"/>
      <c r="B101" s="34"/>
      <c r="C101" s="168" t="s">
        <v>140</v>
      </c>
      <c r="D101" s="168" t="s">
        <v>124</v>
      </c>
      <c r="E101" s="169" t="s">
        <v>141</v>
      </c>
      <c r="F101" s="170" t="s">
        <v>142</v>
      </c>
      <c r="G101" s="171" t="s">
        <v>127</v>
      </c>
      <c r="H101" s="172">
        <v>134.29</v>
      </c>
      <c r="I101" s="173"/>
      <c r="J101" s="174">
        <f>ROUND(I101*H101,2)</f>
        <v>0</v>
      </c>
      <c r="K101" s="170" t="s">
        <v>128</v>
      </c>
      <c r="L101" s="38"/>
      <c r="M101" s="175" t="s">
        <v>19</v>
      </c>
      <c r="N101" s="176" t="s">
        <v>46</v>
      </c>
      <c r="O101" s="63"/>
      <c r="P101" s="177">
        <f>O101*H101</f>
        <v>0</v>
      </c>
      <c r="Q101" s="177">
        <v>0</v>
      </c>
      <c r="R101" s="177">
        <f>Q101*H101</f>
        <v>0</v>
      </c>
      <c r="S101" s="177">
        <v>0</v>
      </c>
      <c r="T101" s="178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9" t="s">
        <v>129</v>
      </c>
      <c r="AT101" s="179" t="s">
        <v>124</v>
      </c>
      <c r="AU101" s="179" t="s">
        <v>85</v>
      </c>
      <c r="AY101" s="16" t="s">
        <v>122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6" t="s">
        <v>83</v>
      </c>
      <c r="BK101" s="180">
        <f>ROUND(I101*H101,2)</f>
        <v>0</v>
      </c>
      <c r="BL101" s="16" t="s">
        <v>129</v>
      </c>
      <c r="BM101" s="179" t="s">
        <v>143</v>
      </c>
    </row>
    <row r="102" spans="1:65" s="2" customFormat="1">
      <c r="A102" s="33"/>
      <c r="B102" s="34"/>
      <c r="C102" s="35"/>
      <c r="D102" s="181" t="s">
        <v>131</v>
      </c>
      <c r="E102" s="35"/>
      <c r="F102" s="182" t="s">
        <v>144</v>
      </c>
      <c r="G102" s="35"/>
      <c r="H102" s="35"/>
      <c r="I102" s="183"/>
      <c r="J102" s="35"/>
      <c r="K102" s="35"/>
      <c r="L102" s="38"/>
      <c r="M102" s="184"/>
      <c r="N102" s="185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131</v>
      </c>
      <c r="AU102" s="16" t="s">
        <v>85</v>
      </c>
    </row>
    <row r="103" spans="1:65" s="13" customFormat="1">
      <c r="B103" s="186"/>
      <c r="C103" s="187"/>
      <c r="D103" s="188" t="s">
        <v>133</v>
      </c>
      <c r="E103" s="189" t="s">
        <v>19</v>
      </c>
      <c r="F103" s="190" t="s">
        <v>145</v>
      </c>
      <c r="G103" s="187"/>
      <c r="H103" s="191">
        <v>134.29</v>
      </c>
      <c r="I103" s="192"/>
      <c r="J103" s="187"/>
      <c r="K103" s="187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133</v>
      </c>
      <c r="AU103" s="197" t="s">
        <v>85</v>
      </c>
      <c r="AV103" s="13" t="s">
        <v>85</v>
      </c>
      <c r="AW103" s="13" t="s">
        <v>34</v>
      </c>
      <c r="AX103" s="13" t="s">
        <v>75</v>
      </c>
      <c r="AY103" s="197" t="s">
        <v>122</v>
      </c>
    </row>
    <row r="104" spans="1:65" s="2" customFormat="1" ht="37.9" customHeight="1">
      <c r="A104" s="33"/>
      <c r="B104" s="34"/>
      <c r="C104" s="168" t="s">
        <v>129</v>
      </c>
      <c r="D104" s="168" t="s">
        <v>124</v>
      </c>
      <c r="E104" s="169" t="s">
        <v>146</v>
      </c>
      <c r="F104" s="170" t="s">
        <v>147</v>
      </c>
      <c r="G104" s="171" t="s">
        <v>127</v>
      </c>
      <c r="H104" s="172">
        <v>671.45</v>
      </c>
      <c r="I104" s="173"/>
      <c r="J104" s="174">
        <f>ROUND(I104*H104,2)</f>
        <v>0</v>
      </c>
      <c r="K104" s="170" t="s">
        <v>128</v>
      </c>
      <c r="L104" s="38"/>
      <c r="M104" s="175" t="s">
        <v>19</v>
      </c>
      <c r="N104" s="176" t="s">
        <v>46</v>
      </c>
      <c r="O104" s="63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9" t="s">
        <v>129</v>
      </c>
      <c r="AT104" s="179" t="s">
        <v>124</v>
      </c>
      <c r="AU104" s="179" t="s">
        <v>85</v>
      </c>
      <c r="AY104" s="16" t="s">
        <v>122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6" t="s">
        <v>83</v>
      </c>
      <c r="BK104" s="180">
        <f>ROUND(I104*H104,2)</f>
        <v>0</v>
      </c>
      <c r="BL104" s="16" t="s">
        <v>129</v>
      </c>
      <c r="BM104" s="179" t="s">
        <v>148</v>
      </c>
    </row>
    <row r="105" spans="1:65" s="2" customFormat="1">
      <c r="A105" s="33"/>
      <c r="B105" s="34"/>
      <c r="C105" s="35"/>
      <c r="D105" s="181" t="s">
        <v>131</v>
      </c>
      <c r="E105" s="35"/>
      <c r="F105" s="182" t="s">
        <v>149</v>
      </c>
      <c r="G105" s="35"/>
      <c r="H105" s="35"/>
      <c r="I105" s="183"/>
      <c r="J105" s="35"/>
      <c r="K105" s="35"/>
      <c r="L105" s="38"/>
      <c r="M105" s="184"/>
      <c r="N105" s="185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131</v>
      </c>
      <c r="AU105" s="16" t="s">
        <v>85</v>
      </c>
    </row>
    <row r="106" spans="1:65" s="13" customFormat="1">
      <c r="B106" s="186"/>
      <c r="C106" s="187"/>
      <c r="D106" s="188" t="s">
        <v>133</v>
      </c>
      <c r="E106" s="187"/>
      <c r="F106" s="190" t="s">
        <v>150</v>
      </c>
      <c r="G106" s="187"/>
      <c r="H106" s="191">
        <v>671.45</v>
      </c>
      <c r="I106" s="192"/>
      <c r="J106" s="187"/>
      <c r="K106" s="187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133</v>
      </c>
      <c r="AU106" s="197" t="s">
        <v>85</v>
      </c>
      <c r="AV106" s="13" t="s">
        <v>85</v>
      </c>
      <c r="AW106" s="13" t="s">
        <v>4</v>
      </c>
      <c r="AX106" s="13" t="s">
        <v>83</v>
      </c>
      <c r="AY106" s="197" t="s">
        <v>122</v>
      </c>
    </row>
    <row r="107" spans="1:65" s="2" customFormat="1" ht="24.2" customHeight="1">
      <c r="A107" s="33"/>
      <c r="B107" s="34"/>
      <c r="C107" s="168" t="s">
        <v>151</v>
      </c>
      <c r="D107" s="168" t="s">
        <v>124</v>
      </c>
      <c r="E107" s="169" t="s">
        <v>152</v>
      </c>
      <c r="F107" s="170" t="s">
        <v>153</v>
      </c>
      <c r="G107" s="171" t="s">
        <v>154</v>
      </c>
      <c r="H107" s="172">
        <v>248.43700000000001</v>
      </c>
      <c r="I107" s="173"/>
      <c r="J107" s="174">
        <f>ROUND(I107*H107,2)</f>
        <v>0</v>
      </c>
      <c r="K107" s="170" t="s">
        <v>128</v>
      </c>
      <c r="L107" s="38"/>
      <c r="M107" s="175" t="s">
        <v>19</v>
      </c>
      <c r="N107" s="176" t="s">
        <v>46</v>
      </c>
      <c r="O107" s="63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9" t="s">
        <v>129</v>
      </c>
      <c r="AT107" s="179" t="s">
        <v>124</v>
      </c>
      <c r="AU107" s="179" t="s">
        <v>85</v>
      </c>
      <c r="AY107" s="16" t="s">
        <v>122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6" t="s">
        <v>83</v>
      </c>
      <c r="BK107" s="180">
        <f>ROUND(I107*H107,2)</f>
        <v>0</v>
      </c>
      <c r="BL107" s="16" t="s">
        <v>129</v>
      </c>
      <c r="BM107" s="179" t="s">
        <v>155</v>
      </c>
    </row>
    <row r="108" spans="1:65" s="2" customFormat="1">
      <c r="A108" s="33"/>
      <c r="B108" s="34"/>
      <c r="C108" s="35"/>
      <c r="D108" s="181" t="s">
        <v>131</v>
      </c>
      <c r="E108" s="35"/>
      <c r="F108" s="182" t="s">
        <v>156</v>
      </c>
      <c r="G108" s="35"/>
      <c r="H108" s="35"/>
      <c r="I108" s="183"/>
      <c r="J108" s="35"/>
      <c r="K108" s="35"/>
      <c r="L108" s="38"/>
      <c r="M108" s="184"/>
      <c r="N108" s="185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131</v>
      </c>
      <c r="AU108" s="16" t="s">
        <v>85</v>
      </c>
    </row>
    <row r="109" spans="1:65" s="13" customFormat="1">
      <c r="B109" s="186"/>
      <c r="C109" s="187"/>
      <c r="D109" s="188" t="s">
        <v>133</v>
      </c>
      <c r="E109" s="189" t="s">
        <v>19</v>
      </c>
      <c r="F109" s="190" t="s">
        <v>157</v>
      </c>
      <c r="G109" s="187"/>
      <c r="H109" s="191">
        <v>134.29</v>
      </c>
      <c r="I109" s="192"/>
      <c r="J109" s="187"/>
      <c r="K109" s="187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133</v>
      </c>
      <c r="AU109" s="197" t="s">
        <v>85</v>
      </c>
      <c r="AV109" s="13" t="s">
        <v>85</v>
      </c>
      <c r="AW109" s="13" t="s">
        <v>34</v>
      </c>
      <c r="AX109" s="13" t="s">
        <v>75</v>
      </c>
      <c r="AY109" s="197" t="s">
        <v>122</v>
      </c>
    </row>
    <row r="110" spans="1:65" s="13" customFormat="1">
      <c r="B110" s="186"/>
      <c r="C110" s="187"/>
      <c r="D110" s="188" t="s">
        <v>133</v>
      </c>
      <c r="E110" s="187"/>
      <c r="F110" s="190" t="s">
        <v>158</v>
      </c>
      <c r="G110" s="187"/>
      <c r="H110" s="191">
        <v>248.43700000000001</v>
      </c>
      <c r="I110" s="192"/>
      <c r="J110" s="187"/>
      <c r="K110" s="187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133</v>
      </c>
      <c r="AU110" s="197" t="s">
        <v>85</v>
      </c>
      <c r="AV110" s="13" t="s">
        <v>85</v>
      </c>
      <c r="AW110" s="13" t="s">
        <v>4</v>
      </c>
      <c r="AX110" s="13" t="s">
        <v>83</v>
      </c>
      <c r="AY110" s="197" t="s">
        <v>122</v>
      </c>
    </row>
    <row r="111" spans="1:65" s="2" customFormat="1" ht="24.2" customHeight="1">
      <c r="A111" s="33"/>
      <c r="B111" s="34"/>
      <c r="C111" s="168" t="s">
        <v>159</v>
      </c>
      <c r="D111" s="168" t="s">
        <v>124</v>
      </c>
      <c r="E111" s="169" t="s">
        <v>160</v>
      </c>
      <c r="F111" s="170" t="s">
        <v>161</v>
      </c>
      <c r="G111" s="171" t="s">
        <v>162</v>
      </c>
      <c r="H111" s="172">
        <v>18</v>
      </c>
      <c r="I111" s="173"/>
      <c r="J111" s="174">
        <f>ROUND(I111*H111,2)</f>
        <v>0</v>
      </c>
      <c r="K111" s="170" t="s">
        <v>128</v>
      </c>
      <c r="L111" s="38"/>
      <c r="M111" s="175" t="s">
        <v>19</v>
      </c>
      <c r="N111" s="176" t="s">
        <v>46</v>
      </c>
      <c r="O111" s="63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9" t="s">
        <v>129</v>
      </c>
      <c r="AT111" s="179" t="s">
        <v>124</v>
      </c>
      <c r="AU111" s="179" t="s">
        <v>85</v>
      </c>
      <c r="AY111" s="16" t="s">
        <v>122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83</v>
      </c>
      <c r="BK111" s="180">
        <f>ROUND(I111*H111,2)</f>
        <v>0</v>
      </c>
      <c r="BL111" s="16" t="s">
        <v>129</v>
      </c>
      <c r="BM111" s="179" t="s">
        <v>163</v>
      </c>
    </row>
    <row r="112" spans="1:65" s="2" customFormat="1">
      <c r="A112" s="33"/>
      <c r="B112" s="34"/>
      <c r="C112" s="35"/>
      <c r="D112" s="181" t="s">
        <v>131</v>
      </c>
      <c r="E112" s="35"/>
      <c r="F112" s="182" t="s">
        <v>164</v>
      </c>
      <c r="G112" s="35"/>
      <c r="H112" s="35"/>
      <c r="I112" s="183"/>
      <c r="J112" s="35"/>
      <c r="K112" s="35"/>
      <c r="L112" s="38"/>
      <c r="M112" s="184"/>
      <c r="N112" s="185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131</v>
      </c>
      <c r="AU112" s="16" t="s">
        <v>85</v>
      </c>
    </row>
    <row r="113" spans="1:65" s="13" customFormat="1">
      <c r="B113" s="186"/>
      <c r="C113" s="187"/>
      <c r="D113" s="188" t="s">
        <v>133</v>
      </c>
      <c r="E113" s="189" t="s">
        <v>19</v>
      </c>
      <c r="F113" s="190" t="s">
        <v>165</v>
      </c>
      <c r="G113" s="187"/>
      <c r="H113" s="191">
        <v>18</v>
      </c>
      <c r="I113" s="192"/>
      <c r="J113" s="187"/>
      <c r="K113" s="187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133</v>
      </c>
      <c r="AU113" s="197" t="s">
        <v>85</v>
      </c>
      <c r="AV113" s="13" t="s">
        <v>85</v>
      </c>
      <c r="AW113" s="13" t="s">
        <v>34</v>
      </c>
      <c r="AX113" s="13" t="s">
        <v>75</v>
      </c>
      <c r="AY113" s="197" t="s">
        <v>122</v>
      </c>
    </row>
    <row r="114" spans="1:65" s="2" customFormat="1" ht="16.5" customHeight="1">
      <c r="A114" s="33"/>
      <c r="B114" s="34"/>
      <c r="C114" s="198" t="s">
        <v>166</v>
      </c>
      <c r="D114" s="198" t="s">
        <v>167</v>
      </c>
      <c r="E114" s="199" t="s">
        <v>168</v>
      </c>
      <c r="F114" s="200" t="s">
        <v>169</v>
      </c>
      <c r="G114" s="201" t="s">
        <v>170</v>
      </c>
      <c r="H114" s="202">
        <v>0.81</v>
      </c>
      <c r="I114" s="203"/>
      <c r="J114" s="204">
        <f>ROUND(I114*H114,2)</f>
        <v>0</v>
      </c>
      <c r="K114" s="200" t="s">
        <v>128</v>
      </c>
      <c r="L114" s="205"/>
      <c r="M114" s="206" t="s">
        <v>19</v>
      </c>
      <c r="N114" s="207" t="s">
        <v>46</v>
      </c>
      <c r="O114" s="63"/>
      <c r="P114" s="177">
        <f>O114*H114</f>
        <v>0</v>
      </c>
      <c r="Q114" s="177">
        <v>1E-3</v>
      </c>
      <c r="R114" s="177">
        <f>Q114*H114</f>
        <v>8.1000000000000006E-4</v>
      </c>
      <c r="S114" s="177">
        <v>0</v>
      </c>
      <c r="T114" s="178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9" t="s">
        <v>171</v>
      </c>
      <c r="AT114" s="179" t="s">
        <v>167</v>
      </c>
      <c r="AU114" s="179" t="s">
        <v>85</v>
      </c>
      <c r="AY114" s="16" t="s">
        <v>122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6" t="s">
        <v>83</v>
      </c>
      <c r="BK114" s="180">
        <f>ROUND(I114*H114,2)</f>
        <v>0</v>
      </c>
      <c r="BL114" s="16" t="s">
        <v>129</v>
      </c>
      <c r="BM114" s="179" t="s">
        <v>172</v>
      </c>
    </row>
    <row r="115" spans="1:65" s="13" customFormat="1">
      <c r="B115" s="186"/>
      <c r="C115" s="187"/>
      <c r="D115" s="188" t="s">
        <v>133</v>
      </c>
      <c r="E115" s="187"/>
      <c r="F115" s="190" t="s">
        <v>173</v>
      </c>
      <c r="G115" s="187"/>
      <c r="H115" s="191">
        <v>0.81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133</v>
      </c>
      <c r="AU115" s="197" t="s">
        <v>85</v>
      </c>
      <c r="AV115" s="13" t="s">
        <v>85</v>
      </c>
      <c r="AW115" s="13" t="s">
        <v>4</v>
      </c>
      <c r="AX115" s="13" t="s">
        <v>83</v>
      </c>
      <c r="AY115" s="197" t="s">
        <v>122</v>
      </c>
    </row>
    <row r="116" spans="1:65" s="2" customFormat="1" ht="16.5" customHeight="1">
      <c r="A116" s="33"/>
      <c r="B116" s="34"/>
      <c r="C116" s="198" t="s">
        <v>171</v>
      </c>
      <c r="D116" s="198" t="s">
        <v>167</v>
      </c>
      <c r="E116" s="199" t="s">
        <v>174</v>
      </c>
      <c r="F116" s="200" t="s">
        <v>175</v>
      </c>
      <c r="G116" s="201" t="s">
        <v>127</v>
      </c>
      <c r="H116" s="202">
        <v>1.89</v>
      </c>
      <c r="I116" s="203"/>
      <c r="J116" s="204">
        <f>ROUND(I116*H116,2)</f>
        <v>0</v>
      </c>
      <c r="K116" s="200" t="s">
        <v>128</v>
      </c>
      <c r="L116" s="205"/>
      <c r="M116" s="206" t="s">
        <v>19</v>
      </c>
      <c r="N116" s="207" t="s">
        <v>46</v>
      </c>
      <c r="O116" s="63"/>
      <c r="P116" s="177">
        <f>O116*H116</f>
        <v>0</v>
      </c>
      <c r="Q116" s="177">
        <v>0.21</v>
      </c>
      <c r="R116" s="177">
        <f>Q116*H116</f>
        <v>0.39689999999999998</v>
      </c>
      <c r="S116" s="177">
        <v>0</v>
      </c>
      <c r="T116" s="178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9" t="s">
        <v>171</v>
      </c>
      <c r="AT116" s="179" t="s">
        <v>167</v>
      </c>
      <c r="AU116" s="179" t="s">
        <v>85</v>
      </c>
      <c r="AY116" s="16" t="s">
        <v>122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6" t="s">
        <v>83</v>
      </c>
      <c r="BK116" s="180">
        <f>ROUND(I116*H116,2)</f>
        <v>0</v>
      </c>
      <c r="BL116" s="16" t="s">
        <v>129</v>
      </c>
      <c r="BM116" s="179" t="s">
        <v>176</v>
      </c>
    </row>
    <row r="117" spans="1:65" s="13" customFormat="1">
      <c r="B117" s="186"/>
      <c r="C117" s="187"/>
      <c r="D117" s="188" t="s">
        <v>133</v>
      </c>
      <c r="E117" s="189" t="s">
        <v>19</v>
      </c>
      <c r="F117" s="190" t="s">
        <v>177</v>
      </c>
      <c r="G117" s="187"/>
      <c r="H117" s="191">
        <v>1.89</v>
      </c>
      <c r="I117" s="192"/>
      <c r="J117" s="187"/>
      <c r="K117" s="187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133</v>
      </c>
      <c r="AU117" s="197" t="s">
        <v>85</v>
      </c>
      <c r="AV117" s="13" t="s">
        <v>85</v>
      </c>
      <c r="AW117" s="13" t="s">
        <v>34</v>
      </c>
      <c r="AX117" s="13" t="s">
        <v>75</v>
      </c>
      <c r="AY117" s="197" t="s">
        <v>122</v>
      </c>
    </row>
    <row r="118" spans="1:65" s="2" customFormat="1" ht="16.5" customHeight="1">
      <c r="A118" s="33"/>
      <c r="B118" s="34"/>
      <c r="C118" s="168" t="s">
        <v>178</v>
      </c>
      <c r="D118" s="168" t="s">
        <v>124</v>
      </c>
      <c r="E118" s="169" t="s">
        <v>179</v>
      </c>
      <c r="F118" s="170" t="s">
        <v>180</v>
      </c>
      <c r="G118" s="171" t="s">
        <v>162</v>
      </c>
      <c r="H118" s="172">
        <v>516.5</v>
      </c>
      <c r="I118" s="173"/>
      <c r="J118" s="174">
        <f>ROUND(I118*H118,2)</f>
        <v>0</v>
      </c>
      <c r="K118" s="170" t="s">
        <v>128</v>
      </c>
      <c r="L118" s="38"/>
      <c r="M118" s="175" t="s">
        <v>19</v>
      </c>
      <c r="N118" s="176" t="s">
        <v>46</v>
      </c>
      <c r="O118" s="63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9" t="s">
        <v>129</v>
      </c>
      <c r="AT118" s="179" t="s">
        <v>124</v>
      </c>
      <c r="AU118" s="179" t="s">
        <v>85</v>
      </c>
      <c r="AY118" s="16" t="s">
        <v>122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6" t="s">
        <v>83</v>
      </c>
      <c r="BK118" s="180">
        <f>ROUND(I118*H118,2)</f>
        <v>0</v>
      </c>
      <c r="BL118" s="16" t="s">
        <v>129</v>
      </c>
      <c r="BM118" s="179" t="s">
        <v>181</v>
      </c>
    </row>
    <row r="119" spans="1:65" s="2" customFormat="1">
      <c r="A119" s="33"/>
      <c r="B119" s="34"/>
      <c r="C119" s="35"/>
      <c r="D119" s="181" t="s">
        <v>131</v>
      </c>
      <c r="E119" s="35"/>
      <c r="F119" s="182" t="s">
        <v>182</v>
      </c>
      <c r="G119" s="35"/>
      <c r="H119" s="35"/>
      <c r="I119" s="183"/>
      <c r="J119" s="35"/>
      <c r="K119" s="35"/>
      <c r="L119" s="38"/>
      <c r="M119" s="184"/>
      <c r="N119" s="185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131</v>
      </c>
      <c r="AU119" s="16" t="s">
        <v>85</v>
      </c>
    </row>
    <row r="120" spans="1:65" s="13" customFormat="1">
      <c r="B120" s="186"/>
      <c r="C120" s="187"/>
      <c r="D120" s="188" t="s">
        <v>133</v>
      </c>
      <c r="E120" s="189" t="s">
        <v>19</v>
      </c>
      <c r="F120" s="190" t="s">
        <v>183</v>
      </c>
      <c r="G120" s="187"/>
      <c r="H120" s="191">
        <v>516.5</v>
      </c>
      <c r="I120" s="192"/>
      <c r="J120" s="187"/>
      <c r="K120" s="187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133</v>
      </c>
      <c r="AU120" s="197" t="s">
        <v>85</v>
      </c>
      <c r="AV120" s="13" t="s">
        <v>85</v>
      </c>
      <c r="AW120" s="13" t="s">
        <v>34</v>
      </c>
      <c r="AX120" s="13" t="s">
        <v>75</v>
      </c>
      <c r="AY120" s="197" t="s">
        <v>122</v>
      </c>
    </row>
    <row r="121" spans="1:65" s="12" customFormat="1" ht="22.9" customHeight="1">
      <c r="B121" s="152"/>
      <c r="C121" s="153"/>
      <c r="D121" s="154" t="s">
        <v>74</v>
      </c>
      <c r="E121" s="166" t="s">
        <v>151</v>
      </c>
      <c r="F121" s="166" t="s">
        <v>184</v>
      </c>
      <c r="G121" s="153"/>
      <c r="H121" s="153"/>
      <c r="I121" s="156"/>
      <c r="J121" s="167">
        <f>BK121</f>
        <v>0</v>
      </c>
      <c r="K121" s="153"/>
      <c r="L121" s="158"/>
      <c r="M121" s="159"/>
      <c r="N121" s="160"/>
      <c r="O121" s="160"/>
      <c r="P121" s="161">
        <f>SUM(P122:P140)</f>
        <v>0</v>
      </c>
      <c r="Q121" s="160"/>
      <c r="R121" s="161">
        <f>SUM(R122:R140)</f>
        <v>138.70258900000002</v>
      </c>
      <c r="S121" s="160"/>
      <c r="T121" s="162">
        <f>SUM(T122:T140)</f>
        <v>0</v>
      </c>
      <c r="AR121" s="163" t="s">
        <v>83</v>
      </c>
      <c r="AT121" s="164" t="s">
        <v>74</v>
      </c>
      <c r="AU121" s="164" t="s">
        <v>83</v>
      </c>
      <c r="AY121" s="163" t="s">
        <v>122</v>
      </c>
      <c r="BK121" s="165">
        <f>SUM(BK122:BK140)</f>
        <v>0</v>
      </c>
    </row>
    <row r="122" spans="1:65" s="2" customFormat="1" ht="21.75" customHeight="1">
      <c r="A122" s="33"/>
      <c r="B122" s="34"/>
      <c r="C122" s="168" t="s">
        <v>185</v>
      </c>
      <c r="D122" s="168" t="s">
        <v>124</v>
      </c>
      <c r="E122" s="169" t="s">
        <v>186</v>
      </c>
      <c r="F122" s="170" t="s">
        <v>187</v>
      </c>
      <c r="G122" s="171" t="s">
        <v>162</v>
      </c>
      <c r="H122" s="172">
        <v>516.5</v>
      </c>
      <c r="I122" s="173"/>
      <c r="J122" s="174">
        <f>ROUND(I122*H122,2)</f>
        <v>0</v>
      </c>
      <c r="K122" s="170" t="s">
        <v>128</v>
      </c>
      <c r="L122" s="38"/>
      <c r="M122" s="175" t="s">
        <v>19</v>
      </c>
      <c r="N122" s="176" t="s">
        <v>46</v>
      </c>
      <c r="O122" s="63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9" t="s">
        <v>129</v>
      </c>
      <c r="AT122" s="179" t="s">
        <v>124</v>
      </c>
      <c r="AU122" s="179" t="s">
        <v>85</v>
      </c>
      <c r="AY122" s="16" t="s">
        <v>122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6" t="s">
        <v>83</v>
      </c>
      <c r="BK122" s="180">
        <f>ROUND(I122*H122,2)</f>
        <v>0</v>
      </c>
      <c r="BL122" s="16" t="s">
        <v>129</v>
      </c>
      <c r="BM122" s="179" t="s">
        <v>188</v>
      </c>
    </row>
    <row r="123" spans="1:65" s="2" customFormat="1">
      <c r="A123" s="33"/>
      <c r="B123" s="34"/>
      <c r="C123" s="35"/>
      <c r="D123" s="181" t="s">
        <v>131</v>
      </c>
      <c r="E123" s="35"/>
      <c r="F123" s="182" t="s">
        <v>189</v>
      </c>
      <c r="G123" s="35"/>
      <c r="H123" s="35"/>
      <c r="I123" s="183"/>
      <c r="J123" s="35"/>
      <c r="K123" s="35"/>
      <c r="L123" s="38"/>
      <c r="M123" s="184"/>
      <c r="N123" s="185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131</v>
      </c>
      <c r="AU123" s="16" t="s">
        <v>85</v>
      </c>
    </row>
    <row r="124" spans="1:65" s="13" customFormat="1">
      <c r="B124" s="186"/>
      <c r="C124" s="187"/>
      <c r="D124" s="188" t="s">
        <v>133</v>
      </c>
      <c r="E124" s="189" t="s">
        <v>19</v>
      </c>
      <c r="F124" s="190" t="s">
        <v>190</v>
      </c>
      <c r="G124" s="187"/>
      <c r="H124" s="191">
        <v>498.5</v>
      </c>
      <c r="I124" s="192"/>
      <c r="J124" s="187"/>
      <c r="K124" s="187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133</v>
      </c>
      <c r="AU124" s="197" t="s">
        <v>85</v>
      </c>
      <c r="AV124" s="13" t="s">
        <v>85</v>
      </c>
      <c r="AW124" s="13" t="s">
        <v>34</v>
      </c>
      <c r="AX124" s="13" t="s">
        <v>75</v>
      </c>
      <c r="AY124" s="197" t="s">
        <v>122</v>
      </c>
    </row>
    <row r="125" spans="1:65" s="13" customFormat="1">
      <c r="B125" s="186"/>
      <c r="C125" s="187"/>
      <c r="D125" s="188" t="s">
        <v>133</v>
      </c>
      <c r="E125" s="189" t="s">
        <v>19</v>
      </c>
      <c r="F125" s="190" t="s">
        <v>165</v>
      </c>
      <c r="G125" s="187"/>
      <c r="H125" s="191">
        <v>18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133</v>
      </c>
      <c r="AU125" s="197" t="s">
        <v>85</v>
      </c>
      <c r="AV125" s="13" t="s">
        <v>85</v>
      </c>
      <c r="AW125" s="13" t="s">
        <v>34</v>
      </c>
      <c r="AX125" s="13" t="s">
        <v>75</v>
      </c>
      <c r="AY125" s="197" t="s">
        <v>122</v>
      </c>
    </row>
    <row r="126" spans="1:65" s="2" customFormat="1" ht="37.9" customHeight="1">
      <c r="A126" s="33"/>
      <c r="B126" s="34"/>
      <c r="C126" s="168" t="s">
        <v>191</v>
      </c>
      <c r="D126" s="168" t="s">
        <v>124</v>
      </c>
      <c r="E126" s="169" t="s">
        <v>192</v>
      </c>
      <c r="F126" s="170" t="s">
        <v>193</v>
      </c>
      <c r="G126" s="171" t="s">
        <v>162</v>
      </c>
      <c r="H126" s="172">
        <v>498.5</v>
      </c>
      <c r="I126" s="173"/>
      <c r="J126" s="174">
        <f>ROUND(I126*H126,2)</f>
        <v>0</v>
      </c>
      <c r="K126" s="170" t="s">
        <v>128</v>
      </c>
      <c r="L126" s="38"/>
      <c r="M126" s="175" t="s">
        <v>19</v>
      </c>
      <c r="N126" s="176" t="s">
        <v>46</v>
      </c>
      <c r="O126" s="63"/>
      <c r="P126" s="177">
        <f>O126*H126</f>
        <v>0</v>
      </c>
      <c r="Q126" s="177">
        <v>9.0620000000000006E-2</v>
      </c>
      <c r="R126" s="177">
        <f>Q126*H126</f>
        <v>45.17407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129</v>
      </c>
      <c r="AT126" s="179" t="s">
        <v>124</v>
      </c>
      <c r="AU126" s="179" t="s">
        <v>85</v>
      </c>
      <c r="AY126" s="16" t="s">
        <v>122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6" t="s">
        <v>83</v>
      </c>
      <c r="BK126" s="180">
        <f>ROUND(I126*H126,2)</f>
        <v>0</v>
      </c>
      <c r="BL126" s="16" t="s">
        <v>129</v>
      </c>
      <c r="BM126" s="179" t="s">
        <v>194</v>
      </c>
    </row>
    <row r="127" spans="1:65" s="2" customFormat="1">
      <c r="A127" s="33"/>
      <c r="B127" s="34"/>
      <c r="C127" s="35"/>
      <c r="D127" s="181" t="s">
        <v>131</v>
      </c>
      <c r="E127" s="35"/>
      <c r="F127" s="182" t="s">
        <v>195</v>
      </c>
      <c r="G127" s="35"/>
      <c r="H127" s="35"/>
      <c r="I127" s="183"/>
      <c r="J127" s="35"/>
      <c r="K127" s="35"/>
      <c r="L127" s="38"/>
      <c r="M127" s="184"/>
      <c r="N127" s="185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131</v>
      </c>
      <c r="AU127" s="16" t="s">
        <v>85</v>
      </c>
    </row>
    <row r="128" spans="1:65" s="2" customFormat="1" ht="16.5" customHeight="1">
      <c r="A128" s="33"/>
      <c r="B128" s="34"/>
      <c r="C128" s="198" t="s">
        <v>196</v>
      </c>
      <c r="D128" s="198" t="s">
        <v>167</v>
      </c>
      <c r="E128" s="199" t="s">
        <v>197</v>
      </c>
      <c r="F128" s="200" t="s">
        <v>198</v>
      </c>
      <c r="G128" s="201" t="s">
        <v>162</v>
      </c>
      <c r="H128" s="202">
        <v>504.9</v>
      </c>
      <c r="I128" s="203"/>
      <c r="J128" s="204">
        <f>ROUND(I128*H128,2)</f>
        <v>0</v>
      </c>
      <c r="K128" s="200" t="s">
        <v>128</v>
      </c>
      <c r="L128" s="205"/>
      <c r="M128" s="206" t="s">
        <v>19</v>
      </c>
      <c r="N128" s="207" t="s">
        <v>46</v>
      </c>
      <c r="O128" s="63"/>
      <c r="P128" s="177">
        <f>O128*H128</f>
        <v>0</v>
      </c>
      <c r="Q128" s="177">
        <v>0.17599999999999999</v>
      </c>
      <c r="R128" s="177">
        <f>Q128*H128</f>
        <v>88.862399999999994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171</v>
      </c>
      <c r="AT128" s="179" t="s">
        <v>167</v>
      </c>
      <c r="AU128" s="179" t="s">
        <v>85</v>
      </c>
      <c r="AY128" s="16" t="s">
        <v>122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6" t="s">
        <v>83</v>
      </c>
      <c r="BK128" s="180">
        <f>ROUND(I128*H128,2)</f>
        <v>0</v>
      </c>
      <c r="BL128" s="16" t="s">
        <v>129</v>
      </c>
      <c r="BM128" s="179" t="s">
        <v>199</v>
      </c>
    </row>
    <row r="129" spans="1:65" s="13" customFormat="1">
      <c r="B129" s="186"/>
      <c r="C129" s="187"/>
      <c r="D129" s="188" t="s">
        <v>133</v>
      </c>
      <c r="E129" s="189" t="s">
        <v>19</v>
      </c>
      <c r="F129" s="190" t="s">
        <v>200</v>
      </c>
      <c r="G129" s="187"/>
      <c r="H129" s="191">
        <v>495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133</v>
      </c>
      <c r="AU129" s="197" t="s">
        <v>85</v>
      </c>
      <c r="AV129" s="13" t="s">
        <v>85</v>
      </c>
      <c r="AW129" s="13" t="s">
        <v>34</v>
      </c>
      <c r="AX129" s="13" t="s">
        <v>83</v>
      </c>
      <c r="AY129" s="197" t="s">
        <v>122</v>
      </c>
    </row>
    <row r="130" spans="1:65" s="13" customFormat="1">
      <c r="B130" s="186"/>
      <c r="C130" s="187"/>
      <c r="D130" s="188" t="s">
        <v>133</v>
      </c>
      <c r="E130" s="187"/>
      <c r="F130" s="190" t="s">
        <v>201</v>
      </c>
      <c r="G130" s="187"/>
      <c r="H130" s="191">
        <v>504.9</v>
      </c>
      <c r="I130" s="192"/>
      <c r="J130" s="187"/>
      <c r="K130" s="187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133</v>
      </c>
      <c r="AU130" s="197" t="s">
        <v>85</v>
      </c>
      <c r="AV130" s="13" t="s">
        <v>85</v>
      </c>
      <c r="AW130" s="13" t="s">
        <v>4</v>
      </c>
      <c r="AX130" s="13" t="s">
        <v>83</v>
      </c>
      <c r="AY130" s="197" t="s">
        <v>122</v>
      </c>
    </row>
    <row r="131" spans="1:65" s="2" customFormat="1" ht="16.5" customHeight="1">
      <c r="A131" s="33"/>
      <c r="B131" s="34"/>
      <c r="C131" s="198" t="s">
        <v>202</v>
      </c>
      <c r="D131" s="198" t="s">
        <v>167</v>
      </c>
      <c r="E131" s="199" t="s">
        <v>203</v>
      </c>
      <c r="F131" s="200" t="s">
        <v>204</v>
      </c>
      <c r="G131" s="201" t="s">
        <v>162</v>
      </c>
      <c r="H131" s="202">
        <v>3.57</v>
      </c>
      <c r="I131" s="203"/>
      <c r="J131" s="204">
        <f>ROUND(I131*H131,2)</f>
        <v>0</v>
      </c>
      <c r="K131" s="200" t="s">
        <v>128</v>
      </c>
      <c r="L131" s="205"/>
      <c r="M131" s="206" t="s">
        <v>19</v>
      </c>
      <c r="N131" s="207" t="s">
        <v>46</v>
      </c>
      <c r="O131" s="63"/>
      <c r="P131" s="177">
        <f>O131*H131</f>
        <v>0</v>
      </c>
      <c r="Q131" s="177">
        <v>0.17499999999999999</v>
      </c>
      <c r="R131" s="177">
        <f>Q131*H131</f>
        <v>0.62474999999999992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171</v>
      </c>
      <c r="AT131" s="179" t="s">
        <v>167</v>
      </c>
      <c r="AU131" s="179" t="s">
        <v>85</v>
      </c>
      <c r="AY131" s="16" t="s">
        <v>122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6" t="s">
        <v>83</v>
      </c>
      <c r="BK131" s="180">
        <f>ROUND(I131*H131,2)</f>
        <v>0</v>
      </c>
      <c r="BL131" s="16" t="s">
        <v>129</v>
      </c>
      <c r="BM131" s="179" t="s">
        <v>205</v>
      </c>
    </row>
    <row r="132" spans="1:65" s="13" customFormat="1">
      <c r="B132" s="186"/>
      <c r="C132" s="187"/>
      <c r="D132" s="188" t="s">
        <v>133</v>
      </c>
      <c r="E132" s="189" t="s">
        <v>19</v>
      </c>
      <c r="F132" s="190" t="s">
        <v>206</v>
      </c>
      <c r="G132" s="187"/>
      <c r="H132" s="191">
        <v>3.5</v>
      </c>
      <c r="I132" s="192"/>
      <c r="J132" s="187"/>
      <c r="K132" s="187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133</v>
      </c>
      <c r="AU132" s="197" t="s">
        <v>85</v>
      </c>
      <c r="AV132" s="13" t="s">
        <v>85</v>
      </c>
      <c r="AW132" s="13" t="s">
        <v>34</v>
      </c>
      <c r="AX132" s="13" t="s">
        <v>75</v>
      </c>
      <c r="AY132" s="197" t="s">
        <v>122</v>
      </c>
    </row>
    <row r="133" spans="1:65" s="13" customFormat="1">
      <c r="B133" s="186"/>
      <c r="C133" s="187"/>
      <c r="D133" s="188" t="s">
        <v>133</v>
      </c>
      <c r="E133" s="187"/>
      <c r="F133" s="190" t="s">
        <v>207</v>
      </c>
      <c r="G133" s="187"/>
      <c r="H133" s="191">
        <v>3.57</v>
      </c>
      <c r="I133" s="192"/>
      <c r="J133" s="187"/>
      <c r="K133" s="187"/>
      <c r="L133" s="193"/>
      <c r="M133" s="194"/>
      <c r="N133" s="195"/>
      <c r="O133" s="195"/>
      <c r="P133" s="195"/>
      <c r="Q133" s="195"/>
      <c r="R133" s="195"/>
      <c r="S133" s="195"/>
      <c r="T133" s="196"/>
      <c r="AT133" s="197" t="s">
        <v>133</v>
      </c>
      <c r="AU133" s="197" t="s">
        <v>85</v>
      </c>
      <c r="AV133" s="13" t="s">
        <v>85</v>
      </c>
      <c r="AW133" s="13" t="s">
        <v>4</v>
      </c>
      <c r="AX133" s="13" t="s">
        <v>83</v>
      </c>
      <c r="AY133" s="197" t="s">
        <v>122</v>
      </c>
    </row>
    <row r="134" spans="1:65" s="2" customFormat="1" ht="37.9" customHeight="1">
      <c r="A134" s="33"/>
      <c r="B134" s="34"/>
      <c r="C134" s="168" t="s">
        <v>208</v>
      </c>
      <c r="D134" s="168" t="s">
        <v>124</v>
      </c>
      <c r="E134" s="169" t="s">
        <v>209</v>
      </c>
      <c r="F134" s="170" t="s">
        <v>210</v>
      </c>
      <c r="G134" s="171" t="s">
        <v>162</v>
      </c>
      <c r="H134" s="172">
        <v>18</v>
      </c>
      <c r="I134" s="173"/>
      <c r="J134" s="174">
        <f>ROUND(I134*H134,2)</f>
        <v>0</v>
      </c>
      <c r="K134" s="170" t="s">
        <v>128</v>
      </c>
      <c r="L134" s="38"/>
      <c r="M134" s="175" t="s">
        <v>19</v>
      </c>
      <c r="N134" s="176" t="s">
        <v>46</v>
      </c>
      <c r="O134" s="63"/>
      <c r="P134" s="177">
        <f>O134*H134</f>
        <v>0</v>
      </c>
      <c r="Q134" s="177">
        <v>8.0030000000000004E-2</v>
      </c>
      <c r="R134" s="177">
        <f>Q134*H134</f>
        <v>1.4405400000000002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129</v>
      </c>
      <c r="AT134" s="179" t="s">
        <v>124</v>
      </c>
      <c r="AU134" s="179" t="s">
        <v>85</v>
      </c>
      <c r="AY134" s="16" t="s">
        <v>122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6" t="s">
        <v>83</v>
      </c>
      <c r="BK134" s="180">
        <f>ROUND(I134*H134,2)</f>
        <v>0</v>
      </c>
      <c r="BL134" s="16" t="s">
        <v>129</v>
      </c>
      <c r="BM134" s="179" t="s">
        <v>211</v>
      </c>
    </row>
    <row r="135" spans="1:65" s="2" customFormat="1">
      <c r="A135" s="33"/>
      <c r="B135" s="34"/>
      <c r="C135" s="35"/>
      <c r="D135" s="181" t="s">
        <v>131</v>
      </c>
      <c r="E135" s="35"/>
      <c r="F135" s="182" t="s">
        <v>212</v>
      </c>
      <c r="G135" s="35"/>
      <c r="H135" s="35"/>
      <c r="I135" s="183"/>
      <c r="J135" s="35"/>
      <c r="K135" s="35"/>
      <c r="L135" s="38"/>
      <c r="M135" s="184"/>
      <c r="N135" s="185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131</v>
      </c>
      <c r="AU135" s="16" t="s">
        <v>85</v>
      </c>
    </row>
    <row r="136" spans="1:65" s="13" customFormat="1">
      <c r="B136" s="186"/>
      <c r="C136" s="187"/>
      <c r="D136" s="188" t="s">
        <v>133</v>
      </c>
      <c r="E136" s="189" t="s">
        <v>19</v>
      </c>
      <c r="F136" s="190" t="s">
        <v>165</v>
      </c>
      <c r="G136" s="187"/>
      <c r="H136" s="191">
        <v>18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133</v>
      </c>
      <c r="AU136" s="197" t="s">
        <v>85</v>
      </c>
      <c r="AV136" s="13" t="s">
        <v>85</v>
      </c>
      <c r="AW136" s="13" t="s">
        <v>34</v>
      </c>
      <c r="AX136" s="13" t="s">
        <v>75</v>
      </c>
      <c r="AY136" s="197" t="s">
        <v>122</v>
      </c>
    </row>
    <row r="137" spans="1:65" s="2" customFormat="1" ht="16.5" customHeight="1">
      <c r="A137" s="33"/>
      <c r="B137" s="34"/>
      <c r="C137" s="198" t="s">
        <v>8</v>
      </c>
      <c r="D137" s="198" t="s">
        <v>167</v>
      </c>
      <c r="E137" s="199" t="s">
        <v>213</v>
      </c>
      <c r="F137" s="200" t="s">
        <v>214</v>
      </c>
      <c r="G137" s="201" t="s">
        <v>162</v>
      </c>
      <c r="H137" s="202">
        <v>18.899999999999999</v>
      </c>
      <c r="I137" s="203"/>
      <c r="J137" s="204">
        <f>ROUND(I137*H137,2)</f>
        <v>0</v>
      </c>
      <c r="K137" s="200" t="s">
        <v>19</v>
      </c>
      <c r="L137" s="205"/>
      <c r="M137" s="206" t="s">
        <v>19</v>
      </c>
      <c r="N137" s="207" t="s">
        <v>46</v>
      </c>
      <c r="O137" s="63"/>
      <c r="P137" s="177">
        <f>O137*H137</f>
        <v>0</v>
      </c>
      <c r="Q137" s="177">
        <v>0.13761000000000001</v>
      </c>
      <c r="R137" s="177">
        <f>Q137*H137</f>
        <v>2.6008290000000001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171</v>
      </c>
      <c r="AT137" s="179" t="s">
        <v>167</v>
      </c>
      <c r="AU137" s="179" t="s">
        <v>85</v>
      </c>
      <c r="AY137" s="16" t="s">
        <v>122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6" t="s">
        <v>83</v>
      </c>
      <c r="BK137" s="180">
        <f>ROUND(I137*H137,2)</f>
        <v>0</v>
      </c>
      <c r="BL137" s="16" t="s">
        <v>129</v>
      </c>
      <c r="BM137" s="179" t="s">
        <v>215</v>
      </c>
    </row>
    <row r="138" spans="1:65" s="13" customFormat="1">
      <c r="B138" s="186"/>
      <c r="C138" s="187"/>
      <c r="D138" s="188" t="s">
        <v>133</v>
      </c>
      <c r="E138" s="187"/>
      <c r="F138" s="190" t="s">
        <v>216</v>
      </c>
      <c r="G138" s="187"/>
      <c r="H138" s="191">
        <v>18.899999999999999</v>
      </c>
      <c r="I138" s="192"/>
      <c r="J138" s="187"/>
      <c r="K138" s="187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133</v>
      </c>
      <c r="AU138" s="197" t="s">
        <v>85</v>
      </c>
      <c r="AV138" s="13" t="s">
        <v>85</v>
      </c>
      <c r="AW138" s="13" t="s">
        <v>4</v>
      </c>
      <c r="AX138" s="13" t="s">
        <v>83</v>
      </c>
      <c r="AY138" s="197" t="s">
        <v>122</v>
      </c>
    </row>
    <row r="139" spans="1:65" s="2" customFormat="1" ht="21.75" customHeight="1">
      <c r="A139" s="33"/>
      <c r="B139" s="34"/>
      <c r="C139" s="168" t="s">
        <v>217</v>
      </c>
      <c r="D139" s="168" t="s">
        <v>124</v>
      </c>
      <c r="E139" s="169" t="s">
        <v>218</v>
      </c>
      <c r="F139" s="170" t="s">
        <v>219</v>
      </c>
      <c r="G139" s="171" t="s">
        <v>220</v>
      </c>
      <c r="H139" s="172">
        <v>80</v>
      </c>
      <c r="I139" s="173"/>
      <c r="J139" s="174">
        <f>ROUND(I139*H139,2)</f>
        <v>0</v>
      </c>
      <c r="K139" s="170" t="s">
        <v>19</v>
      </c>
      <c r="L139" s="38"/>
      <c r="M139" s="175" t="s">
        <v>19</v>
      </c>
      <c r="N139" s="176" t="s">
        <v>46</v>
      </c>
      <c r="O139" s="63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129</v>
      </c>
      <c r="AT139" s="179" t="s">
        <v>124</v>
      </c>
      <c r="AU139" s="179" t="s">
        <v>85</v>
      </c>
      <c r="AY139" s="16" t="s">
        <v>122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6" t="s">
        <v>83</v>
      </c>
      <c r="BK139" s="180">
        <f>ROUND(I139*H139,2)</f>
        <v>0</v>
      </c>
      <c r="BL139" s="16" t="s">
        <v>129</v>
      </c>
      <c r="BM139" s="179" t="s">
        <v>221</v>
      </c>
    </row>
    <row r="140" spans="1:65" s="13" customFormat="1">
      <c r="B140" s="186"/>
      <c r="C140" s="187"/>
      <c r="D140" s="188" t="s">
        <v>133</v>
      </c>
      <c r="E140" s="189" t="s">
        <v>19</v>
      </c>
      <c r="F140" s="190" t="s">
        <v>222</v>
      </c>
      <c r="G140" s="187"/>
      <c r="H140" s="191">
        <v>80</v>
      </c>
      <c r="I140" s="192"/>
      <c r="J140" s="187"/>
      <c r="K140" s="187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133</v>
      </c>
      <c r="AU140" s="197" t="s">
        <v>85</v>
      </c>
      <c r="AV140" s="13" t="s">
        <v>85</v>
      </c>
      <c r="AW140" s="13" t="s">
        <v>34</v>
      </c>
      <c r="AX140" s="13" t="s">
        <v>75</v>
      </c>
      <c r="AY140" s="197" t="s">
        <v>122</v>
      </c>
    </row>
    <row r="141" spans="1:65" s="12" customFormat="1" ht="22.9" customHeight="1">
      <c r="B141" s="152"/>
      <c r="C141" s="153"/>
      <c r="D141" s="154" t="s">
        <v>74</v>
      </c>
      <c r="E141" s="166" t="s">
        <v>171</v>
      </c>
      <c r="F141" s="166" t="s">
        <v>223</v>
      </c>
      <c r="G141" s="153"/>
      <c r="H141" s="153"/>
      <c r="I141" s="156"/>
      <c r="J141" s="167">
        <f>BK141</f>
        <v>0</v>
      </c>
      <c r="K141" s="153"/>
      <c r="L141" s="158"/>
      <c r="M141" s="159"/>
      <c r="N141" s="160"/>
      <c r="O141" s="160"/>
      <c r="P141" s="161">
        <f>SUM(P142:P145)</f>
        <v>0</v>
      </c>
      <c r="Q141" s="160"/>
      <c r="R141" s="161">
        <f>SUM(R142:R145)</f>
        <v>0.84160000000000001</v>
      </c>
      <c r="S141" s="160"/>
      <c r="T141" s="162">
        <f>SUM(T142:T145)</f>
        <v>0</v>
      </c>
      <c r="AR141" s="163" t="s">
        <v>83</v>
      </c>
      <c r="AT141" s="164" t="s">
        <v>74</v>
      </c>
      <c r="AU141" s="164" t="s">
        <v>83</v>
      </c>
      <c r="AY141" s="163" t="s">
        <v>122</v>
      </c>
      <c r="BK141" s="165">
        <f>SUM(BK142:BK145)</f>
        <v>0</v>
      </c>
    </row>
    <row r="142" spans="1:65" s="2" customFormat="1" ht="16.5" customHeight="1">
      <c r="A142" s="33"/>
      <c r="B142" s="34"/>
      <c r="C142" s="168" t="s">
        <v>224</v>
      </c>
      <c r="D142" s="168" t="s">
        <v>124</v>
      </c>
      <c r="E142" s="169" t="s">
        <v>225</v>
      </c>
      <c r="F142" s="170" t="s">
        <v>226</v>
      </c>
      <c r="G142" s="171" t="s">
        <v>227</v>
      </c>
      <c r="H142" s="172">
        <v>2</v>
      </c>
      <c r="I142" s="173"/>
      <c r="J142" s="174">
        <f>ROUND(I142*H142,2)</f>
        <v>0</v>
      </c>
      <c r="K142" s="170" t="s">
        <v>128</v>
      </c>
      <c r="L142" s="38"/>
      <c r="M142" s="175" t="s">
        <v>19</v>
      </c>
      <c r="N142" s="176" t="s">
        <v>46</v>
      </c>
      <c r="O142" s="63"/>
      <c r="P142" s="177">
        <f>O142*H142</f>
        <v>0</v>
      </c>
      <c r="Q142" s="177">
        <v>0.42080000000000001</v>
      </c>
      <c r="R142" s="177">
        <f>Q142*H142</f>
        <v>0.84160000000000001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129</v>
      </c>
      <c r="AT142" s="179" t="s">
        <v>124</v>
      </c>
      <c r="AU142" s="179" t="s">
        <v>85</v>
      </c>
      <c r="AY142" s="16" t="s">
        <v>122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6" t="s">
        <v>83</v>
      </c>
      <c r="BK142" s="180">
        <f>ROUND(I142*H142,2)</f>
        <v>0</v>
      </c>
      <c r="BL142" s="16" t="s">
        <v>129</v>
      </c>
      <c r="BM142" s="179" t="s">
        <v>228</v>
      </c>
    </row>
    <row r="143" spans="1:65" s="2" customFormat="1">
      <c r="A143" s="33"/>
      <c r="B143" s="34"/>
      <c r="C143" s="35"/>
      <c r="D143" s="181" t="s">
        <v>131</v>
      </c>
      <c r="E143" s="35"/>
      <c r="F143" s="182" t="s">
        <v>229</v>
      </c>
      <c r="G143" s="35"/>
      <c r="H143" s="35"/>
      <c r="I143" s="183"/>
      <c r="J143" s="35"/>
      <c r="K143" s="35"/>
      <c r="L143" s="38"/>
      <c r="M143" s="184"/>
      <c r="N143" s="185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131</v>
      </c>
      <c r="AU143" s="16" t="s">
        <v>85</v>
      </c>
    </row>
    <row r="144" spans="1:65" s="13" customFormat="1">
      <c r="B144" s="186"/>
      <c r="C144" s="187"/>
      <c r="D144" s="188" t="s">
        <v>133</v>
      </c>
      <c r="E144" s="189" t="s">
        <v>19</v>
      </c>
      <c r="F144" s="190" t="s">
        <v>230</v>
      </c>
      <c r="G144" s="187"/>
      <c r="H144" s="191">
        <v>1</v>
      </c>
      <c r="I144" s="192"/>
      <c r="J144" s="187"/>
      <c r="K144" s="187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133</v>
      </c>
      <c r="AU144" s="197" t="s">
        <v>85</v>
      </c>
      <c r="AV144" s="13" t="s">
        <v>85</v>
      </c>
      <c r="AW144" s="13" t="s">
        <v>34</v>
      </c>
      <c r="AX144" s="13" t="s">
        <v>75</v>
      </c>
      <c r="AY144" s="197" t="s">
        <v>122</v>
      </c>
    </row>
    <row r="145" spans="1:65" s="13" customFormat="1">
      <c r="B145" s="186"/>
      <c r="C145" s="187"/>
      <c r="D145" s="188" t="s">
        <v>133</v>
      </c>
      <c r="E145" s="189" t="s">
        <v>19</v>
      </c>
      <c r="F145" s="190" t="s">
        <v>231</v>
      </c>
      <c r="G145" s="187"/>
      <c r="H145" s="191">
        <v>1</v>
      </c>
      <c r="I145" s="192"/>
      <c r="J145" s="187"/>
      <c r="K145" s="187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133</v>
      </c>
      <c r="AU145" s="197" t="s">
        <v>85</v>
      </c>
      <c r="AV145" s="13" t="s">
        <v>85</v>
      </c>
      <c r="AW145" s="13" t="s">
        <v>34</v>
      </c>
      <c r="AX145" s="13" t="s">
        <v>75</v>
      </c>
      <c r="AY145" s="197" t="s">
        <v>122</v>
      </c>
    </row>
    <row r="146" spans="1:65" s="12" customFormat="1" ht="22.9" customHeight="1">
      <c r="B146" s="152"/>
      <c r="C146" s="153"/>
      <c r="D146" s="154" t="s">
        <v>74</v>
      </c>
      <c r="E146" s="166" t="s">
        <v>178</v>
      </c>
      <c r="F146" s="166" t="s">
        <v>232</v>
      </c>
      <c r="G146" s="153"/>
      <c r="H146" s="153"/>
      <c r="I146" s="156"/>
      <c r="J146" s="167">
        <f>BK146</f>
        <v>0</v>
      </c>
      <c r="K146" s="153"/>
      <c r="L146" s="158"/>
      <c r="M146" s="159"/>
      <c r="N146" s="160"/>
      <c r="O146" s="160"/>
      <c r="P146" s="161">
        <f>SUM(P147:P192)</f>
        <v>0</v>
      </c>
      <c r="Q146" s="160"/>
      <c r="R146" s="161">
        <f>SUM(R147:R192)</f>
        <v>74.324612499999986</v>
      </c>
      <c r="S146" s="160"/>
      <c r="T146" s="162">
        <f>SUM(T147:T192)</f>
        <v>0</v>
      </c>
      <c r="AR146" s="163" t="s">
        <v>83</v>
      </c>
      <c r="AT146" s="164" t="s">
        <v>74</v>
      </c>
      <c r="AU146" s="164" t="s">
        <v>83</v>
      </c>
      <c r="AY146" s="163" t="s">
        <v>122</v>
      </c>
      <c r="BK146" s="165">
        <f>SUM(BK147:BK192)</f>
        <v>0</v>
      </c>
    </row>
    <row r="147" spans="1:65" s="2" customFormat="1" ht="16.5" customHeight="1">
      <c r="A147" s="33"/>
      <c r="B147" s="34"/>
      <c r="C147" s="168" t="s">
        <v>233</v>
      </c>
      <c r="D147" s="168" t="s">
        <v>124</v>
      </c>
      <c r="E147" s="169" t="s">
        <v>234</v>
      </c>
      <c r="F147" s="170" t="s">
        <v>235</v>
      </c>
      <c r="G147" s="171" t="s">
        <v>227</v>
      </c>
      <c r="H147" s="172">
        <v>29</v>
      </c>
      <c r="I147" s="173"/>
      <c r="J147" s="174">
        <f>ROUND(I147*H147,2)</f>
        <v>0</v>
      </c>
      <c r="K147" s="170" t="s">
        <v>128</v>
      </c>
      <c r="L147" s="38"/>
      <c r="M147" s="175" t="s">
        <v>19</v>
      </c>
      <c r="N147" s="176" t="s">
        <v>46</v>
      </c>
      <c r="O147" s="63"/>
      <c r="P147" s="177">
        <f>O147*H147</f>
        <v>0</v>
      </c>
      <c r="Q147" s="177">
        <v>6.0000000000000001E-3</v>
      </c>
      <c r="R147" s="177">
        <f>Q147*H147</f>
        <v>0.17400000000000002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129</v>
      </c>
      <c r="AT147" s="179" t="s">
        <v>124</v>
      </c>
      <c r="AU147" s="179" t="s">
        <v>85</v>
      </c>
      <c r="AY147" s="16" t="s">
        <v>122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6" t="s">
        <v>83</v>
      </c>
      <c r="BK147" s="180">
        <f>ROUND(I147*H147,2)</f>
        <v>0</v>
      </c>
      <c r="BL147" s="16" t="s">
        <v>129</v>
      </c>
      <c r="BM147" s="179" t="s">
        <v>236</v>
      </c>
    </row>
    <row r="148" spans="1:65" s="2" customFormat="1">
      <c r="A148" s="33"/>
      <c r="B148" s="34"/>
      <c r="C148" s="35"/>
      <c r="D148" s="181" t="s">
        <v>131</v>
      </c>
      <c r="E148" s="35"/>
      <c r="F148" s="182" t="s">
        <v>237</v>
      </c>
      <c r="G148" s="35"/>
      <c r="H148" s="35"/>
      <c r="I148" s="183"/>
      <c r="J148" s="35"/>
      <c r="K148" s="35"/>
      <c r="L148" s="38"/>
      <c r="M148" s="184"/>
      <c r="N148" s="185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131</v>
      </c>
      <c r="AU148" s="16" t="s">
        <v>85</v>
      </c>
    </row>
    <row r="149" spans="1:65" s="2" customFormat="1" ht="16.5" customHeight="1">
      <c r="A149" s="33"/>
      <c r="B149" s="34"/>
      <c r="C149" s="198" t="s">
        <v>238</v>
      </c>
      <c r="D149" s="198" t="s">
        <v>167</v>
      </c>
      <c r="E149" s="199" t="s">
        <v>239</v>
      </c>
      <c r="F149" s="200" t="s">
        <v>240</v>
      </c>
      <c r="G149" s="201" t="s">
        <v>227</v>
      </c>
      <c r="H149" s="202">
        <v>29</v>
      </c>
      <c r="I149" s="203"/>
      <c r="J149" s="204">
        <f>ROUND(I149*H149,2)</f>
        <v>0</v>
      </c>
      <c r="K149" s="200" t="s">
        <v>128</v>
      </c>
      <c r="L149" s="205"/>
      <c r="M149" s="206" t="s">
        <v>19</v>
      </c>
      <c r="N149" s="207" t="s">
        <v>46</v>
      </c>
      <c r="O149" s="63"/>
      <c r="P149" s="177">
        <f>O149*H149</f>
        <v>0</v>
      </c>
      <c r="Q149" s="177">
        <v>1.7000000000000001E-2</v>
      </c>
      <c r="R149" s="177">
        <f>Q149*H149</f>
        <v>0.49300000000000005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171</v>
      </c>
      <c r="AT149" s="179" t="s">
        <v>167</v>
      </c>
      <c r="AU149" s="179" t="s">
        <v>85</v>
      </c>
      <c r="AY149" s="16" t="s">
        <v>122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6" t="s">
        <v>83</v>
      </c>
      <c r="BK149" s="180">
        <f>ROUND(I149*H149,2)</f>
        <v>0</v>
      </c>
      <c r="BL149" s="16" t="s">
        <v>129</v>
      </c>
      <c r="BM149" s="179" t="s">
        <v>241</v>
      </c>
    </row>
    <row r="150" spans="1:65" s="13" customFormat="1">
      <c r="B150" s="186"/>
      <c r="C150" s="187"/>
      <c r="D150" s="188" t="s">
        <v>133</v>
      </c>
      <c r="E150" s="189" t="s">
        <v>19</v>
      </c>
      <c r="F150" s="190" t="s">
        <v>242</v>
      </c>
      <c r="G150" s="187"/>
      <c r="H150" s="191">
        <v>29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133</v>
      </c>
      <c r="AU150" s="197" t="s">
        <v>85</v>
      </c>
      <c r="AV150" s="13" t="s">
        <v>85</v>
      </c>
      <c r="AW150" s="13" t="s">
        <v>34</v>
      </c>
      <c r="AX150" s="13" t="s">
        <v>83</v>
      </c>
      <c r="AY150" s="197" t="s">
        <v>122</v>
      </c>
    </row>
    <row r="151" spans="1:65" s="2" customFormat="1" ht="24.2" customHeight="1">
      <c r="A151" s="33"/>
      <c r="B151" s="34"/>
      <c r="C151" s="168" t="s">
        <v>243</v>
      </c>
      <c r="D151" s="168" t="s">
        <v>124</v>
      </c>
      <c r="E151" s="169" t="s">
        <v>244</v>
      </c>
      <c r="F151" s="170" t="s">
        <v>245</v>
      </c>
      <c r="G151" s="171" t="s">
        <v>220</v>
      </c>
      <c r="H151" s="172">
        <v>9</v>
      </c>
      <c r="I151" s="173"/>
      <c r="J151" s="174">
        <f>ROUND(I151*H151,2)</f>
        <v>0</v>
      </c>
      <c r="K151" s="170" t="s">
        <v>128</v>
      </c>
      <c r="L151" s="38"/>
      <c r="M151" s="175" t="s">
        <v>19</v>
      </c>
      <c r="N151" s="176" t="s">
        <v>46</v>
      </c>
      <c r="O151" s="63"/>
      <c r="P151" s="177">
        <f>O151*H151</f>
        <v>0</v>
      </c>
      <c r="Q151" s="177">
        <v>0.15540000000000001</v>
      </c>
      <c r="R151" s="177">
        <f>Q151*H151</f>
        <v>1.3986000000000001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129</v>
      </c>
      <c r="AT151" s="179" t="s">
        <v>124</v>
      </c>
      <c r="AU151" s="179" t="s">
        <v>85</v>
      </c>
      <c r="AY151" s="16" t="s">
        <v>122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6" t="s">
        <v>83</v>
      </c>
      <c r="BK151" s="180">
        <f>ROUND(I151*H151,2)</f>
        <v>0</v>
      </c>
      <c r="BL151" s="16" t="s">
        <v>129</v>
      </c>
      <c r="BM151" s="179" t="s">
        <v>246</v>
      </c>
    </row>
    <row r="152" spans="1:65" s="2" customFormat="1">
      <c r="A152" s="33"/>
      <c r="B152" s="34"/>
      <c r="C152" s="35"/>
      <c r="D152" s="181" t="s">
        <v>131</v>
      </c>
      <c r="E152" s="35"/>
      <c r="F152" s="182" t="s">
        <v>247</v>
      </c>
      <c r="G152" s="35"/>
      <c r="H152" s="35"/>
      <c r="I152" s="183"/>
      <c r="J152" s="35"/>
      <c r="K152" s="35"/>
      <c r="L152" s="38"/>
      <c r="M152" s="184"/>
      <c r="N152" s="185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131</v>
      </c>
      <c r="AU152" s="16" t="s">
        <v>85</v>
      </c>
    </row>
    <row r="153" spans="1:65" s="13" customFormat="1">
      <c r="B153" s="186"/>
      <c r="C153" s="187"/>
      <c r="D153" s="188" t="s">
        <v>133</v>
      </c>
      <c r="E153" s="189" t="s">
        <v>19</v>
      </c>
      <c r="F153" s="190" t="s">
        <v>248</v>
      </c>
      <c r="G153" s="187"/>
      <c r="H153" s="191">
        <v>9</v>
      </c>
      <c r="I153" s="192"/>
      <c r="J153" s="187"/>
      <c r="K153" s="187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133</v>
      </c>
      <c r="AU153" s="197" t="s">
        <v>85</v>
      </c>
      <c r="AV153" s="13" t="s">
        <v>85</v>
      </c>
      <c r="AW153" s="13" t="s">
        <v>34</v>
      </c>
      <c r="AX153" s="13" t="s">
        <v>75</v>
      </c>
      <c r="AY153" s="197" t="s">
        <v>122</v>
      </c>
    </row>
    <row r="154" spans="1:65" s="2" customFormat="1" ht="16.5" customHeight="1">
      <c r="A154" s="33"/>
      <c r="B154" s="34"/>
      <c r="C154" s="198" t="s">
        <v>7</v>
      </c>
      <c r="D154" s="198" t="s">
        <v>167</v>
      </c>
      <c r="E154" s="199" t="s">
        <v>249</v>
      </c>
      <c r="F154" s="200" t="s">
        <v>250</v>
      </c>
      <c r="G154" s="201" t="s">
        <v>220</v>
      </c>
      <c r="H154" s="202">
        <v>9.18</v>
      </c>
      <c r="I154" s="203"/>
      <c r="J154" s="204">
        <f>ROUND(I154*H154,2)</f>
        <v>0</v>
      </c>
      <c r="K154" s="200" t="s">
        <v>128</v>
      </c>
      <c r="L154" s="205"/>
      <c r="M154" s="206" t="s">
        <v>19</v>
      </c>
      <c r="N154" s="207" t="s">
        <v>46</v>
      </c>
      <c r="O154" s="63"/>
      <c r="P154" s="177">
        <f>O154*H154</f>
        <v>0</v>
      </c>
      <c r="Q154" s="177">
        <v>0.08</v>
      </c>
      <c r="R154" s="177">
        <f>Q154*H154</f>
        <v>0.73439999999999994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171</v>
      </c>
      <c r="AT154" s="179" t="s">
        <v>167</v>
      </c>
      <c r="AU154" s="179" t="s">
        <v>85</v>
      </c>
      <c r="AY154" s="16" t="s">
        <v>122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6" t="s">
        <v>83</v>
      </c>
      <c r="BK154" s="180">
        <f>ROUND(I154*H154,2)</f>
        <v>0</v>
      </c>
      <c r="BL154" s="16" t="s">
        <v>129</v>
      </c>
      <c r="BM154" s="179" t="s">
        <v>251</v>
      </c>
    </row>
    <row r="155" spans="1:65" s="13" customFormat="1">
      <c r="B155" s="186"/>
      <c r="C155" s="187"/>
      <c r="D155" s="188" t="s">
        <v>133</v>
      </c>
      <c r="E155" s="187"/>
      <c r="F155" s="190" t="s">
        <v>252</v>
      </c>
      <c r="G155" s="187"/>
      <c r="H155" s="191">
        <v>9.18</v>
      </c>
      <c r="I155" s="192"/>
      <c r="J155" s="187"/>
      <c r="K155" s="187"/>
      <c r="L155" s="193"/>
      <c r="M155" s="194"/>
      <c r="N155" s="195"/>
      <c r="O155" s="195"/>
      <c r="P155" s="195"/>
      <c r="Q155" s="195"/>
      <c r="R155" s="195"/>
      <c r="S155" s="195"/>
      <c r="T155" s="196"/>
      <c r="AT155" s="197" t="s">
        <v>133</v>
      </c>
      <c r="AU155" s="197" t="s">
        <v>85</v>
      </c>
      <c r="AV155" s="13" t="s">
        <v>85</v>
      </c>
      <c r="AW155" s="13" t="s">
        <v>4</v>
      </c>
      <c r="AX155" s="13" t="s">
        <v>83</v>
      </c>
      <c r="AY155" s="197" t="s">
        <v>122</v>
      </c>
    </row>
    <row r="156" spans="1:65" s="2" customFormat="1" ht="24.2" customHeight="1">
      <c r="A156" s="33"/>
      <c r="B156" s="34"/>
      <c r="C156" s="168" t="s">
        <v>253</v>
      </c>
      <c r="D156" s="168" t="s">
        <v>124</v>
      </c>
      <c r="E156" s="169" t="s">
        <v>254</v>
      </c>
      <c r="F156" s="170" t="s">
        <v>255</v>
      </c>
      <c r="G156" s="171" t="s">
        <v>220</v>
      </c>
      <c r="H156" s="172">
        <v>540</v>
      </c>
      <c r="I156" s="173"/>
      <c r="J156" s="174">
        <f>ROUND(I156*H156,2)</f>
        <v>0</v>
      </c>
      <c r="K156" s="170" t="s">
        <v>128</v>
      </c>
      <c r="L156" s="38"/>
      <c r="M156" s="175" t="s">
        <v>19</v>
      </c>
      <c r="N156" s="176" t="s">
        <v>46</v>
      </c>
      <c r="O156" s="63"/>
      <c r="P156" s="177">
        <f>O156*H156</f>
        <v>0</v>
      </c>
      <c r="Q156" s="177">
        <v>0.10095</v>
      </c>
      <c r="R156" s="177">
        <f>Q156*H156</f>
        <v>54.512999999999998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129</v>
      </c>
      <c r="AT156" s="179" t="s">
        <v>124</v>
      </c>
      <c r="AU156" s="179" t="s">
        <v>85</v>
      </c>
      <c r="AY156" s="16" t="s">
        <v>122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6" t="s">
        <v>83</v>
      </c>
      <c r="BK156" s="180">
        <f>ROUND(I156*H156,2)</f>
        <v>0</v>
      </c>
      <c r="BL156" s="16" t="s">
        <v>129</v>
      </c>
      <c r="BM156" s="179" t="s">
        <v>256</v>
      </c>
    </row>
    <row r="157" spans="1:65" s="2" customFormat="1">
      <c r="A157" s="33"/>
      <c r="B157" s="34"/>
      <c r="C157" s="35"/>
      <c r="D157" s="181" t="s">
        <v>131</v>
      </c>
      <c r="E157" s="35"/>
      <c r="F157" s="182" t="s">
        <v>257</v>
      </c>
      <c r="G157" s="35"/>
      <c r="H157" s="35"/>
      <c r="I157" s="183"/>
      <c r="J157" s="35"/>
      <c r="K157" s="35"/>
      <c r="L157" s="38"/>
      <c r="M157" s="184"/>
      <c r="N157" s="185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131</v>
      </c>
      <c r="AU157" s="16" t="s">
        <v>85</v>
      </c>
    </row>
    <row r="158" spans="1:65" s="13" customFormat="1">
      <c r="B158" s="186"/>
      <c r="C158" s="187"/>
      <c r="D158" s="188" t="s">
        <v>133</v>
      </c>
      <c r="E158" s="189" t="s">
        <v>19</v>
      </c>
      <c r="F158" s="190" t="s">
        <v>258</v>
      </c>
      <c r="G158" s="187"/>
      <c r="H158" s="191">
        <v>540</v>
      </c>
      <c r="I158" s="192"/>
      <c r="J158" s="187"/>
      <c r="K158" s="187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133</v>
      </c>
      <c r="AU158" s="197" t="s">
        <v>85</v>
      </c>
      <c r="AV158" s="13" t="s">
        <v>85</v>
      </c>
      <c r="AW158" s="13" t="s">
        <v>34</v>
      </c>
      <c r="AX158" s="13" t="s">
        <v>75</v>
      </c>
      <c r="AY158" s="197" t="s">
        <v>122</v>
      </c>
    </row>
    <row r="159" spans="1:65" s="2" customFormat="1" ht="16.5" customHeight="1">
      <c r="A159" s="33"/>
      <c r="B159" s="34"/>
      <c r="C159" s="198" t="s">
        <v>259</v>
      </c>
      <c r="D159" s="198" t="s">
        <v>167</v>
      </c>
      <c r="E159" s="199" t="s">
        <v>260</v>
      </c>
      <c r="F159" s="200" t="s">
        <v>261</v>
      </c>
      <c r="G159" s="201" t="s">
        <v>220</v>
      </c>
      <c r="H159" s="202">
        <v>540</v>
      </c>
      <c r="I159" s="203"/>
      <c r="J159" s="204">
        <f>ROUND(I159*H159,2)</f>
        <v>0</v>
      </c>
      <c r="K159" s="200" t="s">
        <v>128</v>
      </c>
      <c r="L159" s="205"/>
      <c r="M159" s="206" t="s">
        <v>19</v>
      </c>
      <c r="N159" s="207" t="s">
        <v>46</v>
      </c>
      <c r="O159" s="63"/>
      <c r="P159" s="177">
        <f>O159*H159</f>
        <v>0</v>
      </c>
      <c r="Q159" s="177">
        <v>2.8000000000000001E-2</v>
      </c>
      <c r="R159" s="177">
        <f>Q159*H159</f>
        <v>15.120000000000001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171</v>
      </c>
      <c r="AT159" s="179" t="s">
        <v>167</v>
      </c>
      <c r="AU159" s="179" t="s">
        <v>85</v>
      </c>
      <c r="AY159" s="16" t="s">
        <v>122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6" t="s">
        <v>83</v>
      </c>
      <c r="BK159" s="180">
        <f>ROUND(I159*H159,2)</f>
        <v>0</v>
      </c>
      <c r="BL159" s="16" t="s">
        <v>129</v>
      </c>
      <c r="BM159" s="179" t="s">
        <v>262</v>
      </c>
    </row>
    <row r="160" spans="1:65" s="2" customFormat="1" ht="24.2" customHeight="1">
      <c r="A160" s="33"/>
      <c r="B160" s="34"/>
      <c r="C160" s="168" t="s">
        <v>263</v>
      </c>
      <c r="D160" s="168" t="s">
        <v>124</v>
      </c>
      <c r="E160" s="169" t="s">
        <v>264</v>
      </c>
      <c r="F160" s="170" t="s">
        <v>265</v>
      </c>
      <c r="G160" s="171" t="s">
        <v>220</v>
      </c>
      <c r="H160" s="172">
        <v>60</v>
      </c>
      <c r="I160" s="173"/>
      <c r="J160" s="174">
        <f>ROUND(I160*H160,2)</f>
        <v>0</v>
      </c>
      <c r="K160" s="170" t="s">
        <v>128</v>
      </c>
      <c r="L160" s="38"/>
      <c r="M160" s="175" t="s">
        <v>19</v>
      </c>
      <c r="N160" s="176" t="s">
        <v>46</v>
      </c>
      <c r="O160" s="63"/>
      <c r="P160" s="177">
        <f>O160*H160</f>
        <v>0</v>
      </c>
      <c r="Q160" s="177">
        <v>8.0000000000000007E-5</v>
      </c>
      <c r="R160" s="177">
        <f>Q160*H160</f>
        <v>4.8000000000000004E-3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129</v>
      </c>
      <c r="AT160" s="179" t="s">
        <v>124</v>
      </c>
      <c r="AU160" s="179" t="s">
        <v>85</v>
      </c>
      <c r="AY160" s="16" t="s">
        <v>122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6" t="s">
        <v>83</v>
      </c>
      <c r="BK160" s="180">
        <f>ROUND(I160*H160,2)</f>
        <v>0</v>
      </c>
      <c r="BL160" s="16" t="s">
        <v>129</v>
      </c>
      <c r="BM160" s="179" t="s">
        <v>266</v>
      </c>
    </row>
    <row r="161" spans="1:65" s="2" customFormat="1">
      <c r="A161" s="33"/>
      <c r="B161" s="34"/>
      <c r="C161" s="35"/>
      <c r="D161" s="181" t="s">
        <v>131</v>
      </c>
      <c r="E161" s="35"/>
      <c r="F161" s="182" t="s">
        <v>267</v>
      </c>
      <c r="G161" s="35"/>
      <c r="H161" s="35"/>
      <c r="I161" s="183"/>
      <c r="J161" s="35"/>
      <c r="K161" s="35"/>
      <c r="L161" s="38"/>
      <c r="M161" s="184"/>
      <c r="N161" s="185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131</v>
      </c>
      <c r="AU161" s="16" t="s">
        <v>85</v>
      </c>
    </row>
    <row r="162" spans="1:65" s="13" customFormat="1">
      <c r="B162" s="186"/>
      <c r="C162" s="187"/>
      <c r="D162" s="188" t="s">
        <v>133</v>
      </c>
      <c r="E162" s="189" t="s">
        <v>19</v>
      </c>
      <c r="F162" s="190" t="s">
        <v>268</v>
      </c>
      <c r="G162" s="187"/>
      <c r="H162" s="191">
        <v>60</v>
      </c>
      <c r="I162" s="192"/>
      <c r="J162" s="187"/>
      <c r="K162" s="187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133</v>
      </c>
      <c r="AU162" s="197" t="s">
        <v>85</v>
      </c>
      <c r="AV162" s="13" t="s">
        <v>85</v>
      </c>
      <c r="AW162" s="13" t="s">
        <v>34</v>
      </c>
      <c r="AX162" s="13" t="s">
        <v>75</v>
      </c>
      <c r="AY162" s="197" t="s">
        <v>122</v>
      </c>
    </row>
    <row r="163" spans="1:65" s="2" customFormat="1" ht="16.5" customHeight="1">
      <c r="A163" s="33"/>
      <c r="B163" s="34"/>
      <c r="C163" s="168" t="s">
        <v>269</v>
      </c>
      <c r="D163" s="168" t="s">
        <v>124</v>
      </c>
      <c r="E163" s="169" t="s">
        <v>270</v>
      </c>
      <c r="F163" s="170" t="s">
        <v>271</v>
      </c>
      <c r="G163" s="171" t="s">
        <v>162</v>
      </c>
      <c r="H163" s="172">
        <v>75</v>
      </c>
      <c r="I163" s="173"/>
      <c r="J163" s="174">
        <f>ROUND(I163*H163,2)</f>
        <v>0</v>
      </c>
      <c r="K163" s="170" t="s">
        <v>128</v>
      </c>
      <c r="L163" s="38"/>
      <c r="M163" s="175" t="s">
        <v>19</v>
      </c>
      <c r="N163" s="176" t="s">
        <v>46</v>
      </c>
      <c r="O163" s="63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129</v>
      </c>
      <c r="AT163" s="179" t="s">
        <v>124</v>
      </c>
      <c r="AU163" s="179" t="s">
        <v>85</v>
      </c>
      <c r="AY163" s="16" t="s">
        <v>122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6" t="s">
        <v>83</v>
      </c>
      <c r="BK163" s="180">
        <f>ROUND(I163*H163,2)</f>
        <v>0</v>
      </c>
      <c r="BL163" s="16" t="s">
        <v>129</v>
      </c>
      <c r="BM163" s="179" t="s">
        <v>272</v>
      </c>
    </row>
    <row r="164" spans="1:65" s="2" customFormat="1">
      <c r="A164" s="33"/>
      <c r="B164" s="34"/>
      <c r="C164" s="35"/>
      <c r="D164" s="181" t="s">
        <v>131</v>
      </c>
      <c r="E164" s="35"/>
      <c r="F164" s="182" t="s">
        <v>273</v>
      </c>
      <c r="G164" s="35"/>
      <c r="H164" s="35"/>
      <c r="I164" s="183"/>
      <c r="J164" s="35"/>
      <c r="K164" s="35"/>
      <c r="L164" s="38"/>
      <c r="M164" s="184"/>
      <c r="N164" s="185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131</v>
      </c>
      <c r="AU164" s="16" t="s">
        <v>85</v>
      </c>
    </row>
    <row r="165" spans="1:65" s="13" customFormat="1">
      <c r="B165" s="186"/>
      <c r="C165" s="187"/>
      <c r="D165" s="188" t="s">
        <v>133</v>
      </c>
      <c r="E165" s="189" t="s">
        <v>19</v>
      </c>
      <c r="F165" s="190" t="s">
        <v>274</v>
      </c>
      <c r="G165" s="187"/>
      <c r="H165" s="191">
        <v>75</v>
      </c>
      <c r="I165" s="192"/>
      <c r="J165" s="187"/>
      <c r="K165" s="187"/>
      <c r="L165" s="193"/>
      <c r="M165" s="194"/>
      <c r="N165" s="195"/>
      <c r="O165" s="195"/>
      <c r="P165" s="195"/>
      <c r="Q165" s="195"/>
      <c r="R165" s="195"/>
      <c r="S165" s="195"/>
      <c r="T165" s="196"/>
      <c r="AT165" s="197" t="s">
        <v>133</v>
      </c>
      <c r="AU165" s="197" t="s">
        <v>85</v>
      </c>
      <c r="AV165" s="13" t="s">
        <v>85</v>
      </c>
      <c r="AW165" s="13" t="s">
        <v>34</v>
      </c>
      <c r="AX165" s="13" t="s">
        <v>75</v>
      </c>
      <c r="AY165" s="197" t="s">
        <v>122</v>
      </c>
    </row>
    <row r="166" spans="1:65" s="2" customFormat="1" ht="16.5" customHeight="1">
      <c r="A166" s="33"/>
      <c r="B166" s="34"/>
      <c r="C166" s="168" t="s">
        <v>275</v>
      </c>
      <c r="D166" s="168" t="s">
        <v>124</v>
      </c>
      <c r="E166" s="169" t="s">
        <v>276</v>
      </c>
      <c r="F166" s="170" t="s">
        <v>277</v>
      </c>
      <c r="G166" s="171" t="s">
        <v>162</v>
      </c>
      <c r="H166" s="172">
        <v>75</v>
      </c>
      <c r="I166" s="173"/>
      <c r="J166" s="174">
        <f>ROUND(I166*H166,2)</f>
        <v>0</v>
      </c>
      <c r="K166" s="170" t="s">
        <v>128</v>
      </c>
      <c r="L166" s="38"/>
      <c r="M166" s="175" t="s">
        <v>19</v>
      </c>
      <c r="N166" s="176" t="s">
        <v>46</v>
      </c>
      <c r="O166" s="63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129</v>
      </c>
      <c r="AT166" s="179" t="s">
        <v>124</v>
      </c>
      <c r="AU166" s="179" t="s">
        <v>85</v>
      </c>
      <c r="AY166" s="16" t="s">
        <v>122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6" t="s">
        <v>83</v>
      </c>
      <c r="BK166" s="180">
        <f>ROUND(I166*H166,2)</f>
        <v>0</v>
      </c>
      <c r="BL166" s="16" t="s">
        <v>129</v>
      </c>
      <c r="BM166" s="179" t="s">
        <v>278</v>
      </c>
    </row>
    <row r="167" spans="1:65" s="2" customFormat="1">
      <c r="A167" s="33"/>
      <c r="B167" s="34"/>
      <c r="C167" s="35"/>
      <c r="D167" s="181" t="s">
        <v>131</v>
      </c>
      <c r="E167" s="35"/>
      <c r="F167" s="182" t="s">
        <v>279</v>
      </c>
      <c r="G167" s="35"/>
      <c r="H167" s="35"/>
      <c r="I167" s="183"/>
      <c r="J167" s="35"/>
      <c r="K167" s="35"/>
      <c r="L167" s="38"/>
      <c r="M167" s="184"/>
      <c r="N167" s="185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131</v>
      </c>
      <c r="AU167" s="16" t="s">
        <v>85</v>
      </c>
    </row>
    <row r="168" spans="1:65" s="13" customFormat="1">
      <c r="B168" s="186"/>
      <c r="C168" s="187"/>
      <c r="D168" s="188" t="s">
        <v>133</v>
      </c>
      <c r="E168" s="189" t="s">
        <v>19</v>
      </c>
      <c r="F168" s="190" t="s">
        <v>274</v>
      </c>
      <c r="G168" s="187"/>
      <c r="H168" s="191">
        <v>75</v>
      </c>
      <c r="I168" s="192"/>
      <c r="J168" s="187"/>
      <c r="K168" s="187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133</v>
      </c>
      <c r="AU168" s="197" t="s">
        <v>85</v>
      </c>
      <c r="AV168" s="13" t="s">
        <v>85</v>
      </c>
      <c r="AW168" s="13" t="s">
        <v>34</v>
      </c>
      <c r="AX168" s="13" t="s">
        <v>75</v>
      </c>
      <c r="AY168" s="197" t="s">
        <v>122</v>
      </c>
    </row>
    <row r="169" spans="1:65" s="2" customFormat="1" ht="16.5" customHeight="1">
      <c r="A169" s="33"/>
      <c r="B169" s="34"/>
      <c r="C169" s="168" t="s">
        <v>280</v>
      </c>
      <c r="D169" s="168" t="s">
        <v>124</v>
      </c>
      <c r="E169" s="169" t="s">
        <v>281</v>
      </c>
      <c r="F169" s="170" t="s">
        <v>282</v>
      </c>
      <c r="G169" s="171" t="s">
        <v>162</v>
      </c>
      <c r="H169" s="172">
        <v>75</v>
      </c>
      <c r="I169" s="173"/>
      <c r="J169" s="174">
        <f>ROUND(I169*H169,2)</f>
        <v>0</v>
      </c>
      <c r="K169" s="170" t="s">
        <v>128</v>
      </c>
      <c r="L169" s="38"/>
      <c r="M169" s="175" t="s">
        <v>19</v>
      </c>
      <c r="N169" s="176" t="s">
        <v>46</v>
      </c>
      <c r="O169" s="63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129</v>
      </c>
      <c r="AT169" s="179" t="s">
        <v>124</v>
      </c>
      <c r="AU169" s="179" t="s">
        <v>85</v>
      </c>
      <c r="AY169" s="16" t="s">
        <v>122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6" t="s">
        <v>83</v>
      </c>
      <c r="BK169" s="180">
        <f>ROUND(I169*H169,2)</f>
        <v>0</v>
      </c>
      <c r="BL169" s="16" t="s">
        <v>129</v>
      </c>
      <c r="BM169" s="179" t="s">
        <v>283</v>
      </c>
    </row>
    <row r="170" spans="1:65" s="2" customFormat="1">
      <c r="A170" s="33"/>
      <c r="B170" s="34"/>
      <c r="C170" s="35"/>
      <c r="D170" s="181" t="s">
        <v>131</v>
      </c>
      <c r="E170" s="35"/>
      <c r="F170" s="182" t="s">
        <v>284</v>
      </c>
      <c r="G170" s="35"/>
      <c r="H170" s="35"/>
      <c r="I170" s="183"/>
      <c r="J170" s="35"/>
      <c r="K170" s="35"/>
      <c r="L170" s="38"/>
      <c r="M170" s="184"/>
      <c r="N170" s="185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131</v>
      </c>
      <c r="AU170" s="16" t="s">
        <v>85</v>
      </c>
    </row>
    <row r="171" spans="1:65" s="13" customFormat="1">
      <c r="B171" s="186"/>
      <c r="C171" s="187"/>
      <c r="D171" s="188" t="s">
        <v>133</v>
      </c>
      <c r="E171" s="189" t="s">
        <v>19</v>
      </c>
      <c r="F171" s="190" t="s">
        <v>274</v>
      </c>
      <c r="G171" s="187"/>
      <c r="H171" s="191">
        <v>75</v>
      </c>
      <c r="I171" s="192"/>
      <c r="J171" s="187"/>
      <c r="K171" s="187"/>
      <c r="L171" s="193"/>
      <c r="M171" s="194"/>
      <c r="N171" s="195"/>
      <c r="O171" s="195"/>
      <c r="P171" s="195"/>
      <c r="Q171" s="195"/>
      <c r="R171" s="195"/>
      <c r="S171" s="195"/>
      <c r="T171" s="196"/>
      <c r="AT171" s="197" t="s">
        <v>133</v>
      </c>
      <c r="AU171" s="197" t="s">
        <v>85</v>
      </c>
      <c r="AV171" s="13" t="s">
        <v>85</v>
      </c>
      <c r="AW171" s="13" t="s">
        <v>34</v>
      </c>
      <c r="AX171" s="13" t="s">
        <v>75</v>
      </c>
      <c r="AY171" s="197" t="s">
        <v>122</v>
      </c>
    </row>
    <row r="172" spans="1:65" s="2" customFormat="1" ht="16.5" customHeight="1">
      <c r="A172" s="33"/>
      <c r="B172" s="34"/>
      <c r="C172" s="168" t="s">
        <v>285</v>
      </c>
      <c r="D172" s="168" t="s">
        <v>124</v>
      </c>
      <c r="E172" s="169" t="s">
        <v>286</v>
      </c>
      <c r="F172" s="170" t="s">
        <v>287</v>
      </c>
      <c r="G172" s="171" t="s">
        <v>162</v>
      </c>
      <c r="H172" s="172">
        <v>22.5</v>
      </c>
      <c r="I172" s="173"/>
      <c r="J172" s="174">
        <f>ROUND(I172*H172,2)</f>
        <v>0</v>
      </c>
      <c r="K172" s="170" t="s">
        <v>128</v>
      </c>
      <c r="L172" s="38"/>
      <c r="M172" s="175" t="s">
        <v>19</v>
      </c>
      <c r="N172" s="176" t="s">
        <v>46</v>
      </c>
      <c r="O172" s="63"/>
      <c r="P172" s="177">
        <f>O172*H172</f>
        <v>0</v>
      </c>
      <c r="Q172" s="177">
        <v>2.0140000000000002E-2</v>
      </c>
      <c r="R172" s="177">
        <f>Q172*H172</f>
        <v>0.45315000000000005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129</v>
      </c>
      <c r="AT172" s="179" t="s">
        <v>124</v>
      </c>
      <c r="AU172" s="179" t="s">
        <v>85</v>
      </c>
      <c r="AY172" s="16" t="s">
        <v>122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6" t="s">
        <v>83</v>
      </c>
      <c r="BK172" s="180">
        <f>ROUND(I172*H172,2)</f>
        <v>0</v>
      </c>
      <c r="BL172" s="16" t="s">
        <v>129</v>
      </c>
      <c r="BM172" s="179" t="s">
        <v>288</v>
      </c>
    </row>
    <row r="173" spans="1:65" s="2" customFormat="1">
      <c r="A173" s="33"/>
      <c r="B173" s="34"/>
      <c r="C173" s="35"/>
      <c r="D173" s="181" t="s">
        <v>131</v>
      </c>
      <c r="E173" s="35"/>
      <c r="F173" s="182" t="s">
        <v>289</v>
      </c>
      <c r="G173" s="35"/>
      <c r="H173" s="35"/>
      <c r="I173" s="183"/>
      <c r="J173" s="35"/>
      <c r="K173" s="35"/>
      <c r="L173" s="38"/>
      <c r="M173" s="184"/>
      <c r="N173" s="185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131</v>
      </c>
      <c r="AU173" s="16" t="s">
        <v>85</v>
      </c>
    </row>
    <row r="174" spans="1:65" s="13" customFormat="1">
      <c r="B174" s="186"/>
      <c r="C174" s="187"/>
      <c r="D174" s="188" t="s">
        <v>133</v>
      </c>
      <c r="E174" s="189" t="s">
        <v>19</v>
      </c>
      <c r="F174" s="190" t="s">
        <v>290</v>
      </c>
      <c r="G174" s="187"/>
      <c r="H174" s="191">
        <v>22.5</v>
      </c>
      <c r="I174" s="192"/>
      <c r="J174" s="187"/>
      <c r="K174" s="187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133</v>
      </c>
      <c r="AU174" s="197" t="s">
        <v>85</v>
      </c>
      <c r="AV174" s="13" t="s">
        <v>85</v>
      </c>
      <c r="AW174" s="13" t="s">
        <v>34</v>
      </c>
      <c r="AX174" s="13" t="s">
        <v>75</v>
      </c>
      <c r="AY174" s="197" t="s">
        <v>122</v>
      </c>
    </row>
    <row r="175" spans="1:65" s="2" customFormat="1" ht="21.75" customHeight="1">
      <c r="A175" s="33"/>
      <c r="B175" s="34"/>
      <c r="C175" s="168" t="s">
        <v>291</v>
      </c>
      <c r="D175" s="168" t="s">
        <v>124</v>
      </c>
      <c r="E175" s="169" t="s">
        <v>292</v>
      </c>
      <c r="F175" s="170" t="s">
        <v>293</v>
      </c>
      <c r="G175" s="171" t="s">
        <v>162</v>
      </c>
      <c r="H175" s="172">
        <v>11.25</v>
      </c>
      <c r="I175" s="173"/>
      <c r="J175" s="174">
        <f>ROUND(I175*H175,2)</f>
        <v>0</v>
      </c>
      <c r="K175" s="170" t="s">
        <v>128</v>
      </c>
      <c r="L175" s="38"/>
      <c r="M175" s="175" t="s">
        <v>19</v>
      </c>
      <c r="N175" s="176" t="s">
        <v>46</v>
      </c>
      <c r="O175" s="63"/>
      <c r="P175" s="177">
        <f>O175*H175</f>
        <v>0</v>
      </c>
      <c r="Q175" s="177">
        <v>3.8850000000000003E-2</v>
      </c>
      <c r="R175" s="177">
        <f>Q175*H175</f>
        <v>0.43706250000000002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129</v>
      </c>
      <c r="AT175" s="179" t="s">
        <v>124</v>
      </c>
      <c r="AU175" s="179" t="s">
        <v>85</v>
      </c>
      <c r="AY175" s="16" t="s">
        <v>122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6" t="s">
        <v>83</v>
      </c>
      <c r="BK175" s="180">
        <f>ROUND(I175*H175,2)</f>
        <v>0</v>
      </c>
      <c r="BL175" s="16" t="s">
        <v>129</v>
      </c>
      <c r="BM175" s="179" t="s">
        <v>294</v>
      </c>
    </row>
    <row r="176" spans="1:65" s="2" customFormat="1">
      <c r="A176" s="33"/>
      <c r="B176" s="34"/>
      <c r="C176" s="35"/>
      <c r="D176" s="181" t="s">
        <v>131</v>
      </c>
      <c r="E176" s="35"/>
      <c r="F176" s="182" t="s">
        <v>295</v>
      </c>
      <c r="G176" s="35"/>
      <c r="H176" s="35"/>
      <c r="I176" s="183"/>
      <c r="J176" s="35"/>
      <c r="K176" s="35"/>
      <c r="L176" s="38"/>
      <c r="M176" s="184"/>
      <c r="N176" s="185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131</v>
      </c>
      <c r="AU176" s="16" t="s">
        <v>85</v>
      </c>
    </row>
    <row r="177" spans="1:65" s="13" customFormat="1">
      <c r="B177" s="186"/>
      <c r="C177" s="187"/>
      <c r="D177" s="188" t="s">
        <v>133</v>
      </c>
      <c r="E177" s="189" t="s">
        <v>19</v>
      </c>
      <c r="F177" s="190" t="s">
        <v>296</v>
      </c>
      <c r="G177" s="187"/>
      <c r="H177" s="191">
        <v>11.25</v>
      </c>
      <c r="I177" s="192"/>
      <c r="J177" s="187"/>
      <c r="K177" s="187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133</v>
      </c>
      <c r="AU177" s="197" t="s">
        <v>85</v>
      </c>
      <c r="AV177" s="13" t="s">
        <v>85</v>
      </c>
      <c r="AW177" s="13" t="s">
        <v>34</v>
      </c>
      <c r="AX177" s="13" t="s">
        <v>75</v>
      </c>
      <c r="AY177" s="197" t="s">
        <v>122</v>
      </c>
    </row>
    <row r="178" spans="1:65" s="2" customFormat="1" ht="21.75" customHeight="1">
      <c r="A178" s="33"/>
      <c r="B178" s="34"/>
      <c r="C178" s="168" t="s">
        <v>297</v>
      </c>
      <c r="D178" s="168" t="s">
        <v>124</v>
      </c>
      <c r="E178" s="169" t="s">
        <v>298</v>
      </c>
      <c r="F178" s="170" t="s">
        <v>299</v>
      </c>
      <c r="G178" s="171" t="s">
        <v>162</v>
      </c>
      <c r="H178" s="172">
        <v>3.75</v>
      </c>
      <c r="I178" s="173"/>
      <c r="J178" s="174">
        <f>ROUND(I178*H178,2)</f>
        <v>0</v>
      </c>
      <c r="K178" s="170" t="s">
        <v>128</v>
      </c>
      <c r="L178" s="38"/>
      <c r="M178" s="175" t="s">
        <v>19</v>
      </c>
      <c r="N178" s="176" t="s">
        <v>46</v>
      </c>
      <c r="O178" s="63"/>
      <c r="P178" s="177">
        <f>O178*H178</f>
        <v>0</v>
      </c>
      <c r="Q178" s="177">
        <v>6.0429999999999998E-2</v>
      </c>
      <c r="R178" s="177">
        <f>Q178*H178</f>
        <v>0.22661249999999999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129</v>
      </c>
      <c r="AT178" s="179" t="s">
        <v>124</v>
      </c>
      <c r="AU178" s="179" t="s">
        <v>85</v>
      </c>
      <c r="AY178" s="16" t="s">
        <v>122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6" t="s">
        <v>83</v>
      </c>
      <c r="BK178" s="180">
        <f>ROUND(I178*H178,2)</f>
        <v>0</v>
      </c>
      <c r="BL178" s="16" t="s">
        <v>129</v>
      </c>
      <c r="BM178" s="179" t="s">
        <v>300</v>
      </c>
    </row>
    <row r="179" spans="1:65" s="2" customFormat="1">
      <c r="A179" s="33"/>
      <c r="B179" s="34"/>
      <c r="C179" s="35"/>
      <c r="D179" s="181" t="s">
        <v>131</v>
      </c>
      <c r="E179" s="35"/>
      <c r="F179" s="182" t="s">
        <v>301</v>
      </c>
      <c r="G179" s="35"/>
      <c r="H179" s="35"/>
      <c r="I179" s="183"/>
      <c r="J179" s="35"/>
      <c r="K179" s="35"/>
      <c r="L179" s="38"/>
      <c r="M179" s="184"/>
      <c r="N179" s="185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131</v>
      </c>
      <c r="AU179" s="16" t="s">
        <v>85</v>
      </c>
    </row>
    <row r="180" spans="1:65" s="13" customFormat="1">
      <c r="B180" s="186"/>
      <c r="C180" s="187"/>
      <c r="D180" s="188" t="s">
        <v>133</v>
      </c>
      <c r="E180" s="189" t="s">
        <v>19</v>
      </c>
      <c r="F180" s="190" t="s">
        <v>302</v>
      </c>
      <c r="G180" s="187"/>
      <c r="H180" s="191">
        <v>3.75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133</v>
      </c>
      <c r="AU180" s="197" t="s">
        <v>85</v>
      </c>
      <c r="AV180" s="13" t="s">
        <v>85</v>
      </c>
      <c r="AW180" s="13" t="s">
        <v>34</v>
      </c>
      <c r="AX180" s="13" t="s">
        <v>75</v>
      </c>
      <c r="AY180" s="197" t="s">
        <v>122</v>
      </c>
    </row>
    <row r="181" spans="1:65" s="2" customFormat="1" ht="16.5" customHeight="1">
      <c r="A181" s="33"/>
      <c r="B181" s="34"/>
      <c r="C181" s="168" t="s">
        <v>303</v>
      </c>
      <c r="D181" s="168" t="s">
        <v>124</v>
      </c>
      <c r="E181" s="169" t="s">
        <v>304</v>
      </c>
      <c r="F181" s="170" t="s">
        <v>305</v>
      </c>
      <c r="G181" s="171" t="s">
        <v>162</v>
      </c>
      <c r="H181" s="172">
        <v>37.5</v>
      </c>
      <c r="I181" s="173"/>
      <c r="J181" s="174">
        <f>ROUND(I181*H181,2)</f>
        <v>0</v>
      </c>
      <c r="K181" s="170" t="s">
        <v>128</v>
      </c>
      <c r="L181" s="38"/>
      <c r="M181" s="175" t="s">
        <v>19</v>
      </c>
      <c r="N181" s="176" t="s">
        <v>46</v>
      </c>
      <c r="O181" s="63"/>
      <c r="P181" s="177">
        <f>O181*H181</f>
        <v>0</v>
      </c>
      <c r="Q181" s="177">
        <v>0.01</v>
      </c>
      <c r="R181" s="177">
        <f>Q181*H181</f>
        <v>0.375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129</v>
      </c>
      <c r="AT181" s="179" t="s">
        <v>124</v>
      </c>
      <c r="AU181" s="179" t="s">
        <v>85</v>
      </c>
      <c r="AY181" s="16" t="s">
        <v>122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6" t="s">
        <v>83</v>
      </c>
      <c r="BK181" s="180">
        <f>ROUND(I181*H181,2)</f>
        <v>0</v>
      </c>
      <c r="BL181" s="16" t="s">
        <v>129</v>
      </c>
      <c r="BM181" s="179" t="s">
        <v>306</v>
      </c>
    </row>
    <row r="182" spans="1:65" s="2" customFormat="1">
      <c r="A182" s="33"/>
      <c r="B182" s="34"/>
      <c r="C182" s="35"/>
      <c r="D182" s="181" t="s">
        <v>131</v>
      </c>
      <c r="E182" s="35"/>
      <c r="F182" s="182" t="s">
        <v>307</v>
      </c>
      <c r="G182" s="35"/>
      <c r="H182" s="35"/>
      <c r="I182" s="183"/>
      <c r="J182" s="35"/>
      <c r="K182" s="35"/>
      <c r="L182" s="38"/>
      <c r="M182" s="184"/>
      <c r="N182" s="185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131</v>
      </c>
      <c r="AU182" s="16" t="s">
        <v>85</v>
      </c>
    </row>
    <row r="183" spans="1:65" s="13" customFormat="1">
      <c r="B183" s="186"/>
      <c r="C183" s="187"/>
      <c r="D183" s="188" t="s">
        <v>133</v>
      </c>
      <c r="E183" s="189" t="s">
        <v>19</v>
      </c>
      <c r="F183" s="190" t="s">
        <v>308</v>
      </c>
      <c r="G183" s="187"/>
      <c r="H183" s="191">
        <v>37.5</v>
      </c>
      <c r="I183" s="192"/>
      <c r="J183" s="187"/>
      <c r="K183" s="187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133</v>
      </c>
      <c r="AU183" s="197" t="s">
        <v>85</v>
      </c>
      <c r="AV183" s="13" t="s">
        <v>85</v>
      </c>
      <c r="AW183" s="13" t="s">
        <v>34</v>
      </c>
      <c r="AX183" s="13" t="s">
        <v>75</v>
      </c>
      <c r="AY183" s="197" t="s">
        <v>122</v>
      </c>
    </row>
    <row r="184" spans="1:65" s="2" customFormat="1" ht="21.75" customHeight="1">
      <c r="A184" s="33"/>
      <c r="B184" s="34"/>
      <c r="C184" s="168" t="s">
        <v>309</v>
      </c>
      <c r="D184" s="168" t="s">
        <v>124</v>
      </c>
      <c r="E184" s="169" t="s">
        <v>310</v>
      </c>
      <c r="F184" s="170" t="s">
        <v>311</v>
      </c>
      <c r="G184" s="171" t="s">
        <v>162</v>
      </c>
      <c r="H184" s="172">
        <v>3.75</v>
      </c>
      <c r="I184" s="173"/>
      <c r="J184" s="174">
        <f>ROUND(I184*H184,2)</f>
        <v>0</v>
      </c>
      <c r="K184" s="170" t="s">
        <v>128</v>
      </c>
      <c r="L184" s="38"/>
      <c r="M184" s="175" t="s">
        <v>19</v>
      </c>
      <c r="N184" s="176" t="s">
        <v>46</v>
      </c>
      <c r="O184" s="63"/>
      <c r="P184" s="177">
        <f>O184*H184</f>
        <v>0</v>
      </c>
      <c r="Q184" s="177">
        <v>1.5299999999999999E-3</v>
      </c>
      <c r="R184" s="177">
        <f>Q184*H184</f>
        <v>5.7374999999999995E-3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129</v>
      </c>
      <c r="AT184" s="179" t="s">
        <v>124</v>
      </c>
      <c r="AU184" s="179" t="s">
        <v>85</v>
      </c>
      <c r="AY184" s="16" t="s">
        <v>122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6" t="s">
        <v>83</v>
      </c>
      <c r="BK184" s="180">
        <f>ROUND(I184*H184,2)</f>
        <v>0</v>
      </c>
      <c r="BL184" s="16" t="s">
        <v>129</v>
      </c>
      <c r="BM184" s="179" t="s">
        <v>312</v>
      </c>
    </row>
    <row r="185" spans="1:65" s="2" customFormat="1">
      <c r="A185" s="33"/>
      <c r="B185" s="34"/>
      <c r="C185" s="35"/>
      <c r="D185" s="181" t="s">
        <v>131</v>
      </c>
      <c r="E185" s="35"/>
      <c r="F185" s="182" t="s">
        <v>313</v>
      </c>
      <c r="G185" s="35"/>
      <c r="H185" s="35"/>
      <c r="I185" s="183"/>
      <c r="J185" s="35"/>
      <c r="K185" s="35"/>
      <c r="L185" s="38"/>
      <c r="M185" s="184"/>
      <c r="N185" s="185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131</v>
      </c>
      <c r="AU185" s="16" t="s">
        <v>85</v>
      </c>
    </row>
    <row r="186" spans="1:65" s="13" customFormat="1">
      <c r="B186" s="186"/>
      <c r="C186" s="187"/>
      <c r="D186" s="188" t="s">
        <v>133</v>
      </c>
      <c r="E186" s="189" t="s">
        <v>19</v>
      </c>
      <c r="F186" s="190" t="s">
        <v>314</v>
      </c>
      <c r="G186" s="187"/>
      <c r="H186" s="191">
        <v>3.75</v>
      </c>
      <c r="I186" s="192"/>
      <c r="J186" s="187"/>
      <c r="K186" s="187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133</v>
      </c>
      <c r="AU186" s="197" t="s">
        <v>85</v>
      </c>
      <c r="AV186" s="13" t="s">
        <v>85</v>
      </c>
      <c r="AW186" s="13" t="s">
        <v>34</v>
      </c>
      <c r="AX186" s="13" t="s">
        <v>75</v>
      </c>
      <c r="AY186" s="197" t="s">
        <v>122</v>
      </c>
    </row>
    <row r="187" spans="1:65" s="2" customFormat="1" ht="16.5" customHeight="1">
      <c r="A187" s="33"/>
      <c r="B187" s="34"/>
      <c r="C187" s="168" t="s">
        <v>315</v>
      </c>
      <c r="D187" s="168" t="s">
        <v>124</v>
      </c>
      <c r="E187" s="169" t="s">
        <v>316</v>
      </c>
      <c r="F187" s="170" t="s">
        <v>317</v>
      </c>
      <c r="G187" s="171" t="s">
        <v>162</v>
      </c>
      <c r="H187" s="172">
        <v>75</v>
      </c>
      <c r="I187" s="173"/>
      <c r="J187" s="174">
        <f>ROUND(I187*H187,2)</f>
        <v>0</v>
      </c>
      <c r="K187" s="170" t="s">
        <v>128</v>
      </c>
      <c r="L187" s="38"/>
      <c r="M187" s="175" t="s">
        <v>19</v>
      </c>
      <c r="N187" s="176" t="s">
        <v>46</v>
      </c>
      <c r="O187" s="63"/>
      <c r="P187" s="177">
        <f>O187*H187</f>
        <v>0</v>
      </c>
      <c r="Q187" s="177">
        <v>4.1000000000000003E-3</v>
      </c>
      <c r="R187" s="177">
        <f>Q187*H187</f>
        <v>0.30750000000000005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129</v>
      </c>
      <c r="AT187" s="179" t="s">
        <v>124</v>
      </c>
      <c r="AU187" s="179" t="s">
        <v>85</v>
      </c>
      <c r="AY187" s="16" t="s">
        <v>122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6" t="s">
        <v>83</v>
      </c>
      <c r="BK187" s="180">
        <f>ROUND(I187*H187,2)</f>
        <v>0</v>
      </c>
      <c r="BL187" s="16" t="s">
        <v>129</v>
      </c>
      <c r="BM187" s="179" t="s">
        <v>318</v>
      </c>
    </row>
    <row r="188" spans="1:65" s="2" customFormat="1">
      <c r="A188" s="33"/>
      <c r="B188" s="34"/>
      <c r="C188" s="35"/>
      <c r="D188" s="181" t="s">
        <v>131</v>
      </c>
      <c r="E188" s="35"/>
      <c r="F188" s="182" t="s">
        <v>319</v>
      </c>
      <c r="G188" s="35"/>
      <c r="H188" s="35"/>
      <c r="I188" s="183"/>
      <c r="J188" s="35"/>
      <c r="K188" s="35"/>
      <c r="L188" s="38"/>
      <c r="M188" s="184"/>
      <c r="N188" s="185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131</v>
      </c>
      <c r="AU188" s="16" t="s">
        <v>85</v>
      </c>
    </row>
    <row r="189" spans="1:65" s="13" customFormat="1">
      <c r="B189" s="186"/>
      <c r="C189" s="187"/>
      <c r="D189" s="188" t="s">
        <v>133</v>
      </c>
      <c r="E189" s="189" t="s">
        <v>19</v>
      </c>
      <c r="F189" s="190" t="s">
        <v>320</v>
      </c>
      <c r="G189" s="187"/>
      <c r="H189" s="191">
        <v>75</v>
      </c>
      <c r="I189" s="192"/>
      <c r="J189" s="187"/>
      <c r="K189" s="187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133</v>
      </c>
      <c r="AU189" s="197" t="s">
        <v>85</v>
      </c>
      <c r="AV189" s="13" t="s">
        <v>85</v>
      </c>
      <c r="AW189" s="13" t="s">
        <v>34</v>
      </c>
      <c r="AX189" s="13" t="s">
        <v>75</v>
      </c>
      <c r="AY189" s="197" t="s">
        <v>122</v>
      </c>
    </row>
    <row r="190" spans="1:65" s="2" customFormat="1" ht="16.5" customHeight="1">
      <c r="A190" s="33"/>
      <c r="B190" s="34"/>
      <c r="C190" s="168" t="s">
        <v>321</v>
      </c>
      <c r="D190" s="168" t="s">
        <v>124</v>
      </c>
      <c r="E190" s="169" t="s">
        <v>322</v>
      </c>
      <c r="F190" s="170" t="s">
        <v>323</v>
      </c>
      <c r="G190" s="171" t="s">
        <v>162</v>
      </c>
      <c r="H190" s="172">
        <v>75</v>
      </c>
      <c r="I190" s="173"/>
      <c r="J190" s="174">
        <f>ROUND(I190*H190,2)</f>
        <v>0</v>
      </c>
      <c r="K190" s="170" t="s">
        <v>128</v>
      </c>
      <c r="L190" s="38"/>
      <c r="M190" s="175" t="s">
        <v>19</v>
      </c>
      <c r="N190" s="176" t="s">
        <v>46</v>
      </c>
      <c r="O190" s="63"/>
      <c r="P190" s="177">
        <f>O190*H190</f>
        <v>0</v>
      </c>
      <c r="Q190" s="177">
        <v>1.09E-3</v>
      </c>
      <c r="R190" s="177">
        <f>Q190*H190</f>
        <v>8.1750000000000003E-2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129</v>
      </c>
      <c r="AT190" s="179" t="s">
        <v>124</v>
      </c>
      <c r="AU190" s="179" t="s">
        <v>85</v>
      </c>
      <c r="AY190" s="16" t="s">
        <v>122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6" t="s">
        <v>83</v>
      </c>
      <c r="BK190" s="180">
        <f>ROUND(I190*H190,2)</f>
        <v>0</v>
      </c>
      <c r="BL190" s="16" t="s">
        <v>129</v>
      </c>
      <c r="BM190" s="179" t="s">
        <v>324</v>
      </c>
    </row>
    <row r="191" spans="1:65" s="2" customFormat="1">
      <c r="A191" s="33"/>
      <c r="B191" s="34"/>
      <c r="C191" s="35"/>
      <c r="D191" s="181" t="s">
        <v>131</v>
      </c>
      <c r="E191" s="35"/>
      <c r="F191" s="182" t="s">
        <v>325</v>
      </c>
      <c r="G191" s="35"/>
      <c r="H191" s="35"/>
      <c r="I191" s="183"/>
      <c r="J191" s="35"/>
      <c r="K191" s="35"/>
      <c r="L191" s="38"/>
      <c r="M191" s="184"/>
      <c r="N191" s="185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131</v>
      </c>
      <c r="AU191" s="16" t="s">
        <v>85</v>
      </c>
    </row>
    <row r="192" spans="1:65" s="13" customFormat="1">
      <c r="B192" s="186"/>
      <c r="C192" s="187"/>
      <c r="D192" s="188" t="s">
        <v>133</v>
      </c>
      <c r="E192" s="189" t="s">
        <v>19</v>
      </c>
      <c r="F192" s="190" t="s">
        <v>326</v>
      </c>
      <c r="G192" s="187"/>
      <c r="H192" s="191">
        <v>75</v>
      </c>
      <c r="I192" s="192"/>
      <c r="J192" s="187"/>
      <c r="K192" s="187"/>
      <c r="L192" s="193"/>
      <c r="M192" s="194"/>
      <c r="N192" s="195"/>
      <c r="O192" s="195"/>
      <c r="P192" s="195"/>
      <c r="Q192" s="195"/>
      <c r="R192" s="195"/>
      <c r="S192" s="195"/>
      <c r="T192" s="196"/>
      <c r="AT192" s="197" t="s">
        <v>133</v>
      </c>
      <c r="AU192" s="197" t="s">
        <v>85</v>
      </c>
      <c r="AV192" s="13" t="s">
        <v>85</v>
      </c>
      <c r="AW192" s="13" t="s">
        <v>34</v>
      </c>
      <c r="AX192" s="13" t="s">
        <v>75</v>
      </c>
      <c r="AY192" s="197" t="s">
        <v>122</v>
      </c>
    </row>
    <row r="193" spans="1:65" s="12" customFormat="1" ht="22.9" customHeight="1">
      <c r="B193" s="152"/>
      <c r="C193" s="153"/>
      <c r="D193" s="154" t="s">
        <v>74</v>
      </c>
      <c r="E193" s="166" t="s">
        <v>327</v>
      </c>
      <c r="F193" s="166" t="s">
        <v>328</v>
      </c>
      <c r="G193" s="153"/>
      <c r="H193" s="153"/>
      <c r="I193" s="156"/>
      <c r="J193" s="167">
        <f>BK193</f>
        <v>0</v>
      </c>
      <c r="K193" s="153"/>
      <c r="L193" s="158"/>
      <c r="M193" s="159"/>
      <c r="N193" s="160"/>
      <c r="O193" s="160"/>
      <c r="P193" s="161">
        <f>SUM(P194:P218)</f>
        <v>0</v>
      </c>
      <c r="Q193" s="160"/>
      <c r="R193" s="161">
        <f>SUM(R194:R218)</f>
        <v>5.2650000000000002E-2</v>
      </c>
      <c r="S193" s="160"/>
      <c r="T193" s="162">
        <f>SUM(T194:T218)</f>
        <v>458.13499999999999</v>
      </c>
      <c r="AR193" s="163" t="s">
        <v>83</v>
      </c>
      <c r="AT193" s="164" t="s">
        <v>74</v>
      </c>
      <c r="AU193" s="164" t="s">
        <v>83</v>
      </c>
      <c r="AY193" s="163" t="s">
        <v>122</v>
      </c>
      <c r="BK193" s="165">
        <f>SUM(BK194:BK218)</f>
        <v>0</v>
      </c>
    </row>
    <row r="194" spans="1:65" s="2" customFormat="1" ht="37.9" customHeight="1">
      <c r="A194" s="33"/>
      <c r="B194" s="34"/>
      <c r="C194" s="168" t="s">
        <v>329</v>
      </c>
      <c r="D194" s="168" t="s">
        <v>124</v>
      </c>
      <c r="E194" s="169" t="s">
        <v>330</v>
      </c>
      <c r="F194" s="170" t="s">
        <v>331</v>
      </c>
      <c r="G194" s="171" t="s">
        <v>162</v>
      </c>
      <c r="H194" s="172">
        <v>485</v>
      </c>
      <c r="I194" s="173"/>
      <c r="J194" s="174">
        <f>ROUND(I194*H194,2)</f>
        <v>0</v>
      </c>
      <c r="K194" s="170" t="s">
        <v>128</v>
      </c>
      <c r="L194" s="38"/>
      <c r="M194" s="175" t="s">
        <v>19</v>
      </c>
      <c r="N194" s="176" t="s">
        <v>46</v>
      </c>
      <c r="O194" s="63"/>
      <c r="P194" s="177">
        <f>O194*H194</f>
        <v>0</v>
      </c>
      <c r="Q194" s="177">
        <v>0</v>
      </c>
      <c r="R194" s="177">
        <f>Q194*H194</f>
        <v>0</v>
      </c>
      <c r="S194" s="177">
        <v>0.44</v>
      </c>
      <c r="T194" s="178">
        <f>S194*H194</f>
        <v>213.4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129</v>
      </c>
      <c r="AT194" s="179" t="s">
        <v>124</v>
      </c>
      <c r="AU194" s="179" t="s">
        <v>85</v>
      </c>
      <c r="AY194" s="16" t="s">
        <v>122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6" t="s">
        <v>83</v>
      </c>
      <c r="BK194" s="180">
        <f>ROUND(I194*H194,2)</f>
        <v>0</v>
      </c>
      <c r="BL194" s="16" t="s">
        <v>129</v>
      </c>
      <c r="BM194" s="179" t="s">
        <v>332</v>
      </c>
    </row>
    <row r="195" spans="1:65" s="2" customFormat="1">
      <c r="A195" s="33"/>
      <c r="B195" s="34"/>
      <c r="C195" s="35"/>
      <c r="D195" s="181" t="s">
        <v>131</v>
      </c>
      <c r="E195" s="35"/>
      <c r="F195" s="182" t="s">
        <v>333</v>
      </c>
      <c r="G195" s="35"/>
      <c r="H195" s="35"/>
      <c r="I195" s="183"/>
      <c r="J195" s="35"/>
      <c r="K195" s="35"/>
      <c r="L195" s="38"/>
      <c r="M195" s="184"/>
      <c r="N195" s="185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131</v>
      </c>
      <c r="AU195" s="16" t="s">
        <v>85</v>
      </c>
    </row>
    <row r="196" spans="1:65" s="13" customFormat="1">
      <c r="B196" s="186"/>
      <c r="C196" s="187"/>
      <c r="D196" s="188" t="s">
        <v>133</v>
      </c>
      <c r="E196" s="189" t="s">
        <v>19</v>
      </c>
      <c r="F196" s="190" t="s">
        <v>334</v>
      </c>
      <c r="G196" s="187"/>
      <c r="H196" s="191">
        <v>260</v>
      </c>
      <c r="I196" s="192"/>
      <c r="J196" s="187"/>
      <c r="K196" s="187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133</v>
      </c>
      <c r="AU196" s="197" t="s">
        <v>85</v>
      </c>
      <c r="AV196" s="13" t="s">
        <v>85</v>
      </c>
      <c r="AW196" s="13" t="s">
        <v>34</v>
      </c>
      <c r="AX196" s="13" t="s">
        <v>75</v>
      </c>
      <c r="AY196" s="197" t="s">
        <v>122</v>
      </c>
    </row>
    <row r="197" spans="1:65" s="13" customFormat="1">
      <c r="B197" s="186"/>
      <c r="C197" s="187"/>
      <c r="D197" s="188" t="s">
        <v>133</v>
      </c>
      <c r="E197" s="189" t="s">
        <v>19</v>
      </c>
      <c r="F197" s="190" t="s">
        <v>335</v>
      </c>
      <c r="G197" s="187"/>
      <c r="H197" s="191">
        <v>225</v>
      </c>
      <c r="I197" s="192"/>
      <c r="J197" s="187"/>
      <c r="K197" s="187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133</v>
      </c>
      <c r="AU197" s="197" t="s">
        <v>85</v>
      </c>
      <c r="AV197" s="13" t="s">
        <v>85</v>
      </c>
      <c r="AW197" s="13" t="s">
        <v>34</v>
      </c>
      <c r="AX197" s="13" t="s">
        <v>75</v>
      </c>
      <c r="AY197" s="197" t="s">
        <v>122</v>
      </c>
    </row>
    <row r="198" spans="1:65" s="2" customFormat="1" ht="37.9" customHeight="1">
      <c r="A198" s="33"/>
      <c r="B198" s="34"/>
      <c r="C198" s="168" t="s">
        <v>336</v>
      </c>
      <c r="D198" s="168" t="s">
        <v>124</v>
      </c>
      <c r="E198" s="169" t="s">
        <v>337</v>
      </c>
      <c r="F198" s="170" t="s">
        <v>338</v>
      </c>
      <c r="G198" s="171" t="s">
        <v>162</v>
      </c>
      <c r="H198" s="172">
        <v>25</v>
      </c>
      <c r="I198" s="173"/>
      <c r="J198" s="174">
        <f>ROUND(I198*H198,2)</f>
        <v>0</v>
      </c>
      <c r="K198" s="170" t="s">
        <v>128</v>
      </c>
      <c r="L198" s="38"/>
      <c r="M198" s="175" t="s">
        <v>19</v>
      </c>
      <c r="N198" s="176" t="s">
        <v>46</v>
      </c>
      <c r="O198" s="63"/>
      <c r="P198" s="177">
        <f>O198*H198</f>
        <v>0</v>
      </c>
      <c r="Q198" s="177">
        <v>0</v>
      </c>
      <c r="R198" s="177">
        <f>Q198*H198</f>
        <v>0</v>
      </c>
      <c r="S198" s="177">
        <v>0.44</v>
      </c>
      <c r="T198" s="178">
        <f>S198*H198</f>
        <v>11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129</v>
      </c>
      <c r="AT198" s="179" t="s">
        <v>124</v>
      </c>
      <c r="AU198" s="179" t="s">
        <v>85</v>
      </c>
      <c r="AY198" s="16" t="s">
        <v>122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6" t="s">
        <v>83</v>
      </c>
      <c r="BK198" s="180">
        <f>ROUND(I198*H198,2)</f>
        <v>0</v>
      </c>
      <c r="BL198" s="16" t="s">
        <v>129</v>
      </c>
      <c r="BM198" s="179" t="s">
        <v>339</v>
      </c>
    </row>
    <row r="199" spans="1:65" s="2" customFormat="1">
      <c r="A199" s="33"/>
      <c r="B199" s="34"/>
      <c r="C199" s="35"/>
      <c r="D199" s="181" t="s">
        <v>131</v>
      </c>
      <c r="E199" s="35"/>
      <c r="F199" s="182" t="s">
        <v>340</v>
      </c>
      <c r="G199" s="35"/>
      <c r="H199" s="35"/>
      <c r="I199" s="183"/>
      <c r="J199" s="35"/>
      <c r="K199" s="35"/>
      <c r="L199" s="38"/>
      <c r="M199" s="184"/>
      <c r="N199" s="185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131</v>
      </c>
      <c r="AU199" s="16" t="s">
        <v>85</v>
      </c>
    </row>
    <row r="200" spans="1:65" s="13" customFormat="1">
      <c r="B200" s="186"/>
      <c r="C200" s="187"/>
      <c r="D200" s="188" t="s">
        <v>133</v>
      </c>
      <c r="E200" s="189" t="s">
        <v>19</v>
      </c>
      <c r="F200" s="190" t="s">
        <v>341</v>
      </c>
      <c r="G200" s="187"/>
      <c r="H200" s="191">
        <v>25</v>
      </c>
      <c r="I200" s="192"/>
      <c r="J200" s="187"/>
      <c r="K200" s="187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133</v>
      </c>
      <c r="AU200" s="197" t="s">
        <v>85</v>
      </c>
      <c r="AV200" s="13" t="s">
        <v>85</v>
      </c>
      <c r="AW200" s="13" t="s">
        <v>34</v>
      </c>
      <c r="AX200" s="13" t="s">
        <v>75</v>
      </c>
      <c r="AY200" s="197" t="s">
        <v>122</v>
      </c>
    </row>
    <row r="201" spans="1:65" s="2" customFormat="1" ht="37.9" customHeight="1">
      <c r="A201" s="33"/>
      <c r="B201" s="34"/>
      <c r="C201" s="168" t="s">
        <v>342</v>
      </c>
      <c r="D201" s="168" t="s">
        <v>124</v>
      </c>
      <c r="E201" s="169" t="s">
        <v>343</v>
      </c>
      <c r="F201" s="170" t="s">
        <v>344</v>
      </c>
      <c r="G201" s="171" t="s">
        <v>162</v>
      </c>
      <c r="H201" s="172">
        <v>25</v>
      </c>
      <c r="I201" s="173"/>
      <c r="J201" s="174">
        <f>ROUND(I201*H201,2)</f>
        <v>0</v>
      </c>
      <c r="K201" s="170" t="s">
        <v>128</v>
      </c>
      <c r="L201" s="38"/>
      <c r="M201" s="175" t="s">
        <v>19</v>
      </c>
      <c r="N201" s="176" t="s">
        <v>46</v>
      </c>
      <c r="O201" s="63"/>
      <c r="P201" s="177">
        <f>O201*H201</f>
        <v>0</v>
      </c>
      <c r="Q201" s="177">
        <v>0</v>
      </c>
      <c r="R201" s="177">
        <f>Q201*H201</f>
        <v>0</v>
      </c>
      <c r="S201" s="177">
        <v>0.33</v>
      </c>
      <c r="T201" s="178">
        <f>S201*H201</f>
        <v>8.25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129</v>
      </c>
      <c r="AT201" s="179" t="s">
        <v>124</v>
      </c>
      <c r="AU201" s="179" t="s">
        <v>85</v>
      </c>
      <c r="AY201" s="16" t="s">
        <v>122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6" t="s">
        <v>83</v>
      </c>
      <c r="BK201" s="180">
        <f>ROUND(I201*H201,2)</f>
        <v>0</v>
      </c>
      <c r="BL201" s="16" t="s">
        <v>129</v>
      </c>
      <c r="BM201" s="179" t="s">
        <v>345</v>
      </c>
    </row>
    <row r="202" spans="1:65" s="2" customFormat="1">
      <c r="A202" s="33"/>
      <c r="B202" s="34"/>
      <c r="C202" s="35"/>
      <c r="D202" s="181" t="s">
        <v>131</v>
      </c>
      <c r="E202" s="35"/>
      <c r="F202" s="182" t="s">
        <v>346</v>
      </c>
      <c r="G202" s="35"/>
      <c r="H202" s="35"/>
      <c r="I202" s="183"/>
      <c r="J202" s="35"/>
      <c r="K202" s="35"/>
      <c r="L202" s="38"/>
      <c r="M202" s="184"/>
      <c r="N202" s="185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131</v>
      </c>
      <c r="AU202" s="16" t="s">
        <v>85</v>
      </c>
    </row>
    <row r="203" spans="1:65" s="13" customFormat="1">
      <c r="B203" s="186"/>
      <c r="C203" s="187"/>
      <c r="D203" s="188" t="s">
        <v>133</v>
      </c>
      <c r="E203" s="189" t="s">
        <v>19</v>
      </c>
      <c r="F203" s="190" t="s">
        <v>341</v>
      </c>
      <c r="G203" s="187"/>
      <c r="H203" s="191">
        <v>25</v>
      </c>
      <c r="I203" s="192"/>
      <c r="J203" s="187"/>
      <c r="K203" s="187"/>
      <c r="L203" s="193"/>
      <c r="M203" s="194"/>
      <c r="N203" s="195"/>
      <c r="O203" s="195"/>
      <c r="P203" s="195"/>
      <c r="Q203" s="195"/>
      <c r="R203" s="195"/>
      <c r="S203" s="195"/>
      <c r="T203" s="196"/>
      <c r="AT203" s="197" t="s">
        <v>133</v>
      </c>
      <c r="AU203" s="197" t="s">
        <v>85</v>
      </c>
      <c r="AV203" s="13" t="s">
        <v>85</v>
      </c>
      <c r="AW203" s="13" t="s">
        <v>34</v>
      </c>
      <c r="AX203" s="13" t="s">
        <v>75</v>
      </c>
      <c r="AY203" s="197" t="s">
        <v>122</v>
      </c>
    </row>
    <row r="204" spans="1:65" s="2" customFormat="1" ht="24.2" customHeight="1">
      <c r="A204" s="33"/>
      <c r="B204" s="34"/>
      <c r="C204" s="168" t="s">
        <v>347</v>
      </c>
      <c r="D204" s="168" t="s">
        <v>124</v>
      </c>
      <c r="E204" s="169" t="s">
        <v>348</v>
      </c>
      <c r="F204" s="170" t="s">
        <v>349</v>
      </c>
      <c r="G204" s="171" t="s">
        <v>162</v>
      </c>
      <c r="H204" s="172">
        <v>260</v>
      </c>
      <c r="I204" s="173"/>
      <c r="J204" s="174">
        <f>ROUND(I204*H204,2)</f>
        <v>0</v>
      </c>
      <c r="K204" s="170" t="s">
        <v>128</v>
      </c>
      <c r="L204" s="38"/>
      <c r="M204" s="175" t="s">
        <v>19</v>
      </c>
      <c r="N204" s="176" t="s">
        <v>46</v>
      </c>
      <c r="O204" s="63"/>
      <c r="P204" s="177">
        <f>O204*H204</f>
        <v>0</v>
      </c>
      <c r="Q204" s="177">
        <v>9.0000000000000006E-5</v>
      </c>
      <c r="R204" s="177">
        <f>Q204*H204</f>
        <v>2.3400000000000001E-2</v>
      </c>
      <c r="S204" s="177">
        <v>0.23</v>
      </c>
      <c r="T204" s="178">
        <f>S204*H204</f>
        <v>59.800000000000004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129</v>
      </c>
      <c r="AT204" s="179" t="s">
        <v>124</v>
      </c>
      <c r="AU204" s="179" t="s">
        <v>85</v>
      </c>
      <c r="AY204" s="16" t="s">
        <v>122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6" t="s">
        <v>83</v>
      </c>
      <c r="BK204" s="180">
        <f>ROUND(I204*H204,2)</f>
        <v>0</v>
      </c>
      <c r="BL204" s="16" t="s">
        <v>129</v>
      </c>
      <c r="BM204" s="179" t="s">
        <v>350</v>
      </c>
    </row>
    <row r="205" spans="1:65" s="2" customFormat="1">
      <c r="A205" s="33"/>
      <c r="B205" s="34"/>
      <c r="C205" s="35"/>
      <c r="D205" s="181" t="s">
        <v>131</v>
      </c>
      <c r="E205" s="35"/>
      <c r="F205" s="182" t="s">
        <v>351</v>
      </c>
      <c r="G205" s="35"/>
      <c r="H205" s="35"/>
      <c r="I205" s="183"/>
      <c r="J205" s="35"/>
      <c r="K205" s="35"/>
      <c r="L205" s="38"/>
      <c r="M205" s="184"/>
      <c r="N205" s="185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131</v>
      </c>
      <c r="AU205" s="16" t="s">
        <v>85</v>
      </c>
    </row>
    <row r="206" spans="1:65" s="13" customFormat="1">
      <c r="B206" s="186"/>
      <c r="C206" s="187"/>
      <c r="D206" s="188" t="s">
        <v>133</v>
      </c>
      <c r="E206" s="189" t="s">
        <v>19</v>
      </c>
      <c r="F206" s="190" t="s">
        <v>334</v>
      </c>
      <c r="G206" s="187"/>
      <c r="H206" s="191">
        <v>260</v>
      </c>
      <c r="I206" s="192"/>
      <c r="J206" s="187"/>
      <c r="K206" s="187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133</v>
      </c>
      <c r="AU206" s="197" t="s">
        <v>85</v>
      </c>
      <c r="AV206" s="13" t="s">
        <v>85</v>
      </c>
      <c r="AW206" s="13" t="s">
        <v>34</v>
      </c>
      <c r="AX206" s="13" t="s">
        <v>75</v>
      </c>
      <c r="AY206" s="197" t="s">
        <v>122</v>
      </c>
    </row>
    <row r="207" spans="1:65" s="2" customFormat="1" ht="24.2" customHeight="1">
      <c r="A207" s="33"/>
      <c r="B207" s="34"/>
      <c r="C207" s="168" t="s">
        <v>352</v>
      </c>
      <c r="D207" s="168" t="s">
        <v>124</v>
      </c>
      <c r="E207" s="169" t="s">
        <v>353</v>
      </c>
      <c r="F207" s="170" t="s">
        <v>354</v>
      </c>
      <c r="G207" s="171" t="s">
        <v>162</v>
      </c>
      <c r="H207" s="172">
        <v>225</v>
      </c>
      <c r="I207" s="173"/>
      <c r="J207" s="174">
        <f>ROUND(I207*H207,2)</f>
        <v>0</v>
      </c>
      <c r="K207" s="170" t="s">
        <v>128</v>
      </c>
      <c r="L207" s="38"/>
      <c r="M207" s="175" t="s">
        <v>19</v>
      </c>
      <c r="N207" s="176" t="s">
        <v>46</v>
      </c>
      <c r="O207" s="63"/>
      <c r="P207" s="177">
        <f>O207*H207</f>
        <v>0</v>
      </c>
      <c r="Q207" s="177">
        <v>1.2999999999999999E-4</v>
      </c>
      <c r="R207" s="177">
        <f>Q207*H207</f>
        <v>2.9249999999999998E-2</v>
      </c>
      <c r="S207" s="177">
        <v>0.25600000000000001</v>
      </c>
      <c r="T207" s="178">
        <f>S207*H207</f>
        <v>57.6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129</v>
      </c>
      <c r="AT207" s="179" t="s">
        <v>124</v>
      </c>
      <c r="AU207" s="179" t="s">
        <v>85</v>
      </c>
      <c r="AY207" s="16" t="s">
        <v>122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6" t="s">
        <v>83</v>
      </c>
      <c r="BK207" s="180">
        <f>ROUND(I207*H207,2)</f>
        <v>0</v>
      </c>
      <c r="BL207" s="16" t="s">
        <v>129</v>
      </c>
      <c r="BM207" s="179" t="s">
        <v>355</v>
      </c>
    </row>
    <row r="208" spans="1:65" s="2" customFormat="1">
      <c r="A208" s="33"/>
      <c r="B208" s="34"/>
      <c r="C208" s="35"/>
      <c r="D208" s="181" t="s">
        <v>131</v>
      </c>
      <c r="E208" s="35"/>
      <c r="F208" s="182" t="s">
        <v>356</v>
      </c>
      <c r="G208" s="35"/>
      <c r="H208" s="35"/>
      <c r="I208" s="183"/>
      <c r="J208" s="35"/>
      <c r="K208" s="35"/>
      <c r="L208" s="38"/>
      <c r="M208" s="184"/>
      <c r="N208" s="185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131</v>
      </c>
      <c r="AU208" s="16" t="s">
        <v>85</v>
      </c>
    </row>
    <row r="209" spans="1:65" s="13" customFormat="1">
      <c r="B209" s="186"/>
      <c r="C209" s="187"/>
      <c r="D209" s="188" t="s">
        <v>133</v>
      </c>
      <c r="E209" s="189" t="s">
        <v>19</v>
      </c>
      <c r="F209" s="190" t="s">
        <v>335</v>
      </c>
      <c r="G209" s="187"/>
      <c r="H209" s="191">
        <v>225</v>
      </c>
      <c r="I209" s="192"/>
      <c r="J209" s="187"/>
      <c r="K209" s="187"/>
      <c r="L209" s="193"/>
      <c r="M209" s="194"/>
      <c r="N209" s="195"/>
      <c r="O209" s="195"/>
      <c r="P209" s="195"/>
      <c r="Q209" s="195"/>
      <c r="R209" s="195"/>
      <c r="S209" s="195"/>
      <c r="T209" s="196"/>
      <c r="AT209" s="197" t="s">
        <v>133</v>
      </c>
      <c r="AU209" s="197" t="s">
        <v>85</v>
      </c>
      <c r="AV209" s="13" t="s">
        <v>85</v>
      </c>
      <c r="AW209" s="13" t="s">
        <v>34</v>
      </c>
      <c r="AX209" s="13" t="s">
        <v>75</v>
      </c>
      <c r="AY209" s="197" t="s">
        <v>122</v>
      </c>
    </row>
    <row r="210" spans="1:65" s="2" customFormat="1" ht="24.2" customHeight="1">
      <c r="A210" s="33"/>
      <c r="B210" s="34"/>
      <c r="C210" s="168" t="s">
        <v>357</v>
      </c>
      <c r="D210" s="168" t="s">
        <v>124</v>
      </c>
      <c r="E210" s="169" t="s">
        <v>358</v>
      </c>
      <c r="F210" s="170" t="s">
        <v>359</v>
      </c>
      <c r="G210" s="171" t="s">
        <v>220</v>
      </c>
      <c r="H210" s="172">
        <v>520</v>
      </c>
      <c r="I210" s="173"/>
      <c r="J210" s="174">
        <f>ROUND(I210*H210,2)</f>
        <v>0</v>
      </c>
      <c r="K210" s="170" t="s">
        <v>128</v>
      </c>
      <c r="L210" s="38"/>
      <c r="M210" s="175" t="s">
        <v>19</v>
      </c>
      <c r="N210" s="176" t="s">
        <v>46</v>
      </c>
      <c r="O210" s="63"/>
      <c r="P210" s="177">
        <f>O210*H210</f>
        <v>0</v>
      </c>
      <c r="Q210" s="177">
        <v>0</v>
      </c>
      <c r="R210" s="177">
        <f>Q210*H210</f>
        <v>0</v>
      </c>
      <c r="S210" s="177">
        <v>0.20499999999999999</v>
      </c>
      <c r="T210" s="178">
        <f>S210*H210</f>
        <v>106.6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129</v>
      </c>
      <c r="AT210" s="179" t="s">
        <v>124</v>
      </c>
      <c r="AU210" s="179" t="s">
        <v>85</v>
      </c>
      <c r="AY210" s="16" t="s">
        <v>122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6" t="s">
        <v>83</v>
      </c>
      <c r="BK210" s="180">
        <f>ROUND(I210*H210,2)</f>
        <v>0</v>
      </c>
      <c r="BL210" s="16" t="s">
        <v>129</v>
      </c>
      <c r="BM210" s="179" t="s">
        <v>360</v>
      </c>
    </row>
    <row r="211" spans="1:65" s="2" customFormat="1">
      <c r="A211" s="33"/>
      <c r="B211" s="34"/>
      <c r="C211" s="35"/>
      <c r="D211" s="181" t="s">
        <v>131</v>
      </c>
      <c r="E211" s="35"/>
      <c r="F211" s="182" t="s">
        <v>361</v>
      </c>
      <c r="G211" s="35"/>
      <c r="H211" s="35"/>
      <c r="I211" s="183"/>
      <c r="J211" s="35"/>
      <c r="K211" s="35"/>
      <c r="L211" s="38"/>
      <c r="M211" s="184"/>
      <c r="N211" s="185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131</v>
      </c>
      <c r="AU211" s="16" t="s">
        <v>85</v>
      </c>
    </row>
    <row r="212" spans="1:65" s="13" customFormat="1">
      <c r="B212" s="186"/>
      <c r="C212" s="187"/>
      <c r="D212" s="188" t="s">
        <v>133</v>
      </c>
      <c r="E212" s="189" t="s">
        <v>19</v>
      </c>
      <c r="F212" s="190" t="s">
        <v>362</v>
      </c>
      <c r="G212" s="187"/>
      <c r="H212" s="191">
        <v>520</v>
      </c>
      <c r="I212" s="192"/>
      <c r="J212" s="187"/>
      <c r="K212" s="187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133</v>
      </c>
      <c r="AU212" s="197" t="s">
        <v>85</v>
      </c>
      <c r="AV212" s="13" t="s">
        <v>85</v>
      </c>
      <c r="AW212" s="13" t="s">
        <v>34</v>
      </c>
      <c r="AX212" s="13" t="s">
        <v>75</v>
      </c>
      <c r="AY212" s="197" t="s">
        <v>122</v>
      </c>
    </row>
    <row r="213" spans="1:65" s="2" customFormat="1" ht="16.5" customHeight="1">
      <c r="A213" s="33"/>
      <c r="B213" s="34"/>
      <c r="C213" s="168" t="s">
        <v>363</v>
      </c>
      <c r="D213" s="168" t="s">
        <v>124</v>
      </c>
      <c r="E213" s="169" t="s">
        <v>364</v>
      </c>
      <c r="F213" s="170" t="s">
        <v>365</v>
      </c>
      <c r="G213" s="171" t="s">
        <v>162</v>
      </c>
      <c r="H213" s="172">
        <v>22.5</v>
      </c>
      <c r="I213" s="173"/>
      <c r="J213" s="174">
        <f>ROUND(I213*H213,2)</f>
        <v>0</v>
      </c>
      <c r="K213" s="170" t="s">
        <v>128</v>
      </c>
      <c r="L213" s="38"/>
      <c r="M213" s="175" t="s">
        <v>19</v>
      </c>
      <c r="N213" s="176" t="s">
        <v>46</v>
      </c>
      <c r="O213" s="63"/>
      <c r="P213" s="177">
        <f>O213*H213</f>
        <v>0</v>
      </c>
      <c r="Q213" s="177">
        <v>0</v>
      </c>
      <c r="R213" s="177">
        <f>Q213*H213</f>
        <v>0</v>
      </c>
      <c r="S213" s="177">
        <v>2.1999999999999999E-2</v>
      </c>
      <c r="T213" s="178">
        <f>S213*H213</f>
        <v>0.495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129</v>
      </c>
      <c r="AT213" s="179" t="s">
        <v>124</v>
      </c>
      <c r="AU213" s="179" t="s">
        <v>85</v>
      </c>
      <c r="AY213" s="16" t="s">
        <v>122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6" t="s">
        <v>83</v>
      </c>
      <c r="BK213" s="180">
        <f>ROUND(I213*H213,2)</f>
        <v>0</v>
      </c>
      <c r="BL213" s="16" t="s">
        <v>129</v>
      </c>
      <c r="BM213" s="179" t="s">
        <v>366</v>
      </c>
    </row>
    <row r="214" spans="1:65" s="2" customFormat="1">
      <c r="A214" s="33"/>
      <c r="B214" s="34"/>
      <c r="C214" s="35"/>
      <c r="D214" s="181" t="s">
        <v>131</v>
      </c>
      <c r="E214" s="35"/>
      <c r="F214" s="182" t="s">
        <v>367</v>
      </c>
      <c r="G214" s="35"/>
      <c r="H214" s="35"/>
      <c r="I214" s="183"/>
      <c r="J214" s="35"/>
      <c r="K214" s="35"/>
      <c r="L214" s="38"/>
      <c r="M214" s="184"/>
      <c r="N214" s="185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131</v>
      </c>
      <c r="AU214" s="16" t="s">
        <v>85</v>
      </c>
    </row>
    <row r="215" spans="1:65" s="13" customFormat="1">
      <c r="B215" s="186"/>
      <c r="C215" s="187"/>
      <c r="D215" s="188" t="s">
        <v>133</v>
      </c>
      <c r="E215" s="189" t="s">
        <v>19</v>
      </c>
      <c r="F215" s="190" t="s">
        <v>290</v>
      </c>
      <c r="G215" s="187"/>
      <c r="H215" s="191">
        <v>22.5</v>
      </c>
      <c r="I215" s="192"/>
      <c r="J215" s="187"/>
      <c r="K215" s="187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133</v>
      </c>
      <c r="AU215" s="197" t="s">
        <v>85</v>
      </c>
      <c r="AV215" s="13" t="s">
        <v>85</v>
      </c>
      <c r="AW215" s="13" t="s">
        <v>34</v>
      </c>
      <c r="AX215" s="13" t="s">
        <v>75</v>
      </c>
      <c r="AY215" s="197" t="s">
        <v>122</v>
      </c>
    </row>
    <row r="216" spans="1:65" s="2" customFormat="1" ht="16.5" customHeight="1">
      <c r="A216" s="33"/>
      <c r="B216" s="34"/>
      <c r="C216" s="168" t="s">
        <v>368</v>
      </c>
      <c r="D216" s="168" t="s">
        <v>124</v>
      </c>
      <c r="E216" s="169" t="s">
        <v>369</v>
      </c>
      <c r="F216" s="170" t="s">
        <v>370</v>
      </c>
      <c r="G216" s="171" t="s">
        <v>162</v>
      </c>
      <c r="H216" s="172">
        <v>15</v>
      </c>
      <c r="I216" s="173"/>
      <c r="J216" s="174">
        <f>ROUND(I216*H216,2)</f>
        <v>0</v>
      </c>
      <c r="K216" s="170" t="s">
        <v>128</v>
      </c>
      <c r="L216" s="38"/>
      <c r="M216" s="175" t="s">
        <v>19</v>
      </c>
      <c r="N216" s="176" t="s">
        <v>46</v>
      </c>
      <c r="O216" s="63"/>
      <c r="P216" s="177">
        <f>O216*H216</f>
        <v>0</v>
      </c>
      <c r="Q216" s="177">
        <v>0</v>
      </c>
      <c r="R216" s="177">
        <f>Q216*H216</f>
        <v>0</v>
      </c>
      <c r="S216" s="177">
        <v>6.6000000000000003E-2</v>
      </c>
      <c r="T216" s="178">
        <f>S216*H216</f>
        <v>0.99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129</v>
      </c>
      <c r="AT216" s="179" t="s">
        <v>124</v>
      </c>
      <c r="AU216" s="179" t="s">
        <v>85</v>
      </c>
      <c r="AY216" s="16" t="s">
        <v>122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6" t="s">
        <v>83</v>
      </c>
      <c r="BK216" s="180">
        <f>ROUND(I216*H216,2)</f>
        <v>0</v>
      </c>
      <c r="BL216" s="16" t="s">
        <v>129</v>
      </c>
      <c r="BM216" s="179" t="s">
        <v>371</v>
      </c>
    </row>
    <row r="217" spans="1:65" s="2" customFormat="1">
      <c r="A217" s="33"/>
      <c r="B217" s="34"/>
      <c r="C217" s="35"/>
      <c r="D217" s="181" t="s">
        <v>131</v>
      </c>
      <c r="E217" s="35"/>
      <c r="F217" s="182" t="s">
        <v>372</v>
      </c>
      <c r="G217" s="35"/>
      <c r="H217" s="35"/>
      <c r="I217" s="183"/>
      <c r="J217" s="35"/>
      <c r="K217" s="35"/>
      <c r="L217" s="38"/>
      <c r="M217" s="184"/>
      <c r="N217" s="185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131</v>
      </c>
      <c r="AU217" s="16" t="s">
        <v>85</v>
      </c>
    </row>
    <row r="218" spans="1:65" s="13" customFormat="1">
      <c r="B218" s="186"/>
      <c r="C218" s="187"/>
      <c r="D218" s="188" t="s">
        <v>133</v>
      </c>
      <c r="E218" s="189" t="s">
        <v>19</v>
      </c>
      <c r="F218" s="190" t="s">
        <v>373</v>
      </c>
      <c r="G218" s="187"/>
      <c r="H218" s="191">
        <v>15</v>
      </c>
      <c r="I218" s="192"/>
      <c r="J218" s="187"/>
      <c r="K218" s="187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133</v>
      </c>
      <c r="AU218" s="197" t="s">
        <v>85</v>
      </c>
      <c r="AV218" s="13" t="s">
        <v>85</v>
      </c>
      <c r="AW218" s="13" t="s">
        <v>34</v>
      </c>
      <c r="AX218" s="13" t="s">
        <v>75</v>
      </c>
      <c r="AY218" s="197" t="s">
        <v>122</v>
      </c>
    </row>
    <row r="219" spans="1:65" s="12" customFormat="1" ht="22.9" customHeight="1">
      <c r="B219" s="152"/>
      <c r="C219" s="153"/>
      <c r="D219" s="154" t="s">
        <v>74</v>
      </c>
      <c r="E219" s="166" t="s">
        <v>374</v>
      </c>
      <c r="F219" s="166" t="s">
        <v>375</v>
      </c>
      <c r="G219" s="153"/>
      <c r="H219" s="153"/>
      <c r="I219" s="156"/>
      <c r="J219" s="167">
        <f>BK219</f>
        <v>0</v>
      </c>
      <c r="K219" s="153"/>
      <c r="L219" s="158"/>
      <c r="M219" s="159"/>
      <c r="N219" s="160"/>
      <c r="O219" s="160"/>
      <c r="P219" s="161">
        <f>SUM(P220:P242)</f>
        <v>0</v>
      </c>
      <c r="Q219" s="160"/>
      <c r="R219" s="161">
        <f>SUM(R220:R242)</f>
        <v>0</v>
      </c>
      <c r="S219" s="160"/>
      <c r="T219" s="162">
        <f>SUM(T220:T242)</f>
        <v>0</v>
      </c>
      <c r="AR219" s="163" t="s">
        <v>83</v>
      </c>
      <c r="AT219" s="164" t="s">
        <v>74</v>
      </c>
      <c r="AU219" s="164" t="s">
        <v>83</v>
      </c>
      <c r="AY219" s="163" t="s">
        <v>122</v>
      </c>
      <c r="BK219" s="165">
        <f>SUM(BK220:BK242)</f>
        <v>0</v>
      </c>
    </row>
    <row r="220" spans="1:65" s="2" customFormat="1" ht="24.2" customHeight="1">
      <c r="A220" s="33"/>
      <c r="B220" s="34"/>
      <c r="C220" s="168" t="s">
        <v>376</v>
      </c>
      <c r="D220" s="168" t="s">
        <v>124</v>
      </c>
      <c r="E220" s="169" t="s">
        <v>377</v>
      </c>
      <c r="F220" s="170" t="s">
        <v>378</v>
      </c>
      <c r="G220" s="171" t="s">
        <v>154</v>
      </c>
      <c r="H220" s="172">
        <v>506</v>
      </c>
      <c r="I220" s="173"/>
      <c r="J220" s="174">
        <f>ROUND(I220*H220,2)</f>
        <v>0</v>
      </c>
      <c r="K220" s="170" t="s">
        <v>128</v>
      </c>
      <c r="L220" s="38"/>
      <c r="M220" s="175" t="s">
        <v>19</v>
      </c>
      <c r="N220" s="176" t="s">
        <v>46</v>
      </c>
      <c r="O220" s="63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129</v>
      </c>
      <c r="AT220" s="179" t="s">
        <v>124</v>
      </c>
      <c r="AU220" s="179" t="s">
        <v>85</v>
      </c>
      <c r="AY220" s="16" t="s">
        <v>122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6" t="s">
        <v>83</v>
      </c>
      <c r="BK220" s="180">
        <f>ROUND(I220*H220,2)</f>
        <v>0</v>
      </c>
      <c r="BL220" s="16" t="s">
        <v>129</v>
      </c>
      <c r="BM220" s="179" t="s">
        <v>379</v>
      </c>
    </row>
    <row r="221" spans="1:65" s="2" customFormat="1">
      <c r="A221" s="33"/>
      <c r="B221" s="34"/>
      <c r="C221" s="35"/>
      <c r="D221" s="181" t="s">
        <v>131</v>
      </c>
      <c r="E221" s="35"/>
      <c r="F221" s="182" t="s">
        <v>380</v>
      </c>
      <c r="G221" s="35"/>
      <c r="H221" s="35"/>
      <c r="I221" s="183"/>
      <c r="J221" s="35"/>
      <c r="K221" s="35"/>
      <c r="L221" s="38"/>
      <c r="M221" s="184"/>
      <c r="N221" s="185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131</v>
      </c>
      <c r="AU221" s="16" t="s">
        <v>85</v>
      </c>
    </row>
    <row r="222" spans="1:65" s="13" customFormat="1">
      <c r="B222" s="186"/>
      <c r="C222" s="187"/>
      <c r="D222" s="188" t="s">
        <v>133</v>
      </c>
      <c r="E222" s="189" t="s">
        <v>19</v>
      </c>
      <c r="F222" s="190" t="s">
        <v>381</v>
      </c>
      <c r="G222" s="187"/>
      <c r="H222" s="191">
        <v>388.6</v>
      </c>
      <c r="I222" s="192"/>
      <c r="J222" s="187"/>
      <c r="K222" s="187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133</v>
      </c>
      <c r="AU222" s="197" t="s">
        <v>85</v>
      </c>
      <c r="AV222" s="13" t="s">
        <v>85</v>
      </c>
      <c r="AW222" s="13" t="s">
        <v>34</v>
      </c>
      <c r="AX222" s="13" t="s">
        <v>75</v>
      </c>
      <c r="AY222" s="197" t="s">
        <v>122</v>
      </c>
    </row>
    <row r="223" spans="1:65" s="13" customFormat="1">
      <c r="B223" s="186"/>
      <c r="C223" s="187"/>
      <c r="D223" s="188" t="s">
        <v>133</v>
      </c>
      <c r="E223" s="189" t="s">
        <v>19</v>
      </c>
      <c r="F223" s="190" t="s">
        <v>382</v>
      </c>
      <c r="G223" s="187"/>
      <c r="H223" s="191">
        <v>59.8</v>
      </c>
      <c r="I223" s="192"/>
      <c r="J223" s="187"/>
      <c r="K223" s="187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133</v>
      </c>
      <c r="AU223" s="197" t="s">
        <v>85</v>
      </c>
      <c r="AV223" s="13" t="s">
        <v>85</v>
      </c>
      <c r="AW223" s="13" t="s">
        <v>34</v>
      </c>
      <c r="AX223" s="13" t="s">
        <v>75</v>
      </c>
      <c r="AY223" s="197" t="s">
        <v>122</v>
      </c>
    </row>
    <row r="224" spans="1:65" s="13" customFormat="1">
      <c r="B224" s="186"/>
      <c r="C224" s="187"/>
      <c r="D224" s="188" t="s">
        <v>133</v>
      </c>
      <c r="E224" s="189" t="s">
        <v>19</v>
      </c>
      <c r="F224" s="190" t="s">
        <v>383</v>
      </c>
      <c r="G224" s="187"/>
      <c r="H224" s="191">
        <v>57.6</v>
      </c>
      <c r="I224" s="192"/>
      <c r="J224" s="187"/>
      <c r="K224" s="187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133</v>
      </c>
      <c r="AU224" s="197" t="s">
        <v>85</v>
      </c>
      <c r="AV224" s="13" t="s">
        <v>85</v>
      </c>
      <c r="AW224" s="13" t="s">
        <v>34</v>
      </c>
      <c r="AX224" s="13" t="s">
        <v>75</v>
      </c>
      <c r="AY224" s="197" t="s">
        <v>122</v>
      </c>
    </row>
    <row r="225" spans="1:65" s="2" customFormat="1" ht="24.2" customHeight="1">
      <c r="A225" s="33"/>
      <c r="B225" s="34"/>
      <c r="C225" s="168" t="s">
        <v>384</v>
      </c>
      <c r="D225" s="168" t="s">
        <v>124</v>
      </c>
      <c r="E225" s="169" t="s">
        <v>385</v>
      </c>
      <c r="F225" s="170" t="s">
        <v>386</v>
      </c>
      <c r="G225" s="171" t="s">
        <v>154</v>
      </c>
      <c r="H225" s="172">
        <v>7084</v>
      </c>
      <c r="I225" s="173"/>
      <c r="J225" s="174">
        <f>ROUND(I225*H225,2)</f>
        <v>0</v>
      </c>
      <c r="K225" s="170" t="s">
        <v>128</v>
      </c>
      <c r="L225" s="38"/>
      <c r="M225" s="175" t="s">
        <v>19</v>
      </c>
      <c r="N225" s="176" t="s">
        <v>46</v>
      </c>
      <c r="O225" s="63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129</v>
      </c>
      <c r="AT225" s="179" t="s">
        <v>124</v>
      </c>
      <c r="AU225" s="179" t="s">
        <v>85</v>
      </c>
      <c r="AY225" s="16" t="s">
        <v>122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6" t="s">
        <v>83</v>
      </c>
      <c r="BK225" s="180">
        <f>ROUND(I225*H225,2)</f>
        <v>0</v>
      </c>
      <c r="BL225" s="16" t="s">
        <v>129</v>
      </c>
      <c r="BM225" s="179" t="s">
        <v>387</v>
      </c>
    </row>
    <row r="226" spans="1:65" s="2" customFormat="1">
      <c r="A226" s="33"/>
      <c r="B226" s="34"/>
      <c r="C226" s="35"/>
      <c r="D226" s="181" t="s">
        <v>131</v>
      </c>
      <c r="E226" s="35"/>
      <c r="F226" s="182" t="s">
        <v>388</v>
      </c>
      <c r="G226" s="35"/>
      <c r="H226" s="35"/>
      <c r="I226" s="183"/>
      <c r="J226" s="35"/>
      <c r="K226" s="35"/>
      <c r="L226" s="38"/>
      <c r="M226" s="184"/>
      <c r="N226" s="185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131</v>
      </c>
      <c r="AU226" s="16" t="s">
        <v>85</v>
      </c>
    </row>
    <row r="227" spans="1:65" s="13" customFormat="1">
      <c r="B227" s="186"/>
      <c r="C227" s="187"/>
      <c r="D227" s="188" t="s">
        <v>133</v>
      </c>
      <c r="E227" s="187"/>
      <c r="F227" s="190" t="s">
        <v>389</v>
      </c>
      <c r="G227" s="187"/>
      <c r="H227" s="191">
        <v>7084</v>
      </c>
      <c r="I227" s="192"/>
      <c r="J227" s="187"/>
      <c r="K227" s="187"/>
      <c r="L227" s="193"/>
      <c r="M227" s="194"/>
      <c r="N227" s="195"/>
      <c r="O227" s="195"/>
      <c r="P227" s="195"/>
      <c r="Q227" s="195"/>
      <c r="R227" s="195"/>
      <c r="S227" s="195"/>
      <c r="T227" s="196"/>
      <c r="AT227" s="197" t="s">
        <v>133</v>
      </c>
      <c r="AU227" s="197" t="s">
        <v>85</v>
      </c>
      <c r="AV227" s="13" t="s">
        <v>85</v>
      </c>
      <c r="AW227" s="13" t="s">
        <v>4</v>
      </c>
      <c r="AX227" s="13" t="s">
        <v>83</v>
      </c>
      <c r="AY227" s="197" t="s">
        <v>122</v>
      </c>
    </row>
    <row r="228" spans="1:65" s="2" customFormat="1" ht="24.2" customHeight="1">
      <c r="A228" s="33"/>
      <c r="B228" s="34"/>
      <c r="C228" s="168" t="s">
        <v>390</v>
      </c>
      <c r="D228" s="168" t="s">
        <v>124</v>
      </c>
      <c r="E228" s="169" t="s">
        <v>391</v>
      </c>
      <c r="F228" s="170" t="s">
        <v>392</v>
      </c>
      <c r="G228" s="171" t="s">
        <v>154</v>
      </c>
      <c r="H228" s="172">
        <v>108.08499999999999</v>
      </c>
      <c r="I228" s="173"/>
      <c r="J228" s="174">
        <f>ROUND(I228*H228,2)</f>
        <v>0</v>
      </c>
      <c r="K228" s="170" t="s">
        <v>128</v>
      </c>
      <c r="L228" s="38"/>
      <c r="M228" s="175" t="s">
        <v>19</v>
      </c>
      <c r="N228" s="176" t="s">
        <v>46</v>
      </c>
      <c r="O228" s="63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129</v>
      </c>
      <c r="AT228" s="179" t="s">
        <v>124</v>
      </c>
      <c r="AU228" s="179" t="s">
        <v>85</v>
      </c>
      <c r="AY228" s="16" t="s">
        <v>122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6" t="s">
        <v>83</v>
      </c>
      <c r="BK228" s="180">
        <f>ROUND(I228*H228,2)</f>
        <v>0</v>
      </c>
      <c r="BL228" s="16" t="s">
        <v>129</v>
      </c>
      <c r="BM228" s="179" t="s">
        <v>393</v>
      </c>
    </row>
    <row r="229" spans="1:65" s="2" customFormat="1">
      <c r="A229" s="33"/>
      <c r="B229" s="34"/>
      <c r="C229" s="35"/>
      <c r="D229" s="181" t="s">
        <v>131</v>
      </c>
      <c r="E229" s="35"/>
      <c r="F229" s="182" t="s">
        <v>394</v>
      </c>
      <c r="G229" s="35"/>
      <c r="H229" s="35"/>
      <c r="I229" s="183"/>
      <c r="J229" s="35"/>
      <c r="K229" s="35"/>
      <c r="L229" s="38"/>
      <c r="M229" s="184"/>
      <c r="N229" s="185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131</v>
      </c>
      <c r="AU229" s="16" t="s">
        <v>85</v>
      </c>
    </row>
    <row r="230" spans="1:65" s="13" customFormat="1">
      <c r="B230" s="186"/>
      <c r="C230" s="187"/>
      <c r="D230" s="188" t="s">
        <v>133</v>
      </c>
      <c r="E230" s="189" t="s">
        <v>19</v>
      </c>
      <c r="F230" s="190" t="s">
        <v>395</v>
      </c>
      <c r="G230" s="187"/>
      <c r="H230" s="191">
        <v>106.6</v>
      </c>
      <c r="I230" s="192"/>
      <c r="J230" s="187"/>
      <c r="K230" s="187"/>
      <c r="L230" s="193"/>
      <c r="M230" s="194"/>
      <c r="N230" s="195"/>
      <c r="O230" s="195"/>
      <c r="P230" s="195"/>
      <c r="Q230" s="195"/>
      <c r="R230" s="195"/>
      <c r="S230" s="195"/>
      <c r="T230" s="196"/>
      <c r="AT230" s="197" t="s">
        <v>133</v>
      </c>
      <c r="AU230" s="197" t="s">
        <v>85</v>
      </c>
      <c r="AV230" s="13" t="s">
        <v>85</v>
      </c>
      <c r="AW230" s="13" t="s">
        <v>34</v>
      </c>
      <c r="AX230" s="13" t="s">
        <v>75</v>
      </c>
      <c r="AY230" s="197" t="s">
        <v>122</v>
      </c>
    </row>
    <row r="231" spans="1:65" s="13" customFormat="1">
      <c r="B231" s="186"/>
      <c r="C231" s="187"/>
      <c r="D231" s="188" t="s">
        <v>133</v>
      </c>
      <c r="E231" s="189" t="s">
        <v>19</v>
      </c>
      <c r="F231" s="190" t="s">
        <v>396</v>
      </c>
      <c r="G231" s="187"/>
      <c r="H231" s="191">
        <v>1.4850000000000001</v>
      </c>
      <c r="I231" s="192"/>
      <c r="J231" s="187"/>
      <c r="K231" s="187"/>
      <c r="L231" s="193"/>
      <c r="M231" s="194"/>
      <c r="N231" s="195"/>
      <c r="O231" s="195"/>
      <c r="P231" s="195"/>
      <c r="Q231" s="195"/>
      <c r="R231" s="195"/>
      <c r="S231" s="195"/>
      <c r="T231" s="196"/>
      <c r="AT231" s="197" t="s">
        <v>133</v>
      </c>
      <c r="AU231" s="197" t="s">
        <v>85</v>
      </c>
      <c r="AV231" s="13" t="s">
        <v>85</v>
      </c>
      <c r="AW231" s="13" t="s">
        <v>34</v>
      </c>
      <c r="AX231" s="13" t="s">
        <v>75</v>
      </c>
      <c r="AY231" s="197" t="s">
        <v>122</v>
      </c>
    </row>
    <row r="232" spans="1:65" s="2" customFormat="1" ht="24.2" customHeight="1">
      <c r="A232" s="33"/>
      <c r="B232" s="34"/>
      <c r="C232" s="168" t="s">
        <v>397</v>
      </c>
      <c r="D232" s="168" t="s">
        <v>124</v>
      </c>
      <c r="E232" s="169" t="s">
        <v>398</v>
      </c>
      <c r="F232" s="170" t="s">
        <v>386</v>
      </c>
      <c r="G232" s="171" t="s">
        <v>154</v>
      </c>
      <c r="H232" s="172">
        <v>1513.19</v>
      </c>
      <c r="I232" s="173"/>
      <c r="J232" s="174">
        <f>ROUND(I232*H232,2)</f>
        <v>0</v>
      </c>
      <c r="K232" s="170" t="s">
        <v>128</v>
      </c>
      <c r="L232" s="38"/>
      <c r="M232" s="175" t="s">
        <v>19</v>
      </c>
      <c r="N232" s="176" t="s">
        <v>46</v>
      </c>
      <c r="O232" s="63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129</v>
      </c>
      <c r="AT232" s="179" t="s">
        <v>124</v>
      </c>
      <c r="AU232" s="179" t="s">
        <v>85</v>
      </c>
      <c r="AY232" s="16" t="s">
        <v>122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6" t="s">
        <v>83</v>
      </c>
      <c r="BK232" s="180">
        <f>ROUND(I232*H232,2)</f>
        <v>0</v>
      </c>
      <c r="BL232" s="16" t="s">
        <v>129</v>
      </c>
      <c r="BM232" s="179" t="s">
        <v>399</v>
      </c>
    </row>
    <row r="233" spans="1:65" s="2" customFormat="1">
      <c r="A233" s="33"/>
      <c r="B233" s="34"/>
      <c r="C233" s="35"/>
      <c r="D233" s="181" t="s">
        <v>131</v>
      </c>
      <c r="E233" s="35"/>
      <c r="F233" s="182" t="s">
        <v>400</v>
      </c>
      <c r="G233" s="35"/>
      <c r="H233" s="35"/>
      <c r="I233" s="183"/>
      <c r="J233" s="35"/>
      <c r="K233" s="35"/>
      <c r="L233" s="38"/>
      <c r="M233" s="184"/>
      <c r="N233" s="185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131</v>
      </c>
      <c r="AU233" s="16" t="s">
        <v>85</v>
      </c>
    </row>
    <row r="234" spans="1:65" s="13" customFormat="1">
      <c r="B234" s="186"/>
      <c r="C234" s="187"/>
      <c r="D234" s="188" t="s">
        <v>133</v>
      </c>
      <c r="E234" s="187"/>
      <c r="F234" s="190" t="s">
        <v>401</v>
      </c>
      <c r="G234" s="187"/>
      <c r="H234" s="191">
        <v>1513.19</v>
      </c>
      <c r="I234" s="192"/>
      <c r="J234" s="187"/>
      <c r="K234" s="187"/>
      <c r="L234" s="193"/>
      <c r="M234" s="194"/>
      <c r="N234" s="195"/>
      <c r="O234" s="195"/>
      <c r="P234" s="195"/>
      <c r="Q234" s="195"/>
      <c r="R234" s="195"/>
      <c r="S234" s="195"/>
      <c r="T234" s="196"/>
      <c r="AT234" s="197" t="s">
        <v>133</v>
      </c>
      <c r="AU234" s="197" t="s">
        <v>85</v>
      </c>
      <c r="AV234" s="13" t="s">
        <v>85</v>
      </c>
      <c r="AW234" s="13" t="s">
        <v>4</v>
      </c>
      <c r="AX234" s="13" t="s">
        <v>83</v>
      </c>
      <c r="AY234" s="197" t="s">
        <v>122</v>
      </c>
    </row>
    <row r="235" spans="1:65" s="2" customFormat="1" ht="24.2" customHeight="1">
      <c r="A235" s="33"/>
      <c r="B235" s="34"/>
      <c r="C235" s="168" t="s">
        <v>402</v>
      </c>
      <c r="D235" s="168" t="s">
        <v>124</v>
      </c>
      <c r="E235" s="169" t="s">
        <v>403</v>
      </c>
      <c r="F235" s="170" t="s">
        <v>404</v>
      </c>
      <c r="G235" s="171" t="s">
        <v>154</v>
      </c>
      <c r="H235" s="172">
        <v>165.685</v>
      </c>
      <c r="I235" s="173"/>
      <c r="J235" s="174">
        <f>ROUND(I235*H235,2)</f>
        <v>0</v>
      </c>
      <c r="K235" s="170" t="s">
        <v>128</v>
      </c>
      <c r="L235" s="38"/>
      <c r="M235" s="175" t="s">
        <v>19</v>
      </c>
      <c r="N235" s="176" t="s">
        <v>46</v>
      </c>
      <c r="O235" s="63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129</v>
      </c>
      <c r="AT235" s="179" t="s">
        <v>124</v>
      </c>
      <c r="AU235" s="179" t="s">
        <v>85</v>
      </c>
      <c r="AY235" s="16" t="s">
        <v>122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6" t="s">
        <v>83</v>
      </c>
      <c r="BK235" s="180">
        <f>ROUND(I235*H235,2)</f>
        <v>0</v>
      </c>
      <c r="BL235" s="16" t="s">
        <v>129</v>
      </c>
      <c r="BM235" s="179" t="s">
        <v>405</v>
      </c>
    </row>
    <row r="236" spans="1:65" s="2" customFormat="1">
      <c r="A236" s="33"/>
      <c r="B236" s="34"/>
      <c r="C236" s="35"/>
      <c r="D236" s="181" t="s">
        <v>131</v>
      </c>
      <c r="E236" s="35"/>
      <c r="F236" s="182" t="s">
        <v>406</v>
      </c>
      <c r="G236" s="35"/>
      <c r="H236" s="35"/>
      <c r="I236" s="183"/>
      <c r="J236" s="35"/>
      <c r="K236" s="35"/>
      <c r="L236" s="38"/>
      <c r="M236" s="184"/>
      <c r="N236" s="185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131</v>
      </c>
      <c r="AU236" s="16" t="s">
        <v>85</v>
      </c>
    </row>
    <row r="237" spans="1:65" s="2" customFormat="1" ht="24.2" customHeight="1">
      <c r="A237" s="33"/>
      <c r="B237" s="34"/>
      <c r="C237" s="168" t="s">
        <v>407</v>
      </c>
      <c r="D237" s="168" t="s">
        <v>124</v>
      </c>
      <c r="E237" s="169" t="s">
        <v>408</v>
      </c>
      <c r="F237" s="170" t="s">
        <v>409</v>
      </c>
      <c r="G237" s="171" t="s">
        <v>154</v>
      </c>
      <c r="H237" s="172">
        <v>8.25</v>
      </c>
      <c r="I237" s="173"/>
      <c r="J237" s="174">
        <f>ROUND(I237*H237,2)</f>
        <v>0</v>
      </c>
      <c r="K237" s="170" t="s">
        <v>128</v>
      </c>
      <c r="L237" s="38"/>
      <c r="M237" s="175" t="s">
        <v>19</v>
      </c>
      <c r="N237" s="176" t="s">
        <v>46</v>
      </c>
      <c r="O237" s="63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129</v>
      </c>
      <c r="AT237" s="179" t="s">
        <v>124</v>
      </c>
      <c r="AU237" s="179" t="s">
        <v>85</v>
      </c>
      <c r="AY237" s="16" t="s">
        <v>122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6" t="s">
        <v>83</v>
      </c>
      <c r="BK237" s="180">
        <f>ROUND(I237*H237,2)</f>
        <v>0</v>
      </c>
      <c r="BL237" s="16" t="s">
        <v>129</v>
      </c>
      <c r="BM237" s="179" t="s">
        <v>410</v>
      </c>
    </row>
    <row r="238" spans="1:65" s="2" customFormat="1">
      <c r="A238" s="33"/>
      <c r="B238" s="34"/>
      <c r="C238" s="35"/>
      <c r="D238" s="181" t="s">
        <v>131</v>
      </c>
      <c r="E238" s="35"/>
      <c r="F238" s="182" t="s">
        <v>411</v>
      </c>
      <c r="G238" s="35"/>
      <c r="H238" s="35"/>
      <c r="I238" s="183"/>
      <c r="J238" s="35"/>
      <c r="K238" s="35"/>
      <c r="L238" s="38"/>
      <c r="M238" s="184"/>
      <c r="N238" s="185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131</v>
      </c>
      <c r="AU238" s="16" t="s">
        <v>85</v>
      </c>
    </row>
    <row r="239" spans="1:65" s="2" customFormat="1" ht="24.2" customHeight="1">
      <c r="A239" s="33"/>
      <c r="B239" s="34"/>
      <c r="C239" s="168" t="s">
        <v>412</v>
      </c>
      <c r="D239" s="168" t="s">
        <v>124</v>
      </c>
      <c r="E239" s="169" t="s">
        <v>413</v>
      </c>
      <c r="F239" s="170" t="s">
        <v>153</v>
      </c>
      <c r="G239" s="171" t="s">
        <v>154</v>
      </c>
      <c r="H239" s="172">
        <v>388.6</v>
      </c>
      <c r="I239" s="173"/>
      <c r="J239" s="174">
        <f>ROUND(I239*H239,2)</f>
        <v>0</v>
      </c>
      <c r="K239" s="170" t="s">
        <v>128</v>
      </c>
      <c r="L239" s="38"/>
      <c r="M239" s="175" t="s">
        <v>19</v>
      </c>
      <c r="N239" s="176" t="s">
        <v>46</v>
      </c>
      <c r="O239" s="63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129</v>
      </c>
      <c r="AT239" s="179" t="s">
        <v>124</v>
      </c>
      <c r="AU239" s="179" t="s">
        <v>85</v>
      </c>
      <c r="AY239" s="16" t="s">
        <v>122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6" t="s">
        <v>83</v>
      </c>
      <c r="BK239" s="180">
        <f>ROUND(I239*H239,2)</f>
        <v>0</v>
      </c>
      <c r="BL239" s="16" t="s">
        <v>129</v>
      </c>
      <c r="BM239" s="179" t="s">
        <v>414</v>
      </c>
    </row>
    <row r="240" spans="1:65" s="2" customFormat="1">
      <c r="A240" s="33"/>
      <c r="B240" s="34"/>
      <c r="C240" s="35"/>
      <c r="D240" s="181" t="s">
        <v>131</v>
      </c>
      <c r="E240" s="35"/>
      <c r="F240" s="182" t="s">
        <v>415</v>
      </c>
      <c r="G240" s="35"/>
      <c r="H240" s="35"/>
      <c r="I240" s="183"/>
      <c r="J240" s="35"/>
      <c r="K240" s="35"/>
      <c r="L240" s="38"/>
      <c r="M240" s="184"/>
      <c r="N240" s="185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131</v>
      </c>
      <c r="AU240" s="16" t="s">
        <v>85</v>
      </c>
    </row>
    <row r="241" spans="1:65" s="2" customFormat="1" ht="24.2" customHeight="1">
      <c r="A241" s="33"/>
      <c r="B241" s="34"/>
      <c r="C241" s="168" t="s">
        <v>416</v>
      </c>
      <c r="D241" s="168" t="s">
        <v>124</v>
      </c>
      <c r="E241" s="169" t="s">
        <v>417</v>
      </c>
      <c r="F241" s="170" t="s">
        <v>418</v>
      </c>
      <c r="G241" s="171" t="s">
        <v>154</v>
      </c>
      <c r="H241" s="172">
        <v>59.8</v>
      </c>
      <c r="I241" s="173"/>
      <c r="J241" s="174">
        <f>ROUND(I241*H241,2)</f>
        <v>0</v>
      </c>
      <c r="K241" s="170" t="s">
        <v>128</v>
      </c>
      <c r="L241" s="38"/>
      <c r="M241" s="175" t="s">
        <v>19</v>
      </c>
      <c r="N241" s="176" t="s">
        <v>46</v>
      </c>
      <c r="O241" s="63"/>
      <c r="P241" s="177">
        <f>O241*H241</f>
        <v>0</v>
      </c>
      <c r="Q241" s="177">
        <v>0</v>
      </c>
      <c r="R241" s="177">
        <f>Q241*H241</f>
        <v>0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129</v>
      </c>
      <c r="AT241" s="179" t="s">
        <v>124</v>
      </c>
      <c r="AU241" s="179" t="s">
        <v>85</v>
      </c>
      <c r="AY241" s="16" t="s">
        <v>122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6" t="s">
        <v>83</v>
      </c>
      <c r="BK241" s="180">
        <f>ROUND(I241*H241,2)</f>
        <v>0</v>
      </c>
      <c r="BL241" s="16" t="s">
        <v>129</v>
      </c>
      <c r="BM241" s="179" t="s">
        <v>419</v>
      </c>
    </row>
    <row r="242" spans="1:65" s="2" customFormat="1">
      <c r="A242" s="33"/>
      <c r="B242" s="34"/>
      <c r="C242" s="35"/>
      <c r="D242" s="181" t="s">
        <v>131</v>
      </c>
      <c r="E242" s="35"/>
      <c r="F242" s="182" t="s">
        <v>420</v>
      </c>
      <c r="G242" s="35"/>
      <c r="H242" s="35"/>
      <c r="I242" s="183"/>
      <c r="J242" s="35"/>
      <c r="K242" s="35"/>
      <c r="L242" s="38"/>
      <c r="M242" s="184"/>
      <c r="N242" s="185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131</v>
      </c>
      <c r="AU242" s="16" t="s">
        <v>85</v>
      </c>
    </row>
    <row r="243" spans="1:65" s="12" customFormat="1" ht="22.9" customHeight="1">
      <c r="B243" s="152"/>
      <c r="C243" s="153"/>
      <c r="D243" s="154" t="s">
        <v>74</v>
      </c>
      <c r="E243" s="166" t="s">
        <v>421</v>
      </c>
      <c r="F243" s="166" t="s">
        <v>422</v>
      </c>
      <c r="G243" s="153"/>
      <c r="H243" s="153"/>
      <c r="I243" s="156"/>
      <c r="J243" s="167">
        <f>BK243</f>
        <v>0</v>
      </c>
      <c r="K243" s="153"/>
      <c r="L243" s="158"/>
      <c r="M243" s="159"/>
      <c r="N243" s="160"/>
      <c r="O243" s="160"/>
      <c r="P243" s="161">
        <f>SUM(P244:P245)</f>
        <v>0</v>
      </c>
      <c r="Q243" s="160"/>
      <c r="R243" s="161">
        <f>SUM(R244:R245)</f>
        <v>0</v>
      </c>
      <c r="S243" s="160"/>
      <c r="T243" s="162">
        <f>SUM(T244:T245)</f>
        <v>0</v>
      </c>
      <c r="AR243" s="163" t="s">
        <v>83</v>
      </c>
      <c r="AT243" s="164" t="s">
        <v>74</v>
      </c>
      <c r="AU243" s="164" t="s">
        <v>83</v>
      </c>
      <c r="AY243" s="163" t="s">
        <v>122</v>
      </c>
      <c r="BK243" s="165">
        <f>SUM(BK244:BK245)</f>
        <v>0</v>
      </c>
    </row>
    <row r="244" spans="1:65" s="2" customFormat="1" ht="24.2" customHeight="1">
      <c r="A244" s="33"/>
      <c r="B244" s="34"/>
      <c r="C244" s="168" t="s">
        <v>423</v>
      </c>
      <c r="D244" s="168" t="s">
        <v>124</v>
      </c>
      <c r="E244" s="169" t="s">
        <v>424</v>
      </c>
      <c r="F244" s="170" t="s">
        <v>425</v>
      </c>
      <c r="G244" s="171" t="s">
        <v>154</v>
      </c>
      <c r="H244" s="172">
        <v>214.31899999999999</v>
      </c>
      <c r="I244" s="173"/>
      <c r="J244" s="174">
        <f>ROUND(I244*H244,2)</f>
        <v>0</v>
      </c>
      <c r="K244" s="170" t="s">
        <v>128</v>
      </c>
      <c r="L244" s="38"/>
      <c r="M244" s="175" t="s">
        <v>19</v>
      </c>
      <c r="N244" s="176" t="s">
        <v>46</v>
      </c>
      <c r="O244" s="63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129</v>
      </c>
      <c r="AT244" s="179" t="s">
        <v>124</v>
      </c>
      <c r="AU244" s="179" t="s">
        <v>85</v>
      </c>
      <c r="AY244" s="16" t="s">
        <v>122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6" t="s">
        <v>83</v>
      </c>
      <c r="BK244" s="180">
        <f>ROUND(I244*H244,2)</f>
        <v>0</v>
      </c>
      <c r="BL244" s="16" t="s">
        <v>129</v>
      </c>
      <c r="BM244" s="179" t="s">
        <v>426</v>
      </c>
    </row>
    <row r="245" spans="1:65" s="2" customFormat="1">
      <c r="A245" s="33"/>
      <c r="B245" s="34"/>
      <c r="C245" s="35"/>
      <c r="D245" s="181" t="s">
        <v>131</v>
      </c>
      <c r="E245" s="35"/>
      <c r="F245" s="182" t="s">
        <v>427</v>
      </c>
      <c r="G245" s="35"/>
      <c r="H245" s="35"/>
      <c r="I245" s="183"/>
      <c r="J245" s="35"/>
      <c r="K245" s="35"/>
      <c r="L245" s="38"/>
      <c r="M245" s="184"/>
      <c r="N245" s="185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131</v>
      </c>
      <c r="AU245" s="16" t="s">
        <v>85</v>
      </c>
    </row>
    <row r="246" spans="1:65" s="12" customFormat="1" ht="25.9" customHeight="1">
      <c r="B246" s="152"/>
      <c r="C246" s="153"/>
      <c r="D246" s="154" t="s">
        <v>74</v>
      </c>
      <c r="E246" s="155" t="s">
        <v>428</v>
      </c>
      <c r="F246" s="155" t="s">
        <v>429</v>
      </c>
      <c r="G246" s="153"/>
      <c r="H246" s="153"/>
      <c r="I246" s="156"/>
      <c r="J246" s="157">
        <f>BK246</f>
        <v>0</v>
      </c>
      <c r="K246" s="153"/>
      <c r="L246" s="158"/>
      <c r="M246" s="159"/>
      <c r="N246" s="160"/>
      <c r="O246" s="160"/>
      <c r="P246" s="161">
        <v>0</v>
      </c>
      <c r="Q246" s="160"/>
      <c r="R246" s="161">
        <v>0</v>
      </c>
      <c r="S246" s="160"/>
      <c r="T246" s="162">
        <v>0</v>
      </c>
      <c r="AR246" s="163" t="s">
        <v>85</v>
      </c>
      <c r="AT246" s="164" t="s">
        <v>74</v>
      </c>
      <c r="AU246" s="164" t="s">
        <v>75</v>
      </c>
      <c r="AY246" s="163" t="s">
        <v>122</v>
      </c>
      <c r="BK246" s="165">
        <v>0</v>
      </c>
    </row>
    <row r="247" spans="1:65" s="12" customFormat="1" ht="25.9" customHeight="1">
      <c r="B247" s="152"/>
      <c r="C247" s="153"/>
      <c r="D247" s="154" t="s">
        <v>74</v>
      </c>
      <c r="E247" s="155" t="s">
        <v>430</v>
      </c>
      <c r="F247" s="155" t="s">
        <v>431</v>
      </c>
      <c r="G247" s="153"/>
      <c r="H247" s="153"/>
      <c r="I247" s="156"/>
      <c r="J247" s="157">
        <f>BK247</f>
        <v>0</v>
      </c>
      <c r="K247" s="153"/>
      <c r="L247" s="158"/>
      <c r="M247" s="159"/>
      <c r="N247" s="160"/>
      <c r="O247" s="160"/>
      <c r="P247" s="161">
        <f>P248+P252</f>
        <v>0</v>
      </c>
      <c r="Q247" s="160"/>
      <c r="R247" s="161">
        <f>R248+R252</f>
        <v>0</v>
      </c>
      <c r="S247" s="160"/>
      <c r="T247" s="162">
        <f>T248+T252</f>
        <v>0</v>
      </c>
      <c r="AR247" s="163" t="s">
        <v>151</v>
      </c>
      <c r="AT247" s="164" t="s">
        <v>74</v>
      </c>
      <c r="AU247" s="164" t="s">
        <v>75</v>
      </c>
      <c r="AY247" s="163" t="s">
        <v>122</v>
      </c>
      <c r="BK247" s="165">
        <f>BK248+BK252</f>
        <v>0</v>
      </c>
    </row>
    <row r="248" spans="1:65" s="12" customFormat="1" ht="22.9" customHeight="1">
      <c r="B248" s="152"/>
      <c r="C248" s="153"/>
      <c r="D248" s="154" t="s">
        <v>74</v>
      </c>
      <c r="E248" s="166" t="s">
        <v>432</v>
      </c>
      <c r="F248" s="166" t="s">
        <v>433</v>
      </c>
      <c r="G248" s="153"/>
      <c r="H248" s="153"/>
      <c r="I248" s="156"/>
      <c r="J248" s="167">
        <f>BK248</f>
        <v>0</v>
      </c>
      <c r="K248" s="153"/>
      <c r="L248" s="158"/>
      <c r="M248" s="159"/>
      <c r="N248" s="160"/>
      <c r="O248" s="160"/>
      <c r="P248" s="161">
        <f>SUM(P249:P251)</f>
        <v>0</v>
      </c>
      <c r="Q248" s="160"/>
      <c r="R248" s="161">
        <f>SUM(R249:R251)</f>
        <v>0</v>
      </c>
      <c r="S248" s="160"/>
      <c r="T248" s="162">
        <f>SUM(T249:T251)</f>
        <v>0</v>
      </c>
      <c r="AR248" s="163" t="s">
        <v>151</v>
      </c>
      <c r="AT248" s="164" t="s">
        <v>74</v>
      </c>
      <c r="AU248" s="164" t="s">
        <v>83</v>
      </c>
      <c r="AY248" s="163" t="s">
        <v>122</v>
      </c>
      <c r="BK248" s="165">
        <f>SUM(BK249:BK251)</f>
        <v>0</v>
      </c>
    </row>
    <row r="249" spans="1:65" s="2" customFormat="1" ht="16.5" customHeight="1">
      <c r="A249" s="33"/>
      <c r="B249" s="34"/>
      <c r="C249" s="168" t="s">
        <v>434</v>
      </c>
      <c r="D249" s="168" t="s">
        <v>124</v>
      </c>
      <c r="E249" s="169" t="s">
        <v>435</v>
      </c>
      <c r="F249" s="170" t="s">
        <v>436</v>
      </c>
      <c r="G249" s="171" t="s">
        <v>437</v>
      </c>
      <c r="H249" s="172">
        <v>1</v>
      </c>
      <c r="I249" s="173"/>
      <c r="J249" s="174">
        <f>ROUND(I249*H249,2)</f>
        <v>0</v>
      </c>
      <c r="K249" s="170" t="s">
        <v>128</v>
      </c>
      <c r="L249" s="38"/>
      <c r="M249" s="175" t="s">
        <v>19</v>
      </c>
      <c r="N249" s="176" t="s">
        <v>46</v>
      </c>
      <c r="O249" s="63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438</v>
      </c>
      <c r="AT249" s="179" t="s">
        <v>124</v>
      </c>
      <c r="AU249" s="179" t="s">
        <v>85</v>
      </c>
      <c r="AY249" s="16" t="s">
        <v>122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6" t="s">
        <v>83</v>
      </c>
      <c r="BK249" s="180">
        <f>ROUND(I249*H249,2)</f>
        <v>0</v>
      </c>
      <c r="BL249" s="16" t="s">
        <v>438</v>
      </c>
      <c r="BM249" s="179" t="s">
        <v>439</v>
      </c>
    </row>
    <row r="250" spans="1:65" s="2" customFormat="1">
      <c r="A250" s="33"/>
      <c r="B250" s="34"/>
      <c r="C250" s="35"/>
      <c r="D250" s="181" t="s">
        <v>131</v>
      </c>
      <c r="E250" s="35"/>
      <c r="F250" s="182" t="s">
        <v>440</v>
      </c>
      <c r="G250" s="35"/>
      <c r="H250" s="35"/>
      <c r="I250" s="183"/>
      <c r="J250" s="35"/>
      <c r="K250" s="35"/>
      <c r="L250" s="38"/>
      <c r="M250" s="184"/>
      <c r="N250" s="185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131</v>
      </c>
      <c r="AU250" s="16" t="s">
        <v>85</v>
      </c>
    </row>
    <row r="251" spans="1:65" s="2" customFormat="1" ht="19.5">
      <c r="A251" s="33"/>
      <c r="B251" s="34"/>
      <c r="C251" s="35"/>
      <c r="D251" s="188" t="s">
        <v>441</v>
      </c>
      <c r="E251" s="35"/>
      <c r="F251" s="208" t="s">
        <v>442</v>
      </c>
      <c r="G251" s="35"/>
      <c r="H251" s="35"/>
      <c r="I251" s="183"/>
      <c r="J251" s="35"/>
      <c r="K251" s="35"/>
      <c r="L251" s="38"/>
      <c r="M251" s="184"/>
      <c r="N251" s="185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441</v>
      </c>
      <c r="AU251" s="16" t="s">
        <v>85</v>
      </c>
    </row>
    <row r="252" spans="1:65" s="12" customFormat="1" ht="22.9" customHeight="1">
      <c r="B252" s="152"/>
      <c r="C252" s="153"/>
      <c r="D252" s="154" t="s">
        <v>74</v>
      </c>
      <c r="E252" s="166" t="s">
        <v>443</v>
      </c>
      <c r="F252" s="166" t="s">
        <v>444</v>
      </c>
      <c r="G252" s="153"/>
      <c r="H252" s="153"/>
      <c r="I252" s="156"/>
      <c r="J252" s="167">
        <f>BK252</f>
        <v>0</v>
      </c>
      <c r="K252" s="153"/>
      <c r="L252" s="158"/>
      <c r="M252" s="159"/>
      <c r="N252" s="160"/>
      <c r="O252" s="160"/>
      <c r="P252" s="161">
        <f>SUM(P253:P258)</f>
        <v>0</v>
      </c>
      <c r="Q252" s="160"/>
      <c r="R252" s="161">
        <f>SUM(R253:R258)</f>
        <v>0</v>
      </c>
      <c r="S252" s="160"/>
      <c r="T252" s="162">
        <f>SUM(T253:T258)</f>
        <v>0</v>
      </c>
      <c r="AR252" s="163" t="s">
        <v>151</v>
      </c>
      <c r="AT252" s="164" t="s">
        <v>74</v>
      </c>
      <c r="AU252" s="164" t="s">
        <v>83</v>
      </c>
      <c r="AY252" s="163" t="s">
        <v>122</v>
      </c>
      <c r="BK252" s="165">
        <f>SUM(BK253:BK258)</f>
        <v>0</v>
      </c>
    </row>
    <row r="253" spans="1:65" s="2" customFormat="1" ht="16.5" customHeight="1">
      <c r="A253" s="33"/>
      <c r="B253" s="34"/>
      <c r="C253" s="168" t="s">
        <v>445</v>
      </c>
      <c r="D253" s="168" t="s">
        <v>124</v>
      </c>
      <c r="E253" s="169" t="s">
        <v>446</v>
      </c>
      <c r="F253" s="170" t="s">
        <v>447</v>
      </c>
      <c r="G253" s="171" t="s">
        <v>437</v>
      </c>
      <c r="H253" s="172">
        <v>1</v>
      </c>
      <c r="I253" s="173"/>
      <c r="J253" s="174">
        <f>ROUND(I253*H253,2)</f>
        <v>0</v>
      </c>
      <c r="K253" s="170" t="s">
        <v>128</v>
      </c>
      <c r="L253" s="38"/>
      <c r="M253" s="175" t="s">
        <v>19</v>
      </c>
      <c r="N253" s="176" t="s">
        <v>46</v>
      </c>
      <c r="O253" s="63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438</v>
      </c>
      <c r="AT253" s="179" t="s">
        <v>124</v>
      </c>
      <c r="AU253" s="179" t="s">
        <v>85</v>
      </c>
      <c r="AY253" s="16" t="s">
        <v>122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6" t="s">
        <v>83</v>
      </c>
      <c r="BK253" s="180">
        <f>ROUND(I253*H253,2)</f>
        <v>0</v>
      </c>
      <c r="BL253" s="16" t="s">
        <v>438</v>
      </c>
      <c r="BM253" s="179" t="s">
        <v>448</v>
      </c>
    </row>
    <row r="254" spans="1:65" s="2" customFormat="1">
      <c r="A254" s="33"/>
      <c r="B254" s="34"/>
      <c r="C254" s="35"/>
      <c r="D254" s="181" t="s">
        <v>131</v>
      </c>
      <c r="E254" s="35"/>
      <c r="F254" s="182" t="s">
        <v>449</v>
      </c>
      <c r="G254" s="35"/>
      <c r="H254" s="35"/>
      <c r="I254" s="183"/>
      <c r="J254" s="35"/>
      <c r="K254" s="35"/>
      <c r="L254" s="38"/>
      <c r="M254" s="184"/>
      <c r="N254" s="185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131</v>
      </c>
      <c r="AU254" s="16" t="s">
        <v>85</v>
      </c>
    </row>
    <row r="255" spans="1:65" s="2" customFormat="1" ht="29.25">
      <c r="A255" s="33"/>
      <c r="B255" s="34"/>
      <c r="C255" s="35"/>
      <c r="D255" s="188" t="s">
        <v>441</v>
      </c>
      <c r="E255" s="35"/>
      <c r="F255" s="208" t="s">
        <v>450</v>
      </c>
      <c r="G255" s="35"/>
      <c r="H255" s="35"/>
      <c r="I255" s="183"/>
      <c r="J255" s="35"/>
      <c r="K255" s="35"/>
      <c r="L255" s="38"/>
      <c r="M255" s="184"/>
      <c r="N255" s="185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441</v>
      </c>
      <c r="AU255" s="16" t="s">
        <v>85</v>
      </c>
    </row>
    <row r="256" spans="1:65" s="2" customFormat="1" ht="16.5" customHeight="1">
      <c r="A256" s="33"/>
      <c r="B256" s="34"/>
      <c r="C256" s="168" t="s">
        <v>451</v>
      </c>
      <c r="D256" s="168" t="s">
        <v>124</v>
      </c>
      <c r="E256" s="169" t="s">
        <v>452</v>
      </c>
      <c r="F256" s="170" t="s">
        <v>453</v>
      </c>
      <c r="G256" s="171" t="s">
        <v>437</v>
      </c>
      <c r="H256" s="172">
        <v>1</v>
      </c>
      <c r="I256" s="173"/>
      <c r="J256" s="174">
        <f>ROUND(I256*H256,2)</f>
        <v>0</v>
      </c>
      <c r="K256" s="170" t="s">
        <v>128</v>
      </c>
      <c r="L256" s="38"/>
      <c r="M256" s="175" t="s">
        <v>19</v>
      </c>
      <c r="N256" s="176" t="s">
        <v>46</v>
      </c>
      <c r="O256" s="63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438</v>
      </c>
      <c r="AT256" s="179" t="s">
        <v>124</v>
      </c>
      <c r="AU256" s="179" t="s">
        <v>85</v>
      </c>
      <c r="AY256" s="16" t="s">
        <v>122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6" t="s">
        <v>83</v>
      </c>
      <c r="BK256" s="180">
        <f>ROUND(I256*H256,2)</f>
        <v>0</v>
      </c>
      <c r="BL256" s="16" t="s">
        <v>438</v>
      </c>
      <c r="BM256" s="179" t="s">
        <v>454</v>
      </c>
    </row>
    <row r="257" spans="1:65" s="2" customFormat="1">
      <c r="A257" s="33"/>
      <c r="B257" s="34"/>
      <c r="C257" s="35"/>
      <c r="D257" s="181" t="s">
        <v>131</v>
      </c>
      <c r="E257" s="35"/>
      <c r="F257" s="182" t="s">
        <v>455</v>
      </c>
      <c r="G257" s="35"/>
      <c r="H257" s="35"/>
      <c r="I257" s="183"/>
      <c r="J257" s="35"/>
      <c r="K257" s="35"/>
      <c r="L257" s="38"/>
      <c r="M257" s="184"/>
      <c r="N257" s="185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131</v>
      </c>
      <c r="AU257" s="16" t="s">
        <v>85</v>
      </c>
    </row>
    <row r="258" spans="1:65" s="2" customFormat="1" ht="29.25">
      <c r="A258" s="33"/>
      <c r="B258" s="34"/>
      <c r="C258" s="35"/>
      <c r="D258" s="188" t="s">
        <v>441</v>
      </c>
      <c r="E258" s="35"/>
      <c r="F258" s="208" t="s">
        <v>456</v>
      </c>
      <c r="G258" s="35"/>
      <c r="H258" s="35"/>
      <c r="I258" s="183"/>
      <c r="J258" s="35"/>
      <c r="K258" s="35"/>
      <c r="L258" s="38"/>
      <c r="M258" s="184"/>
      <c r="N258" s="185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441</v>
      </c>
      <c r="AU258" s="16" t="s">
        <v>85</v>
      </c>
    </row>
    <row r="259" spans="1:65" s="12" customFormat="1" ht="25.9" customHeight="1">
      <c r="B259" s="152"/>
      <c r="C259" s="153"/>
      <c r="D259" s="154" t="s">
        <v>74</v>
      </c>
      <c r="E259" s="155" t="s">
        <v>457</v>
      </c>
      <c r="F259" s="155" t="s">
        <v>458</v>
      </c>
      <c r="G259" s="153"/>
      <c r="H259" s="153"/>
      <c r="I259" s="156"/>
      <c r="J259" s="157">
        <f>BK259</f>
        <v>0</v>
      </c>
      <c r="K259" s="153"/>
      <c r="L259" s="158"/>
      <c r="M259" s="159"/>
      <c r="N259" s="160"/>
      <c r="O259" s="160"/>
      <c r="P259" s="161">
        <f>P260</f>
        <v>0</v>
      </c>
      <c r="Q259" s="160"/>
      <c r="R259" s="161">
        <f>R260</f>
        <v>0</v>
      </c>
      <c r="S259" s="160"/>
      <c r="T259" s="162">
        <f>T260</f>
        <v>0</v>
      </c>
      <c r="AR259" s="163" t="s">
        <v>151</v>
      </c>
      <c r="AT259" s="164" t="s">
        <v>74</v>
      </c>
      <c r="AU259" s="164" t="s">
        <v>75</v>
      </c>
      <c r="AY259" s="163" t="s">
        <v>122</v>
      </c>
      <c r="BK259" s="165">
        <f>BK260</f>
        <v>0</v>
      </c>
    </row>
    <row r="260" spans="1:65" s="2" customFormat="1" ht="16.5" customHeight="1">
      <c r="A260" s="33"/>
      <c r="B260" s="34"/>
      <c r="C260" s="168" t="s">
        <v>459</v>
      </c>
      <c r="D260" s="168" t="s">
        <v>124</v>
      </c>
      <c r="E260" s="169" t="s">
        <v>460</v>
      </c>
      <c r="F260" s="170" t="s">
        <v>458</v>
      </c>
      <c r="G260" s="171" t="s">
        <v>437</v>
      </c>
      <c r="H260" s="172">
        <v>1</v>
      </c>
      <c r="I260" s="173"/>
      <c r="J260" s="174">
        <f>ROUND(I260*H260,2)</f>
        <v>0</v>
      </c>
      <c r="K260" s="170" t="s">
        <v>19</v>
      </c>
      <c r="L260" s="38"/>
      <c r="M260" s="209" t="s">
        <v>19</v>
      </c>
      <c r="N260" s="210" t="s">
        <v>46</v>
      </c>
      <c r="O260" s="211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438</v>
      </c>
      <c r="AT260" s="179" t="s">
        <v>124</v>
      </c>
      <c r="AU260" s="179" t="s">
        <v>83</v>
      </c>
      <c r="AY260" s="16" t="s">
        <v>122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6" t="s">
        <v>83</v>
      </c>
      <c r="BK260" s="180">
        <f>ROUND(I260*H260,2)</f>
        <v>0</v>
      </c>
      <c r="BL260" s="16" t="s">
        <v>438</v>
      </c>
      <c r="BM260" s="179" t="s">
        <v>461</v>
      </c>
    </row>
    <row r="261" spans="1:65" s="2" customFormat="1" ht="6.95" customHeight="1">
      <c r="A261" s="33"/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38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</sheetData>
  <sheetProtection algorithmName="SHA-512" hashValue="G2DVjC75zic4N6PAlFl0LHoIQ1esFj5DRqnbna17JKmqjio2K/nKBR4rPSRZVgFf3iTEyL26YgVoB9Pvo5BrtQ==" saltValue="9IMEOV7hr+P0HU4UHGjQ5445JqN+BzexSoqcFAjySBVqHPGjV3TBLNKCtamdHGQE3D6nMTwiHSdj2htkKgXAMg==" spinCount="100000" sheet="1" objects="1" scenarios="1" formatColumns="0" formatRows="0" autoFilter="0"/>
  <autoFilter ref="C91:K260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02" r:id="rId3"/>
    <hyperlink ref="F105" r:id="rId4"/>
    <hyperlink ref="F108" r:id="rId5"/>
    <hyperlink ref="F112" r:id="rId6"/>
    <hyperlink ref="F119" r:id="rId7"/>
    <hyperlink ref="F123" r:id="rId8"/>
    <hyperlink ref="F127" r:id="rId9"/>
    <hyperlink ref="F135" r:id="rId10"/>
    <hyperlink ref="F143" r:id="rId11"/>
    <hyperlink ref="F148" r:id="rId12"/>
    <hyperlink ref="F152" r:id="rId13"/>
    <hyperlink ref="F157" r:id="rId14"/>
    <hyperlink ref="F161" r:id="rId15"/>
    <hyperlink ref="F164" r:id="rId16"/>
    <hyperlink ref="F167" r:id="rId17"/>
    <hyperlink ref="F170" r:id="rId18"/>
    <hyperlink ref="F173" r:id="rId19"/>
    <hyperlink ref="F176" r:id="rId20"/>
    <hyperlink ref="F179" r:id="rId21"/>
    <hyperlink ref="F182" r:id="rId22"/>
    <hyperlink ref="F185" r:id="rId23"/>
    <hyperlink ref="F188" r:id="rId24"/>
    <hyperlink ref="F191" r:id="rId25"/>
    <hyperlink ref="F195" r:id="rId26"/>
    <hyperlink ref="F199" r:id="rId27"/>
    <hyperlink ref="F202" r:id="rId28"/>
    <hyperlink ref="F205" r:id="rId29"/>
    <hyperlink ref="F208" r:id="rId30"/>
    <hyperlink ref="F211" r:id="rId31"/>
    <hyperlink ref="F214" r:id="rId32"/>
    <hyperlink ref="F217" r:id="rId33"/>
    <hyperlink ref="F221" r:id="rId34"/>
    <hyperlink ref="F226" r:id="rId35"/>
    <hyperlink ref="F229" r:id="rId36"/>
    <hyperlink ref="F233" r:id="rId37"/>
    <hyperlink ref="F236" r:id="rId38"/>
    <hyperlink ref="F238" r:id="rId39"/>
    <hyperlink ref="F240" r:id="rId40"/>
    <hyperlink ref="F242" r:id="rId41"/>
    <hyperlink ref="F245" r:id="rId42"/>
    <hyperlink ref="F250" r:id="rId43"/>
    <hyperlink ref="F254" r:id="rId44"/>
    <hyperlink ref="F257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4" customFormat="1" ht="45" customHeight="1">
      <c r="B3" s="218"/>
      <c r="C3" s="346" t="s">
        <v>462</v>
      </c>
      <c r="D3" s="346"/>
      <c r="E3" s="346"/>
      <c r="F3" s="346"/>
      <c r="G3" s="346"/>
      <c r="H3" s="346"/>
      <c r="I3" s="346"/>
      <c r="J3" s="346"/>
      <c r="K3" s="219"/>
    </row>
    <row r="4" spans="2:11" s="1" customFormat="1" ht="25.5" customHeight="1">
      <c r="B4" s="220"/>
      <c r="C4" s="347" t="s">
        <v>463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5" t="s">
        <v>464</v>
      </c>
      <c r="D6" s="345"/>
      <c r="E6" s="345"/>
      <c r="F6" s="345"/>
      <c r="G6" s="345"/>
      <c r="H6" s="345"/>
      <c r="I6" s="345"/>
      <c r="J6" s="345"/>
      <c r="K6" s="221"/>
    </row>
    <row r="7" spans="2:11" s="1" customFormat="1" ht="15" customHeight="1">
      <c r="B7" s="224"/>
      <c r="C7" s="345" t="s">
        <v>465</v>
      </c>
      <c r="D7" s="345"/>
      <c r="E7" s="345"/>
      <c r="F7" s="345"/>
      <c r="G7" s="345"/>
      <c r="H7" s="345"/>
      <c r="I7" s="345"/>
      <c r="J7" s="345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5" t="s">
        <v>466</v>
      </c>
      <c r="D9" s="345"/>
      <c r="E9" s="345"/>
      <c r="F9" s="345"/>
      <c r="G9" s="345"/>
      <c r="H9" s="345"/>
      <c r="I9" s="345"/>
      <c r="J9" s="345"/>
      <c r="K9" s="221"/>
    </row>
    <row r="10" spans="2:11" s="1" customFormat="1" ht="15" customHeight="1">
      <c r="B10" s="224"/>
      <c r="C10" s="223"/>
      <c r="D10" s="345" t="s">
        <v>467</v>
      </c>
      <c r="E10" s="345"/>
      <c r="F10" s="345"/>
      <c r="G10" s="345"/>
      <c r="H10" s="345"/>
      <c r="I10" s="345"/>
      <c r="J10" s="345"/>
      <c r="K10" s="221"/>
    </row>
    <row r="11" spans="2:11" s="1" customFormat="1" ht="15" customHeight="1">
      <c r="B11" s="224"/>
      <c r="C11" s="225"/>
      <c r="D11" s="345" t="s">
        <v>468</v>
      </c>
      <c r="E11" s="345"/>
      <c r="F11" s="345"/>
      <c r="G11" s="345"/>
      <c r="H11" s="345"/>
      <c r="I11" s="345"/>
      <c r="J11" s="345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469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5" t="s">
        <v>470</v>
      </c>
      <c r="E15" s="345"/>
      <c r="F15" s="345"/>
      <c r="G15" s="345"/>
      <c r="H15" s="345"/>
      <c r="I15" s="345"/>
      <c r="J15" s="345"/>
      <c r="K15" s="221"/>
    </row>
    <row r="16" spans="2:11" s="1" customFormat="1" ht="15" customHeight="1">
      <c r="B16" s="224"/>
      <c r="C16" s="225"/>
      <c r="D16" s="345" t="s">
        <v>471</v>
      </c>
      <c r="E16" s="345"/>
      <c r="F16" s="345"/>
      <c r="G16" s="345"/>
      <c r="H16" s="345"/>
      <c r="I16" s="345"/>
      <c r="J16" s="345"/>
      <c r="K16" s="221"/>
    </row>
    <row r="17" spans="2:11" s="1" customFormat="1" ht="15" customHeight="1">
      <c r="B17" s="224"/>
      <c r="C17" s="225"/>
      <c r="D17" s="345" t="s">
        <v>472</v>
      </c>
      <c r="E17" s="345"/>
      <c r="F17" s="345"/>
      <c r="G17" s="345"/>
      <c r="H17" s="345"/>
      <c r="I17" s="345"/>
      <c r="J17" s="345"/>
      <c r="K17" s="221"/>
    </row>
    <row r="18" spans="2:11" s="1" customFormat="1" ht="15" customHeight="1">
      <c r="B18" s="224"/>
      <c r="C18" s="225"/>
      <c r="D18" s="225"/>
      <c r="E18" s="227" t="s">
        <v>82</v>
      </c>
      <c r="F18" s="345" t="s">
        <v>473</v>
      </c>
      <c r="G18" s="345"/>
      <c r="H18" s="345"/>
      <c r="I18" s="345"/>
      <c r="J18" s="345"/>
      <c r="K18" s="221"/>
    </row>
    <row r="19" spans="2:11" s="1" customFormat="1" ht="15" customHeight="1">
      <c r="B19" s="224"/>
      <c r="C19" s="225"/>
      <c r="D19" s="225"/>
      <c r="E19" s="227" t="s">
        <v>474</v>
      </c>
      <c r="F19" s="345" t="s">
        <v>475</v>
      </c>
      <c r="G19" s="345"/>
      <c r="H19" s="345"/>
      <c r="I19" s="345"/>
      <c r="J19" s="345"/>
      <c r="K19" s="221"/>
    </row>
    <row r="20" spans="2:11" s="1" customFormat="1" ht="15" customHeight="1">
      <c r="B20" s="224"/>
      <c r="C20" s="225"/>
      <c r="D20" s="225"/>
      <c r="E20" s="227" t="s">
        <v>476</v>
      </c>
      <c r="F20" s="345" t="s">
        <v>477</v>
      </c>
      <c r="G20" s="345"/>
      <c r="H20" s="345"/>
      <c r="I20" s="345"/>
      <c r="J20" s="345"/>
      <c r="K20" s="221"/>
    </row>
    <row r="21" spans="2:11" s="1" customFormat="1" ht="15" customHeight="1">
      <c r="B21" s="224"/>
      <c r="C21" s="225"/>
      <c r="D21" s="225"/>
      <c r="E21" s="227" t="s">
        <v>478</v>
      </c>
      <c r="F21" s="345" t="s">
        <v>479</v>
      </c>
      <c r="G21" s="345"/>
      <c r="H21" s="345"/>
      <c r="I21" s="345"/>
      <c r="J21" s="345"/>
      <c r="K21" s="221"/>
    </row>
    <row r="22" spans="2:11" s="1" customFormat="1" ht="15" customHeight="1">
      <c r="B22" s="224"/>
      <c r="C22" s="225"/>
      <c r="D22" s="225"/>
      <c r="E22" s="227" t="s">
        <v>480</v>
      </c>
      <c r="F22" s="345" t="s">
        <v>481</v>
      </c>
      <c r="G22" s="345"/>
      <c r="H22" s="345"/>
      <c r="I22" s="345"/>
      <c r="J22" s="345"/>
      <c r="K22" s="221"/>
    </row>
    <row r="23" spans="2:11" s="1" customFormat="1" ht="15" customHeight="1">
      <c r="B23" s="224"/>
      <c r="C23" s="225"/>
      <c r="D23" s="225"/>
      <c r="E23" s="227" t="s">
        <v>482</v>
      </c>
      <c r="F23" s="345" t="s">
        <v>483</v>
      </c>
      <c r="G23" s="345"/>
      <c r="H23" s="345"/>
      <c r="I23" s="345"/>
      <c r="J23" s="345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5" t="s">
        <v>484</v>
      </c>
      <c r="D25" s="345"/>
      <c r="E25" s="345"/>
      <c r="F25" s="345"/>
      <c r="G25" s="345"/>
      <c r="H25" s="345"/>
      <c r="I25" s="345"/>
      <c r="J25" s="345"/>
      <c r="K25" s="221"/>
    </row>
    <row r="26" spans="2:11" s="1" customFormat="1" ht="15" customHeight="1">
      <c r="B26" s="224"/>
      <c r="C26" s="345" t="s">
        <v>485</v>
      </c>
      <c r="D26" s="345"/>
      <c r="E26" s="345"/>
      <c r="F26" s="345"/>
      <c r="G26" s="345"/>
      <c r="H26" s="345"/>
      <c r="I26" s="345"/>
      <c r="J26" s="345"/>
      <c r="K26" s="221"/>
    </row>
    <row r="27" spans="2:11" s="1" customFormat="1" ht="15" customHeight="1">
      <c r="B27" s="224"/>
      <c r="C27" s="223"/>
      <c r="D27" s="345" t="s">
        <v>486</v>
      </c>
      <c r="E27" s="345"/>
      <c r="F27" s="345"/>
      <c r="G27" s="345"/>
      <c r="H27" s="345"/>
      <c r="I27" s="345"/>
      <c r="J27" s="345"/>
      <c r="K27" s="221"/>
    </row>
    <row r="28" spans="2:11" s="1" customFormat="1" ht="15" customHeight="1">
      <c r="B28" s="224"/>
      <c r="C28" s="225"/>
      <c r="D28" s="345" t="s">
        <v>487</v>
      </c>
      <c r="E28" s="345"/>
      <c r="F28" s="345"/>
      <c r="G28" s="345"/>
      <c r="H28" s="345"/>
      <c r="I28" s="345"/>
      <c r="J28" s="345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5" t="s">
        <v>488</v>
      </c>
      <c r="E30" s="345"/>
      <c r="F30" s="345"/>
      <c r="G30" s="345"/>
      <c r="H30" s="345"/>
      <c r="I30" s="345"/>
      <c r="J30" s="345"/>
      <c r="K30" s="221"/>
    </row>
    <row r="31" spans="2:11" s="1" customFormat="1" ht="15" customHeight="1">
      <c r="B31" s="224"/>
      <c r="C31" s="225"/>
      <c r="D31" s="345" t="s">
        <v>489</v>
      </c>
      <c r="E31" s="345"/>
      <c r="F31" s="345"/>
      <c r="G31" s="345"/>
      <c r="H31" s="345"/>
      <c r="I31" s="345"/>
      <c r="J31" s="345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5" t="s">
        <v>490</v>
      </c>
      <c r="E33" s="345"/>
      <c r="F33" s="345"/>
      <c r="G33" s="345"/>
      <c r="H33" s="345"/>
      <c r="I33" s="345"/>
      <c r="J33" s="345"/>
      <c r="K33" s="221"/>
    </row>
    <row r="34" spans="2:11" s="1" customFormat="1" ht="15" customHeight="1">
      <c r="B34" s="224"/>
      <c r="C34" s="225"/>
      <c r="D34" s="345" t="s">
        <v>491</v>
      </c>
      <c r="E34" s="345"/>
      <c r="F34" s="345"/>
      <c r="G34" s="345"/>
      <c r="H34" s="345"/>
      <c r="I34" s="345"/>
      <c r="J34" s="345"/>
      <c r="K34" s="221"/>
    </row>
    <row r="35" spans="2:11" s="1" customFormat="1" ht="15" customHeight="1">
      <c r="B35" s="224"/>
      <c r="C35" s="225"/>
      <c r="D35" s="345" t="s">
        <v>492</v>
      </c>
      <c r="E35" s="345"/>
      <c r="F35" s="345"/>
      <c r="G35" s="345"/>
      <c r="H35" s="345"/>
      <c r="I35" s="345"/>
      <c r="J35" s="345"/>
      <c r="K35" s="221"/>
    </row>
    <row r="36" spans="2:11" s="1" customFormat="1" ht="15" customHeight="1">
      <c r="B36" s="224"/>
      <c r="C36" s="225"/>
      <c r="D36" s="223"/>
      <c r="E36" s="226" t="s">
        <v>108</v>
      </c>
      <c r="F36" s="223"/>
      <c r="G36" s="345" t="s">
        <v>493</v>
      </c>
      <c r="H36" s="345"/>
      <c r="I36" s="345"/>
      <c r="J36" s="345"/>
      <c r="K36" s="221"/>
    </row>
    <row r="37" spans="2:11" s="1" customFormat="1" ht="30.75" customHeight="1">
      <c r="B37" s="224"/>
      <c r="C37" s="225"/>
      <c r="D37" s="223"/>
      <c r="E37" s="226" t="s">
        <v>494</v>
      </c>
      <c r="F37" s="223"/>
      <c r="G37" s="345" t="s">
        <v>495</v>
      </c>
      <c r="H37" s="345"/>
      <c r="I37" s="345"/>
      <c r="J37" s="345"/>
      <c r="K37" s="221"/>
    </row>
    <row r="38" spans="2:11" s="1" customFormat="1" ht="15" customHeight="1">
      <c r="B38" s="224"/>
      <c r="C38" s="225"/>
      <c r="D38" s="223"/>
      <c r="E38" s="226" t="s">
        <v>56</v>
      </c>
      <c r="F38" s="223"/>
      <c r="G38" s="345" t="s">
        <v>496</v>
      </c>
      <c r="H38" s="345"/>
      <c r="I38" s="345"/>
      <c r="J38" s="345"/>
      <c r="K38" s="221"/>
    </row>
    <row r="39" spans="2:11" s="1" customFormat="1" ht="15" customHeight="1">
      <c r="B39" s="224"/>
      <c r="C39" s="225"/>
      <c r="D39" s="223"/>
      <c r="E39" s="226" t="s">
        <v>57</v>
      </c>
      <c r="F39" s="223"/>
      <c r="G39" s="345" t="s">
        <v>497</v>
      </c>
      <c r="H39" s="345"/>
      <c r="I39" s="345"/>
      <c r="J39" s="345"/>
      <c r="K39" s="221"/>
    </row>
    <row r="40" spans="2:11" s="1" customFormat="1" ht="15" customHeight="1">
      <c r="B40" s="224"/>
      <c r="C40" s="225"/>
      <c r="D40" s="223"/>
      <c r="E40" s="226" t="s">
        <v>109</v>
      </c>
      <c r="F40" s="223"/>
      <c r="G40" s="345" t="s">
        <v>498</v>
      </c>
      <c r="H40" s="345"/>
      <c r="I40" s="345"/>
      <c r="J40" s="345"/>
      <c r="K40" s="221"/>
    </row>
    <row r="41" spans="2:11" s="1" customFormat="1" ht="15" customHeight="1">
      <c r="B41" s="224"/>
      <c r="C41" s="225"/>
      <c r="D41" s="223"/>
      <c r="E41" s="226" t="s">
        <v>110</v>
      </c>
      <c r="F41" s="223"/>
      <c r="G41" s="345" t="s">
        <v>499</v>
      </c>
      <c r="H41" s="345"/>
      <c r="I41" s="345"/>
      <c r="J41" s="345"/>
      <c r="K41" s="221"/>
    </row>
    <row r="42" spans="2:11" s="1" customFormat="1" ht="15" customHeight="1">
      <c r="B42" s="224"/>
      <c r="C42" s="225"/>
      <c r="D42" s="223"/>
      <c r="E42" s="226" t="s">
        <v>500</v>
      </c>
      <c r="F42" s="223"/>
      <c r="G42" s="345" t="s">
        <v>501</v>
      </c>
      <c r="H42" s="345"/>
      <c r="I42" s="345"/>
      <c r="J42" s="345"/>
      <c r="K42" s="221"/>
    </row>
    <row r="43" spans="2:11" s="1" customFormat="1" ht="15" customHeight="1">
      <c r="B43" s="224"/>
      <c r="C43" s="225"/>
      <c r="D43" s="223"/>
      <c r="E43" s="226"/>
      <c r="F43" s="223"/>
      <c r="G43" s="345" t="s">
        <v>502</v>
      </c>
      <c r="H43" s="345"/>
      <c r="I43" s="345"/>
      <c r="J43" s="345"/>
      <c r="K43" s="221"/>
    </row>
    <row r="44" spans="2:11" s="1" customFormat="1" ht="15" customHeight="1">
      <c r="B44" s="224"/>
      <c r="C44" s="225"/>
      <c r="D44" s="223"/>
      <c r="E44" s="226" t="s">
        <v>503</v>
      </c>
      <c r="F44" s="223"/>
      <c r="G44" s="345" t="s">
        <v>504</v>
      </c>
      <c r="H44" s="345"/>
      <c r="I44" s="345"/>
      <c r="J44" s="345"/>
      <c r="K44" s="221"/>
    </row>
    <row r="45" spans="2:11" s="1" customFormat="1" ht="15" customHeight="1">
      <c r="B45" s="224"/>
      <c r="C45" s="225"/>
      <c r="D45" s="223"/>
      <c r="E45" s="226" t="s">
        <v>112</v>
      </c>
      <c r="F45" s="223"/>
      <c r="G45" s="345" t="s">
        <v>505</v>
      </c>
      <c r="H45" s="345"/>
      <c r="I45" s="345"/>
      <c r="J45" s="345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5" t="s">
        <v>506</v>
      </c>
      <c r="E47" s="345"/>
      <c r="F47" s="345"/>
      <c r="G47" s="345"/>
      <c r="H47" s="345"/>
      <c r="I47" s="345"/>
      <c r="J47" s="345"/>
      <c r="K47" s="221"/>
    </row>
    <row r="48" spans="2:11" s="1" customFormat="1" ht="15" customHeight="1">
      <c r="B48" s="224"/>
      <c r="C48" s="225"/>
      <c r="D48" s="225"/>
      <c r="E48" s="345" t="s">
        <v>507</v>
      </c>
      <c r="F48" s="345"/>
      <c r="G48" s="345"/>
      <c r="H48" s="345"/>
      <c r="I48" s="345"/>
      <c r="J48" s="345"/>
      <c r="K48" s="221"/>
    </row>
    <row r="49" spans="2:11" s="1" customFormat="1" ht="15" customHeight="1">
      <c r="B49" s="224"/>
      <c r="C49" s="225"/>
      <c r="D49" s="225"/>
      <c r="E49" s="345" t="s">
        <v>508</v>
      </c>
      <c r="F49" s="345"/>
      <c r="G49" s="345"/>
      <c r="H49" s="345"/>
      <c r="I49" s="345"/>
      <c r="J49" s="345"/>
      <c r="K49" s="221"/>
    </row>
    <row r="50" spans="2:11" s="1" customFormat="1" ht="15" customHeight="1">
      <c r="B50" s="224"/>
      <c r="C50" s="225"/>
      <c r="D50" s="225"/>
      <c r="E50" s="345" t="s">
        <v>509</v>
      </c>
      <c r="F50" s="345"/>
      <c r="G50" s="345"/>
      <c r="H50" s="345"/>
      <c r="I50" s="345"/>
      <c r="J50" s="345"/>
      <c r="K50" s="221"/>
    </row>
    <row r="51" spans="2:11" s="1" customFormat="1" ht="15" customHeight="1">
      <c r="B51" s="224"/>
      <c r="C51" s="225"/>
      <c r="D51" s="345" t="s">
        <v>510</v>
      </c>
      <c r="E51" s="345"/>
      <c r="F51" s="345"/>
      <c r="G51" s="345"/>
      <c r="H51" s="345"/>
      <c r="I51" s="345"/>
      <c r="J51" s="345"/>
      <c r="K51" s="221"/>
    </row>
    <row r="52" spans="2:11" s="1" customFormat="1" ht="25.5" customHeight="1">
      <c r="B52" s="220"/>
      <c r="C52" s="347" t="s">
        <v>511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5" t="s">
        <v>512</v>
      </c>
      <c r="D54" s="345"/>
      <c r="E54" s="345"/>
      <c r="F54" s="345"/>
      <c r="G54" s="345"/>
      <c r="H54" s="345"/>
      <c r="I54" s="345"/>
      <c r="J54" s="345"/>
      <c r="K54" s="221"/>
    </row>
    <row r="55" spans="2:11" s="1" customFormat="1" ht="15" customHeight="1">
      <c r="B55" s="220"/>
      <c r="C55" s="345" t="s">
        <v>513</v>
      </c>
      <c r="D55" s="345"/>
      <c r="E55" s="345"/>
      <c r="F55" s="345"/>
      <c r="G55" s="345"/>
      <c r="H55" s="345"/>
      <c r="I55" s="345"/>
      <c r="J55" s="345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5" t="s">
        <v>514</v>
      </c>
      <c r="D57" s="345"/>
      <c r="E57" s="345"/>
      <c r="F57" s="345"/>
      <c r="G57" s="345"/>
      <c r="H57" s="345"/>
      <c r="I57" s="345"/>
      <c r="J57" s="345"/>
      <c r="K57" s="221"/>
    </row>
    <row r="58" spans="2:11" s="1" customFormat="1" ht="15" customHeight="1">
      <c r="B58" s="220"/>
      <c r="C58" s="225"/>
      <c r="D58" s="345" t="s">
        <v>515</v>
      </c>
      <c r="E58" s="345"/>
      <c r="F58" s="345"/>
      <c r="G58" s="345"/>
      <c r="H58" s="345"/>
      <c r="I58" s="345"/>
      <c r="J58" s="345"/>
      <c r="K58" s="221"/>
    </row>
    <row r="59" spans="2:11" s="1" customFormat="1" ht="15" customHeight="1">
      <c r="B59" s="220"/>
      <c r="C59" s="225"/>
      <c r="D59" s="345" t="s">
        <v>516</v>
      </c>
      <c r="E59" s="345"/>
      <c r="F59" s="345"/>
      <c r="G59" s="345"/>
      <c r="H59" s="345"/>
      <c r="I59" s="345"/>
      <c r="J59" s="345"/>
      <c r="K59" s="221"/>
    </row>
    <row r="60" spans="2:11" s="1" customFormat="1" ht="15" customHeight="1">
      <c r="B60" s="220"/>
      <c r="C60" s="225"/>
      <c r="D60" s="345" t="s">
        <v>517</v>
      </c>
      <c r="E60" s="345"/>
      <c r="F60" s="345"/>
      <c r="G60" s="345"/>
      <c r="H60" s="345"/>
      <c r="I60" s="345"/>
      <c r="J60" s="345"/>
      <c r="K60" s="221"/>
    </row>
    <row r="61" spans="2:11" s="1" customFormat="1" ht="15" customHeight="1">
      <c r="B61" s="220"/>
      <c r="C61" s="225"/>
      <c r="D61" s="345" t="s">
        <v>518</v>
      </c>
      <c r="E61" s="345"/>
      <c r="F61" s="345"/>
      <c r="G61" s="345"/>
      <c r="H61" s="345"/>
      <c r="I61" s="345"/>
      <c r="J61" s="345"/>
      <c r="K61" s="221"/>
    </row>
    <row r="62" spans="2:11" s="1" customFormat="1" ht="15" customHeight="1">
      <c r="B62" s="220"/>
      <c r="C62" s="225"/>
      <c r="D62" s="349" t="s">
        <v>519</v>
      </c>
      <c r="E62" s="349"/>
      <c r="F62" s="349"/>
      <c r="G62" s="349"/>
      <c r="H62" s="349"/>
      <c r="I62" s="349"/>
      <c r="J62" s="349"/>
      <c r="K62" s="221"/>
    </row>
    <row r="63" spans="2:11" s="1" customFormat="1" ht="15" customHeight="1">
      <c r="B63" s="220"/>
      <c r="C63" s="225"/>
      <c r="D63" s="345" t="s">
        <v>520</v>
      </c>
      <c r="E63" s="345"/>
      <c r="F63" s="345"/>
      <c r="G63" s="345"/>
      <c r="H63" s="345"/>
      <c r="I63" s="345"/>
      <c r="J63" s="345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5" t="s">
        <v>521</v>
      </c>
      <c r="E65" s="345"/>
      <c r="F65" s="345"/>
      <c r="G65" s="345"/>
      <c r="H65" s="345"/>
      <c r="I65" s="345"/>
      <c r="J65" s="345"/>
      <c r="K65" s="221"/>
    </row>
    <row r="66" spans="2:11" s="1" customFormat="1" ht="15" customHeight="1">
      <c r="B66" s="220"/>
      <c r="C66" s="225"/>
      <c r="D66" s="349" t="s">
        <v>522</v>
      </c>
      <c r="E66" s="349"/>
      <c r="F66" s="349"/>
      <c r="G66" s="349"/>
      <c r="H66" s="349"/>
      <c r="I66" s="349"/>
      <c r="J66" s="349"/>
      <c r="K66" s="221"/>
    </row>
    <row r="67" spans="2:11" s="1" customFormat="1" ht="15" customHeight="1">
      <c r="B67" s="220"/>
      <c r="C67" s="225"/>
      <c r="D67" s="345" t="s">
        <v>523</v>
      </c>
      <c r="E67" s="345"/>
      <c r="F67" s="345"/>
      <c r="G67" s="345"/>
      <c r="H67" s="345"/>
      <c r="I67" s="345"/>
      <c r="J67" s="345"/>
      <c r="K67" s="221"/>
    </row>
    <row r="68" spans="2:11" s="1" customFormat="1" ht="15" customHeight="1">
      <c r="B68" s="220"/>
      <c r="C68" s="225"/>
      <c r="D68" s="345" t="s">
        <v>524</v>
      </c>
      <c r="E68" s="345"/>
      <c r="F68" s="345"/>
      <c r="G68" s="345"/>
      <c r="H68" s="345"/>
      <c r="I68" s="345"/>
      <c r="J68" s="345"/>
      <c r="K68" s="221"/>
    </row>
    <row r="69" spans="2:11" s="1" customFormat="1" ht="15" customHeight="1">
      <c r="B69" s="220"/>
      <c r="C69" s="225"/>
      <c r="D69" s="345" t="s">
        <v>525</v>
      </c>
      <c r="E69" s="345"/>
      <c r="F69" s="345"/>
      <c r="G69" s="345"/>
      <c r="H69" s="345"/>
      <c r="I69" s="345"/>
      <c r="J69" s="345"/>
      <c r="K69" s="221"/>
    </row>
    <row r="70" spans="2:11" s="1" customFormat="1" ht="15" customHeight="1">
      <c r="B70" s="220"/>
      <c r="C70" s="225"/>
      <c r="D70" s="345" t="s">
        <v>526</v>
      </c>
      <c r="E70" s="345"/>
      <c r="F70" s="345"/>
      <c r="G70" s="345"/>
      <c r="H70" s="345"/>
      <c r="I70" s="345"/>
      <c r="J70" s="345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8" t="s">
        <v>527</v>
      </c>
      <c r="D75" s="348"/>
      <c r="E75" s="348"/>
      <c r="F75" s="348"/>
      <c r="G75" s="348"/>
      <c r="H75" s="348"/>
      <c r="I75" s="348"/>
      <c r="J75" s="348"/>
      <c r="K75" s="238"/>
    </row>
    <row r="76" spans="2:11" s="1" customFormat="1" ht="17.25" customHeight="1">
      <c r="B76" s="237"/>
      <c r="C76" s="239" t="s">
        <v>528</v>
      </c>
      <c r="D76" s="239"/>
      <c r="E76" s="239"/>
      <c r="F76" s="239" t="s">
        <v>529</v>
      </c>
      <c r="G76" s="240"/>
      <c r="H76" s="239" t="s">
        <v>57</v>
      </c>
      <c r="I76" s="239" t="s">
        <v>60</v>
      </c>
      <c r="J76" s="239" t="s">
        <v>530</v>
      </c>
      <c r="K76" s="238"/>
    </row>
    <row r="77" spans="2:11" s="1" customFormat="1" ht="17.25" customHeight="1">
      <c r="B77" s="237"/>
      <c r="C77" s="241" t="s">
        <v>531</v>
      </c>
      <c r="D77" s="241"/>
      <c r="E77" s="241"/>
      <c r="F77" s="242" t="s">
        <v>532</v>
      </c>
      <c r="G77" s="243"/>
      <c r="H77" s="241"/>
      <c r="I77" s="241"/>
      <c r="J77" s="241" t="s">
        <v>533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56</v>
      </c>
      <c r="D79" s="246"/>
      <c r="E79" s="246"/>
      <c r="F79" s="247" t="s">
        <v>534</v>
      </c>
      <c r="G79" s="248"/>
      <c r="H79" s="226" t="s">
        <v>535</v>
      </c>
      <c r="I79" s="226" t="s">
        <v>536</v>
      </c>
      <c r="J79" s="226">
        <v>20</v>
      </c>
      <c r="K79" s="238"/>
    </row>
    <row r="80" spans="2:11" s="1" customFormat="1" ht="15" customHeight="1">
      <c r="B80" s="237"/>
      <c r="C80" s="226" t="s">
        <v>537</v>
      </c>
      <c r="D80" s="226"/>
      <c r="E80" s="226"/>
      <c r="F80" s="247" t="s">
        <v>534</v>
      </c>
      <c r="G80" s="248"/>
      <c r="H80" s="226" t="s">
        <v>538</v>
      </c>
      <c r="I80" s="226" t="s">
        <v>536</v>
      </c>
      <c r="J80" s="226">
        <v>120</v>
      </c>
      <c r="K80" s="238"/>
    </row>
    <row r="81" spans="2:11" s="1" customFormat="1" ht="15" customHeight="1">
      <c r="B81" s="249"/>
      <c r="C81" s="226" t="s">
        <v>539</v>
      </c>
      <c r="D81" s="226"/>
      <c r="E81" s="226"/>
      <c r="F81" s="247" t="s">
        <v>540</v>
      </c>
      <c r="G81" s="248"/>
      <c r="H81" s="226" t="s">
        <v>541</v>
      </c>
      <c r="I81" s="226" t="s">
        <v>536</v>
      </c>
      <c r="J81" s="226">
        <v>50</v>
      </c>
      <c r="K81" s="238"/>
    </row>
    <row r="82" spans="2:11" s="1" customFormat="1" ht="15" customHeight="1">
      <c r="B82" s="249"/>
      <c r="C82" s="226" t="s">
        <v>542</v>
      </c>
      <c r="D82" s="226"/>
      <c r="E82" s="226"/>
      <c r="F82" s="247" t="s">
        <v>534</v>
      </c>
      <c r="G82" s="248"/>
      <c r="H82" s="226" t="s">
        <v>543</v>
      </c>
      <c r="I82" s="226" t="s">
        <v>544</v>
      </c>
      <c r="J82" s="226"/>
      <c r="K82" s="238"/>
    </row>
    <row r="83" spans="2:11" s="1" customFormat="1" ht="15" customHeight="1">
      <c r="B83" s="249"/>
      <c r="C83" s="250" t="s">
        <v>545</v>
      </c>
      <c r="D83" s="250"/>
      <c r="E83" s="250"/>
      <c r="F83" s="251" t="s">
        <v>540</v>
      </c>
      <c r="G83" s="250"/>
      <c r="H83" s="250" t="s">
        <v>546</v>
      </c>
      <c r="I83" s="250" t="s">
        <v>536</v>
      </c>
      <c r="J83" s="250">
        <v>15</v>
      </c>
      <c r="K83" s="238"/>
    </row>
    <row r="84" spans="2:11" s="1" customFormat="1" ht="15" customHeight="1">
      <c r="B84" s="249"/>
      <c r="C84" s="250" t="s">
        <v>547</v>
      </c>
      <c r="D84" s="250"/>
      <c r="E84" s="250"/>
      <c r="F84" s="251" t="s">
        <v>540</v>
      </c>
      <c r="G84" s="250"/>
      <c r="H84" s="250" t="s">
        <v>548</v>
      </c>
      <c r="I84" s="250" t="s">
        <v>536</v>
      </c>
      <c r="J84" s="250">
        <v>15</v>
      </c>
      <c r="K84" s="238"/>
    </row>
    <row r="85" spans="2:11" s="1" customFormat="1" ht="15" customHeight="1">
      <c r="B85" s="249"/>
      <c r="C85" s="250" t="s">
        <v>549</v>
      </c>
      <c r="D85" s="250"/>
      <c r="E85" s="250"/>
      <c r="F85" s="251" t="s">
        <v>540</v>
      </c>
      <c r="G85" s="250"/>
      <c r="H85" s="250" t="s">
        <v>550</v>
      </c>
      <c r="I85" s="250" t="s">
        <v>536</v>
      </c>
      <c r="J85" s="250">
        <v>20</v>
      </c>
      <c r="K85" s="238"/>
    </row>
    <row r="86" spans="2:11" s="1" customFormat="1" ht="15" customHeight="1">
      <c r="B86" s="249"/>
      <c r="C86" s="250" t="s">
        <v>551</v>
      </c>
      <c r="D86" s="250"/>
      <c r="E86" s="250"/>
      <c r="F86" s="251" t="s">
        <v>540</v>
      </c>
      <c r="G86" s="250"/>
      <c r="H86" s="250" t="s">
        <v>552</v>
      </c>
      <c r="I86" s="250" t="s">
        <v>536</v>
      </c>
      <c r="J86" s="250">
        <v>20</v>
      </c>
      <c r="K86" s="238"/>
    </row>
    <row r="87" spans="2:11" s="1" customFormat="1" ht="15" customHeight="1">
      <c r="B87" s="249"/>
      <c r="C87" s="226" t="s">
        <v>553</v>
      </c>
      <c r="D87" s="226"/>
      <c r="E87" s="226"/>
      <c r="F87" s="247" t="s">
        <v>540</v>
      </c>
      <c r="G87" s="248"/>
      <c r="H87" s="226" t="s">
        <v>554</v>
      </c>
      <c r="I87" s="226" t="s">
        <v>536</v>
      </c>
      <c r="J87" s="226">
        <v>50</v>
      </c>
      <c r="K87" s="238"/>
    </row>
    <row r="88" spans="2:11" s="1" customFormat="1" ht="15" customHeight="1">
      <c r="B88" s="249"/>
      <c r="C88" s="226" t="s">
        <v>555</v>
      </c>
      <c r="D88" s="226"/>
      <c r="E88" s="226"/>
      <c r="F88" s="247" t="s">
        <v>540</v>
      </c>
      <c r="G88" s="248"/>
      <c r="H88" s="226" t="s">
        <v>556</v>
      </c>
      <c r="I88" s="226" t="s">
        <v>536</v>
      </c>
      <c r="J88" s="226">
        <v>20</v>
      </c>
      <c r="K88" s="238"/>
    </row>
    <row r="89" spans="2:11" s="1" customFormat="1" ht="15" customHeight="1">
      <c r="B89" s="249"/>
      <c r="C89" s="226" t="s">
        <v>557</v>
      </c>
      <c r="D89" s="226"/>
      <c r="E89" s="226"/>
      <c r="F89" s="247" t="s">
        <v>540</v>
      </c>
      <c r="G89" s="248"/>
      <c r="H89" s="226" t="s">
        <v>558</v>
      </c>
      <c r="I89" s="226" t="s">
        <v>536</v>
      </c>
      <c r="J89" s="226">
        <v>20</v>
      </c>
      <c r="K89" s="238"/>
    </row>
    <row r="90" spans="2:11" s="1" customFormat="1" ht="15" customHeight="1">
      <c r="B90" s="249"/>
      <c r="C90" s="226" t="s">
        <v>559</v>
      </c>
      <c r="D90" s="226"/>
      <c r="E90" s="226"/>
      <c r="F90" s="247" t="s">
        <v>540</v>
      </c>
      <c r="G90" s="248"/>
      <c r="H90" s="226" t="s">
        <v>560</v>
      </c>
      <c r="I90" s="226" t="s">
        <v>536</v>
      </c>
      <c r="J90" s="226">
        <v>50</v>
      </c>
      <c r="K90" s="238"/>
    </row>
    <row r="91" spans="2:11" s="1" customFormat="1" ht="15" customHeight="1">
      <c r="B91" s="249"/>
      <c r="C91" s="226" t="s">
        <v>561</v>
      </c>
      <c r="D91" s="226"/>
      <c r="E91" s="226"/>
      <c r="F91" s="247" t="s">
        <v>540</v>
      </c>
      <c r="G91" s="248"/>
      <c r="H91" s="226" t="s">
        <v>561</v>
      </c>
      <c r="I91" s="226" t="s">
        <v>536</v>
      </c>
      <c r="J91" s="226">
        <v>50</v>
      </c>
      <c r="K91" s="238"/>
    </row>
    <row r="92" spans="2:11" s="1" customFormat="1" ht="15" customHeight="1">
      <c r="B92" s="249"/>
      <c r="C92" s="226" t="s">
        <v>562</v>
      </c>
      <c r="D92" s="226"/>
      <c r="E92" s="226"/>
      <c r="F92" s="247" t="s">
        <v>540</v>
      </c>
      <c r="G92" s="248"/>
      <c r="H92" s="226" t="s">
        <v>563</v>
      </c>
      <c r="I92" s="226" t="s">
        <v>536</v>
      </c>
      <c r="J92" s="226">
        <v>255</v>
      </c>
      <c r="K92" s="238"/>
    </row>
    <row r="93" spans="2:11" s="1" customFormat="1" ht="15" customHeight="1">
      <c r="B93" s="249"/>
      <c r="C93" s="226" t="s">
        <v>564</v>
      </c>
      <c r="D93" s="226"/>
      <c r="E93" s="226"/>
      <c r="F93" s="247" t="s">
        <v>534</v>
      </c>
      <c r="G93" s="248"/>
      <c r="H93" s="226" t="s">
        <v>565</v>
      </c>
      <c r="I93" s="226" t="s">
        <v>566</v>
      </c>
      <c r="J93" s="226"/>
      <c r="K93" s="238"/>
    </row>
    <row r="94" spans="2:11" s="1" customFormat="1" ht="15" customHeight="1">
      <c r="B94" s="249"/>
      <c r="C94" s="226" t="s">
        <v>567</v>
      </c>
      <c r="D94" s="226"/>
      <c r="E94" s="226"/>
      <c r="F94" s="247" t="s">
        <v>534</v>
      </c>
      <c r="G94" s="248"/>
      <c r="H94" s="226" t="s">
        <v>568</v>
      </c>
      <c r="I94" s="226" t="s">
        <v>569</v>
      </c>
      <c r="J94" s="226"/>
      <c r="K94" s="238"/>
    </row>
    <row r="95" spans="2:11" s="1" customFormat="1" ht="15" customHeight="1">
      <c r="B95" s="249"/>
      <c r="C95" s="226" t="s">
        <v>570</v>
      </c>
      <c r="D95" s="226"/>
      <c r="E95" s="226"/>
      <c r="F95" s="247" t="s">
        <v>534</v>
      </c>
      <c r="G95" s="248"/>
      <c r="H95" s="226" t="s">
        <v>570</v>
      </c>
      <c r="I95" s="226" t="s">
        <v>569</v>
      </c>
      <c r="J95" s="226"/>
      <c r="K95" s="238"/>
    </row>
    <row r="96" spans="2:11" s="1" customFormat="1" ht="15" customHeight="1">
      <c r="B96" s="249"/>
      <c r="C96" s="226" t="s">
        <v>41</v>
      </c>
      <c r="D96" s="226"/>
      <c r="E96" s="226"/>
      <c r="F96" s="247" t="s">
        <v>534</v>
      </c>
      <c r="G96" s="248"/>
      <c r="H96" s="226" t="s">
        <v>571</v>
      </c>
      <c r="I96" s="226" t="s">
        <v>569</v>
      </c>
      <c r="J96" s="226"/>
      <c r="K96" s="238"/>
    </row>
    <row r="97" spans="2:11" s="1" customFormat="1" ht="15" customHeight="1">
      <c r="B97" s="249"/>
      <c r="C97" s="226" t="s">
        <v>51</v>
      </c>
      <c r="D97" s="226"/>
      <c r="E97" s="226"/>
      <c r="F97" s="247" t="s">
        <v>534</v>
      </c>
      <c r="G97" s="248"/>
      <c r="H97" s="226" t="s">
        <v>572</v>
      </c>
      <c r="I97" s="226" t="s">
        <v>569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8" t="s">
        <v>573</v>
      </c>
      <c r="D102" s="348"/>
      <c r="E102" s="348"/>
      <c r="F102" s="348"/>
      <c r="G102" s="348"/>
      <c r="H102" s="348"/>
      <c r="I102" s="348"/>
      <c r="J102" s="348"/>
      <c r="K102" s="238"/>
    </row>
    <row r="103" spans="2:11" s="1" customFormat="1" ht="17.25" customHeight="1">
      <c r="B103" s="237"/>
      <c r="C103" s="239" t="s">
        <v>528</v>
      </c>
      <c r="D103" s="239"/>
      <c r="E103" s="239"/>
      <c r="F103" s="239" t="s">
        <v>529</v>
      </c>
      <c r="G103" s="240"/>
      <c r="H103" s="239" t="s">
        <v>57</v>
      </c>
      <c r="I103" s="239" t="s">
        <v>60</v>
      </c>
      <c r="J103" s="239" t="s">
        <v>530</v>
      </c>
      <c r="K103" s="238"/>
    </row>
    <row r="104" spans="2:11" s="1" customFormat="1" ht="17.25" customHeight="1">
      <c r="B104" s="237"/>
      <c r="C104" s="241" t="s">
        <v>531</v>
      </c>
      <c r="D104" s="241"/>
      <c r="E104" s="241"/>
      <c r="F104" s="242" t="s">
        <v>532</v>
      </c>
      <c r="G104" s="243"/>
      <c r="H104" s="241"/>
      <c r="I104" s="241"/>
      <c r="J104" s="241" t="s">
        <v>533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56</v>
      </c>
      <c r="D106" s="246"/>
      <c r="E106" s="246"/>
      <c r="F106" s="247" t="s">
        <v>534</v>
      </c>
      <c r="G106" s="226"/>
      <c r="H106" s="226" t="s">
        <v>574</v>
      </c>
      <c r="I106" s="226" t="s">
        <v>536</v>
      </c>
      <c r="J106" s="226">
        <v>20</v>
      </c>
      <c r="K106" s="238"/>
    </row>
    <row r="107" spans="2:11" s="1" customFormat="1" ht="15" customHeight="1">
      <c r="B107" s="237"/>
      <c r="C107" s="226" t="s">
        <v>537</v>
      </c>
      <c r="D107" s="226"/>
      <c r="E107" s="226"/>
      <c r="F107" s="247" t="s">
        <v>534</v>
      </c>
      <c r="G107" s="226"/>
      <c r="H107" s="226" t="s">
        <v>574</v>
      </c>
      <c r="I107" s="226" t="s">
        <v>536</v>
      </c>
      <c r="J107" s="226">
        <v>120</v>
      </c>
      <c r="K107" s="238"/>
    </row>
    <row r="108" spans="2:11" s="1" customFormat="1" ht="15" customHeight="1">
      <c r="B108" s="249"/>
      <c r="C108" s="226" t="s">
        <v>539</v>
      </c>
      <c r="D108" s="226"/>
      <c r="E108" s="226"/>
      <c r="F108" s="247" t="s">
        <v>540</v>
      </c>
      <c r="G108" s="226"/>
      <c r="H108" s="226" t="s">
        <v>574</v>
      </c>
      <c r="I108" s="226" t="s">
        <v>536</v>
      </c>
      <c r="J108" s="226">
        <v>50</v>
      </c>
      <c r="K108" s="238"/>
    </row>
    <row r="109" spans="2:11" s="1" customFormat="1" ht="15" customHeight="1">
      <c r="B109" s="249"/>
      <c r="C109" s="226" t="s">
        <v>542</v>
      </c>
      <c r="D109" s="226"/>
      <c r="E109" s="226"/>
      <c r="F109" s="247" t="s">
        <v>534</v>
      </c>
      <c r="G109" s="226"/>
      <c r="H109" s="226" t="s">
        <v>574</v>
      </c>
      <c r="I109" s="226" t="s">
        <v>544</v>
      </c>
      <c r="J109" s="226"/>
      <c r="K109" s="238"/>
    </row>
    <row r="110" spans="2:11" s="1" customFormat="1" ht="15" customHeight="1">
      <c r="B110" s="249"/>
      <c r="C110" s="226" t="s">
        <v>553</v>
      </c>
      <c r="D110" s="226"/>
      <c r="E110" s="226"/>
      <c r="F110" s="247" t="s">
        <v>540</v>
      </c>
      <c r="G110" s="226"/>
      <c r="H110" s="226" t="s">
        <v>574</v>
      </c>
      <c r="I110" s="226" t="s">
        <v>536</v>
      </c>
      <c r="J110" s="226">
        <v>50</v>
      </c>
      <c r="K110" s="238"/>
    </row>
    <row r="111" spans="2:11" s="1" customFormat="1" ht="15" customHeight="1">
      <c r="B111" s="249"/>
      <c r="C111" s="226" t="s">
        <v>561</v>
      </c>
      <c r="D111" s="226"/>
      <c r="E111" s="226"/>
      <c r="F111" s="247" t="s">
        <v>540</v>
      </c>
      <c r="G111" s="226"/>
      <c r="H111" s="226" t="s">
        <v>574</v>
      </c>
      <c r="I111" s="226" t="s">
        <v>536</v>
      </c>
      <c r="J111" s="226">
        <v>50</v>
      </c>
      <c r="K111" s="238"/>
    </row>
    <row r="112" spans="2:11" s="1" customFormat="1" ht="15" customHeight="1">
      <c r="B112" s="249"/>
      <c r="C112" s="226" t="s">
        <v>559</v>
      </c>
      <c r="D112" s="226"/>
      <c r="E112" s="226"/>
      <c r="F112" s="247" t="s">
        <v>540</v>
      </c>
      <c r="G112" s="226"/>
      <c r="H112" s="226" t="s">
        <v>574</v>
      </c>
      <c r="I112" s="226" t="s">
        <v>536</v>
      </c>
      <c r="J112" s="226">
        <v>50</v>
      </c>
      <c r="K112" s="238"/>
    </row>
    <row r="113" spans="2:11" s="1" customFormat="1" ht="15" customHeight="1">
      <c r="B113" s="249"/>
      <c r="C113" s="226" t="s">
        <v>56</v>
      </c>
      <c r="D113" s="226"/>
      <c r="E113" s="226"/>
      <c r="F113" s="247" t="s">
        <v>534</v>
      </c>
      <c r="G113" s="226"/>
      <c r="H113" s="226" t="s">
        <v>575</v>
      </c>
      <c r="I113" s="226" t="s">
        <v>536</v>
      </c>
      <c r="J113" s="226">
        <v>20</v>
      </c>
      <c r="K113" s="238"/>
    </row>
    <row r="114" spans="2:11" s="1" customFormat="1" ht="15" customHeight="1">
      <c r="B114" s="249"/>
      <c r="C114" s="226" t="s">
        <v>576</v>
      </c>
      <c r="D114" s="226"/>
      <c r="E114" s="226"/>
      <c r="F114" s="247" t="s">
        <v>534</v>
      </c>
      <c r="G114" s="226"/>
      <c r="H114" s="226" t="s">
        <v>577</v>
      </c>
      <c r="I114" s="226" t="s">
        <v>536</v>
      </c>
      <c r="J114" s="226">
        <v>120</v>
      </c>
      <c r="K114" s="238"/>
    </row>
    <row r="115" spans="2:11" s="1" customFormat="1" ht="15" customHeight="1">
      <c r="B115" s="249"/>
      <c r="C115" s="226" t="s">
        <v>41</v>
      </c>
      <c r="D115" s="226"/>
      <c r="E115" s="226"/>
      <c r="F115" s="247" t="s">
        <v>534</v>
      </c>
      <c r="G115" s="226"/>
      <c r="H115" s="226" t="s">
        <v>578</v>
      </c>
      <c r="I115" s="226" t="s">
        <v>569</v>
      </c>
      <c r="J115" s="226"/>
      <c r="K115" s="238"/>
    </row>
    <row r="116" spans="2:11" s="1" customFormat="1" ht="15" customHeight="1">
      <c r="B116" s="249"/>
      <c r="C116" s="226" t="s">
        <v>51</v>
      </c>
      <c r="D116" s="226"/>
      <c r="E116" s="226"/>
      <c r="F116" s="247" t="s">
        <v>534</v>
      </c>
      <c r="G116" s="226"/>
      <c r="H116" s="226" t="s">
        <v>579</v>
      </c>
      <c r="I116" s="226" t="s">
        <v>569</v>
      </c>
      <c r="J116" s="226"/>
      <c r="K116" s="238"/>
    </row>
    <row r="117" spans="2:11" s="1" customFormat="1" ht="15" customHeight="1">
      <c r="B117" s="249"/>
      <c r="C117" s="226" t="s">
        <v>60</v>
      </c>
      <c r="D117" s="226"/>
      <c r="E117" s="226"/>
      <c r="F117" s="247" t="s">
        <v>534</v>
      </c>
      <c r="G117" s="226"/>
      <c r="H117" s="226" t="s">
        <v>580</v>
      </c>
      <c r="I117" s="226" t="s">
        <v>581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6" t="s">
        <v>582</v>
      </c>
      <c r="D122" s="346"/>
      <c r="E122" s="346"/>
      <c r="F122" s="346"/>
      <c r="G122" s="346"/>
      <c r="H122" s="346"/>
      <c r="I122" s="346"/>
      <c r="J122" s="346"/>
      <c r="K122" s="266"/>
    </row>
    <row r="123" spans="2:11" s="1" customFormat="1" ht="17.25" customHeight="1">
      <c r="B123" s="267"/>
      <c r="C123" s="239" t="s">
        <v>528</v>
      </c>
      <c r="D123" s="239"/>
      <c r="E123" s="239"/>
      <c r="F123" s="239" t="s">
        <v>529</v>
      </c>
      <c r="G123" s="240"/>
      <c r="H123" s="239" t="s">
        <v>57</v>
      </c>
      <c r="I123" s="239" t="s">
        <v>60</v>
      </c>
      <c r="J123" s="239" t="s">
        <v>530</v>
      </c>
      <c r="K123" s="268"/>
    </row>
    <row r="124" spans="2:11" s="1" customFormat="1" ht="17.25" customHeight="1">
      <c r="B124" s="267"/>
      <c r="C124" s="241" t="s">
        <v>531</v>
      </c>
      <c r="D124" s="241"/>
      <c r="E124" s="241"/>
      <c r="F124" s="242" t="s">
        <v>532</v>
      </c>
      <c r="G124" s="243"/>
      <c r="H124" s="241"/>
      <c r="I124" s="241"/>
      <c r="J124" s="241" t="s">
        <v>533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537</v>
      </c>
      <c r="D126" s="246"/>
      <c r="E126" s="246"/>
      <c r="F126" s="247" t="s">
        <v>534</v>
      </c>
      <c r="G126" s="226"/>
      <c r="H126" s="226" t="s">
        <v>574</v>
      </c>
      <c r="I126" s="226" t="s">
        <v>536</v>
      </c>
      <c r="J126" s="226">
        <v>120</v>
      </c>
      <c r="K126" s="272"/>
    </row>
    <row r="127" spans="2:11" s="1" customFormat="1" ht="15" customHeight="1">
      <c r="B127" s="269"/>
      <c r="C127" s="226" t="s">
        <v>583</v>
      </c>
      <c r="D127" s="226"/>
      <c r="E127" s="226"/>
      <c r="F127" s="247" t="s">
        <v>534</v>
      </c>
      <c r="G127" s="226"/>
      <c r="H127" s="226" t="s">
        <v>584</v>
      </c>
      <c r="I127" s="226" t="s">
        <v>536</v>
      </c>
      <c r="J127" s="226" t="s">
        <v>585</v>
      </c>
      <c r="K127" s="272"/>
    </row>
    <row r="128" spans="2:11" s="1" customFormat="1" ht="15" customHeight="1">
      <c r="B128" s="269"/>
      <c r="C128" s="226" t="s">
        <v>482</v>
      </c>
      <c r="D128" s="226"/>
      <c r="E128" s="226"/>
      <c r="F128" s="247" t="s">
        <v>534</v>
      </c>
      <c r="G128" s="226"/>
      <c r="H128" s="226" t="s">
        <v>586</v>
      </c>
      <c r="I128" s="226" t="s">
        <v>536</v>
      </c>
      <c r="J128" s="226" t="s">
        <v>585</v>
      </c>
      <c r="K128" s="272"/>
    </row>
    <row r="129" spans="2:11" s="1" customFormat="1" ht="15" customHeight="1">
      <c r="B129" s="269"/>
      <c r="C129" s="226" t="s">
        <v>545</v>
      </c>
      <c r="D129" s="226"/>
      <c r="E129" s="226"/>
      <c r="F129" s="247" t="s">
        <v>540</v>
      </c>
      <c r="G129" s="226"/>
      <c r="H129" s="226" t="s">
        <v>546</v>
      </c>
      <c r="I129" s="226" t="s">
        <v>536</v>
      </c>
      <c r="J129" s="226">
        <v>15</v>
      </c>
      <c r="K129" s="272"/>
    </row>
    <row r="130" spans="2:11" s="1" customFormat="1" ht="15" customHeight="1">
      <c r="B130" s="269"/>
      <c r="C130" s="250" t="s">
        <v>547</v>
      </c>
      <c r="D130" s="250"/>
      <c r="E130" s="250"/>
      <c r="F130" s="251" t="s">
        <v>540</v>
      </c>
      <c r="G130" s="250"/>
      <c r="H130" s="250" t="s">
        <v>548</v>
      </c>
      <c r="I130" s="250" t="s">
        <v>536</v>
      </c>
      <c r="J130" s="250">
        <v>15</v>
      </c>
      <c r="K130" s="272"/>
    </row>
    <row r="131" spans="2:11" s="1" customFormat="1" ht="15" customHeight="1">
      <c r="B131" s="269"/>
      <c r="C131" s="250" t="s">
        <v>549</v>
      </c>
      <c r="D131" s="250"/>
      <c r="E131" s="250"/>
      <c r="F131" s="251" t="s">
        <v>540</v>
      </c>
      <c r="G131" s="250"/>
      <c r="H131" s="250" t="s">
        <v>550</v>
      </c>
      <c r="I131" s="250" t="s">
        <v>536</v>
      </c>
      <c r="J131" s="250">
        <v>20</v>
      </c>
      <c r="K131" s="272"/>
    </row>
    <row r="132" spans="2:11" s="1" customFormat="1" ht="15" customHeight="1">
      <c r="B132" s="269"/>
      <c r="C132" s="250" t="s">
        <v>551</v>
      </c>
      <c r="D132" s="250"/>
      <c r="E132" s="250"/>
      <c r="F132" s="251" t="s">
        <v>540</v>
      </c>
      <c r="G132" s="250"/>
      <c r="H132" s="250" t="s">
        <v>552</v>
      </c>
      <c r="I132" s="250" t="s">
        <v>536</v>
      </c>
      <c r="J132" s="250">
        <v>20</v>
      </c>
      <c r="K132" s="272"/>
    </row>
    <row r="133" spans="2:11" s="1" customFormat="1" ht="15" customHeight="1">
      <c r="B133" s="269"/>
      <c r="C133" s="226" t="s">
        <v>539</v>
      </c>
      <c r="D133" s="226"/>
      <c r="E133" s="226"/>
      <c r="F133" s="247" t="s">
        <v>540</v>
      </c>
      <c r="G133" s="226"/>
      <c r="H133" s="226" t="s">
        <v>574</v>
      </c>
      <c r="I133" s="226" t="s">
        <v>536</v>
      </c>
      <c r="J133" s="226">
        <v>50</v>
      </c>
      <c r="K133" s="272"/>
    </row>
    <row r="134" spans="2:11" s="1" customFormat="1" ht="15" customHeight="1">
      <c r="B134" s="269"/>
      <c r="C134" s="226" t="s">
        <v>553</v>
      </c>
      <c r="D134" s="226"/>
      <c r="E134" s="226"/>
      <c r="F134" s="247" t="s">
        <v>540</v>
      </c>
      <c r="G134" s="226"/>
      <c r="H134" s="226" t="s">
        <v>574</v>
      </c>
      <c r="I134" s="226" t="s">
        <v>536</v>
      </c>
      <c r="J134" s="226">
        <v>50</v>
      </c>
      <c r="K134" s="272"/>
    </row>
    <row r="135" spans="2:11" s="1" customFormat="1" ht="15" customHeight="1">
      <c r="B135" s="269"/>
      <c r="C135" s="226" t="s">
        <v>559</v>
      </c>
      <c r="D135" s="226"/>
      <c r="E135" s="226"/>
      <c r="F135" s="247" t="s">
        <v>540</v>
      </c>
      <c r="G135" s="226"/>
      <c r="H135" s="226" t="s">
        <v>574</v>
      </c>
      <c r="I135" s="226" t="s">
        <v>536</v>
      </c>
      <c r="J135" s="226">
        <v>50</v>
      </c>
      <c r="K135" s="272"/>
    </row>
    <row r="136" spans="2:11" s="1" customFormat="1" ht="15" customHeight="1">
      <c r="B136" s="269"/>
      <c r="C136" s="226" t="s">
        <v>561</v>
      </c>
      <c r="D136" s="226"/>
      <c r="E136" s="226"/>
      <c r="F136" s="247" t="s">
        <v>540</v>
      </c>
      <c r="G136" s="226"/>
      <c r="H136" s="226" t="s">
        <v>574</v>
      </c>
      <c r="I136" s="226" t="s">
        <v>536</v>
      </c>
      <c r="J136" s="226">
        <v>50</v>
      </c>
      <c r="K136" s="272"/>
    </row>
    <row r="137" spans="2:11" s="1" customFormat="1" ht="15" customHeight="1">
      <c r="B137" s="269"/>
      <c r="C137" s="226" t="s">
        <v>562</v>
      </c>
      <c r="D137" s="226"/>
      <c r="E137" s="226"/>
      <c r="F137" s="247" t="s">
        <v>540</v>
      </c>
      <c r="G137" s="226"/>
      <c r="H137" s="226" t="s">
        <v>587</v>
      </c>
      <c r="I137" s="226" t="s">
        <v>536</v>
      </c>
      <c r="J137" s="226">
        <v>255</v>
      </c>
      <c r="K137" s="272"/>
    </row>
    <row r="138" spans="2:11" s="1" customFormat="1" ht="15" customHeight="1">
      <c r="B138" s="269"/>
      <c r="C138" s="226" t="s">
        <v>564</v>
      </c>
      <c r="D138" s="226"/>
      <c r="E138" s="226"/>
      <c r="F138" s="247" t="s">
        <v>534</v>
      </c>
      <c r="G138" s="226"/>
      <c r="H138" s="226" t="s">
        <v>588</v>
      </c>
      <c r="I138" s="226" t="s">
        <v>566</v>
      </c>
      <c r="J138" s="226"/>
      <c r="K138" s="272"/>
    </row>
    <row r="139" spans="2:11" s="1" customFormat="1" ht="15" customHeight="1">
      <c r="B139" s="269"/>
      <c r="C139" s="226" t="s">
        <v>567</v>
      </c>
      <c r="D139" s="226"/>
      <c r="E139" s="226"/>
      <c r="F139" s="247" t="s">
        <v>534</v>
      </c>
      <c r="G139" s="226"/>
      <c r="H139" s="226" t="s">
        <v>589</v>
      </c>
      <c r="I139" s="226" t="s">
        <v>569</v>
      </c>
      <c r="J139" s="226"/>
      <c r="K139" s="272"/>
    </row>
    <row r="140" spans="2:11" s="1" customFormat="1" ht="15" customHeight="1">
      <c r="B140" s="269"/>
      <c r="C140" s="226" t="s">
        <v>570</v>
      </c>
      <c r="D140" s="226"/>
      <c r="E140" s="226"/>
      <c r="F140" s="247" t="s">
        <v>534</v>
      </c>
      <c r="G140" s="226"/>
      <c r="H140" s="226" t="s">
        <v>570</v>
      </c>
      <c r="I140" s="226" t="s">
        <v>569</v>
      </c>
      <c r="J140" s="226"/>
      <c r="K140" s="272"/>
    </row>
    <row r="141" spans="2:11" s="1" customFormat="1" ht="15" customHeight="1">
      <c r="B141" s="269"/>
      <c r="C141" s="226" t="s">
        <v>41</v>
      </c>
      <c r="D141" s="226"/>
      <c r="E141" s="226"/>
      <c r="F141" s="247" t="s">
        <v>534</v>
      </c>
      <c r="G141" s="226"/>
      <c r="H141" s="226" t="s">
        <v>590</v>
      </c>
      <c r="I141" s="226" t="s">
        <v>569</v>
      </c>
      <c r="J141" s="226"/>
      <c r="K141" s="272"/>
    </row>
    <row r="142" spans="2:11" s="1" customFormat="1" ht="15" customHeight="1">
      <c r="B142" s="269"/>
      <c r="C142" s="226" t="s">
        <v>591</v>
      </c>
      <c r="D142" s="226"/>
      <c r="E142" s="226"/>
      <c r="F142" s="247" t="s">
        <v>534</v>
      </c>
      <c r="G142" s="226"/>
      <c r="H142" s="226" t="s">
        <v>592</v>
      </c>
      <c r="I142" s="226" t="s">
        <v>569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8" t="s">
        <v>593</v>
      </c>
      <c r="D147" s="348"/>
      <c r="E147" s="348"/>
      <c r="F147" s="348"/>
      <c r="G147" s="348"/>
      <c r="H147" s="348"/>
      <c r="I147" s="348"/>
      <c r="J147" s="348"/>
      <c r="K147" s="238"/>
    </row>
    <row r="148" spans="2:11" s="1" customFormat="1" ht="17.25" customHeight="1">
      <c r="B148" s="237"/>
      <c r="C148" s="239" t="s">
        <v>528</v>
      </c>
      <c r="D148" s="239"/>
      <c r="E148" s="239"/>
      <c r="F148" s="239" t="s">
        <v>529</v>
      </c>
      <c r="G148" s="240"/>
      <c r="H148" s="239" t="s">
        <v>57</v>
      </c>
      <c r="I148" s="239" t="s">
        <v>60</v>
      </c>
      <c r="J148" s="239" t="s">
        <v>530</v>
      </c>
      <c r="K148" s="238"/>
    </row>
    <row r="149" spans="2:11" s="1" customFormat="1" ht="17.25" customHeight="1">
      <c r="B149" s="237"/>
      <c r="C149" s="241" t="s">
        <v>531</v>
      </c>
      <c r="D149" s="241"/>
      <c r="E149" s="241"/>
      <c r="F149" s="242" t="s">
        <v>532</v>
      </c>
      <c r="G149" s="243"/>
      <c r="H149" s="241"/>
      <c r="I149" s="241"/>
      <c r="J149" s="241" t="s">
        <v>533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537</v>
      </c>
      <c r="D151" s="226"/>
      <c r="E151" s="226"/>
      <c r="F151" s="277" t="s">
        <v>534</v>
      </c>
      <c r="G151" s="226"/>
      <c r="H151" s="276" t="s">
        <v>574</v>
      </c>
      <c r="I151" s="276" t="s">
        <v>536</v>
      </c>
      <c r="J151" s="276">
        <v>120</v>
      </c>
      <c r="K151" s="272"/>
    </row>
    <row r="152" spans="2:11" s="1" customFormat="1" ht="15" customHeight="1">
      <c r="B152" s="249"/>
      <c r="C152" s="276" t="s">
        <v>583</v>
      </c>
      <c r="D152" s="226"/>
      <c r="E152" s="226"/>
      <c r="F152" s="277" t="s">
        <v>534</v>
      </c>
      <c r="G152" s="226"/>
      <c r="H152" s="276" t="s">
        <v>594</v>
      </c>
      <c r="I152" s="276" t="s">
        <v>536</v>
      </c>
      <c r="J152" s="276" t="s">
        <v>585</v>
      </c>
      <c r="K152" s="272"/>
    </row>
    <row r="153" spans="2:11" s="1" customFormat="1" ht="15" customHeight="1">
      <c r="B153" s="249"/>
      <c r="C153" s="276" t="s">
        <v>482</v>
      </c>
      <c r="D153" s="226"/>
      <c r="E153" s="226"/>
      <c r="F153" s="277" t="s">
        <v>534</v>
      </c>
      <c r="G153" s="226"/>
      <c r="H153" s="276" t="s">
        <v>595</v>
      </c>
      <c r="I153" s="276" t="s">
        <v>536</v>
      </c>
      <c r="J153" s="276" t="s">
        <v>585</v>
      </c>
      <c r="K153" s="272"/>
    </row>
    <row r="154" spans="2:11" s="1" customFormat="1" ht="15" customHeight="1">
      <c r="B154" s="249"/>
      <c r="C154" s="276" t="s">
        <v>539</v>
      </c>
      <c r="D154" s="226"/>
      <c r="E154" s="226"/>
      <c r="F154" s="277" t="s">
        <v>540</v>
      </c>
      <c r="G154" s="226"/>
      <c r="H154" s="276" t="s">
        <v>574</v>
      </c>
      <c r="I154" s="276" t="s">
        <v>536</v>
      </c>
      <c r="J154" s="276">
        <v>50</v>
      </c>
      <c r="K154" s="272"/>
    </row>
    <row r="155" spans="2:11" s="1" customFormat="1" ht="15" customHeight="1">
      <c r="B155" s="249"/>
      <c r="C155" s="276" t="s">
        <v>542</v>
      </c>
      <c r="D155" s="226"/>
      <c r="E155" s="226"/>
      <c r="F155" s="277" t="s">
        <v>534</v>
      </c>
      <c r="G155" s="226"/>
      <c r="H155" s="276" t="s">
        <v>574</v>
      </c>
      <c r="I155" s="276" t="s">
        <v>544</v>
      </c>
      <c r="J155" s="276"/>
      <c r="K155" s="272"/>
    </row>
    <row r="156" spans="2:11" s="1" customFormat="1" ht="15" customHeight="1">
      <c r="B156" s="249"/>
      <c r="C156" s="276" t="s">
        <v>553</v>
      </c>
      <c r="D156" s="226"/>
      <c r="E156" s="226"/>
      <c r="F156" s="277" t="s">
        <v>540</v>
      </c>
      <c r="G156" s="226"/>
      <c r="H156" s="276" t="s">
        <v>574</v>
      </c>
      <c r="I156" s="276" t="s">
        <v>536</v>
      </c>
      <c r="J156" s="276">
        <v>50</v>
      </c>
      <c r="K156" s="272"/>
    </row>
    <row r="157" spans="2:11" s="1" customFormat="1" ht="15" customHeight="1">
      <c r="B157" s="249"/>
      <c r="C157" s="276" t="s">
        <v>561</v>
      </c>
      <c r="D157" s="226"/>
      <c r="E157" s="226"/>
      <c r="F157" s="277" t="s">
        <v>540</v>
      </c>
      <c r="G157" s="226"/>
      <c r="H157" s="276" t="s">
        <v>574</v>
      </c>
      <c r="I157" s="276" t="s">
        <v>536</v>
      </c>
      <c r="J157" s="276">
        <v>50</v>
      </c>
      <c r="K157" s="272"/>
    </row>
    <row r="158" spans="2:11" s="1" customFormat="1" ht="15" customHeight="1">
      <c r="B158" s="249"/>
      <c r="C158" s="276" t="s">
        <v>559</v>
      </c>
      <c r="D158" s="226"/>
      <c r="E158" s="226"/>
      <c r="F158" s="277" t="s">
        <v>540</v>
      </c>
      <c r="G158" s="226"/>
      <c r="H158" s="276" t="s">
        <v>574</v>
      </c>
      <c r="I158" s="276" t="s">
        <v>536</v>
      </c>
      <c r="J158" s="276">
        <v>50</v>
      </c>
      <c r="K158" s="272"/>
    </row>
    <row r="159" spans="2:11" s="1" customFormat="1" ht="15" customHeight="1">
      <c r="B159" s="249"/>
      <c r="C159" s="276" t="s">
        <v>91</v>
      </c>
      <c r="D159" s="226"/>
      <c r="E159" s="226"/>
      <c r="F159" s="277" t="s">
        <v>534</v>
      </c>
      <c r="G159" s="226"/>
      <c r="H159" s="276" t="s">
        <v>596</v>
      </c>
      <c r="I159" s="276" t="s">
        <v>536</v>
      </c>
      <c r="J159" s="276" t="s">
        <v>597</v>
      </c>
      <c r="K159" s="272"/>
    </row>
    <row r="160" spans="2:11" s="1" customFormat="1" ht="15" customHeight="1">
      <c r="B160" s="249"/>
      <c r="C160" s="276" t="s">
        <v>598</v>
      </c>
      <c r="D160" s="226"/>
      <c r="E160" s="226"/>
      <c r="F160" s="277" t="s">
        <v>534</v>
      </c>
      <c r="G160" s="226"/>
      <c r="H160" s="276" t="s">
        <v>599</v>
      </c>
      <c r="I160" s="276" t="s">
        <v>569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6" t="s">
        <v>600</v>
      </c>
      <c r="D165" s="346"/>
      <c r="E165" s="346"/>
      <c r="F165" s="346"/>
      <c r="G165" s="346"/>
      <c r="H165" s="346"/>
      <c r="I165" s="346"/>
      <c r="J165" s="346"/>
      <c r="K165" s="219"/>
    </row>
    <row r="166" spans="2:11" s="1" customFormat="1" ht="17.25" customHeight="1">
      <c r="B166" s="218"/>
      <c r="C166" s="239" t="s">
        <v>528</v>
      </c>
      <c r="D166" s="239"/>
      <c r="E166" s="239"/>
      <c r="F166" s="239" t="s">
        <v>529</v>
      </c>
      <c r="G166" s="281"/>
      <c r="H166" s="282" t="s">
        <v>57</v>
      </c>
      <c r="I166" s="282" t="s">
        <v>60</v>
      </c>
      <c r="J166" s="239" t="s">
        <v>530</v>
      </c>
      <c r="K166" s="219"/>
    </row>
    <row r="167" spans="2:11" s="1" customFormat="1" ht="17.25" customHeight="1">
      <c r="B167" s="220"/>
      <c r="C167" s="241" t="s">
        <v>531</v>
      </c>
      <c r="D167" s="241"/>
      <c r="E167" s="241"/>
      <c r="F167" s="242" t="s">
        <v>532</v>
      </c>
      <c r="G167" s="283"/>
      <c r="H167" s="284"/>
      <c r="I167" s="284"/>
      <c r="J167" s="241" t="s">
        <v>533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537</v>
      </c>
      <c r="D169" s="226"/>
      <c r="E169" s="226"/>
      <c r="F169" s="247" t="s">
        <v>534</v>
      </c>
      <c r="G169" s="226"/>
      <c r="H169" s="226" t="s">
        <v>574</v>
      </c>
      <c r="I169" s="226" t="s">
        <v>536</v>
      </c>
      <c r="J169" s="226">
        <v>120</v>
      </c>
      <c r="K169" s="272"/>
    </row>
    <row r="170" spans="2:11" s="1" customFormat="1" ht="15" customHeight="1">
      <c r="B170" s="249"/>
      <c r="C170" s="226" t="s">
        <v>583</v>
      </c>
      <c r="D170" s="226"/>
      <c r="E170" s="226"/>
      <c r="F170" s="247" t="s">
        <v>534</v>
      </c>
      <c r="G170" s="226"/>
      <c r="H170" s="226" t="s">
        <v>584</v>
      </c>
      <c r="I170" s="226" t="s">
        <v>536</v>
      </c>
      <c r="J170" s="226" t="s">
        <v>585</v>
      </c>
      <c r="K170" s="272"/>
    </row>
    <row r="171" spans="2:11" s="1" customFormat="1" ht="15" customHeight="1">
      <c r="B171" s="249"/>
      <c r="C171" s="226" t="s">
        <v>482</v>
      </c>
      <c r="D171" s="226"/>
      <c r="E171" s="226"/>
      <c r="F171" s="247" t="s">
        <v>534</v>
      </c>
      <c r="G171" s="226"/>
      <c r="H171" s="226" t="s">
        <v>601</v>
      </c>
      <c r="I171" s="226" t="s">
        <v>536</v>
      </c>
      <c r="J171" s="226" t="s">
        <v>585</v>
      </c>
      <c r="K171" s="272"/>
    </row>
    <row r="172" spans="2:11" s="1" customFormat="1" ht="15" customHeight="1">
      <c r="B172" s="249"/>
      <c r="C172" s="226" t="s">
        <v>539</v>
      </c>
      <c r="D172" s="226"/>
      <c r="E172" s="226"/>
      <c r="F172" s="247" t="s">
        <v>540</v>
      </c>
      <c r="G172" s="226"/>
      <c r="H172" s="226" t="s">
        <v>601</v>
      </c>
      <c r="I172" s="226" t="s">
        <v>536</v>
      </c>
      <c r="J172" s="226">
        <v>50</v>
      </c>
      <c r="K172" s="272"/>
    </row>
    <row r="173" spans="2:11" s="1" customFormat="1" ht="15" customHeight="1">
      <c r="B173" s="249"/>
      <c r="C173" s="226" t="s">
        <v>542</v>
      </c>
      <c r="D173" s="226"/>
      <c r="E173" s="226"/>
      <c r="F173" s="247" t="s">
        <v>534</v>
      </c>
      <c r="G173" s="226"/>
      <c r="H173" s="226" t="s">
        <v>601</v>
      </c>
      <c r="I173" s="226" t="s">
        <v>544</v>
      </c>
      <c r="J173" s="226"/>
      <c r="K173" s="272"/>
    </row>
    <row r="174" spans="2:11" s="1" customFormat="1" ht="15" customHeight="1">
      <c r="B174" s="249"/>
      <c r="C174" s="226" t="s">
        <v>553</v>
      </c>
      <c r="D174" s="226"/>
      <c r="E174" s="226"/>
      <c r="F174" s="247" t="s">
        <v>540</v>
      </c>
      <c r="G174" s="226"/>
      <c r="H174" s="226" t="s">
        <v>601</v>
      </c>
      <c r="I174" s="226" t="s">
        <v>536</v>
      </c>
      <c r="J174" s="226">
        <v>50</v>
      </c>
      <c r="K174" s="272"/>
    </row>
    <row r="175" spans="2:11" s="1" customFormat="1" ht="15" customHeight="1">
      <c r="B175" s="249"/>
      <c r="C175" s="226" t="s">
        <v>561</v>
      </c>
      <c r="D175" s="226"/>
      <c r="E175" s="226"/>
      <c r="F175" s="247" t="s">
        <v>540</v>
      </c>
      <c r="G175" s="226"/>
      <c r="H175" s="226" t="s">
        <v>601</v>
      </c>
      <c r="I175" s="226" t="s">
        <v>536</v>
      </c>
      <c r="J175" s="226">
        <v>50</v>
      </c>
      <c r="K175" s="272"/>
    </row>
    <row r="176" spans="2:11" s="1" customFormat="1" ht="15" customHeight="1">
      <c r="B176" s="249"/>
      <c r="C176" s="226" t="s">
        <v>559</v>
      </c>
      <c r="D176" s="226"/>
      <c r="E176" s="226"/>
      <c r="F176" s="247" t="s">
        <v>540</v>
      </c>
      <c r="G176" s="226"/>
      <c r="H176" s="226" t="s">
        <v>601</v>
      </c>
      <c r="I176" s="226" t="s">
        <v>536</v>
      </c>
      <c r="J176" s="226">
        <v>50</v>
      </c>
      <c r="K176" s="272"/>
    </row>
    <row r="177" spans="2:11" s="1" customFormat="1" ht="15" customHeight="1">
      <c r="B177" s="249"/>
      <c r="C177" s="226" t="s">
        <v>108</v>
      </c>
      <c r="D177" s="226"/>
      <c r="E177" s="226"/>
      <c r="F177" s="247" t="s">
        <v>534</v>
      </c>
      <c r="G177" s="226"/>
      <c r="H177" s="226" t="s">
        <v>602</v>
      </c>
      <c r="I177" s="226" t="s">
        <v>603</v>
      </c>
      <c r="J177" s="226"/>
      <c r="K177" s="272"/>
    </row>
    <row r="178" spans="2:11" s="1" customFormat="1" ht="15" customHeight="1">
      <c r="B178" s="249"/>
      <c r="C178" s="226" t="s">
        <v>60</v>
      </c>
      <c r="D178" s="226"/>
      <c r="E178" s="226"/>
      <c r="F178" s="247" t="s">
        <v>534</v>
      </c>
      <c r="G178" s="226"/>
      <c r="H178" s="226" t="s">
        <v>604</v>
      </c>
      <c r="I178" s="226" t="s">
        <v>605</v>
      </c>
      <c r="J178" s="226">
        <v>1</v>
      </c>
      <c r="K178" s="272"/>
    </row>
    <row r="179" spans="2:11" s="1" customFormat="1" ht="15" customHeight="1">
      <c r="B179" s="249"/>
      <c r="C179" s="226" t="s">
        <v>56</v>
      </c>
      <c r="D179" s="226"/>
      <c r="E179" s="226"/>
      <c r="F179" s="247" t="s">
        <v>534</v>
      </c>
      <c r="G179" s="226"/>
      <c r="H179" s="226" t="s">
        <v>606</v>
      </c>
      <c r="I179" s="226" t="s">
        <v>536</v>
      </c>
      <c r="J179" s="226">
        <v>20</v>
      </c>
      <c r="K179" s="272"/>
    </row>
    <row r="180" spans="2:11" s="1" customFormat="1" ht="15" customHeight="1">
      <c r="B180" s="249"/>
      <c r="C180" s="226" t="s">
        <v>57</v>
      </c>
      <c r="D180" s="226"/>
      <c r="E180" s="226"/>
      <c r="F180" s="247" t="s">
        <v>534</v>
      </c>
      <c r="G180" s="226"/>
      <c r="H180" s="226" t="s">
        <v>607</v>
      </c>
      <c r="I180" s="226" t="s">
        <v>536</v>
      </c>
      <c r="J180" s="226">
        <v>255</v>
      </c>
      <c r="K180" s="272"/>
    </row>
    <row r="181" spans="2:11" s="1" customFormat="1" ht="15" customHeight="1">
      <c r="B181" s="249"/>
      <c r="C181" s="226" t="s">
        <v>109</v>
      </c>
      <c r="D181" s="226"/>
      <c r="E181" s="226"/>
      <c r="F181" s="247" t="s">
        <v>534</v>
      </c>
      <c r="G181" s="226"/>
      <c r="H181" s="226" t="s">
        <v>498</v>
      </c>
      <c r="I181" s="226" t="s">
        <v>536</v>
      </c>
      <c r="J181" s="226">
        <v>10</v>
      </c>
      <c r="K181" s="272"/>
    </row>
    <row r="182" spans="2:11" s="1" customFormat="1" ht="15" customHeight="1">
      <c r="B182" s="249"/>
      <c r="C182" s="226" t="s">
        <v>110</v>
      </c>
      <c r="D182" s="226"/>
      <c r="E182" s="226"/>
      <c r="F182" s="247" t="s">
        <v>534</v>
      </c>
      <c r="G182" s="226"/>
      <c r="H182" s="226" t="s">
        <v>608</v>
      </c>
      <c r="I182" s="226" t="s">
        <v>569</v>
      </c>
      <c r="J182" s="226"/>
      <c r="K182" s="272"/>
    </row>
    <row r="183" spans="2:11" s="1" customFormat="1" ht="15" customHeight="1">
      <c r="B183" s="249"/>
      <c r="C183" s="226" t="s">
        <v>609</v>
      </c>
      <c r="D183" s="226"/>
      <c r="E183" s="226"/>
      <c r="F183" s="247" t="s">
        <v>534</v>
      </c>
      <c r="G183" s="226"/>
      <c r="H183" s="226" t="s">
        <v>610</v>
      </c>
      <c r="I183" s="226" t="s">
        <v>569</v>
      </c>
      <c r="J183" s="226"/>
      <c r="K183" s="272"/>
    </row>
    <row r="184" spans="2:11" s="1" customFormat="1" ht="15" customHeight="1">
      <c r="B184" s="249"/>
      <c r="C184" s="226" t="s">
        <v>598</v>
      </c>
      <c r="D184" s="226"/>
      <c r="E184" s="226"/>
      <c r="F184" s="247" t="s">
        <v>534</v>
      </c>
      <c r="G184" s="226"/>
      <c r="H184" s="226" t="s">
        <v>611</v>
      </c>
      <c r="I184" s="226" t="s">
        <v>569</v>
      </c>
      <c r="J184" s="226"/>
      <c r="K184" s="272"/>
    </row>
    <row r="185" spans="2:11" s="1" customFormat="1" ht="15" customHeight="1">
      <c r="B185" s="249"/>
      <c r="C185" s="226" t="s">
        <v>112</v>
      </c>
      <c r="D185" s="226"/>
      <c r="E185" s="226"/>
      <c r="F185" s="247" t="s">
        <v>540</v>
      </c>
      <c r="G185" s="226"/>
      <c r="H185" s="226" t="s">
        <v>612</v>
      </c>
      <c r="I185" s="226" t="s">
        <v>536</v>
      </c>
      <c r="J185" s="226">
        <v>50</v>
      </c>
      <c r="K185" s="272"/>
    </row>
    <row r="186" spans="2:11" s="1" customFormat="1" ht="15" customHeight="1">
      <c r="B186" s="249"/>
      <c r="C186" s="226" t="s">
        <v>613</v>
      </c>
      <c r="D186" s="226"/>
      <c r="E186" s="226"/>
      <c r="F186" s="247" t="s">
        <v>540</v>
      </c>
      <c r="G186" s="226"/>
      <c r="H186" s="226" t="s">
        <v>614</v>
      </c>
      <c r="I186" s="226" t="s">
        <v>615</v>
      </c>
      <c r="J186" s="226"/>
      <c r="K186" s="272"/>
    </row>
    <row r="187" spans="2:11" s="1" customFormat="1" ht="15" customHeight="1">
      <c r="B187" s="249"/>
      <c r="C187" s="226" t="s">
        <v>616</v>
      </c>
      <c r="D187" s="226"/>
      <c r="E187" s="226"/>
      <c r="F187" s="247" t="s">
        <v>540</v>
      </c>
      <c r="G187" s="226"/>
      <c r="H187" s="226" t="s">
        <v>617</v>
      </c>
      <c r="I187" s="226" t="s">
        <v>615</v>
      </c>
      <c r="J187" s="226"/>
      <c r="K187" s="272"/>
    </row>
    <row r="188" spans="2:11" s="1" customFormat="1" ht="15" customHeight="1">
      <c r="B188" s="249"/>
      <c r="C188" s="226" t="s">
        <v>618</v>
      </c>
      <c r="D188" s="226"/>
      <c r="E188" s="226"/>
      <c r="F188" s="247" t="s">
        <v>540</v>
      </c>
      <c r="G188" s="226"/>
      <c r="H188" s="226" t="s">
        <v>619</v>
      </c>
      <c r="I188" s="226" t="s">
        <v>615</v>
      </c>
      <c r="J188" s="226"/>
      <c r="K188" s="272"/>
    </row>
    <row r="189" spans="2:11" s="1" customFormat="1" ht="15" customHeight="1">
      <c r="B189" s="249"/>
      <c r="C189" s="285" t="s">
        <v>620</v>
      </c>
      <c r="D189" s="226"/>
      <c r="E189" s="226"/>
      <c r="F189" s="247" t="s">
        <v>540</v>
      </c>
      <c r="G189" s="226"/>
      <c r="H189" s="226" t="s">
        <v>621</v>
      </c>
      <c r="I189" s="226" t="s">
        <v>622</v>
      </c>
      <c r="J189" s="286" t="s">
        <v>623</v>
      </c>
      <c r="K189" s="272"/>
    </row>
    <row r="190" spans="2:11" s="1" customFormat="1" ht="15" customHeight="1">
      <c r="B190" s="249"/>
      <c r="C190" s="285" t="s">
        <v>45</v>
      </c>
      <c r="D190" s="226"/>
      <c r="E190" s="226"/>
      <c r="F190" s="247" t="s">
        <v>534</v>
      </c>
      <c r="G190" s="226"/>
      <c r="H190" s="223" t="s">
        <v>624</v>
      </c>
      <c r="I190" s="226" t="s">
        <v>625</v>
      </c>
      <c r="J190" s="226"/>
      <c r="K190" s="272"/>
    </row>
    <row r="191" spans="2:11" s="1" customFormat="1" ht="15" customHeight="1">
      <c r="B191" s="249"/>
      <c r="C191" s="285" t="s">
        <v>626</v>
      </c>
      <c r="D191" s="226"/>
      <c r="E191" s="226"/>
      <c r="F191" s="247" t="s">
        <v>534</v>
      </c>
      <c r="G191" s="226"/>
      <c r="H191" s="226" t="s">
        <v>627</v>
      </c>
      <c r="I191" s="226" t="s">
        <v>569</v>
      </c>
      <c r="J191" s="226"/>
      <c r="K191" s="272"/>
    </row>
    <row r="192" spans="2:11" s="1" customFormat="1" ht="15" customHeight="1">
      <c r="B192" s="249"/>
      <c r="C192" s="285" t="s">
        <v>628</v>
      </c>
      <c r="D192" s="226"/>
      <c r="E192" s="226"/>
      <c r="F192" s="247" t="s">
        <v>534</v>
      </c>
      <c r="G192" s="226"/>
      <c r="H192" s="226" t="s">
        <v>629</v>
      </c>
      <c r="I192" s="226" t="s">
        <v>569</v>
      </c>
      <c r="J192" s="226"/>
      <c r="K192" s="272"/>
    </row>
    <row r="193" spans="2:11" s="1" customFormat="1" ht="15" customHeight="1">
      <c r="B193" s="249"/>
      <c r="C193" s="285" t="s">
        <v>630</v>
      </c>
      <c r="D193" s="226"/>
      <c r="E193" s="226"/>
      <c r="F193" s="247" t="s">
        <v>540</v>
      </c>
      <c r="G193" s="226"/>
      <c r="H193" s="226" t="s">
        <v>631</v>
      </c>
      <c r="I193" s="226" t="s">
        <v>569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6" t="s">
        <v>632</v>
      </c>
      <c r="D199" s="346"/>
      <c r="E199" s="346"/>
      <c r="F199" s="346"/>
      <c r="G199" s="346"/>
      <c r="H199" s="346"/>
      <c r="I199" s="346"/>
      <c r="J199" s="346"/>
      <c r="K199" s="219"/>
    </row>
    <row r="200" spans="2:11" s="1" customFormat="1" ht="25.5" customHeight="1">
      <c r="B200" s="218"/>
      <c r="C200" s="288" t="s">
        <v>633</v>
      </c>
      <c r="D200" s="288"/>
      <c r="E200" s="288"/>
      <c r="F200" s="288" t="s">
        <v>634</v>
      </c>
      <c r="G200" s="289"/>
      <c r="H200" s="352" t="s">
        <v>635</v>
      </c>
      <c r="I200" s="352"/>
      <c r="J200" s="352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625</v>
      </c>
      <c r="D202" s="226"/>
      <c r="E202" s="226"/>
      <c r="F202" s="247" t="s">
        <v>46</v>
      </c>
      <c r="G202" s="226"/>
      <c r="H202" s="351" t="s">
        <v>636</v>
      </c>
      <c r="I202" s="351"/>
      <c r="J202" s="351"/>
      <c r="K202" s="272"/>
    </row>
    <row r="203" spans="2:11" s="1" customFormat="1" ht="15" customHeight="1">
      <c r="B203" s="249"/>
      <c r="C203" s="226"/>
      <c r="D203" s="226"/>
      <c r="E203" s="226"/>
      <c r="F203" s="247" t="s">
        <v>47</v>
      </c>
      <c r="G203" s="226"/>
      <c r="H203" s="351" t="s">
        <v>637</v>
      </c>
      <c r="I203" s="351"/>
      <c r="J203" s="351"/>
      <c r="K203" s="272"/>
    </row>
    <row r="204" spans="2:11" s="1" customFormat="1" ht="15" customHeight="1">
      <c r="B204" s="249"/>
      <c r="C204" s="226"/>
      <c r="D204" s="226"/>
      <c r="E204" s="226"/>
      <c r="F204" s="247" t="s">
        <v>50</v>
      </c>
      <c r="G204" s="226"/>
      <c r="H204" s="351" t="s">
        <v>638</v>
      </c>
      <c r="I204" s="351"/>
      <c r="J204" s="351"/>
      <c r="K204" s="272"/>
    </row>
    <row r="205" spans="2:11" s="1" customFormat="1" ht="15" customHeight="1">
      <c r="B205" s="249"/>
      <c r="C205" s="226"/>
      <c r="D205" s="226"/>
      <c r="E205" s="226"/>
      <c r="F205" s="247" t="s">
        <v>48</v>
      </c>
      <c r="G205" s="226"/>
      <c r="H205" s="351" t="s">
        <v>639</v>
      </c>
      <c r="I205" s="351"/>
      <c r="J205" s="351"/>
      <c r="K205" s="272"/>
    </row>
    <row r="206" spans="2:11" s="1" customFormat="1" ht="15" customHeight="1">
      <c r="B206" s="249"/>
      <c r="C206" s="226"/>
      <c r="D206" s="226"/>
      <c r="E206" s="226"/>
      <c r="F206" s="247" t="s">
        <v>49</v>
      </c>
      <c r="G206" s="226"/>
      <c r="H206" s="351" t="s">
        <v>640</v>
      </c>
      <c r="I206" s="351"/>
      <c r="J206" s="351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581</v>
      </c>
      <c r="D208" s="226"/>
      <c r="E208" s="226"/>
      <c r="F208" s="247" t="s">
        <v>82</v>
      </c>
      <c r="G208" s="226"/>
      <c r="H208" s="351" t="s">
        <v>641</v>
      </c>
      <c r="I208" s="351"/>
      <c r="J208" s="351"/>
      <c r="K208" s="272"/>
    </row>
    <row r="209" spans="2:11" s="1" customFormat="1" ht="15" customHeight="1">
      <c r="B209" s="249"/>
      <c r="C209" s="226"/>
      <c r="D209" s="226"/>
      <c r="E209" s="226"/>
      <c r="F209" s="247" t="s">
        <v>476</v>
      </c>
      <c r="G209" s="226"/>
      <c r="H209" s="351" t="s">
        <v>477</v>
      </c>
      <c r="I209" s="351"/>
      <c r="J209" s="351"/>
      <c r="K209" s="272"/>
    </row>
    <row r="210" spans="2:11" s="1" customFormat="1" ht="15" customHeight="1">
      <c r="B210" s="249"/>
      <c r="C210" s="226"/>
      <c r="D210" s="226"/>
      <c r="E210" s="226"/>
      <c r="F210" s="247" t="s">
        <v>474</v>
      </c>
      <c r="G210" s="226"/>
      <c r="H210" s="351" t="s">
        <v>642</v>
      </c>
      <c r="I210" s="351"/>
      <c r="J210" s="351"/>
      <c r="K210" s="272"/>
    </row>
    <row r="211" spans="2:11" s="1" customFormat="1" ht="15" customHeight="1">
      <c r="B211" s="290"/>
      <c r="C211" s="226"/>
      <c r="D211" s="226"/>
      <c r="E211" s="226"/>
      <c r="F211" s="247" t="s">
        <v>478</v>
      </c>
      <c r="G211" s="285"/>
      <c r="H211" s="350" t="s">
        <v>479</v>
      </c>
      <c r="I211" s="350"/>
      <c r="J211" s="350"/>
      <c r="K211" s="291"/>
    </row>
    <row r="212" spans="2:11" s="1" customFormat="1" ht="15" customHeight="1">
      <c r="B212" s="290"/>
      <c r="C212" s="226"/>
      <c r="D212" s="226"/>
      <c r="E212" s="226"/>
      <c r="F212" s="247" t="s">
        <v>480</v>
      </c>
      <c r="G212" s="285"/>
      <c r="H212" s="350" t="s">
        <v>643</v>
      </c>
      <c r="I212" s="350"/>
      <c r="J212" s="350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605</v>
      </c>
      <c r="D214" s="226"/>
      <c r="E214" s="226"/>
      <c r="F214" s="247">
        <v>1</v>
      </c>
      <c r="G214" s="285"/>
      <c r="H214" s="350" t="s">
        <v>644</v>
      </c>
      <c r="I214" s="350"/>
      <c r="J214" s="350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50" t="s">
        <v>645</v>
      </c>
      <c r="I215" s="350"/>
      <c r="J215" s="350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50" t="s">
        <v>646</v>
      </c>
      <c r="I216" s="350"/>
      <c r="J216" s="350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50" t="s">
        <v>647</v>
      </c>
      <c r="I217" s="350"/>
      <c r="J217" s="350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Chodník</vt:lpstr>
      <vt:lpstr>Pokyny pro vyplnění</vt:lpstr>
      <vt:lpstr>'Rekapitulace stavby'!Názvy_tisku</vt:lpstr>
      <vt:lpstr>'SO 101 - Chodník'!Názvy_tisku</vt:lpstr>
      <vt:lpstr>'Pokyny pro vyplnění'!Oblast_tisku</vt:lpstr>
      <vt:lpstr>'Rekapitulace stavby'!Oblast_tisku</vt:lpstr>
      <vt:lpstr>'SO 101 - Chodník'!Oblast_tisku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Dušková Jaroslava Ing.</cp:lastModifiedBy>
  <dcterms:created xsi:type="dcterms:W3CDTF">2023-11-13T14:27:42Z</dcterms:created>
  <dcterms:modified xsi:type="dcterms:W3CDTF">2023-11-14T11:34:49Z</dcterms:modified>
</cp:coreProperties>
</file>