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Demolice technickéh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Demolice technického...'!$C$84:$K$180</definedName>
    <definedName name="_xlnm.Print_Area" localSheetId="1">'01 - Demolice technického...'!$C$4:$J$39,'01 - Demolice technického...'!$C$45:$J$66,'01 - Demolice technického...'!$C$72:$K$180</definedName>
    <definedName name="_xlnm.Print_Titles" localSheetId="1">'01 - Demolice technického...'!$84:$84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5"/>
  <c r="BI176"/>
  <c r="BH176"/>
  <c r="BG176"/>
  <c r="BF176"/>
  <c r="T176"/>
  <c r="R176"/>
  <c r="P176"/>
  <c r="BK176"/>
  <c r="J176"/>
  <c r="BE176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64"/>
  <c r="J63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2"/>
  <c r="BH142"/>
  <c r="BG142"/>
  <c r="BF142"/>
  <c r="T142"/>
  <c r="R142"/>
  <c r="P142"/>
  <c r="BK142"/>
  <c r="J142"/>
  <c r="BE142"/>
  <c r="BI134"/>
  <c r="BH134"/>
  <c r="BG134"/>
  <c r="BF134"/>
  <c r="T134"/>
  <c r="R134"/>
  <c r="P134"/>
  <c r="BK134"/>
  <c r="J134"/>
  <c r="BE134"/>
  <c r="BI131"/>
  <c r="BH131"/>
  <c r="BG131"/>
  <c r="BF131"/>
  <c r="T131"/>
  <c r="T130"/>
  <c r="R131"/>
  <c r="R130"/>
  <c r="P131"/>
  <c r="P130"/>
  <c r="BK131"/>
  <c r="BK130"/>
  <c r="J130"/>
  <c r="J131"/>
  <c r="BE131"/>
  <c r="J62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88"/>
  <c r="F37"/>
  <c i="1" r="BD55"/>
  <c i="2" r="BH88"/>
  <c r="F36"/>
  <c i="1" r="BC55"/>
  <c i="2" r="BG88"/>
  <c r="F35"/>
  <c i="1" r="BB55"/>
  <c i="2" r="BF88"/>
  <c r="J34"/>
  <c i="1" r="AW55"/>
  <c i="2" r="F34"/>
  <c i="1" r="BA55"/>
  <c i="2" r="T88"/>
  <c r="T87"/>
  <c r="T86"/>
  <c r="T85"/>
  <c r="R88"/>
  <c r="R87"/>
  <c r="R86"/>
  <c r="R85"/>
  <c r="P88"/>
  <c r="P87"/>
  <c r="P86"/>
  <c r="P85"/>
  <c i="1" r="AU55"/>
  <c i="2" r="BK88"/>
  <c r="BK87"/>
  <c r="J87"/>
  <c r="BK86"/>
  <c r="J86"/>
  <c r="BK85"/>
  <c r="J85"/>
  <c r="J59"/>
  <c r="J30"/>
  <c i="1" r="AG55"/>
  <c i="2" r="J88"/>
  <c r="BE88"/>
  <c r="J33"/>
  <c i="1" r="AV55"/>
  <c i="2" r="F33"/>
  <c i="1" r="AZ55"/>
  <c i="2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<sst xmlns="http://schemas.openxmlformats.org/spreadsheetml/2006/main">
  <si>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</si>
  <si>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</si>
  <si>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</si>
  <si>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</si>
  <si>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</si>
  <si>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{5e69295f-51e3-4691-b0b3-64087e4e6ffd}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</si>
  <si>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</si>
  <si>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</si>
  <si>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</si>
  <si>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</si>
  <si>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</si>
  <si>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</si>
  <si>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</si>
  <si>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</si>
  <si>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</si>
  <si>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VACH232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</si>
  <si>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</si>
  <si>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</si>
  <si>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technického objektu olejového hospodářství, ul.Žižkovo údolí - Bílina</t>
  </si>
  <si>
    <t>KSO:</t>
  </si>
  <si>
    <t>CC-CZ:</t>
  </si>
  <si>
    <t>Místo:</t>
  </si>
  <si>
    <t>Bílina</t>
  </si>
  <si>
    <t>Datum:</t>
  </si>
  <si>
    <t>12. 9. 2019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</si>
  <si>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</si>
  <si>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</si>
  <si>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</si>
  <si>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</si>
  <si>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</si>
  <si>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</si>
  <si>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</si>
  <si>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Petr Vachulka</t>
  </si>
  <si>
    <t>True</t>
  </si>
  <si>
    <t>Zpracovatel:</t>
  </si>
  <si>
    <t>0</t>
  </si>
  <si>
    <t>Martin Růžička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</si>
  <si>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</si>
  <si>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</si>
  <si>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</si>
  <si>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</si>
  <si>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</si>
  <si>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</si>
  <si>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</si>
  <si>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</si>
  <si>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</si>
  <si>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</si>
  <si>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</si>
  <si>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</si>
  <si>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</si>
  <si>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</si>
  <si>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</si>
  <si>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</si>
  <si>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</si>
  <si>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</si>
  <si>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</si>
  <si>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</si>
  <si>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</si>
  <si>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</si>
  <si>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</si>
  <si>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</si>
  <si>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</si>
  <si>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</si>
  <si>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</si>
  <si>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</si>
  <si>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</si>
  <si>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</si>
  <si>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</si>
  <si>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</si>
  <si>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</si>
  <si>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</si>
  <si>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</si>
  <si>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</si>
  <si>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</si>
  <si>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</si>
  <si>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</si>
  <si>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</si>
  <si>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01</t>
  </si>
  <si>
    <t>Demolice technického objektu olejového hospodářství</t>
  </si>
  <si>
    <t>STA</t>
  </si>
  <si>
    <t>1</t>
  </si>
  <si>
    <t>{c0b2badc-f72f-4656-b67e-20de05f16a05}</t>
  </si>
  <si>
    <t>2</t>
  </si>
  <si>
    <t>KRYCÍ LIST SOUPISU PRACÍ</t>
  </si>
  <si>
    <t>Objekt:</t>
  </si>
  <si>
    <t>01 - Demolice technického objektu olejového hospodářství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</si>
  <si>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</si>
  <si>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</si>
  <si>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</si>
  <si>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</si>
  <si>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</si>
  <si>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</si>
  <si>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96 - Bourání konstrukcí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</si>
  <si>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</si>
  <si>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</si>
  <si>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</si>
  <si>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</si>
  <si>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</si>
  <si>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</si>
  <si>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</si>
  <si>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</si>
  <si>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</si>
  <si>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</si>
  <si>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</si>
  <si>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</si>
  <si>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</si>
  <si>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</si>
  <si>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</si>
  <si>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</si>
  <si>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</si>
  <si>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</si>
  <si>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</si>
  <si>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</si>
  <si>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</si>
  <si>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1-01</t>
  </si>
  <si>
    <t>Vytýčení sítí, vč.zajištění aktualizovaných podkladů všech inženýrských sítí a přípojek</t>
  </si>
  <si>
    <t>kmpl</t>
  </si>
  <si>
    <t>4</t>
  </si>
  <si>
    <t>336870004</t>
  </si>
  <si>
    <t>VV</t>
  </si>
  <si>
    <t xml:space="preserve">Dle dostupných podkladů se v přímé blízkosti nebo pod demolovanou stavbou </t>
  </si>
  <si>
    <t xml:space="preserve">nenachází žádná stávající vedení inženýrských sítí, přípojky a objekty dotčené </t>
  </si>
  <si>
    <t xml:space="preserve">demolicí objektu. V blízkosti stavby se nachází STL plyn společnosti GasNet, s.r.o., </t>
  </si>
  <si>
    <t xml:space="preserve">vedení nebude demolicí dotčeno. Před zahájením demolice si zajistí dodavatel </t>
  </si>
  <si>
    <t xml:space="preserve">demoličních prací aktualizované podklady všech inženýrských sítí a přípojek. </t>
  </si>
  <si>
    <t>1-02</t>
  </si>
  <si>
    <t>Ochrana stávající vysoké zeleně</t>
  </si>
  <si>
    <t>1429364637</t>
  </si>
  <si>
    <t>3</t>
  </si>
  <si>
    <t>131201201</t>
  </si>
  <si>
    <t>Hloubení jam zapažených v hornině tř. 3 objemu do 100 m3</t>
  </si>
  <si>
    <t>m3</t>
  </si>
  <si>
    <t>CS ÚRS 2019 02</t>
  </si>
  <si>
    <t>-333761482</t>
  </si>
  <si>
    <t>PP</t>
  </si>
  <si>
    <t>Hloubení zapažených jam a zářezů s urovnáním dna do předepsaného profilu a spádu v hornině tř. 3 do 100 m3</t>
  </si>
  <si>
    <t>"1.PP-pro bourání konstrukcí" 95,00</t>
  </si>
  <si>
    <t>151101201</t>
  </si>
  <si>
    <t>Zřízení příložného pažení stěn výkopu hl do 4 m</t>
  </si>
  <si>
    <t>m2</t>
  </si>
  <si>
    <t>747270206</t>
  </si>
  <si>
    <t>Zřízení pažení stěn výkopu bez rozepření nebo vzepření příložné, hloubky do 4 m</t>
  </si>
  <si>
    <t>5</t>
  </si>
  <si>
    <t>151101211</t>
  </si>
  <si>
    <t>Odstranění příložného pažení stěn hl do 4 m</t>
  </si>
  <si>
    <t>32610129</t>
  </si>
  <si>
    <t>Odstranění pažení stěn výkopu s uložením pažin na vzdálenost do 3 m od okraje výkopu příložné, hloubky do 4 m</t>
  </si>
  <si>
    <t>6</t>
  </si>
  <si>
    <t>151101401</t>
  </si>
  <si>
    <t>Zřízení vzepření stěn při pažení příložném hl do 4 m</t>
  </si>
  <si>
    <t>-268143924</t>
  </si>
  <si>
    <t>Zřízení vzepření zapažených stěn výkopů s potřebným přepažováním při roubení příložném, hloubky do 4 m</t>
  </si>
  <si>
    <t>7</t>
  </si>
  <si>
    <t>151101411</t>
  </si>
  <si>
    <t>Odstranění vzepření stěn při pažení příložném hl do 4 m</t>
  </si>
  <si>
    <t>-278825138</t>
  </si>
  <si>
    <t>Odstranění vzepření stěn výkopů s uložením materiálu na vzdálenost do 3 m od kraje výkopu při roubení příložném, hloubky do 4 m</t>
  </si>
  <si>
    <t>8</t>
  </si>
  <si>
    <t>174101101</t>
  </si>
  <si>
    <t>Zásyp jam, šachet rýh nebo kolem objektů sypaninou se zhutněním</t>
  </si>
  <si>
    <t>746067390</t>
  </si>
  <si>
    <t>Zásyp sypaninou z jakékoliv horniny s uložením výkopku ve vrstvách se zhutněním jam, šachet, rýh nebo kolem objektů v těchto vykopávkách</t>
  </si>
  <si>
    <t>"zásyp jámy po demolici objektu" 850,00</t>
  </si>
  <si>
    <t>9</t>
  </si>
  <si>
    <t>162701105</t>
  </si>
  <si>
    <t>Vodorovné přemístění do 10000 m výkopku/sypaniny z horniny tř. 1 až 4</t>
  </si>
  <si>
    <t>1617933864</t>
  </si>
  <si>
    <t>Vodorovné přemístění výkopku nebo sypaniny po suchu na obvyklém dopravním prostředku, bez naložení výkopku, avšak se složením bez rozhrnutí z horniny tř. 1 až 4 na vzdálenost přes 9 000 do 10 000 m</t>
  </si>
  <si>
    <t>"zemina pro zásypy-na mezideponii a zpět" 95,00*2</t>
  </si>
  <si>
    <t>10</t>
  </si>
  <si>
    <t>167101101</t>
  </si>
  <si>
    <t>Nakládání výkopku z hornin tř. 1 až 4 do 100 m3</t>
  </si>
  <si>
    <t>1861163724</t>
  </si>
  <si>
    <t>Nakládání, skládání a překládání neulehlého výkopku nebo sypaniny nakládání, množství do 100 m3, z hornin tř. 1 až 4</t>
  </si>
  <si>
    <t>11</t>
  </si>
  <si>
    <t>-2117730211</t>
  </si>
  <si>
    <t>"dovoz chybějící zeminy pro zásypy" 850,00-95,00</t>
  </si>
  <si>
    <t>12</t>
  </si>
  <si>
    <t>167101102</t>
  </si>
  <si>
    <t>Nakládání výkopku z hornin tř. 1 až 4 přes 100 m3</t>
  </si>
  <si>
    <t>919952052</t>
  </si>
  <si>
    <t>Nakládání, skládání a překládání neulehlého výkopku nebo sypaniny nakládání, množství přes 100 m3, z hornin tř. 1 až 4</t>
  </si>
  <si>
    <t>13</t>
  </si>
  <si>
    <t>181301102</t>
  </si>
  <si>
    <t>Rozprostření ornice tl vrstvy do 150 mm pl do 500 m2 v rovině nebo ve svahu do 1:5</t>
  </si>
  <si>
    <t>-1029473416</t>
  </si>
  <si>
    <t>Rozprostření a urovnání ornice v rovině nebo ve svahu sklonu do 1:5 při souvislé ploše do 500 m2, tl. vrstvy přes 100 do 150 mm</t>
  </si>
  <si>
    <t>14</t>
  </si>
  <si>
    <t>M</t>
  </si>
  <si>
    <t>10364101</t>
  </si>
  <si>
    <t xml:space="preserve">zemina pro terénní úpravy -  ornice</t>
  </si>
  <si>
    <t>t</t>
  </si>
  <si>
    <t>2100431135</t>
  </si>
  <si>
    <t>375,00*0,15*1,80</t>
  </si>
  <si>
    <t>181411131.01</t>
  </si>
  <si>
    <t>Založení parkového trávníku výsevem plochy do 1000 m2 v rovině a ve svahu do 1:5, vč.dodávky travního semene</t>
  </si>
  <si>
    <t>-975124456</t>
  </si>
  <si>
    <t>Vč.všech přípravných a pomocných prací při zakládání trávníku (odplevelení postřikem, urovnání, zálivka, pokosení apod.).</t>
  </si>
  <si>
    <t>(dodávka+montáž+přesun hmot)</t>
  </si>
  <si>
    <t>375,00</t>
  </si>
  <si>
    <t>96</t>
  </si>
  <si>
    <t>Bourání konstrukcí</t>
  </si>
  <si>
    <t>16</t>
  </si>
  <si>
    <t>981511111</t>
  </si>
  <si>
    <t>Demolice konstrukcí objektů zděných na MVC postupným rozebíráním</t>
  </si>
  <si>
    <t>492785051</t>
  </si>
  <si>
    <t>Demolice konstrukcí objektů postupným rozebíráním zdiva na maltu vápennou nebo vápenocementovou z cihel, tvárnic, kamene, zdiva smíšeného nebo hrázděného</t>
  </si>
  <si>
    <t>"příčky 1.PP" 1,04*2,60*0,16</t>
  </si>
  <si>
    <t>17</t>
  </si>
  <si>
    <t>981511116</t>
  </si>
  <si>
    <t>Demolice konstrukcí objektů z betonu prostého postupným rozebíráním</t>
  </si>
  <si>
    <t>1735196425</t>
  </si>
  <si>
    <t>Demolice konstrukcí objektů postupným rozebíráním konstrukcí z betonu prostého</t>
  </si>
  <si>
    <t>podzemní část (rozměry nepřístupných částí odhadem)</t>
  </si>
  <si>
    <t>"podlaha 1.PP" 187,00*0,20</t>
  </si>
  <si>
    <t>"podlaha 1.NP" 17,50*0,20</t>
  </si>
  <si>
    <t>"okapní chodník, vstupní schodiště" 7,00</t>
  </si>
  <si>
    <t>"kanálky" 5,00</t>
  </si>
  <si>
    <t>Součet</t>
  </si>
  <si>
    <t>18</t>
  </si>
  <si>
    <t>981511114</t>
  </si>
  <si>
    <t>Demolice konstrukcí objektů z betonu železového postupným rozebíráním</t>
  </si>
  <si>
    <t>-1288137546</t>
  </si>
  <si>
    <t>Demolice konstrukcí objektů postupným rozebíráním konstrukcí ze železobetonu</t>
  </si>
  <si>
    <t>"základ.pasy" 90,00*1,10*0,80</t>
  </si>
  <si>
    <t>"základ.patky pod nádrže" 2,00*0,60*2,00*9 +0,60*0,60*1,50*3</t>
  </si>
  <si>
    <t>"základ.patky pod kotle" 1,73*1,73*0,15*2 +4,05*0,40*0,35</t>
  </si>
  <si>
    <t>"základ.patky pod sloupy" 1,40*1,40*0,80*2</t>
  </si>
  <si>
    <t>"zdivo 1.PP" (13,34+12,08)*2*4,00*0,50 -1,04*2,82*0,50 +(6,80*2+6,50+4,00*2)*3,03*0,50</t>
  </si>
  <si>
    <t>"strop nad 1.PP" (5,98*4,00+4,54*1,04)*0,20</t>
  </si>
  <si>
    <t>"schodiště k nádržím" 2,00</t>
  </si>
  <si>
    <t>"sloupy 1.PP" 0,40*0,40*5,20*2</t>
  </si>
  <si>
    <t>19</t>
  </si>
  <si>
    <t>981011315</t>
  </si>
  <si>
    <t>Demolice budov zděných na MVC podíl konstrukcí do 30 % postupným rozebíráním</t>
  </si>
  <si>
    <t>-1251177407</t>
  </si>
  <si>
    <t>Demolice budov postupným rozebíráním z cihel, kamene, smíšeného nebo hrázděného zdiva, tvárnic na maltu vápennou nebo vápenocementovou s podílem konstrukcí přes 25 do 30 %</t>
  </si>
  <si>
    <t>nadzemní zděná část</t>
  </si>
  <si>
    <t>(20,33*13,18-6,75*3,68-0,32*4,50)*2,03</t>
  </si>
  <si>
    <t>7,30*4,95*1,20</t>
  </si>
  <si>
    <t>20</t>
  </si>
  <si>
    <t>96-01</t>
  </si>
  <si>
    <t>Demontáž zařízení a kabelových rozvodů elektro v 1.PP</t>
  </si>
  <si>
    <t>-1615543535</t>
  </si>
  <si>
    <t>997006512</t>
  </si>
  <si>
    <t>Vodorovné doprava suti s naložením a složením na skládku do 1 km</t>
  </si>
  <si>
    <t>552732305</t>
  </si>
  <si>
    <t>Vodorovná doprava suti na skládku s naložením na dopravní prostředek a složením přes 100 m do 1 km</t>
  </si>
  <si>
    <t>22</t>
  </si>
  <si>
    <t>997006519</t>
  </si>
  <si>
    <t>Příplatek k vodorovnému přemístění suti na skládku ZKD 1 km přes 1 km</t>
  </si>
  <si>
    <t>-1063635782</t>
  </si>
  <si>
    <t>Vodorovná doprava suti na skládku s naložením na dopravní prostředek a složením Příplatek k ceně za každý další i započatý 1 km</t>
  </si>
  <si>
    <t>1037,352*9 'Přepočtené koeficientem množství</t>
  </si>
  <si>
    <t>23</t>
  </si>
  <si>
    <t>997013831</t>
  </si>
  <si>
    <t>Poplatek za uložení stavebního směsného odpadu na skládce (skládkovné)</t>
  </si>
  <si>
    <t>190813877</t>
  </si>
  <si>
    <t>Poplatek za uložení stavebního odpadu na skládce (skládkovné) směsného</t>
  </si>
  <si>
    <t>PSV</t>
  </si>
  <si>
    <t>Práce a dodávky PSV</t>
  </si>
  <si>
    <t>767</t>
  </si>
  <si>
    <t>Konstrukce zámečnické</t>
  </si>
  <si>
    <t>24</t>
  </si>
  <si>
    <t>767996701</t>
  </si>
  <si>
    <t>Demontáž atypických zámečnických konstrukcí řezáním hmotnosti jednotlivých dílů do 50 kg</t>
  </si>
  <si>
    <t>kg</t>
  </si>
  <si>
    <t>946996072</t>
  </si>
  <si>
    <t>Demontáž ostatních zámečnických konstrukcí o hmotnosti jednotlivých dílů řezáním do 50 kg</t>
  </si>
  <si>
    <t>odhad, bude upřesněno dle skutečnosti</t>
  </si>
  <si>
    <t>"1.PP - schodiště vnitřní, zábradlí, žebříky, lávky, kotevní desky, poklopy" 1500,00</t>
  </si>
  <si>
    <t>"1.PP - potrubní rozvody, odvětr.potrubí" 300,00</t>
  </si>
  <si>
    <t>25</t>
  </si>
  <si>
    <t>767-01</t>
  </si>
  <si>
    <t>Demontáž ocelových válcových nádrží (délka 10,0m, průměr 2,60m), vč.odvozu a likvidace</t>
  </si>
  <si>
    <t>ks</t>
  </si>
  <si>
    <t>674783205</t>
  </si>
  <si>
    <t>VRN</t>
  </si>
  <si>
    <t>Vedlejší rozpočtové náklady</t>
  </si>
  <si>
    <t>26</t>
  </si>
  <si>
    <t>100004</t>
  </si>
  <si>
    <t>Zařízení staveniště, vč.dočasného oplocení v délce 88,0m</t>
  </si>
  <si>
    <t>Kč</t>
  </si>
  <si>
    <t>1024</t>
  </si>
  <si>
    <t>-2118047523</t>
  </si>
  <si>
    <t>27</t>
  </si>
  <si>
    <t>06300200</t>
  </si>
  <si>
    <t xml:space="preserve">Ztížené podmínky -  v blízkosti objektu se nachází komunikace, stávající objekty, zeleň</t>
  </si>
  <si>
    <t>448142957</t>
  </si>
  <si>
    <t>P</t>
  </si>
  <si>
    <t xml:space="preserve">Poznámka k položce:_x000d_
V případě  poškození  bude  vše uvedeno do původního náležitého stavu. V případě znečištění  bude  provedeno vyčištění.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</si>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</sst>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35</v>
      </c>
    </row>
    <row r="20" s="1" customFormat="1" ht="18.48" customHeight="1">
      <c r="B20" s="22"/>
      <c r="E20" s="27" t="s">
        <v>36</v>
      </c>
      <c r="AK20" s="32" t="s">
        <v>28</v>
      </c>
      <c r="AN20" s="27" t="s">
        <v>3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37</v>
      </c>
      <c r="AR22" s="22"/>
      <c r="BE22" s="31"/>
    </row>
    <row r="23" s="1" customFormat="1" ht="38.25" customHeight="1">
      <c r="B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ROUNDUP(AG54,2)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43</v>
      </c>
      <c r="E29" s="3"/>
      <c r="F29" s="32" t="s">
        <v>44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ROUNDUP(AZ54,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ROUNDUP(AV54,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45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ROUNDUP(BA54,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ROUNDUP(AW54,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46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ROUNDUP(BB54,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47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ROUNDUP(BC54,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48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ROUNDUP(BD54,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VACH232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Demolice technického objektu olejového hospodářství, ul.Žižkovo údolí - Bílina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12. 9. 2019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Petr Vachulka</v>
      </c>
      <c r="AN49" s="4"/>
      <c r="AO49" s="4"/>
      <c r="AP49" s="4"/>
      <c r="AQ49" s="38"/>
      <c r="AR49" s="39"/>
      <c r="AS49" s="66" t="s">
        <v>53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Martin Růžička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54</v>
      </c>
      <c r="D52" s="75"/>
      <c r="E52" s="75"/>
      <c r="F52" s="75"/>
      <c r="G52" s="75"/>
      <c r="H52" s="76"/>
      <c r="I52" s="77" t="s">
        <v>55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56</v>
      </c>
      <c r="AH52" s="75"/>
      <c r="AI52" s="75"/>
      <c r="AJ52" s="75"/>
      <c r="AK52" s="75"/>
      <c r="AL52" s="75"/>
      <c r="AM52" s="75"/>
      <c r="AN52" s="77" t="s">
        <v>57</v>
      </c>
      <c r="AO52" s="75"/>
      <c r="AP52" s="75"/>
      <c r="AQ52" s="79" t="s">
        <v>58</v>
      </c>
      <c r="AR52" s="39"/>
      <c r="AS52" s="80" t="s">
        <v>59</v>
      </c>
      <c r="AT52" s="81" t="s">
        <v>60</v>
      </c>
      <c r="AU52" s="81" t="s">
        <v>61</v>
      </c>
      <c r="AV52" s="81" t="s">
        <v>62</v>
      </c>
      <c r="AW52" s="81" t="s">
        <v>63</v>
      </c>
      <c r="AX52" s="81" t="s">
        <v>64</v>
      </c>
      <c r="AY52" s="81" t="s">
        <v>65</v>
      </c>
      <c r="AZ52" s="81" t="s">
        <v>66</v>
      </c>
      <c r="BA52" s="81" t="s">
        <v>67</v>
      </c>
      <c r="BB52" s="81" t="s">
        <v>68</v>
      </c>
      <c r="BC52" s="81" t="s">
        <v>69</v>
      </c>
      <c r="BD52" s="82" t="s">
        <v>70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ROUNDUP(AG55,2)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ROUNDUP(AS55,2)</f>
        <v>0</v>
      </c>
      <c r="AT54" s="93">
        <f>ROUNDUP(SUM(AV54:AW54),15)</f>
        <v>0</v>
      </c>
      <c r="AU54" s="94">
        <f>ROUNDUP(AU55,5)</f>
        <v>0</v>
      </c>
      <c r="AV54" s="93">
        <f>ROUNDUP(AZ54*L29,15)</f>
        <v>0</v>
      </c>
      <c r="AW54" s="93">
        <f>ROUNDUP(BA54*L30,15)</f>
        <v>0</v>
      </c>
      <c r="AX54" s="93">
        <f>ROUNDUP(BB54*L29,15)</f>
        <v>0</v>
      </c>
      <c r="AY54" s="93">
        <f>ROUNDUP(BC54*L30,15)</f>
        <v>0</v>
      </c>
      <c r="AZ54" s="93">
        <f>ROUNDUP(AZ55,2)</f>
        <v>0</v>
      </c>
      <c r="BA54" s="93">
        <f>ROUNDUP(BA55,2)</f>
        <v>0</v>
      </c>
      <c r="BB54" s="93">
        <f>ROUNDUP(BB55,2)</f>
        <v>0</v>
      </c>
      <c r="BC54" s="93">
        <f>ROUNDUP(BC55,2)</f>
        <v>0</v>
      </c>
      <c r="BD54" s="95">
        <f>ROUNDUP(BD55,2)</f>
        <v>0</v>
      </c>
      <c r="BE54" s="6"/>
      <c r="BS54" s="96" t="s">
        <v>72</v>
      </c>
      <c r="BT54" s="96" t="s">
        <v>35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27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'01 - Demolice technického...'!J30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ROUNDUP(SUM(AV55:AW55),15)</f>
        <v>0</v>
      </c>
      <c r="AU55" s="107">
        <f>'01 - Demolice technického...'!P85</f>
        <v>0</v>
      </c>
      <c r="AV55" s="106">
        <f>'01 - Demolice technického...'!J33</f>
        <v>0</v>
      </c>
      <c r="AW55" s="106">
        <f>'01 - Demolice technického...'!J34</f>
        <v>0</v>
      </c>
      <c r="AX55" s="106">
        <f>'01 - Demolice technického...'!J35</f>
        <v>0</v>
      </c>
      <c r="AY55" s="106">
        <f>'01 - Demolice technického...'!J36</f>
        <v>0</v>
      </c>
      <c r="AZ55" s="106">
        <f>'01 - Demolice technického...'!F33</f>
        <v>0</v>
      </c>
      <c r="BA55" s="106">
        <f>'01 - Demolice technického...'!F34</f>
        <v>0</v>
      </c>
      <c r="BB55" s="106">
        <f>'01 - Demolice technického...'!F35</f>
        <v>0</v>
      </c>
      <c r="BC55" s="106">
        <f>'01 - Demolice technického...'!F36</f>
        <v>0</v>
      </c>
      <c r="BD55" s="108">
        <f>'01 - Demolice technického...'!F37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1 - Demolice technickéh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1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0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83</v>
      </c>
      <c r="I4" s="110"/>
      <c r="L4" s="22"/>
      <c r="M4" s="112" t="s">
        <v>11</v>
      </c>
      <c r="AT4" s="19" t="s">
        <v>4</v>
      </c>
    </row>
    <row r="5" s="1" customFormat="1" ht="6.96" customHeight="1">
      <c r="B5" s="22"/>
      <c r="I5" s="110"/>
      <c r="L5" s="22"/>
    </row>
    <row r="6" s="1" customFormat="1" ht="12" customHeight="1">
      <c r="B6" s="22"/>
      <c r="D6" s="32" t="s">
        <v>17</v>
      </c>
      <c r="I6" s="110"/>
      <c r="L6" s="22"/>
    </row>
    <row r="7" s="1" customFormat="1" ht="16.5" customHeight="1">
      <c r="B7" s="22"/>
      <c r="E7" s="113" t="str">
        <f>'Rekapitulace stavby'!K6</f>
        <v>Demolice technického objektu olejového hospodářství, ul.Žižkovo údolí - Bílina</v>
      </c>
      <c r="F7" s="32"/>
      <c r="G7" s="32"/>
      <c r="H7" s="32"/>
      <c r="I7" s="110"/>
      <c r="L7" s="22"/>
    </row>
    <row r="8" s="2" customFormat="1" ht="12" customHeight="1">
      <c r="A8" s="38"/>
      <c r="B8" s="39"/>
      <c r="C8" s="38"/>
      <c r="D8" s="32" t="s">
        <v>84</v>
      </c>
      <c r="E8" s="38"/>
      <c r="F8" s="38"/>
      <c r="G8" s="38"/>
      <c r="H8" s="38"/>
      <c r="I8" s="114"/>
      <c r="J8" s="38"/>
      <c r="K8" s="38"/>
      <c r="L8" s="11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85</v>
      </c>
      <c r="F9" s="38"/>
      <c r="G9" s="38"/>
      <c r="H9" s="38"/>
      <c r="I9" s="114"/>
      <c r="J9" s="38"/>
      <c r="K9" s="38"/>
      <c r="L9" s="11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4"/>
      <c r="J10" s="38"/>
      <c r="K10" s="38"/>
      <c r="L10" s="11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16" t="s">
        <v>20</v>
      </c>
      <c r="J11" s="27" t="s">
        <v>3</v>
      </c>
      <c r="K11" s="38"/>
      <c r="L11" s="11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16" t="s">
        <v>23</v>
      </c>
      <c r="J12" s="64" t="str">
        <f>'Rekapitulace stavby'!AN8</f>
        <v>12. 9. 2019</v>
      </c>
      <c r="K12" s="38"/>
      <c r="L12" s="11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4"/>
      <c r="J13" s="38"/>
      <c r="K13" s="38"/>
      <c r="L13" s="11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16" t="s">
        <v>26</v>
      </c>
      <c r="J14" s="27" t="s">
        <v>3</v>
      </c>
      <c r="K14" s="38"/>
      <c r="L14" s="11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116" t="s">
        <v>28</v>
      </c>
      <c r="J15" s="27" t="s">
        <v>3</v>
      </c>
      <c r="K15" s="38"/>
      <c r="L15" s="11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4"/>
      <c r="J16" s="38"/>
      <c r="K16" s="38"/>
      <c r="L16" s="11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116" t="s">
        <v>26</v>
      </c>
      <c r="J17" s="33" t="str">
        <f>'Rekapitulace stavby'!AN13</f>
        <v>Vyplň údaj</v>
      </c>
      <c r="K17" s="38"/>
      <c r="L17" s="11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16" t="s">
        <v>28</v>
      </c>
      <c r="J18" s="33" t="str">
        <f>'Rekapitulace stavby'!AN14</f>
        <v>Vyplň údaj</v>
      </c>
      <c r="K18" s="38"/>
      <c r="L18" s="11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4"/>
      <c r="J19" s="38"/>
      <c r="K19" s="38"/>
      <c r="L19" s="11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116" t="s">
        <v>26</v>
      </c>
      <c r="J20" s="27" t="s">
        <v>3</v>
      </c>
      <c r="K20" s="38"/>
      <c r="L20" s="11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116" t="s">
        <v>28</v>
      </c>
      <c r="J21" s="27" t="s">
        <v>3</v>
      </c>
      <c r="K21" s="38"/>
      <c r="L21" s="11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4"/>
      <c r="J22" s="38"/>
      <c r="K22" s="38"/>
      <c r="L22" s="11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116" t="s">
        <v>26</v>
      </c>
      <c r="J23" s="27" t="s">
        <v>3</v>
      </c>
      <c r="K23" s="38"/>
      <c r="L23" s="11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36</v>
      </c>
      <c r="F24" s="38"/>
      <c r="G24" s="38"/>
      <c r="H24" s="38"/>
      <c r="I24" s="116" t="s">
        <v>28</v>
      </c>
      <c r="J24" s="27" t="s">
        <v>3</v>
      </c>
      <c r="K24" s="38"/>
      <c r="L24" s="11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4"/>
      <c r="J25" s="38"/>
      <c r="K25" s="38"/>
      <c r="L25" s="11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37</v>
      </c>
      <c r="E26" s="38"/>
      <c r="F26" s="38"/>
      <c r="G26" s="38"/>
      <c r="H26" s="38"/>
      <c r="I26" s="114"/>
      <c r="J26" s="38"/>
      <c r="K26" s="38"/>
      <c r="L26" s="11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17"/>
      <c r="B27" s="118"/>
      <c r="C27" s="117"/>
      <c r="D27" s="117"/>
      <c r="E27" s="36" t="s">
        <v>38</v>
      </c>
      <c r="F27" s="36"/>
      <c r="G27" s="36"/>
      <c r="H27" s="36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4"/>
      <c r="J28" s="38"/>
      <c r="K28" s="38"/>
      <c r="L28" s="11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1"/>
      <c r="J29" s="84"/>
      <c r="K29" s="84"/>
      <c r="L29" s="11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2" t="s">
        <v>39</v>
      </c>
      <c r="E30" s="38"/>
      <c r="F30" s="38"/>
      <c r="G30" s="38"/>
      <c r="H30" s="38"/>
      <c r="I30" s="114"/>
      <c r="J30" s="90">
        <f>ROUNDUP(J85, 2)</f>
        <v>0</v>
      </c>
      <c r="K30" s="38"/>
      <c r="L30" s="11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1"/>
      <c r="J31" s="84"/>
      <c r="K31" s="84"/>
      <c r="L31" s="11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41</v>
      </c>
      <c r="G32" s="38"/>
      <c r="H32" s="38"/>
      <c r="I32" s="123" t="s">
        <v>40</v>
      </c>
      <c r="J32" s="43" t="s">
        <v>42</v>
      </c>
      <c r="K32" s="38"/>
      <c r="L32" s="11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4" t="s">
        <v>43</v>
      </c>
      <c r="E33" s="32" t="s">
        <v>44</v>
      </c>
      <c r="F33" s="125">
        <f>ROUNDUP((SUM(BE85:BE180)),  2)</f>
        <v>0</v>
      </c>
      <c r="G33" s="38"/>
      <c r="H33" s="38"/>
      <c r="I33" s="126">
        <v>0.20999999999999999</v>
      </c>
      <c r="J33" s="125">
        <f>ROUNDUP(((SUM(BE85:BE180))*I33),  2)</f>
        <v>0</v>
      </c>
      <c r="K33" s="38"/>
      <c r="L33" s="11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45</v>
      </c>
      <c r="F34" s="125">
        <f>ROUNDUP((SUM(BF85:BF180)),  2)</f>
        <v>0</v>
      </c>
      <c r="G34" s="38"/>
      <c r="H34" s="38"/>
      <c r="I34" s="126">
        <v>0.14999999999999999</v>
      </c>
      <c r="J34" s="125">
        <f>ROUNDUP(((SUM(BF85:BF180))*I34),  2)</f>
        <v>0</v>
      </c>
      <c r="K34" s="38"/>
      <c r="L34" s="11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46</v>
      </c>
      <c r="F35" s="125">
        <f>ROUNDUP((SUM(BG85:BG180)),  2)</f>
        <v>0</v>
      </c>
      <c r="G35" s="38"/>
      <c r="H35" s="38"/>
      <c r="I35" s="126">
        <v>0.20999999999999999</v>
      </c>
      <c r="J35" s="125">
        <f>0</f>
        <v>0</v>
      </c>
      <c r="K35" s="38"/>
      <c r="L35" s="11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47</v>
      </c>
      <c r="F36" s="125">
        <f>ROUNDUP((SUM(BH85:BH180)),  2)</f>
        <v>0</v>
      </c>
      <c r="G36" s="38"/>
      <c r="H36" s="38"/>
      <c r="I36" s="126">
        <v>0.14999999999999999</v>
      </c>
      <c r="J36" s="125">
        <f>0</f>
        <v>0</v>
      </c>
      <c r="K36" s="38"/>
      <c r="L36" s="11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25">
        <f>ROUNDUP((SUM(BI85:BI180)),  2)</f>
        <v>0</v>
      </c>
      <c r="G37" s="38"/>
      <c r="H37" s="38"/>
      <c r="I37" s="126">
        <v>0</v>
      </c>
      <c r="J37" s="125">
        <f>0</f>
        <v>0</v>
      </c>
      <c r="K37" s="38"/>
      <c r="L37" s="11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4"/>
      <c r="J38" s="38"/>
      <c r="K38" s="38"/>
      <c r="L38" s="11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7"/>
      <c r="D39" s="128" t="s">
        <v>49</v>
      </c>
      <c r="E39" s="76"/>
      <c r="F39" s="76"/>
      <c r="G39" s="129" t="s">
        <v>50</v>
      </c>
      <c r="H39" s="130" t="s">
        <v>51</v>
      </c>
      <c r="I39" s="131"/>
      <c r="J39" s="132">
        <f>SUM(J30:J37)</f>
        <v>0</v>
      </c>
      <c r="K39" s="133"/>
      <c r="L39" s="11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4"/>
      <c r="J40" s="56"/>
      <c r="K40" s="56"/>
      <c r="L40" s="11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5"/>
      <c r="J44" s="58"/>
      <c r="K44" s="58"/>
      <c r="L44" s="11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38"/>
      <c r="E45" s="38"/>
      <c r="F45" s="38"/>
      <c r="G45" s="38"/>
      <c r="H45" s="38"/>
      <c r="I45" s="114"/>
      <c r="J45" s="38"/>
      <c r="K45" s="38"/>
      <c r="L45" s="11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4"/>
      <c r="J46" s="38"/>
      <c r="K46" s="38"/>
      <c r="L46" s="11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4"/>
      <c r="J47" s="38"/>
      <c r="K47" s="38"/>
      <c r="L47" s="11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3" t="str">
        <f>E7</f>
        <v>Demolice technického objektu olejového hospodářství, ul.Žižkovo údolí - Bílina</v>
      </c>
      <c r="F48" s="32"/>
      <c r="G48" s="32"/>
      <c r="H48" s="32"/>
      <c r="I48" s="114"/>
      <c r="J48" s="38"/>
      <c r="K48" s="38"/>
      <c r="L48" s="11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38"/>
      <c r="E49" s="38"/>
      <c r="F49" s="38"/>
      <c r="G49" s="38"/>
      <c r="H49" s="38"/>
      <c r="I49" s="114"/>
      <c r="J49" s="38"/>
      <c r="K49" s="38"/>
      <c r="L49" s="11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01 - Demolice technického objektu olejového hospodářství</v>
      </c>
      <c r="F50" s="38"/>
      <c r="G50" s="38"/>
      <c r="H50" s="38"/>
      <c r="I50" s="114"/>
      <c r="J50" s="38"/>
      <c r="K50" s="38"/>
      <c r="L50" s="11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4"/>
      <c r="J51" s="38"/>
      <c r="K51" s="38"/>
      <c r="L51" s="11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Bílina</v>
      </c>
      <c r="G52" s="38"/>
      <c r="H52" s="38"/>
      <c r="I52" s="116" t="s">
        <v>23</v>
      </c>
      <c r="J52" s="64" t="str">
        <f>IF(J12="","",J12)</f>
        <v>12. 9. 2019</v>
      </c>
      <c r="K52" s="38"/>
      <c r="L52" s="11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4"/>
      <c r="J53" s="38"/>
      <c r="K53" s="38"/>
      <c r="L53" s="11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Bílina</v>
      </c>
      <c r="G54" s="38"/>
      <c r="H54" s="38"/>
      <c r="I54" s="116" t="s">
        <v>31</v>
      </c>
      <c r="J54" s="36" t="str">
        <f>E21</f>
        <v>Petr Vachulka</v>
      </c>
      <c r="K54" s="38"/>
      <c r="L54" s="11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116" t="s">
        <v>34</v>
      </c>
      <c r="J55" s="36" t="str">
        <f>E24</f>
        <v>Martin Růžička</v>
      </c>
      <c r="K55" s="38"/>
      <c r="L55" s="11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4"/>
      <c r="J56" s="38"/>
      <c r="K56" s="38"/>
      <c r="L56" s="11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6" t="s">
        <v>87</v>
      </c>
      <c r="D57" s="127"/>
      <c r="E57" s="127"/>
      <c r="F57" s="127"/>
      <c r="G57" s="127"/>
      <c r="H57" s="127"/>
      <c r="I57" s="137"/>
      <c r="J57" s="138" t="s">
        <v>88</v>
      </c>
      <c r="K57" s="127"/>
      <c r="L57" s="11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4"/>
      <c r="J58" s="38"/>
      <c r="K58" s="38"/>
      <c r="L58" s="11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9" t="s">
        <v>71</v>
      </c>
      <c r="D59" s="38"/>
      <c r="E59" s="38"/>
      <c r="F59" s="38"/>
      <c r="G59" s="38"/>
      <c r="H59" s="38"/>
      <c r="I59" s="114"/>
      <c r="J59" s="90">
        <f>J85</f>
        <v>0</v>
      </c>
      <c r="K59" s="38"/>
      <c r="L59" s="11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89</v>
      </c>
    </row>
    <row r="60" s="9" customFormat="1" ht="24.96" customHeight="1">
      <c r="A60" s="9"/>
      <c r="B60" s="140"/>
      <c r="C60" s="9"/>
      <c r="D60" s="141" t="s">
        <v>90</v>
      </c>
      <c r="E60" s="142"/>
      <c r="F60" s="142"/>
      <c r="G60" s="142"/>
      <c r="H60" s="142"/>
      <c r="I60" s="143"/>
      <c r="J60" s="144">
        <f>J86</f>
        <v>0</v>
      </c>
      <c r="K60" s="9"/>
      <c r="L60" s="14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5"/>
      <c r="C61" s="10"/>
      <c r="D61" s="146" t="s">
        <v>91</v>
      </c>
      <c r="E61" s="147"/>
      <c r="F61" s="147"/>
      <c r="G61" s="147"/>
      <c r="H61" s="147"/>
      <c r="I61" s="148"/>
      <c r="J61" s="149">
        <f>J87</f>
        <v>0</v>
      </c>
      <c r="K61" s="10"/>
      <c r="L61" s="14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5"/>
      <c r="C62" s="10"/>
      <c r="D62" s="146" t="s">
        <v>92</v>
      </c>
      <c r="E62" s="147"/>
      <c r="F62" s="147"/>
      <c r="G62" s="147"/>
      <c r="H62" s="147"/>
      <c r="I62" s="148"/>
      <c r="J62" s="149">
        <f>J130</f>
        <v>0</v>
      </c>
      <c r="K62" s="10"/>
      <c r="L62" s="14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40"/>
      <c r="C63" s="9"/>
      <c r="D63" s="141" t="s">
        <v>93</v>
      </c>
      <c r="E63" s="142"/>
      <c r="F63" s="142"/>
      <c r="G63" s="142"/>
      <c r="H63" s="142"/>
      <c r="I63" s="143"/>
      <c r="J63" s="144">
        <f>J168</f>
        <v>0</v>
      </c>
      <c r="K63" s="9"/>
      <c r="L63" s="14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45"/>
      <c r="C64" s="10"/>
      <c r="D64" s="146" t="s">
        <v>94</v>
      </c>
      <c r="E64" s="147"/>
      <c r="F64" s="147"/>
      <c r="G64" s="147"/>
      <c r="H64" s="147"/>
      <c r="I64" s="148"/>
      <c r="J64" s="149">
        <f>J169</f>
        <v>0</v>
      </c>
      <c r="K64" s="10"/>
      <c r="L64" s="14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40"/>
      <c r="C65" s="9"/>
      <c r="D65" s="141" t="s">
        <v>95</v>
      </c>
      <c r="E65" s="142"/>
      <c r="F65" s="142"/>
      <c r="G65" s="142"/>
      <c r="H65" s="142"/>
      <c r="I65" s="143"/>
      <c r="J65" s="144">
        <f>J177</f>
        <v>0</v>
      </c>
      <c r="K65" s="9"/>
      <c r="L65" s="14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38"/>
      <c r="D66" s="38"/>
      <c r="E66" s="38"/>
      <c r="F66" s="38"/>
      <c r="G66" s="38"/>
      <c r="H66" s="38"/>
      <c r="I66" s="114"/>
      <c r="J66" s="38"/>
      <c r="K66" s="38"/>
      <c r="L66" s="11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5"/>
      <c r="C67" s="56"/>
      <c r="D67" s="56"/>
      <c r="E67" s="56"/>
      <c r="F67" s="56"/>
      <c r="G67" s="56"/>
      <c r="H67" s="56"/>
      <c r="I67" s="134"/>
      <c r="J67" s="56"/>
      <c r="K67" s="56"/>
      <c r="L67" s="11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57"/>
      <c r="C71" s="58"/>
      <c r="D71" s="58"/>
      <c r="E71" s="58"/>
      <c r="F71" s="58"/>
      <c r="G71" s="58"/>
      <c r="H71" s="58"/>
      <c r="I71" s="135"/>
      <c r="J71" s="58"/>
      <c r="K71" s="58"/>
      <c r="L71" s="11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96</v>
      </c>
      <c r="D72" s="38"/>
      <c r="E72" s="38"/>
      <c r="F72" s="38"/>
      <c r="G72" s="38"/>
      <c r="H72" s="38"/>
      <c r="I72" s="114"/>
      <c r="J72" s="38"/>
      <c r="K72" s="38"/>
      <c r="L72" s="11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38"/>
      <c r="D73" s="38"/>
      <c r="E73" s="38"/>
      <c r="F73" s="38"/>
      <c r="G73" s="38"/>
      <c r="H73" s="38"/>
      <c r="I73" s="114"/>
      <c r="J73" s="38"/>
      <c r="K73" s="38"/>
      <c r="L73" s="11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38"/>
      <c r="E74" s="38"/>
      <c r="F74" s="38"/>
      <c r="G74" s="38"/>
      <c r="H74" s="38"/>
      <c r="I74" s="114"/>
      <c r="J74" s="38"/>
      <c r="K74" s="38"/>
      <c r="L74" s="11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113" t="str">
        <f>E7</f>
        <v>Demolice technického objektu olejového hospodářství, ul.Žižkovo údolí - Bílina</v>
      </c>
      <c r="F75" s="32"/>
      <c r="G75" s="32"/>
      <c r="H75" s="32"/>
      <c r="I75" s="114"/>
      <c r="J75" s="38"/>
      <c r="K75" s="38"/>
      <c r="L75" s="11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84</v>
      </c>
      <c r="D76" s="38"/>
      <c r="E76" s="38"/>
      <c r="F76" s="38"/>
      <c r="G76" s="38"/>
      <c r="H76" s="38"/>
      <c r="I76" s="114"/>
      <c r="J76" s="38"/>
      <c r="K76" s="38"/>
      <c r="L76" s="11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62" t="str">
        <f>E9</f>
        <v>01 - Demolice technického objektu olejového hospodářství</v>
      </c>
      <c r="F77" s="38"/>
      <c r="G77" s="38"/>
      <c r="H77" s="38"/>
      <c r="I77" s="114"/>
      <c r="J77" s="38"/>
      <c r="K77" s="38"/>
      <c r="L77" s="11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114"/>
      <c r="J78" s="38"/>
      <c r="K78" s="38"/>
      <c r="L78" s="11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38"/>
      <c r="E79" s="38"/>
      <c r="F79" s="27" t="str">
        <f>F12</f>
        <v>Bílina</v>
      </c>
      <c r="G79" s="38"/>
      <c r="H79" s="38"/>
      <c r="I79" s="116" t="s">
        <v>23</v>
      </c>
      <c r="J79" s="64" t="str">
        <f>IF(J12="","",J12)</f>
        <v>12. 9. 2019</v>
      </c>
      <c r="K79" s="38"/>
      <c r="L79" s="11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114"/>
      <c r="J80" s="38"/>
      <c r="K80" s="38"/>
      <c r="L80" s="11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38"/>
      <c r="E81" s="38"/>
      <c r="F81" s="27" t="str">
        <f>E15</f>
        <v>Město Bílina</v>
      </c>
      <c r="G81" s="38"/>
      <c r="H81" s="38"/>
      <c r="I81" s="116" t="s">
        <v>31</v>
      </c>
      <c r="J81" s="36" t="str">
        <f>E21</f>
        <v>Petr Vachulka</v>
      </c>
      <c r="K81" s="38"/>
      <c r="L81" s="11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38"/>
      <c r="E82" s="38"/>
      <c r="F82" s="27" t="str">
        <f>IF(E18="","",E18)</f>
        <v>Vyplň údaj</v>
      </c>
      <c r="G82" s="38"/>
      <c r="H82" s="38"/>
      <c r="I82" s="116" t="s">
        <v>34</v>
      </c>
      <c r="J82" s="36" t="str">
        <f>E24</f>
        <v>Martin Růžička</v>
      </c>
      <c r="K82" s="38"/>
      <c r="L82" s="11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38"/>
      <c r="D83" s="38"/>
      <c r="E83" s="38"/>
      <c r="F83" s="38"/>
      <c r="G83" s="38"/>
      <c r="H83" s="38"/>
      <c r="I83" s="114"/>
      <c r="J83" s="38"/>
      <c r="K83" s="38"/>
      <c r="L83" s="11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50"/>
      <c r="B84" s="151"/>
      <c r="C84" s="152" t="s">
        <v>97</v>
      </c>
      <c r="D84" s="153" t="s">
        <v>58</v>
      </c>
      <c r="E84" s="153" t="s">
        <v>54</v>
      </c>
      <c r="F84" s="153" t="s">
        <v>55</v>
      </c>
      <c r="G84" s="153" t="s">
        <v>98</v>
      </c>
      <c r="H84" s="153" t="s">
        <v>99</v>
      </c>
      <c r="I84" s="154" t="s">
        <v>100</v>
      </c>
      <c r="J84" s="153" t="s">
        <v>88</v>
      </c>
      <c r="K84" s="155" t="s">
        <v>101</v>
      </c>
      <c r="L84" s="156"/>
      <c r="M84" s="80" t="s">
        <v>3</v>
      </c>
      <c r="N84" s="81" t="s">
        <v>43</v>
      </c>
      <c r="O84" s="81" t="s">
        <v>102</v>
      </c>
      <c r="P84" s="81" t="s">
        <v>103</v>
      </c>
      <c r="Q84" s="81" t="s">
        <v>104</v>
      </c>
      <c r="R84" s="81" t="s">
        <v>105</v>
      </c>
      <c r="S84" s="81" t="s">
        <v>106</v>
      </c>
      <c r="T84" s="82" t="s">
        <v>107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="2" customFormat="1" ht="22.8" customHeight="1">
      <c r="A85" s="38"/>
      <c r="B85" s="39"/>
      <c r="C85" s="87" t="s">
        <v>108</v>
      </c>
      <c r="D85" s="38"/>
      <c r="E85" s="38"/>
      <c r="F85" s="38"/>
      <c r="G85" s="38"/>
      <c r="H85" s="38"/>
      <c r="I85" s="114"/>
      <c r="J85" s="157">
        <f>BK85</f>
        <v>0</v>
      </c>
      <c r="K85" s="38"/>
      <c r="L85" s="39"/>
      <c r="M85" s="83"/>
      <c r="N85" s="68"/>
      <c r="O85" s="84"/>
      <c r="P85" s="158">
        <f>P86+P168+P177</f>
        <v>0</v>
      </c>
      <c r="Q85" s="84"/>
      <c r="R85" s="158">
        <f>R86+R168+R177</f>
        <v>0.30901980000000001</v>
      </c>
      <c r="S85" s="84"/>
      <c r="T85" s="159">
        <f>T86+T168+T177</f>
        <v>1037.351795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72</v>
      </c>
      <c r="AU85" s="19" t="s">
        <v>89</v>
      </c>
      <c r="BK85" s="160">
        <f>BK86+BK168+BK177</f>
        <v>0</v>
      </c>
    </row>
    <row r="86" s="12" customFormat="1" ht="25.92" customHeight="1">
      <c r="A86" s="12"/>
      <c r="B86" s="161"/>
      <c r="C86" s="12"/>
      <c r="D86" s="162" t="s">
        <v>72</v>
      </c>
      <c r="E86" s="163" t="s">
        <v>109</v>
      </c>
      <c r="F86" s="163" t="s">
        <v>110</v>
      </c>
      <c r="G86" s="12"/>
      <c r="H86" s="12"/>
      <c r="I86" s="164"/>
      <c r="J86" s="165">
        <f>BK86</f>
        <v>0</v>
      </c>
      <c r="K86" s="12"/>
      <c r="L86" s="161"/>
      <c r="M86" s="166"/>
      <c r="N86" s="167"/>
      <c r="O86" s="167"/>
      <c r="P86" s="168">
        <f>P87+P130</f>
        <v>0</v>
      </c>
      <c r="Q86" s="167"/>
      <c r="R86" s="168">
        <f>R87+R130</f>
        <v>0.30901980000000001</v>
      </c>
      <c r="S86" s="167"/>
      <c r="T86" s="169">
        <f>T87+T130</f>
        <v>1035.5517950000001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2" t="s">
        <v>80</v>
      </c>
      <c r="AT86" s="170" t="s">
        <v>72</v>
      </c>
      <c r="AU86" s="170" t="s">
        <v>35</v>
      </c>
      <c r="AY86" s="162" t="s">
        <v>111</v>
      </c>
      <c r="BK86" s="171">
        <f>BK87+BK130</f>
        <v>0</v>
      </c>
    </row>
    <row r="87" s="12" customFormat="1" ht="22.8" customHeight="1">
      <c r="A87" s="12"/>
      <c r="B87" s="161"/>
      <c r="C87" s="12"/>
      <c r="D87" s="162" t="s">
        <v>72</v>
      </c>
      <c r="E87" s="172" t="s">
        <v>80</v>
      </c>
      <c r="F87" s="172" t="s">
        <v>112</v>
      </c>
      <c r="G87" s="12"/>
      <c r="H87" s="12"/>
      <c r="I87" s="164"/>
      <c r="J87" s="173">
        <f>BK87</f>
        <v>0</v>
      </c>
      <c r="K87" s="12"/>
      <c r="L87" s="161"/>
      <c r="M87" s="166"/>
      <c r="N87" s="167"/>
      <c r="O87" s="167"/>
      <c r="P87" s="168">
        <f>SUM(P88:P129)</f>
        <v>0</v>
      </c>
      <c r="Q87" s="167"/>
      <c r="R87" s="168">
        <f>SUM(R88:R129)</f>
        <v>0.28310000000000002</v>
      </c>
      <c r="S87" s="167"/>
      <c r="T87" s="169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2" t="s">
        <v>80</v>
      </c>
      <c r="AT87" s="170" t="s">
        <v>72</v>
      </c>
      <c r="AU87" s="170" t="s">
        <v>80</v>
      </c>
      <c r="AY87" s="162" t="s">
        <v>111</v>
      </c>
      <c r="BK87" s="171">
        <f>SUM(BK88:BK129)</f>
        <v>0</v>
      </c>
    </row>
    <row r="88" s="2" customFormat="1" ht="16.5" customHeight="1">
      <c r="A88" s="38"/>
      <c r="B88" s="174"/>
      <c r="C88" s="175" t="s">
        <v>80</v>
      </c>
      <c r="D88" s="175" t="s">
        <v>113</v>
      </c>
      <c r="E88" s="176" t="s">
        <v>114</v>
      </c>
      <c r="F88" s="177" t="s">
        <v>115</v>
      </c>
      <c r="G88" s="178" t="s">
        <v>116</v>
      </c>
      <c r="H88" s="179">
        <v>1</v>
      </c>
      <c r="I88" s="180"/>
      <c r="J88" s="181">
        <f>ROUND(I88*H88,2)</f>
        <v>0</v>
      </c>
      <c r="K88" s="177" t="s">
        <v>3</v>
      </c>
      <c r="L88" s="39"/>
      <c r="M88" s="182" t="s">
        <v>3</v>
      </c>
      <c r="N88" s="183" t="s">
        <v>44</v>
      </c>
      <c r="O88" s="72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6" t="s">
        <v>117</v>
      </c>
      <c r="AT88" s="186" t="s">
        <v>113</v>
      </c>
      <c r="AU88" s="186" t="s">
        <v>82</v>
      </c>
      <c r="AY88" s="19" t="s">
        <v>111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117</v>
      </c>
      <c r="BM88" s="186" t="s">
        <v>118</v>
      </c>
    </row>
    <row r="89" s="13" customFormat="1">
      <c r="A89" s="13"/>
      <c r="B89" s="188"/>
      <c r="C89" s="13"/>
      <c r="D89" s="189" t="s">
        <v>119</v>
      </c>
      <c r="E89" s="190" t="s">
        <v>3</v>
      </c>
      <c r="F89" s="191" t="s">
        <v>120</v>
      </c>
      <c r="G89" s="13"/>
      <c r="H89" s="190" t="s">
        <v>3</v>
      </c>
      <c r="I89" s="192"/>
      <c r="J89" s="13"/>
      <c r="K89" s="13"/>
      <c r="L89" s="188"/>
      <c r="M89" s="193"/>
      <c r="N89" s="194"/>
      <c r="O89" s="194"/>
      <c r="P89" s="194"/>
      <c r="Q89" s="194"/>
      <c r="R89" s="194"/>
      <c r="S89" s="194"/>
      <c r="T89" s="19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90" t="s">
        <v>119</v>
      </c>
      <c r="AU89" s="190" t="s">
        <v>82</v>
      </c>
      <c r="AV89" s="13" t="s">
        <v>80</v>
      </c>
      <c r="AW89" s="13" t="s">
        <v>33</v>
      </c>
      <c r="AX89" s="13" t="s">
        <v>35</v>
      </c>
      <c r="AY89" s="190" t="s">
        <v>111</v>
      </c>
    </row>
    <row r="90" s="13" customFormat="1">
      <c r="A90" s="13"/>
      <c r="B90" s="188"/>
      <c r="C90" s="13"/>
      <c r="D90" s="189" t="s">
        <v>119</v>
      </c>
      <c r="E90" s="190" t="s">
        <v>3</v>
      </c>
      <c r="F90" s="191" t="s">
        <v>121</v>
      </c>
      <c r="G90" s="13"/>
      <c r="H90" s="190" t="s">
        <v>3</v>
      </c>
      <c r="I90" s="192"/>
      <c r="J90" s="13"/>
      <c r="K90" s="13"/>
      <c r="L90" s="188"/>
      <c r="M90" s="193"/>
      <c r="N90" s="194"/>
      <c r="O90" s="194"/>
      <c r="P90" s="194"/>
      <c r="Q90" s="194"/>
      <c r="R90" s="194"/>
      <c r="S90" s="194"/>
      <c r="T90" s="19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90" t="s">
        <v>119</v>
      </c>
      <c r="AU90" s="190" t="s">
        <v>82</v>
      </c>
      <c r="AV90" s="13" t="s">
        <v>80</v>
      </c>
      <c r="AW90" s="13" t="s">
        <v>33</v>
      </c>
      <c r="AX90" s="13" t="s">
        <v>35</v>
      </c>
      <c r="AY90" s="190" t="s">
        <v>111</v>
      </c>
    </row>
    <row r="91" s="13" customFormat="1">
      <c r="A91" s="13"/>
      <c r="B91" s="188"/>
      <c r="C91" s="13"/>
      <c r="D91" s="189" t="s">
        <v>119</v>
      </c>
      <c r="E91" s="190" t="s">
        <v>3</v>
      </c>
      <c r="F91" s="191" t="s">
        <v>122</v>
      </c>
      <c r="G91" s="13"/>
      <c r="H91" s="190" t="s">
        <v>3</v>
      </c>
      <c r="I91" s="192"/>
      <c r="J91" s="13"/>
      <c r="K91" s="13"/>
      <c r="L91" s="188"/>
      <c r="M91" s="193"/>
      <c r="N91" s="194"/>
      <c r="O91" s="194"/>
      <c r="P91" s="194"/>
      <c r="Q91" s="194"/>
      <c r="R91" s="194"/>
      <c r="S91" s="194"/>
      <c r="T91" s="19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90" t="s">
        <v>119</v>
      </c>
      <c r="AU91" s="190" t="s">
        <v>82</v>
      </c>
      <c r="AV91" s="13" t="s">
        <v>80</v>
      </c>
      <c r="AW91" s="13" t="s">
        <v>33</v>
      </c>
      <c r="AX91" s="13" t="s">
        <v>35</v>
      </c>
      <c r="AY91" s="190" t="s">
        <v>111</v>
      </c>
    </row>
    <row r="92" s="13" customFormat="1">
      <c r="A92" s="13"/>
      <c r="B92" s="188"/>
      <c r="C92" s="13"/>
      <c r="D92" s="189" t="s">
        <v>119</v>
      </c>
      <c r="E92" s="190" t="s">
        <v>3</v>
      </c>
      <c r="F92" s="191" t="s">
        <v>123</v>
      </c>
      <c r="G92" s="13"/>
      <c r="H92" s="190" t="s">
        <v>3</v>
      </c>
      <c r="I92" s="192"/>
      <c r="J92" s="13"/>
      <c r="K92" s="13"/>
      <c r="L92" s="188"/>
      <c r="M92" s="193"/>
      <c r="N92" s="194"/>
      <c r="O92" s="194"/>
      <c r="P92" s="194"/>
      <c r="Q92" s="194"/>
      <c r="R92" s="194"/>
      <c r="S92" s="194"/>
      <c r="T92" s="19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90" t="s">
        <v>119</v>
      </c>
      <c r="AU92" s="190" t="s">
        <v>82</v>
      </c>
      <c r="AV92" s="13" t="s">
        <v>80</v>
      </c>
      <c r="AW92" s="13" t="s">
        <v>33</v>
      </c>
      <c r="AX92" s="13" t="s">
        <v>35</v>
      </c>
      <c r="AY92" s="190" t="s">
        <v>111</v>
      </c>
    </row>
    <row r="93" s="13" customFormat="1">
      <c r="A93" s="13"/>
      <c r="B93" s="188"/>
      <c r="C93" s="13"/>
      <c r="D93" s="189" t="s">
        <v>119</v>
      </c>
      <c r="E93" s="190" t="s">
        <v>3</v>
      </c>
      <c r="F93" s="191" t="s">
        <v>124</v>
      </c>
      <c r="G93" s="13"/>
      <c r="H93" s="190" t="s">
        <v>3</v>
      </c>
      <c r="I93" s="192"/>
      <c r="J93" s="13"/>
      <c r="K93" s="13"/>
      <c r="L93" s="188"/>
      <c r="M93" s="193"/>
      <c r="N93" s="194"/>
      <c r="O93" s="194"/>
      <c r="P93" s="194"/>
      <c r="Q93" s="194"/>
      <c r="R93" s="194"/>
      <c r="S93" s="194"/>
      <c r="T93" s="19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90" t="s">
        <v>119</v>
      </c>
      <c r="AU93" s="190" t="s">
        <v>82</v>
      </c>
      <c r="AV93" s="13" t="s">
        <v>80</v>
      </c>
      <c r="AW93" s="13" t="s">
        <v>33</v>
      </c>
      <c r="AX93" s="13" t="s">
        <v>35</v>
      </c>
      <c r="AY93" s="190" t="s">
        <v>111</v>
      </c>
    </row>
    <row r="94" s="14" customFormat="1">
      <c r="A94" s="14"/>
      <c r="B94" s="196"/>
      <c r="C94" s="14"/>
      <c r="D94" s="189" t="s">
        <v>119</v>
      </c>
      <c r="E94" s="197" t="s">
        <v>3</v>
      </c>
      <c r="F94" s="198" t="s">
        <v>80</v>
      </c>
      <c r="G94" s="14"/>
      <c r="H94" s="199">
        <v>1</v>
      </c>
      <c r="I94" s="200"/>
      <c r="J94" s="14"/>
      <c r="K94" s="14"/>
      <c r="L94" s="196"/>
      <c r="M94" s="201"/>
      <c r="N94" s="202"/>
      <c r="O94" s="202"/>
      <c r="P94" s="202"/>
      <c r="Q94" s="202"/>
      <c r="R94" s="202"/>
      <c r="S94" s="202"/>
      <c r="T94" s="20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7" t="s">
        <v>119</v>
      </c>
      <c r="AU94" s="197" t="s">
        <v>82</v>
      </c>
      <c r="AV94" s="14" t="s">
        <v>82</v>
      </c>
      <c r="AW94" s="14" t="s">
        <v>33</v>
      </c>
      <c r="AX94" s="14" t="s">
        <v>80</v>
      </c>
      <c r="AY94" s="197" t="s">
        <v>111</v>
      </c>
    </row>
    <row r="95" s="2" customFormat="1" ht="16.5" customHeight="1">
      <c r="A95" s="38"/>
      <c r="B95" s="174"/>
      <c r="C95" s="175" t="s">
        <v>82</v>
      </c>
      <c r="D95" s="175" t="s">
        <v>113</v>
      </c>
      <c r="E95" s="176" t="s">
        <v>125</v>
      </c>
      <c r="F95" s="177" t="s">
        <v>126</v>
      </c>
      <c r="G95" s="178" t="s">
        <v>116</v>
      </c>
      <c r="H95" s="179">
        <v>1</v>
      </c>
      <c r="I95" s="180"/>
      <c r="J95" s="181">
        <f>ROUND(I95*H95,2)</f>
        <v>0</v>
      </c>
      <c r="K95" s="177" t="s">
        <v>3</v>
      </c>
      <c r="L95" s="39"/>
      <c r="M95" s="182" t="s">
        <v>3</v>
      </c>
      <c r="N95" s="183" t="s">
        <v>44</v>
      </c>
      <c r="O95" s="72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6" t="s">
        <v>117</v>
      </c>
      <c r="AT95" s="186" t="s">
        <v>113</v>
      </c>
      <c r="AU95" s="186" t="s">
        <v>82</v>
      </c>
      <c r="AY95" s="19" t="s">
        <v>111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117</v>
      </c>
      <c r="BM95" s="186" t="s">
        <v>127</v>
      </c>
    </row>
    <row r="96" s="2" customFormat="1" ht="16.5" customHeight="1">
      <c r="A96" s="38"/>
      <c r="B96" s="174"/>
      <c r="C96" s="175" t="s">
        <v>128</v>
      </c>
      <c r="D96" s="175" t="s">
        <v>113</v>
      </c>
      <c r="E96" s="176" t="s">
        <v>129</v>
      </c>
      <c r="F96" s="177" t="s">
        <v>130</v>
      </c>
      <c r="G96" s="178" t="s">
        <v>131</v>
      </c>
      <c r="H96" s="179">
        <v>95</v>
      </c>
      <c r="I96" s="180"/>
      <c r="J96" s="181">
        <f>ROUND(I96*H96,2)</f>
        <v>0</v>
      </c>
      <c r="K96" s="177" t="s">
        <v>132</v>
      </c>
      <c r="L96" s="39"/>
      <c r="M96" s="182" t="s">
        <v>3</v>
      </c>
      <c r="N96" s="183" t="s">
        <v>44</v>
      </c>
      <c r="O96" s="72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6" t="s">
        <v>117</v>
      </c>
      <c r="AT96" s="186" t="s">
        <v>113</v>
      </c>
      <c r="AU96" s="186" t="s">
        <v>82</v>
      </c>
      <c r="AY96" s="19" t="s">
        <v>111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117</v>
      </c>
      <c r="BM96" s="186" t="s">
        <v>133</v>
      </c>
    </row>
    <row r="97" s="2" customFormat="1">
      <c r="A97" s="38"/>
      <c r="B97" s="39"/>
      <c r="C97" s="38"/>
      <c r="D97" s="189" t="s">
        <v>134</v>
      </c>
      <c r="E97" s="38"/>
      <c r="F97" s="204" t="s">
        <v>135</v>
      </c>
      <c r="G97" s="38"/>
      <c r="H97" s="38"/>
      <c r="I97" s="114"/>
      <c r="J97" s="38"/>
      <c r="K97" s="38"/>
      <c r="L97" s="39"/>
      <c r="M97" s="205"/>
      <c r="N97" s="206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134</v>
      </c>
      <c r="AU97" s="19" t="s">
        <v>82</v>
      </c>
    </row>
    <row r="98" s="14" customFormat="1">
      <c r="A98" s="14"/>
      <c r="B98" s="196"/>
      <c r="C98" s="14"/>
      <c r="D98" s="189" t="s">
        <v>119</v>
      </c>
      <c r="E98" s="197" t="s">
        <v>3</v>
      </c>
      <c r="F98" s="198" t="s">
        <v>136</v>
      </c>
      <c r="G98" s="14"/>
      <c r="H98" s="199">
        <v>95</v>
      </c>
      <c r="I98" s="200"/>
      <c r="J98" s="14"/>
      <c r="K98" s="14"/>
      <c r="L98" s="196"/>
      <c r="M98" s="201"/>
      <c r="N98" s="202"/>
      <c r="O98" s="202"/>
      <c r="P98" s="202"/>
      <c r="Q98" s="202"/>
      <c r="R98" s="202"/>
      <c r="S98" s="202"/>
      <c r="T98" s="20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7" t="s">
        <v>119</v>
      </c>
      <c r="AU98" s="197" t="s">
        <v>82</v>
      </c>
      <c r="AV98" s="14" t="s">
        <v>82</v>
      </c>
      <c r="AW98" s="14" t="s">
        <v>33</v>
      </c>
      <c r="AX98" s="14" t="s">
        <v>80</v>
      </c>
      <c r="AY98" s="197" t="s">
        <v>111</v>
      </c>
    </row>
    <row r="99" s="2" customFormat="1" ht="16.5" customHeight="1">
      <c r="A99" s="38"/>
      <c r="B99" s="174"/>
      <c r="C99" s="175" t="s">
        <v>117</v>
      </c>
      <c r="D99" s="175" t="s">
        <v>113</v>
      </c>
      <c r="E99" s="176" t="s">
        <v>137</v>
      </c>
      <c r="F99" s="177" t="s">
        <v>138</v>
      </c>
      <c r="G99" s="178" t="s">
        <v>139</v>
      </c>
      <c r="H99" s="179">
        <v>190</v>
      </c>
      <c r="I99" s="180"/>
      <c r="J99" s="181">
        <f>ROUND(I99*H99,2)</f>
        <v>0</v>
      </c>
      <c r="K99" s="177" t="s">
        <v>132</v>
      </c>
      <c r="L99" s="39"/>
      <c r="M99" s="182" t="s">
        <v>3</v>
      </c>
      <c r="N99" s="183" t="s">
        <v>44</v>
      </c>
      <c r="O99" s="72"/>
      <c r="P99" s="184">
        <f>O99*H99</f>
        <v>0</v>
      </c>
      <c r="Q99" s="184">
        <v>0.00069999999999999999</v>
      </c>
      <c r="R99" s="184">
        <f>Q99*H99</f>
        <v>0.13300000000000001</v>
      </c>
      <c r="S99" s="184">
        <v>0</v>
      </c>
      <c r="T99" s="18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6" t="s">
        <v>117</v>
      </c>
      <c r="AT99" s="186" t="s">
        <v>113</v>
      </c>
      <c r="AU99" s="186" t="s">
        <v>82</v>
      </c>
      <c r="AY99" s="19" t="s">
        <v>111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117</v>
      </c>
      <c r="BM99" s="186" t="s">
        <v>140</v>
      </c>
    </row>
    <row r="100" s="2" customFormat="1">
      <c r="A100" s="38"/>
      <c r="B100" s="39"/>
      <c r="C100" s="38"/>
      <c r="D100" s="189" t="s">
        <v>134</v>
      </c>
      <c r="E100" s="38"/>
      <c r="F100" s="204" t="s">
        <v>141</v>
      </c>
      <c r="G100" s="38"/>
      <c r="H100" s="38"/>
      <c r="I100" s="114"/>
      <c r="J100" s="38"/>
      <c r="K100" s="38"/>
      <c r="L100" s="39"/>
      <c r="M100" s="205"/>
      <c r="N100" s="206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134</v>
      </c>
      <c r="AU100" s="19" t="s">
        <v>82</v>
      </c>
    </row>
    <row r="101" s="2" customFormat="1" ht="16.5" customHeight="1">
      <c r="A101" s="38"/>
      <c r="B101" s="174"/>
      <c r="C101" s="175" t="s">
        <v>142</v>
      </c>
      <c r="D101" s="175" t="s">
        <v>113</v>
      </c>
      <c r="E101" s="176" t="s">
        <v>143</v>
      </c>
      <c r="F101" s="177" t="s">
        <v>144</v>
      </c>
      <c r="G101" s="178" t="s">
        <v>139</v>
      </c>
      <c r="H101" s="179">
        <v>190</v>
      </c>
      <c r="I101" s="180"/>
      <c r="J101" s="181">
        <f>ROUND(I101*H101,2)</f>
        <v>0</v>
      </c>
      <c r="K101" s="177" t="s">
        <v>132</v>
      </c>
      <c r="L101" s="39"/>
      <c r="M101" s="182" t="s">
        <v>3</v>
      </c>
      <c r="N101" s="183" t="s">
        <v>44</v>
      </c>
      <c r="O101" s="72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6" t="s">
        <v>117</v>
      </c>
      <c r="AT101" s="186" t="s">
        <v>113</v>
      </c>
      <c r="AU101" s="186" t="s">
        <v>82</v>
      </c>
      <c r="AY101" s="19" t="s">
        <v>111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117</v>
      </c>
      <c r="BM101" s="186" t="s">
        <v>145</v>
      </c>
    </row>
    <row r="102" s="2" customFormat="1">
      <c r="A102" s="38"/>
      <c r="B102" s="39"/>
      <c r="C102" s="38"/>
      <c r="D102" s="189" t="s">
        <v>134</v>
      </c>
      <c r="E102" s="38"/>
      <c r="F102" s="204" t="s">
        <v>146</v>
      </c>
      <c r="G102" s="38"/>
      <c r="H102" s="38"/>
      <c r="I102" s="114"/>
      <c r="J102" s="38"/>
      <c r="K102" s="38"/>
      <c r="L102" s="39"/>
      <c r="M102" s="205"/>
      <c r="N102" s="206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134</v>
      </c>
      <c r="AU102" s="19" t="s">
        <v>82</v>
      </c>
    </row>
    <row r="103" s="2" customFormat="1" ht="16.5" customHeight="1">
      <c r="A103" s="38"/>
      <c r="B103" s="174"/>
      <c r="C103" s="175" t="s">
        <v>147</v>
      </c>
      <c r="D103" s="175" t="s">
        <v>113</v>
      </c>
      <c r="E103" s="176" t="s">
        <v>148</v>
      </c>
      <c r="F103" s="177" t="s">
        <v>149</v>
      </c>
      <c r="G103" s="178" t="s">
        <v>139</v>
      </c>
      <c r="H103" s="179">
        <v>190</v>
      </c>
      <c r="I103" s="180"/>
      <c r="J103" s="181">
        <f>ROUND(I103*H103,2)</f>
        <v>0</v>
      </c>
      <c r="K103" s="177" t="s">
        <v>132</v>
      </c>
      <c r="L103" s="39"/>
      <c r="M103" s="182" t="s">
        <v>3</v>
      </c>
      <c r="N103" s="183" t="s">
        <v>44</v>
      </c>
      <c r="O103" s="72"/>
      <c r="P103" s="184">
        <f>O103*H103</f>
        <v>0</v>
      </c>
      <c r="Q103" s="184">
        <v>0.00079000000000000001</v>
      </c>
      <c r="R103" s="184">
        <f>Q103*H103</f>
        <v>0.15010000000000001</v>
      </c>
      <c r="S103" s="184">
        <v>0</v>
      </c>
      <c r="T103" s="18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86" t="s">
        <v>117</v>
      </c>
      <c r="AT103" s="186" t="s">
        <v>113</v>
      </c>
      <c r="AU103" s="186" t="s">
        <v>82</v>
      </c>
      <c r="AY103" s="19" t="s">
        <v>111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117</v>
      </c>
      <c r="BM103" s="186" t="s">
        <v>150</v>
      </c>
    </row>
    <row r="104" s="2" customFormat="1">
      <c r="A104" s="38"/>
      <c r="B104" s="39"/>
      <c r="C104" s="38"/>
      <c r="D104" s="189" t="s">
        <v>134</v>
      </c>
      <c r="E104" s="38"/>
      <c r="F104" s="204" t="s">
        <v>151</v>
      </c>
      <c r="G104" s="38"/>
      <c r="H104" s="38"/>
      <c r="I104" s="114"/>
      <c r="J104" s="38"/>
      <c r="K104" s="38"/>
      <c r="L104" s="39"/>
      <c r="M104" s="205"/>
      <c r="N104" s="206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134</v>
      </c>
      <c r="AU104" s="19" t="s">
        <v>82</v>
      </c>
    </row>
    <row r="105" s="2" customFormat="1" ht="16.5" customHeight="1">
      <c r="A105" s="38"/>
      <c r="B105" s="174"/>
      <c r="C105" s="175" t="s">
        <v>152</v>
      </c>
      <c r="D105" s="175" t="s">
        <v>113</v>
      </c>
      <c r="E105" s="176" t="s">
        <v>153</v>
      </c>
      <c r="F105" s="177" t="s">
        <v>154</v>
      </c>
      <c r="G105" s="178" t="s">
        <v>139</v>
      </c>
      <c r="H105" s="179">
        <v>190</v>
      </c>
      <c r="I105" s="180"/>
      <c r="J105" s="181">
        <f>ROUND(I105*H105,2)</f>
        <v>0</v>
      </c>
      <c r="K105" s="177" t="s">
        <v>132</v>
      </c>
      <c r="L105" s="39"/>
      <c r="M105" s="182" t="s">
        <v>3</v>
      </c>
      <c r="N105" s="183" t="s">
        <v>44</v>
      </c>
      <c r="O105" s="72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6" t="s">
        <v>117</v>
      </c>
      <c r="AT105" s="186" t="s">
        <v>113</v>
      </c>
      <c r="AU105" s="186" t="s">
        <v>82</v>
      </c>
      <c r="AY105" s="19" t="s">
        <v>111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117</v>
      </c>
      <c r="BM105" s="186" t="s">
        <v>155</v>
      </c>
    </row>
    <row r="106" s="2" customFormat="1">
      <c r="A106" s="38"/>
      <c r="B106" s="39"/>
      <c r="C106" s="38"/>
      <c r="D106" s="189" t="s">
        <v>134</v>
      </c>
      <c r="E106" s="38"/>
      <c r="F106" s="204" t="s">
        <v>156</v>
      </c>
      <c r="G106" s="38"/>
      <c r="H106" s="38"/>
      <c r="I106" s="114"/>
      <c r="J106" s="38"/>
      <c r="K106" s="38"/>
      <c r="L106" s="39"/>
      <c r="M106" s="205"/>
      <c r="N106" s="206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134</v>
      </c>
      <c r="AU106" s="19" t="s">
        <v>82</v>
      </c>
    </row>
    <row r="107" s="2" customFormat="1" ht="16.5" customHeight="1">
      <c r="A107" s="38"/>
      <c r="B107" s="174"/>
      <c r="C107" s="175" t="s">
        <v>157</v>
      </c>
      <c r="D107" s="175" t="s">
        <v>113</v>
      </c>
      <c r="E107" s="176" t="s">
        <v>158</v>
      </c>
      <c r="F107" s="177" t="s">
        <v>159</v>
      </c>
      <c r="G107" s="178" t="s">
        <v>131</v>
      </c>
      <c r="H107" s="179">
        <v>850</v>
      </c>
      <c r="I107" s="180"/>
      <c r="J107" s="181">
        <f>ROUND(I107*H107,2)</f>
        <v>0</v>
      </c>
      <c r="K107" s="177" t="s">
        <v>132</v>
      </c>
      <c r="L107" s="39"/>
      <c r="M107" s="182" t="s">
        <v>3</v>
      </c>
      <c r="N107" s="183" t="s">
        <v>44</v>
      </c>
      <c r="O107" s="72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6" t="s">
        <v>117</v>
      </c>
      <c r="AT107" s="186" t="s">
        <v>113</v>
      </c>
      <c r="AU107" s="186" t="s">
        <v>82</v>
      </c>
      <c r="AY107" s="19" t="s">
        <v>111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117</v>
      </c>
      <c r="BM107" s="186" t="s">
        <v>160</v>
      </c>
    </row>
    <row r="108" s="2" customFormat="1">
      <c r="A108" s="38"/>
      <c r="B108" s="39"/>
      <c r="C108" s="38"/>
      <c r="D108" s="189" t="s">
        <v>134</v>
      </c>
      <c r="E108" s="38"/>
      <c r="F108" s="204" t="s">
        <v>161</v>
      </c>
      <c r="G108" s="38"/>
      <c r="H108" s="38"/>
      <c r="I108" s="114"/>
      <c r="J108" s="38"/>
      <c r="K108" s="38"/>
      <c r="L108" s="39"/>
      <c r="M108" s="205"/>
      <c r="N108" s="206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134</v>
      </c>
      <c r="AU108" s="19" t="s">
        <v>82</v>
      </c>
    </row>
    <row r="109" s="14" customFormat="1">
      <c r="A109" s="14"/>
      <c r="B109" s="196"/>
      <c r="C109" s="14"/>
      <c r="D109" s="189" t="s">
        <v>119</v>
      </c>
      <c r="E109" s="197" t="s">
        <v>3</v>
      </c>
      <c r="F109" s="198" t="s">
        <v>162</v>
      </c>
      <c r="G109" s="14"/>
      <c r="H109" s="199">
        <v>850</v>
      </c>
      <c r="I109" s="200"/>
      <c r="J109" s="14"/>
      <c r="K109" s="14"/>
      <c r="L109" s="196"/>
      <c r="M109" s="201"/>
      <c r="N109" s="202"/>
      <c r="O109" s="202"/>
      <c r="P109" s="202"/>
      <c r="Q109" s="202"/>
      <c r="R109" s="202"/>
      <c r="S109" s="202"/>
      <c r="T109" s="20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7" t="s">
        <v>119</v>
      </c>
      <c r="AU109" s="197" t="s">
        <v>82</v>
      </c>
      <c r="AV109" s="14" t="s">
        <v>82</v>
      </c>
      <c r="AW109" s="14" t="s">
        <v>33</v>
      </c>
      <c r="AX109" s="14" t="s">
        <v>80</v>
      </c>
      <c r="AY109" s="197" t="s">
        <v>111</v>
      </c>
    </row>
    <row r="110" s="2" customFormat="1" ht="16.5" customHeight="1">
      <c r="A110" s="38"/>
      <c r="B110" s="174"/>
      <c r="C110" s="175" t="s">
        <v>163</v>
      </c>
      <c r="D110" s="175" t="s">
        <v>113</v>
      </c>
      <c r="E110" s="176" t="s">
        <v>164</v>
      </c>
      <c r="F110" s="177" t="s">
        <v>165</v>
      </c>
      <c r="G110" s="178" t="s">
        <v>131</v>
      </c>
      <c r="H110" s="179">
        <v>190</v>
      </c>
      <c r="I110" s="180"/>
      <c r="J110" s="181">
        <f>ROUND(I110*H110,2)</f>
        <v>0</v>
      </c>
      <c r="K110" s="177" t="s">
        <v>132</v>
      </c>
      <c r="L110" s="39"/>
      <c r="M110" s="182" t="s">
        <v>3</v>
      </c>
      <c r="N110" s="183" t="s">
        <v>44</v>
      </c>
      <c r="O110" s="72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6" t="s">
        <v>117</v>
      </c>
      <c r="AT110" s="186" t="s">
        <v>113</v>
      </c>
      <c r="AU110" s="186" t="s">
        <v>82</v>
      </c>
      <c r="AY110" s="19" t="s">
        <v>111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117</v>
      </c>
      <c r="BM110" s="186" t="s">
        <v>166</v>
      </c>
    </row>
    <row r="111" s="2" customFormat="1">
      <c r="A111" s="38"/>
      <c r="B111" s="39"/>
      <c r="C111" s="38"/>
      <c r="D111" s="189" t="s">
        <v>134</v>
      </c>
      <c r="E111" s="38"/>
      <c r="F111" s="204" t="s">
        <v>167</v>
      </c>
      <c r="G111" s="38"/>
      <c r="H111" s="38"/>
      <c r="I111" s="114"/>
      <c r="J111" s="38"/>
      <c r="K111" s="38"/>
      <c r="L111" s="39"/>
      <c r="M111" s="205"/>
      <c r="N111" s="206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134</v>
      </c>
      <c r="AU111" s="19" t="s">
        <v>82</v>
      </c>
    </row>
    <row r="112" s="14" customFormat="1">
      <c r="A112" s="14"/>
      <c r="B112" s="196"/>
      <c r="C112" s="14"/>
      <c r="D112" s="189" t="s">
        <v>119</v>
      </c>
      <c r="E112" s="197" t="s">
        <v>3</v>
      </c>
      <c r="F112" s="198" t="s">
        <v>168</v>
      </c>
      <c r="G112" s="14"/>
      <c r="H112" s="199">
        <v>190</v>
      </c>
      <c r="I112" s="200"/>
      <c r="J112" s="14"/>
      <c r="K112" s="14"/>
      <c r="L112" s="196"/>
      <c r="M112" s="201"/>
      <c r="N112" s="202"/>
      <c r="O112" s="202"/>
      <c r="P112" s="202"/>
      <c r="Q112" s="202"/>
      <c r="R112" s="202"/>
      <c r="S112" s="202"/>
      <c r="T112" s="20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7" t="s">
        <v>119</v>
      </c>
      <c r="AU112" s="197" t="s">
        <v>82</v>
      </c>
      <c r="AV112" s="14" t="s">
        <v>82</v>
      </c>
      <c r="AW112" s="14" t="s">
        <v>33</v>
      </c>
      <c r="AX112" s="14" t="s">
        <v>80</v>
      </c>
      <c r="AY112" s="197" t="s">
        <v>111</v>
      </c>
    </row>
    <row r="113" s="2" customFormat="1" ht="16.5" customHeight="1">
      <c r="A113" s="38"/>
      <c r="B113" s="174"/>
      <c r="C113" s="175" t="s">
        <v>169</v>
      </c>
      <c r="D113" s="175" t="s">
        <v>113</v>
      </c>
      <c r="E113" s="176" t="s">
        <v>170</v>
      </c>
      <c r="F113" s="177" t="s">
        <v>171</v>
      </c>
      <c r="G113" s="178" t="s">
        <v>131</v>
      </c>
      <c r="H113" s="179">
        <v>95</v>
      </c>
      <c r="I113" s="180"/>
      <c r="J113" s="181">
        <f>ROUND(I113*H113,2)</f>
        <v>0</v>
      </c>
      <c r="K113" s="177" t="s">
        <v>132</v>
      </c>
      <c r="L113" s="39"/>
      <c r="M113" s="182" t="s">
        <v>3</v>
      </c>
      <c r="N113" s="183" t="s">
        <v>44</v>
      </c>
      <c r="O113" s="7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6" t="s">
        <v>117</v>
      </c>
      <c r="AT113" s="186" t="s">
        <v>113</v>
      </c>
      <c r="AU113" s="186" t="s">
        <v>82</v>
      </c>
      <c r="AY113" s="19" t="s">
        <v>111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117</v>
      </c>
      <c r="BM113" s="186" t="s">
        <v>172</v>
      </c>
    </row>
    <row r="114" s="2" customFormat="1">
      <c r="A114" s="38"/>
      <c r="B114" s="39"/>
      <c r="C114" s="38"/>
      <c r="D114" s="189" t="s">
        <v>134</v>
      </c>
      <c r="E114" s="38"/>
      <c r="F114" s="204" t="s">
        <v>173</v>
      </c>
      <c r="G114" s="38"/>
      <c r="H114" s="38"/>
      <c r="I114" s="114"/>
      <c r="J114" s="38"/>
      <c r="K114" s="38"/>
      <c r="L114" s="39"/>
      <c r="M114" s="205"/>
      <c r="N114" s="206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134</v>
      </c>
      <c r="AU114" s="19" t="s">
        <v>82</v>
      </c>
    </row>
    <row r="115" s="2" customFormat="1" ht="16.5" customHeight="1">
      <c r="A115" s="38"/>
      <c r="B115" s="174"/>
      <c r="C115" s="175" t="s">
        <v>174</v>
      </c>
      <c r="D115" s="175" t="s">
        <v>113</v>
      </c>
      <c r="E115" s="176" t="s">
        <v>164</v>
      </c>
      <c r="F115" s="177" t="s">
        <v>165</v>
      </c>
      <c r="G115" s="178" t="s">
        <v>131</v>
      </c>
      <c r="H115" s="179">
        <v>755</v>
      </c>
      <c r="I115" s="180"/>
      <c r="J115" s="181">
        <f>ROUND(I115*H115,2)</f>
        <v>0</v>
      </c>
      <c r="K115" s="177" t="s">
        <v>132</v>
      </c>
      <c r="L115" s="39"/>
      <c r="M115" s="182" t="s">
        <v>3</v>
      </c>
      <c r="N115" s="183" t="s">
        <v>44</v>
      </c>
      <c r="O115" s="72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6" t="s">
        <v>117</v>
      </c>
      <c r="AT115" s="186" t="s">
        <v>113</v>
      </c>
      <c r="AU115" s="186" t="s">
        <v>82</v>
      </c>
      <c r="AY115" s="19" t="s">
        <v>111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117</v>
      </c>
      <c r="BM115" s="186" t="s">
        <v>175</v>
      </c>
    </row>
    <row r="116" s="2" customFormat="1">
      <c r="A116" s="38"/>
      <c r="B116" s="39"/>
      <c r="C116" s="38"/>
      <c r="D116" s="189" t="s">
        <v>134</v>
      </c>
      <c r="E116" s="38"/>
      <c r="F116" s="204" t="s">
        <v>167</v>
      </c>
      <c r="G116" s="38"/>
      <c r="H116" s="38"/>
      <c r="I116" s="114"/>
      <c r="J116" s="38"/>
      <c r="K116" s="38"/>
      <c r="L116" s="39"/>
      <c r="M116" s="205"/>
      <c r="N116" s="206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134</v>
      </c>
      <c r="AU116" s="19" t="s">
        <v>82</v>
      </c>
    </row>
    <row r="117" s="14" customFormat="1">
      <c r="A117" s="14"/>
      <c r="B117" s="196"/>
      <c r="C117" s="14"/>
      <c r="D117" s="189" t="s">
        <v>119</v>
      </c>
      <c r="E117" s="197" t="s">
        <v>3</v>
      </c>
      <c r="F117" s="198" t="s">
        <v>176</v>
      </c>
      <c r="G117" s="14"/>
      <c r="H117" s="199">
        <v>755</v>
      </c>
      <c r="I117" s="200"/>
      <c r="J117" s="14"/>
      <c r="K117" s="14"/>
      <c r="L117" s="196"/>
      <c r="M117" s="201"/>
      <c r="N117" s="202"/>
      <c r="O117" s="202"/>
      <c r="P117" s="202"/>
      <c r="Q117" s="202"/>
      <c r="R117" s="202"/>
      <c r="S117" s="202"/>
      <c r="T117" s="20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7" t="s">
        <v>119</v>
      </c>
      <c r="AU117" s="197" t="s">
        <v>82</v>
      </c>
      <c r="AV117" s="14" t="s">
        <v>82</v>
      </c>
      <c r="AW117" s="14" t="s">
        <v>33</v>
      </c>
      <c r="AX117" s="14" t="s">
        <v>80</v>
      </c>
      <c r="AY117" s="197" t="s">
        <v>111</v>
      </c>
    </row>
    <row r="118" s="2" customFormat="1" ht="16.5" customHeight="1">
      <c r="A118" s="38"/>
      <c r="B118" s="174"/>
      <c r="C118" s="175" t="s">
        <v>177</v>
      </c>
      <c r="D118" s="175" t="s">
        <v>113</v>
      </c>
      <c r="E118" s="176" t="s">
        <v>178</v>
      </c>
      <c r="F118" s="177" t="s">
        <v>179</v>
      </c>
      <c r="G118" s="178" t="s">
        <v>131</v>
      </c>
      <c r="H118" s="179">
        <v>755</v>
      </c>
      <c r="I118" s="180"/>
      <c r="J118" s="181">
        <f>ROUND(I118*H118,2)</f>
        <v>0</v>
      </c>
      <c r="K118" s="177" t="s">
        <v>132</v>
      </c>
      <c r="L118" s="39"/>
      <c r="M118" s="182" t="s">
        <v>3</v>
      </c>
      <c r="N118" s="183" t="s">
        <v>44</v>
      </c>
      <c r="O118" s="7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6" t="s">
        <v>117</v>
      </c>
      <c r="AT118" s="186" t="s">
        <v>113</v>
      </c>
      <c r="AU118" s="186" t="s">
        <v>82</v>
      </c>
      <c r="AY118" s="19" t="s">
        <v>111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117</v>
      </c>
      <c r="BM118" s="186" t="s">
        <v>180</v>
      </c>
    </row>
    <row r="119" s="2" customFormat="1">
      <c r="A119" s="38"/>
      <c r="B119" s="39"/>
      <c r="C119" s="38"/>
      <c r="D119" s="189" t="s">
        <v>134</v>
      </c>
      <c r="E119" s="38"/>
      <c r="F119" s="204" t="s">
        <v>181</v>
      </c>
      <c r="G119" s="38"/>
      <c r="H119" s="38"/>
      <c r="I119" s="114"/>
      <c r="J119" s="38"/>
      <c r="K119" s="38"/>
      <c r="L119" s="39"/>
      <c r="M119" s="205"/>
      <c r="N119" s="206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134</v>
      </c>
      <c r="AU119" s="19" t="s">
        <v>82</v>
      </c>
    </row>
    <row r="120" s="2" customFormat="1" ht="16.5" customHeight="1">
      <c r="A120" s="38"/>
      <c r="B120" s="174"/>
      <c r="C120" s="175" t="s">
        <v>182</v>
      </c>
      <c r="D120" s="175" t="s">
        <v>113</v>
      </c>
      <c r="E120" s="176" t="s">
        <v>183</v>
      </c>
      <c r="F120" s="177" t="s">
        <v>184</v>
      </c>
      <c r="G120" s="178" t="s">
        <v>139</v>
      </c>
      <c r="H120" s="179">
        <v>375</v>
      </c>
      <c r="I120" s="180"/>
      <c r="J120" s="181">
        <f>ROUND(I120*H120,2)</f>
        <v>0</v>
      </c>
      <c r="K120" s="177" t="s">
        <v>132</v>
      </c>
      <c r="L120" s="39"/>
      <c r="M120" s="182" t="s">
        <v>3</v>
      </c>
      <c r="N120" s="183" t="s">
        <v>44</v>
      </c>
      <c r="O120" s="72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6" t="s">
        <v>117</v>
      </c>
      <c r="AT120" s="186" t="s">
        <v>113</v>
      </c>
      <c r="AU120" s="186" t="s">
        <v>82</v>
      </c>
      <c r="AY120" s="19" t="s">
        <v>111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117</v>
      </c>
      <c r="BM120" s="186" t="s">
        <v>185</v>
      </c>
    </row>
    <row r="121" s="2" customFormat="1">
      <c r="A121" s="38"/>
      <c r="B121" s="39"/>
      <c r="C121" s="38"/>
      <c r="D121" s="189" t="s">
        <v>134</v>
      </c>
      <c r="E121" s="38"/>
      <c r="F121" s="204" t="s">
        <v>186</v>
      </c>
      <c r="G121" s="38"/>
      <c r="H121" s="38"/>
      <c r="I121" s="114"/>
      <c r="J121" s="38"/>
      <c r="K121" s="38"/>
      <c r="L121" s="39"/>
      <c r="M121" s="205"/>
      <c r="N121" s="206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134</v>
      </c>
      <c r="AU121" s="19" t="s">
        <v>82</v>
      </c>
    </row>
    <row r="122" s="2" customFormat="1" ht="16.5" customHeight="1">
      <c r="A122" s="38"/>
      <c r="B122" s="174"/>
      <c r="C122" s="207" t="s">
        <v>187</v>
      </c>
      <c r="D122" s="207" t="s">
        <v>188</v>
      </c>
      <c r="E122" s="208" t="s">
        <v>189</v>
      </c>
      <c r="F122" s="209" t="s">
        <v>190</v>
      </c>
      <c r="G122" s="210" t="s">
        <v>191</v>
      </c>
      <c r="H122" s="211">
        <v>101.25</v>
      </c>
      <c r="I122" s="212"/>
      <c r="J122" s="213">
        <f>ROUND(I122*H122,2)</f>
        <v>0</v>
      </c>
      <c r="K122" s="209" t="s">
        <v>132</v>
      </c>
      <c r="L122" s="214"/>
      <c r="M122" s="215" t="s">
        <v>3</v>
      </c>
      <c r="N122" s="216" t="s">
        <v>44</v>
      </c>
      <c r="O122" s="72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6" t="s">
        <v>157</v>
      </c>
      <c r="AT122" s="186" t="s">
        <v>188</v>
      </c>
      <c r="AU122" s="186" t="s">
        <v>82</v>
      </c>
      <c r="AY122" s="19" t="s">
        <v>111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117</v>
      </c>
      <c r="BM122" s="186" t="s">
        <v>192</v>
      </c>
    </row>
    <row r="123" s="2" customFormat="1">
      <c r="A123" s="38"/>
      <c r="B123" s="39"/>
      <c r="C123" s="38"/>
      <c r="D123" s="189" t="s">
        <v>134</v>
      </c>
      <c r="E123" s="38"/>
      <c r="F123" s="204" t="s">
        <v>190</v>
      </c>
      <c r="G123" s="38"/>
      <c r="H123" s="38"/>
      <c r="I123" s="114"/>
      <c r="J123" s="38"/>
      <c r="K123" s="38"/>
      <c r="L123" s="39"/>
      <c r="M123" s="205"/>
      <c r="N123" s="206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134</v>
      </c>
      <c r="AU123" s="19" t="s">
        <v>82</v>
      </c>
    </row>
    <row r="124" s="14" customFormat="1">
      <c r="A124" s="14"/>
      <c r="B124" s="196"/>
      <c r="C124" s="14"/>
      <c r="D124" s="189" t="s">
        <v>119</v>
      </c>
      <c r="E124" s="197" t="s">
        <v>3</v>
      </c>
      <c r="F124" s="198" t="s">
        <v>193</v>
      </c>
      <c r="G124" s="14"/>
      <c r="H124" s="199">
        <v>101.25</v>
      </c>
      <c r="I124" s="200"/>
      <c r="J124" s="14"/>
      <c r="K124" s="14"/>
      <c r="L124" s="196"/>
      <c r="M124" s="201"/>
      <c r="N124" s="202"/>
      <c r="O124" s="202"/>
      <c r="P124" s="202"/>
      <c r="Q124" s="202"/>
      <c r="R124" s="202"/>
      <c r="S124" s="202"/>
      <c r="T124" s="20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7" t="s">
        <v>119</v>
      </c>
      <c r="AU124" s="197" t="s">
        <v>82</v>
      </c>
      <c r="AV124" s="14" t="s">
        <v>82</v>
      </c>
      <c r="AW124" s="14" t="s">
        <v>33</v>
      </c>
      <c r="AX124" s="14" t="s">
        <v>80</v>
      </c>
      <c r="AY124" s="197" t="s">
        <v>111</v>
      </c>
    </row>
    <row r="125" s="2" customFormat="1" ht="24" customHeight="1">
      <c r="A125" s="38"/>
      <c r="B125" s="174"/>
      <c r="C125" s="175" t="s">
        <v>9</v>
      </c>
      <c r="D125" s="175" t="s">
        <v>113</v>
      </c>
      <c r="E125" s="176" t="s">
        <v>194</v>
      </c>
      <c r="F125" s="177" t="s">
        <v>195</v>
      </c>
      <c r="G125" s="178" t="s">
        <v>139</v>
      </c>
      <c r="H125" s="179">
        <v>375</v>
      </c>
      <c r="I125" s="180"/>
      <c r="J125" s="181">
        <f>ROUND(I125*H125,2)</f>
        <v>0</v>
      </c>
      <c r="K125" s="177" t="s">
        <v>3</v>
      </c>
      <c r="L125" s="39"/>
      <c r="M125" s="182" t="s">
        <v>3</v>
      </c>
      <c r="N125" s="183" t="s">
        <v>44</v>
      </c>
      <c r="O125" s="72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117</v>
      </c>
      <c r="AT125" s="186" t="s">
        <v>113</v>
      </c>
      <c r="AU125" s="186" t="s">
        <v>82</v>
      </c>
      <c r="AY125" s="19" t="s">
        <v>111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117</v>
      </c>
      <c r="BM125" s="186" t="s">
        <v>196</v>
      </c>
    </row>
    <row r="126" s="2" customFormat="1">
      <c r="A126" s="38"/>
      <c r="B126" s="39"/>
      <c r="C126" s="38"/>
      <c r="D126" s="189" t="s">
        <v>134</v>
      </c>
      <c r="E126" s="38"/>
      <c r="F126" s="204" t="s">
        <v>195</v>
      </c>
      <c r="G126" s="38"/>
      <c r="H126" s="38"/>
      <c r="I126" s="114"/>
      <c r="J126" s="38"/>
      <c r="K126" s="38"/>
      <c r="L126" s="39"/>
      <c r="M126" s="205"/>
      <c r="N126" s="206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134</v>
      </c>
      <c r="AU126" s="19" t="s">
        <v>82</v>
      </c>
    </row>
    <row r="127" s="13" customFormat="1">
      <c r="A127" s="13"/>
      <c r="B127" s="188"/>
      <c r="C127" s="13"/>
      <c r="D127" s="189" t="s">
        <v>119</v>
      </c>
      <c r="E127" s="190" t="s">
        <v>3</v>
      </c>
      <c r="F127" s="191" t="s">
        <v>197</v>
      </c>
      <c r="G127" s="13"/>
      <c r="H127" s="190" t="s">
        <v>3</v>
      </c>
      <c r="I127" s="192"/>
      <c r="J127" s="13"/>
      <c r="K127" s="13"/>
      <c r="L127" s="188"/>
      <c r="M127" s="193"/>
      <c r="N127" s="194"/>
      <c r="O127" s="194"/>
      <c r="P127" s="194"/>
      <c r="Q127" s="194"/>
      <c r="R127" s="194"/>
      <c r="S127" s="194"/>
      <c r="T127" s="19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119</v>
      </c>
      <c r="AU127" s="190" t="s">
        <v>82</v>
      </c>
      <c r="AV127" s="13" t="s">
        <v>80</v>
      </c>
      <c r="AW127" s="13" t="s">
        <v>33</v>
      </c>
      <c r="AX127" s="13" t="s">
        <v>35</v>
      </c>
      <c r="AY127" s="190" t="s">
        <v>111</v>
      </c>
    </row>
    <row r="128" s="13" customFormat="1">
      <c r="A128" s="13"/>
      <c r="B128" s="188"/>
      <c r="C128" s="13"/>
      <c r="D128" s="189" t="s">
        <v>119</v>
      </c>
      <c r="E128" s="190" t="s">
        <v>3</v>
      </c>
      <c r="F128" s="191" t="s">
        <v>198</v>
      </c>
      <c r="G128" s="13"/>
      <c r="H128" s="190" t="s">
        <v>3</v>
      </c>
      <c r="I128" s="192"/>
      <c r="J128" s="13"/>
      <c r="K128" s="13"/>
      <c r="L128" s="188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119</v>
      </c>
      <c r="AU128" s="190" t="s">
        <v>82</v>
      </c>
      <c r="AV128" s="13" t="s">
        <v>80</v>
      </c>
      <c r="AW128" s="13" t="s">
        <v>33</v>
      </c>
      <c r="AX128" s="13" t="s">
        <v>35</v>
      </c>
      <c r="AY128" s="190" t="s">
        <v>111</v>
      </c>
    </row>
    <row r="129" s="14" customFormat="1">
      <c r="A129" s="14"/>
      <c r="B129" s="196"/>
      <c r="C129" s="14"/>
      <c r="D129" s="189" t="s">
        <v>119</v>
      </c>
      <c r="E129" s="197" t="s">
        <v>3</v>
      </c>
      <c r="F129" s="198" t="s">
        <v>199</v>
      </c>
      <c r="G129" s="14"/>
      <c r="H129" s="199">
        <v>375</v>
      </c>
      <c r="I129" s="200"/>
      <c r="J129" s="14"/>
      <c r="K129" s="14"/>
      <c r="L129" s="196"/>
      <c r="M129" s="201"/>
      <c r="N129" s="202"/>
      <c r="O129" s="202"/>
      <c r="P129" s="202"/>
      <c r="Q129" s="202"/>
      <c r="R129" s="202"/>
      <c r="S129" s="202"/>
      <c r="T129" s="20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7" t="s">
        <v>119</v>
      </c>
      <c r="AU129" s="197" t="s">
        <v>82</v>
      </c>
      <c r="AV129" s="14" t="s">
        <v>82</v>
      </c>
      <c r="AW129" s="14" t="s">
        <v>33</v>
      </c>
      <c r="AX129" s="14" t="s">
        <v>80</v>
      </c>
      <c r="AY129" s="197" t="s">
        <v>111</v>
      </c>
    </row>
    <row r="130" s="12" customFormat="1" ht="22.8" customHeight="1">
      <c r="A130" s="12"/>
      <c r="B130" s="161"/>
      <c r="C130" s="12"/>
      <c r="D130" s="162" t="s">
        <v>72</v>
      </c>
      <c r="E130" s="172" t="s">
        <v>200</v>
      </c>
      <c r="F130" s="172" t="s">
        <v>201</v>
      </c>
      <c r="G130" s="12"/>
      <c r="H130" s="12"/>
      <c r="I130" s="164"/>
      <c r="J130" s="173">
        <f>BK130</f>
        <v>0</v>
      </c>
      <c r="K130" s="12"/>
      <c r="L130" s="161"/>
      <c r="M130" s="166"/>
      <c r="N130" s="167"/>
      <c r="O130" s="167"/>
      <c r="P130" s="168">
        <f>SUM(P131:P167)</f>
        <v>0</v>
      </c>
      <c r="Q130" s="167"/>
      <c r="R130" s="168">
        <f>SUM(R131:R167)</f>
        <v>0.0259198</v>
      </c>
      <c r="S130" s="167"/>
      <c r="T130" s="169">
        <f>SUM(T131:T167)</f>
        <v>1035.5517950000001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2" t="s">
        <v>80</v>
      </c>
      <c r="AT130" s="170" t="s">
        <v>72</v>
      </c>
      <c r="AU130" s="170" t="s">
        <v>80</v>
      </c>
      <c r="AY130" s="162" t="s">
        <v>111</v>
      </c>
      <c r="BK130" s="171">
        <f>SUM(BK131:BK167)</f>
        <v>0</v>
      </c>
    </row>
    <row r="131" s="2" customFormat="1" ht="16.5" customHeight="1">
      <c r="A131" s="38"/>
      <c r="B131" s="174"/>
      <c r="C131" s="175" t="s">
        <v>202</v>
      </c>
      <c r="D131" s="175" t="s">
        <v>113</v>
      </c>
      <c r="E131" s="176" t="s">
        <v>203</v>
      </c>
      <c r="F131" s="177" t="s">
        <v>204</v>
      </c>
      <c r="G131" s="178" t="s">
        <v>131</v>
      </c>
      <c r="H131" s="179">
        <v>0.433</v>
      </c>
      <c r="I131" s="180"/>
      <c r="J131" s="181">
        <f>ROUND(I131*H131,2)</f>
        <v>0</v>
      </c>
      <c r="K131" s="177" t="s">
        <v>132</v>
      </c>
      <c r="L131" s="39"/>
      <c r="M131" s="182" t="s">
        <v>3</v>
      </c>
      <c r="N131" s="183" t="s">
        <v>44</v>
      </c>
      <c r="O131" s="72"/>
      <c r="P131" s="184">
        <f>O131*H131</f>
        <v>0</v>
      </c>
      <c r="Q131" s="184">
        <v>0</v>
      </c>
      <c r="R131" s="184">
        <f>Q131*H131</f>
        <v>0</v>
      </c>
      <c r="S131" s="184">
        <v>1.8049999999999999</v>
      </c>
      <c r="T131" s="185">
        <f>S131*H131</f>
        <v>0.78156499999999995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117</v>
      </c>
      <c r="AT131" s="186" t="s">
        <v>113</v>
      </c>
      <c r="AU131" s="186" t="s">
        <v>82</v>
      </c>
      <c r="AY131" s="19" t="s">
        <v>111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117</v>
      </c>
      <c r="BM131" s="186" t="s">
        <v>205</v>
      </c>
    </row>
    <row r="132" s="2" customFormat="1">
      <c r="A132" s="38"/>
      <c r="B132" s="39"/>
      <c r="C132" s="38"/>
      <c r="D132" s="189" t="s">
        <v>134</v>
      </c>
      <c r="E132" s="38"/>
      <c r="F132" s="204" t="s">
        <v>206</v>
      </c>
      <c r="G132" s="38"/>
      <c r="H132" s="38"/>
      <c r="I132" s="114"/>
      <c r="J132" s="38"/>
      <c r="K132" s="38"/>
      <c r="L132" s="39"/>
      <c r="M132" s="205"/>
      <c r="N132" s="206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134</v>
      </c>
      <c r="AU132" s="19" t="s">
        <v>82</v>
      </c>
    </row>
    <row r="133" s="14" customFormat="1">
      <c r="A133" s="14"/>
      <c r="B133" s="196"/>
      <c r="C133" s="14"/>
      <c r="D133" s="189" t="s">
        <v>119</v>
      </c>
      <c r="E133" s="197" t="s">
        <v>3</v>
      </c>
      <c r="F133" s="198" t="s">
        <v>207</v>
      </c>
      <c r="G133" s="14"/>
      <c r="H133" s="199">
        <v>0.433</v>
      </c>
      <c r="I133" s="200"/>
      <c r="J133" s="14"/>
      <c r="K133" s="14"/>
      <c r="L133" s="196"/>
      <c r="M133" s="201"/>
      <c r="N133" s="202"/>
      <c r="O133" s="202"/>
      <c r="P133" s="202"/>
      <c r="Q133" s="202"/>
      <c r="R133" s="202"/>
      <c r="S133" s="202"/>
      <c r="T133" s="20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7" t="s">
        <v>119</v>
      </c>
      <c r="AU133" s="197" t="s">
        <v>82</v>
      </c>
      <c r="AV133" s="14" t="s">
        <v>82</v>
      </c>
      <c r="AW133" s="14" t="s">
        <v>33</v>
      </c>
      <c r="AX133" s="14" t="s">
        <v>80</v>
      </c>
      <c r="AY133" s="197" t="s">
        <v>111</v>
      </c>
    </row>
    <row r="134" s="2" customFormat="1" ht="16.5" customHeight="1">
      <c r="A134" s="38"/>
      <c r="B134" s="174"/>
      <c r="C134" s="175" t="s">
        <v>208</v>
      </c>
      <c r="D134" s="175" t="s">
        <v>113</v>
      </c>
      <c r="E134" s="176" t="s">
        <v>209</v>
      </c>
      <c r="F134" s="177" t="s">
        <v>210</v>
      </c>
      <c r="G134" s="178" t="s">
        <v>131</v>
      </c>
      <c r="H134" s="179">
        <v>52.899999999999999</v>
      </c>
      <c r="I134" s="180"/>
      <c r="J134" s="181">
        <f>ROUND(I134*H134,2)</f>
        <v>0</v>
      </c>
      <c r="K134" s="177" t="s">
        <v>132</v>
      </c>
      <c r="L134" s="39"/>
      <c r="M134" s="182" t="s">
        <v>3</v>
      </c>
      <c r="N134" s="183" t="s">
        <v>44</v>
      </c>
      <c r="O134" s="72"/>
      <c r="P134" s="184">
        <f>O134*H134</f>
        <v>0</v>
      </c>
      <c r="Q134" s="184">
        <v>0</v>
      </c>
      <c r="R134" s="184">
        <f>Q134*H134</f>
        <v>0</v>
      </c>
      <c r="S134" s="184">
        <v>2.2000000000000002</v>
      </c>
      <c r="T134" s="185">
        <f>S134*H134</f>
        <v>116.38000000000001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117</v>
      </c>
      <c r="AT134" s="186" t="s">
        <v>113</v>
      </c>
      <c r="AU134" s="186" t="s">
        <v>82</v>
      </c>
      <c r="AY134" s="19" t="s">
        <v>111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80</v>
      </c>
      <c r="BK134" s="187">
        <f>ROUND(I134*H134,2)</f>
        <v>0</v>
      </c>
      <c r="BL134" s="19" t="s">
        <v>117</v>
      </c>
      <c r="BM134" s="186" t="s">
        <v>211</v>
      </c>
    </row>
    <row r="135" s="2" customFormat="1">
      <c r="A135" s="38"/>
      <c r="B135" s="39"/>
      <c r="C135" s="38"/>
      <c r="D135" s="189" t="s">
        <v>134</v>
      </c>
      <c r="E135" s="38"/>
      <c r="F135" s="204" t="s">
        <v>212</v>
      </c>
      <c r="G135" s="38"/>
      <c r="H135" s="38"/>
      <c r="I135" s="114"/>
      <c r="J135" s="38"/>
      <c r="K135" s="38"/>
      <c r="L135" s="39"/>
      <c r="M135" s="205"/>
      <c r="N135" s="206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134</v>
      </c>
      <c r="AU135" s="19" t="s">
        <v>82</v>
      </c>
    </row>
    <row r="136" s="13" customFormat="1">
      <c r="A136" s="13"/>
      <c r="B136" s="188"/>
      <c r="C136" s="13"/>
      <c r="D136" s="189" t="s">
        <v>119</v>
      </c>
      <c r="E136" s="190" t="s">
        <v>3</v>
      </c>
      <c r="F136" s="191" t="s">
        <v>213</v>
      </c>
      <c r="G136" s="13"/>
      <c r="H136" s="190" t="s">
        <v>3</v>
      </c>
      <c r="I136" s="192"/>
      <c r="J136" s="13"/>
      <c r="K136" s="13"/>
      <c r="L136" s="188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119</v>
      </c>
      <c r="AU136" s="190" t="s">
        <v>82</v>
      </c>
      <c r="AV136" s="13" t="s">
        <v>80</v>
      </c>
      <c r="AW136" s="13" t="s">
        <v>33</v>
      </c>
      <c r="AX136" s="13" t="s">
        <v>35</v>
      </c>
      <c r="AY136" s="190" t="s">
        <v>111</v>
      </c>
    </row>
    <row r="137" s="14" customFormat="1">
      <c r="A137" s="14"/>
      <c r="B137" s="196"/>
      <c r="C137" s="14"/>
      <c r="D137" s="189" t="s">
        <v>119</v>
      </c>
      <c r="E137" s="197" t="s">
        <v>3</v>
      </c>
      <c r="F137" s="198" t="s">
        <v>214</v>
      </c>
      <c r="G137" s="14"/>
      <c r="H137" s="199">
        <v>37.399999999999999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119</v>
      </c>
      <c r="AU137" s="197" t="s">
        <v>82</v>
      </c>
      <c r="AV137" s="14" t="s">
        <v>82</v>
      </c>
      <c r="AW137" s="14" t="s">
        <v>33</v>
      </c>
      <c r="AX137" s="14" t="s">
        <v>35</v>
      </c>
      <c r="AY137" s="197" t="s">
        <v>111</v>
      </c>
    </row>
    <row r="138" s="14" customFormat="1">
      <c r="A138" s="14"/>
      <c r="B138" s="196"/>
      <c r="C138" s="14"/>
      <c r="D138" s="189" t="s">
        <v>119</v>
      </c>
      <c r="E138" s="197" t="s">
        <v>3</v>
      </c>
      <c r="F138" s="198" t="s">
        <v>215</v>
      </c>
      <c r="G138" s="14"/>
      <c r="H138" s="199">
        <v>3.5</v>
      </c>
      <c r="I138" s="200"/>
      <c r="J138" s="14"/>
      <c r="K138" s="14"/>
      <c r="L138" s="196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7" t="s">
        <v>119</v>
      </c>
      <c r="AU138" s="197" t="s">
        <v>82</v>
      </c>
      <c r="AV138" s="14" t="s">
        <v>82</v>
      </c>
      <c r="AW138" s="14" t="s">
        <v>33</v>
      </c>
      <c r="AX138" s="14" t="s">
        <v>35</v>
      </c>
      <c r="AY138" s="197" t="s">
        <v>111</v>
      </c>
    </row>
    <row r="139" s="14" customFormat="1">
      <c r="A139" s="14"/>
      <c r="B139" s="196"/>
      <c r="C139" s="14"/>
      <c r="D139" s="189" t="s">
        <v>119</v>
      </c>
      <c r="E139" s="197" t="s">
        <v>3</v>
      </c>
      <c r="F139" s="198" t="s">
        <v>216</v>
      </c>
      <c r="G139" s="14"/>
      <c r="H139" s="199">
        <v>7</v>
      </c>
      <c r="I139" s="200"/>
      <c r="J139" s="14"/>
      <c r="K139" s="14"/>
      <c r="L139" s="196"/>
      <c r="M139" s="201"/>
      <c r="N139" s="202"/>
      <c r="O139" s="202"/>
      <c r="P139" s="202"/>
      <c r="Q139" s="202"/>
      <c r="R139" s="202"/>
      <c r="S139" s="202"/>
      <c r="T139" s="20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7" t="s">
        <v>119</v>
      </c>
      <c r="AU139" s="197" t="s">
        <v>82</v>
      </c>
      <c r="AV139" s="14" t="s">
        <v>82</v>
      </c>
      <c r="AW139" s="14" t="s">
        <v>33</v>
      </c>
      <c r="AX139" s="14" t="s">
        <v>35</v>
      </c>
      <c r="AY139" s="197" t="s">
        <v>111</v>
      </c>
    </row>
    <row r="140" s="14" customFormat="1">
      <c r="A140" s="14"/>
      <c r="B140" s="196"/>
      <c r="C140" s="14"/>
      <c r="D140" s="189" t="s">
        <v>119</v>
      </c>
      <c r="E140" s="197" t="s">
        <v>3</v>
      </c>
      <c r="F140" s="198" t="s">
        <v>217</v>
      </c>
      <c r="G140" s="14"/>
      <c r="H140" s="199">
        <v>5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119</v>
      </c>
      <c r="AU140" s="197" t="s">
        <v>82</v>
      </c>
      <c r="AV140" s="14" t="s">
        <v>82</v>
      </c>
      <c r="AW140" s="14" t="s">
        <v>33</v>
      </c>
      <c r="AX140" s="14" t="s">
        <v>35</v>
      </c>
      <c r="AY140" s="197" t="s">
        <v>111</v>
      </c>
    </row>
    <row r="141" s="15" customFormat="1">
      <c r="A141" s="15"/>
      <c r="B141" s="217"/>
      <c r="C141" s="15"/>
      <c r="D141" s="189" t="s">
        <v>119</v>
      </c>
      <c r="E141" s="218" t="s">
        <v>3</v>
      </c>
      <c r="F141" s="219" t="s">
        <v>218</v>
      </c>
      <c r="G141" s="15"/>
      <c r="H141" s="220">
        <v>52.899999999999999</v>
      </c>
      <c r="I141" s="221"/>
      <c r="J141" s="15"/>
      <c r="K141" s="15"/>
      <c r="L141" s="217"/>
      <c r="M141" s="222"/>
      <c r="N141" s="223"/>
      <c r="O141" s="223"/>
      <c r="P141" s="223"/>
      <c r="Q141" s="223"/>
      <c r="R141" s="223"/>
      <c r="S141" s="223"/>
      <c r="T141" s="22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8" t="s">
        <v>119</v>
      </c>
      <c r="AU141" s="218" t="s">
        <v>82</v>
      </c>
      <c r="AV141" s="15" t="s">
        <v>117</v>
      </c>
      <c r="AW141" s="15" t="s">
        <v>33</v>
      </c>
      <c r="AX141" s="15" t="s">
        <v>80</v>
      </c>
      <c r="AY141" s="218" t="s">
        <v>111</v>
      </c>
    </row>
    <row r="142" s="2" customFormat="1" ht="16.5" customHeight="1">
      <c r="A142" s="38"/>
      <c r="B142" s="174"/>
      <c r="C142" s="175" t="s">
        <v>219</v>
      </c>
      <c r="D142" s="175" t="s">
        <v>113</v>
      </c>
      <c r="E142" s="176" t="s">
        <v>220</v>
      </c>
      <c r="F142" s="177" t="s">
        <v>221</v>
      </c>
      <c r="G142" s="178" t="s">
        <v>131</v>
      </c>
      <c r="H142" s="179">
        <v>259.19799999999998</v>
      </c>
      <c r="I142" s="180"/>
      <c r="J142" s="181">
        <f>ROUND(I142*H142,2)</f>
        <v>0</v>
      </c>
      <c r="K142" s="177" t="s">
        <v>132</v>
      </c>
      <c r="L142" s="39"/>
      <c r="M142" s="182" t="s">
        <v>3</v>
      </c>
      <c r="N142" s="183" t="s">
        <v>44</v>
      </c>
      <c r="O142" s="72"/>
      <c r="P142" s="184">
        <f>O142*H142</f>
        <v>0</v>
      </c>
      <c r="Q142" s="184">
        <v>0.00010000000000000001</v>
      </c>
      <c r="R142" s="184">
        <f>Q142*H142</f>
        <v>0.0259198</v>
      </c>
      <c r="S142" s="184">
        <v>2.4100000000000001</v>
      </c>
      <c r="T142" s="185">
        <f>S142*H142</f>
        <v>624.66718000000003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117</v>
      </c>
      <c r="AT142" s="186" t="s">
        <v>113</v>
      </c>
      <c r="AU142" s="186" t="s">
        <v>82</v>
      </c>
      <c r="AY142" s="19" t="s">
        <v>111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117</v>
      </c>
      <c r="BM142" s="186" t="s">
        <v>222</v>
      </c>
    </row>
    <row r="143" s="2" customFormat="1">
      <c r="A143" s="38"/>
      <c r="B143" s="39"/>
      <c r="C143" s="38"/>
      <c r="D143" s="189" t="s">
        <v>134</v>
      </c>
      <c r="E143" s="38"/>
      <c r="F143" s="204" t="s">
        <v>223</v>
      </c>
      <c r="G143" s="38"/>
      <c r="H143" s="38"/>
      <c r="I143" s="114"/>
      <c r="J143" s="38"/>
      <c r="K143" s="38"/>
      <c r="L143" s="39"/>
      <c r="M143" s="205"/>
      <c r="N143" s="206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134</v>
      </c>
      <c r="AU143" s="19" t="s">
        <v>82</v>
      </c>
    </row>
    <row r="144" s="13" customFormat="1">
      <c r="A144" s="13"/>
      <c r="B144" s="188"/>
      <c r="C144" s="13"/>
      <c r="D144" s="189" t="s">
        <v>119</v>
      </c>
      <c r="E144" s="190" t="s">
        <v>3</v>
      </c>
      <c r="F144" s="191" t="s">
        <v>213</v>
      </c>
      <c r="G144" s="13"/>
      <c r="H144" s="190" t="s">
        <v>3</v>
      </c>
      <c r="I144" s="192"/>
      <c r="J144" s="13"/>
      <c r="K144" s="13"/>
      <c r="L144" s="188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119</v>
      </c>
      <c r="AU144" s="190" t="s">
        <v>82</v>
      </c>
      <c r="AV144" s="13" t="s">
        <v>80</v>
      </c>
      <c r="AW144" s="13" t="s">
        <v>33</v>
      </c>
      <c r="AX144" s="13" t="s">
        <v>35</v>
      </c>
      <c r="AY144" s="190" t="s">
        <v>111</v>
      </c>
    </row>
    <row r="145" s="14" customFormat="1">
      <c r="A145" s="14"/>
      <c r="B145" s="196"/>
      <c r="C145" s="14"/>
      <c r="D145" s="189" t="s">
        <v>119</v>
      </c>
      <c r="E145" s="197" t="s">
        <v>3</v>
      </c>
      <c r="F145" s="198" t="s">
        <v>224</v>
      </c>
      <c r="G145" s="14"/>
      <c r="H145" s="199">
        <v>79.200000000000003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119</v>
      </c>
      <c r="AU145" s="197" t="s">
        <v>82</v>
      </c>
      <c r="AV145" s="14" t="s">
        <v>82</v>
      </c>
      <c r="AW145" s="14" t="s">
        <v>33</v>
      </c>
      <c r="AX145" s="14" t="s">
        <v>35</v>
      </c>
      <c r="AY145" s="197" t="s">
        <v>111</v>
      </c>
    </row>
    <row r="146" s="14" customFormat="1">
      <c r="A146" s="14"/>
      <c r="B146" s="196"/>
      <c r="C146" s="14"/>
      <c r="D146" s="189" t="s">
        <v>119</v>
      </c>
      <c r="E146" s="197" t="s">
        <v>3</v>
      </c>
      <c r="F146" s="198" t="s">
        <v>225</v>
      </c>
      <c r="G146" s="14"/>
      <c r="H146" s="199">
        <v>23.219999999999999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119</v>
      </c>
      <c r="AU146" s="197" t="s">
        <v>82</v>
      </c>
      <c r="AV146" s="14" t="s">
        <v>82</v>
      </c>
      <c r="AW146" s="14" t="s">
        <v>33</v>
      </c>
      <c r="AX146" s="14" t="s">
        <v>35</v>
      </c>
      <c r="AY146" s="197" t="s">
        <v>111</v>
      </c>
    </row>
    <row r="147" s="14" customFormat="1">
      <c r="A147" s="14"/>
      <c r="B147" s="196"/>
      <c r="C147" s="14"/>
      <c r="D147" s="189" t="s">
        <v>119</v>
      </c>
      <c r="E147" s="197" t="s">
        <v>3</v>
      </c>
      <c r="F147" s="198" t="s">
        <v>226</v>
      </c>
      <c r="G147" s="14"/>
      <c r="H147" s="199">
        <v>1.4650000000000001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119</v>
      </c>
      <c r="AU147" s="197" t="s">
        <v>82</v>
      </c>
      <c r="AV147" s="14" t="s">
        <v>82</v>
      </c>
      <c r="AW147" s="14" t="s">
        <v>33</v>
      </c>
      <c r="AX147" s="14" t="s">
        <v>35</v>
      </c>
      <c r="AY147" s="197" t="s">
        <v>111</v>
      </c>
    </row>
    <row r="148" s="14" customFormat="1">
      <c r="A148" s="14"/>
      <c r="B148" s="196"/>
      <c r="C148" s="14"/>
      <c r="D148" s="189" t="s">
        <v>119</v>
      </c>
      <c r="E148" s="197" t="s">
        <v>3</v>
      </c>
      <c r="F148" s="198" t="s">
        <v>227</v>
      </c>
      <c r="G148" s="14"/>
      <c r="H148" s="199">
        <v>3.1360000000000001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119</v>
      </c>
      <c r="AU148" s="197" t="s">
        <v>82</v>
      </c>
      <c r="AV148" s="14" t="s">
        <v>82</v>
      </c>
      <c r="AW148" s="14" t="s">
        <v>33</v>
      </c>
      <c r="AX148" s="14" t="s">
        <v>35</v>
      </c>
      <c r="AY148" s="197" t="s">
        <v>111</v>
      </c>
    </row>
    <row r="149" s="14" customFormat="1">
      <c r="A149" s="14"/>
      <c r="B149" s="196"/>
      <c r="C149" s="14"/>
      <c r="D149" s="189" t="s">
        <v>119</v>
      </c>
      <c r="E149" s="197" t="s">
        <v>3</v>
      </c>
      <c r="F149" s="198" t="s">
        <v>228</v>
      </c>
      <c r="G149" s="14"/>
      <c r="H149" s="199">
        <v>142.785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119</v>
      </c>
      <c r="AU149" s="197" t="s">
        <v>82</v>
      </c>
      <c r="AV149" s="14" t="s">
        <v>82</v>
      </c>
      <c r="AW149" s="14" t="s">
        <v>33</v>
      </c>
      <c r="AX149" s="14" t="s">
        <v>35</v>
      </c>
      <c r="AY149" s="197" t="s">
        <v>111</v>
      </c>
    </row>
    <row r="150" s="14" customFormat="1">
      <c r="A150" s="14"/>
      <c r="B150" s="196"/>
      <c r="C150" s="14"/>
      <c r="D150" s="189" t="s">
        <v>119</v>
      </c>
      <c r="E150" s="197" t="s">
        <v>3</v>
      </c>
      <c r="F150" s="198" t="s">
        <v>229</v>
      </c>
      <c r="G150" s="14"/>
      <c r="H150" s="199">
        <v>5.7279999999999998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119</v>
      </c>
      <c r="AU150" s="197" t="s">
        <v>82</v>
      </c>
      <c r="AV150" s="14" t="s">
        <v>82</v>
      </c>
      <c r="AW150" s="14" t="s">
        <v>33</v>
      </c>
      <c r="AX150" s="14" t="s">
        <v>35</v>
      </c>
      <c r="AY150" s="197" t="s">
        <v>111</v>
      </c>
    </row>
    <row r="151" s="14" customFormat="1">
      <c r="A151" s="14"/>
      <c r="B151" s="196"/>
      <c r="C151" s="14"/>
      <c r="D151" s="189" t="s">
        <v>119</v>
      </c>
      <c r="E151" s="197" t="s">
        <v>3</v>
      </c>
      <c r="F151" s="198" t="s">
        <v>230</v>
      </c>
      <c r="G151" s="14"/>
      <c r="H151" s="199">
        <v>2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119</v>
      </c>
      <c r="AU151" s="197" t="s">
        <v>82</v>
      </c>
      <c r="AV151" s="14" t="s">
        <v>82</v>
      </c>
      <c r="AW151" s="14" t="s">
        <v>33</v>
      </c>
      <c r="AX151" s="14" t="s">
        <v>35</v>
      </c>
      <c r="AY151" s="197" t="s">
        <v>111</v>
      </c>
    </row>
    <row r="152" s="14" customFormat="1">
      <c r="A152" s="14"/>
      <c r="B152" s="196"/>
      <c r="C152" s="14"/>
      <c r="D152" s="189" t="s">
        <v>119</v>
      </c>
      <c r="E152" s="197" t="s">
        <v>3</v>
      </c>
      <c r="F152" s="198" t="s">
        <v>231</v>
      </c>
      <c r="G152" s="14"/>
      <c r="H152" s="199">
        <v>1.6639999999999999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119</v>
      </c>
      <c r="AU152" s="197" t="s">
        <v>82</v>
      </c>
      <c r="AV152" s="14" t="s">
        <v>82</v>
      </c>
      <c r="AW152" s="14" t="s">
        <v>33</v>
      </c>
      <c r="AX152" s="14" t="s">
        <v>35</v>
      </c>
      <c r="AY152" s="197" t="s">
        <v>111</v>
      </c>
    </row>
    <row r="153" s="15" customFormat="1">
      <c r="A153" s="15"/>
      <c r="B153" s="217"/>
      <c r="C153" s="15"/>
      <c r="D153" s="189" t="s">
        <v>119</v>
      </c>
      <c r="E153" s="218" t="s">
        <v>3</v>
      </c>
      <c r="F153" s="219" t="s">
        <v>218</v>
      </c>
      <c r="G153" s="15"/>
      <c r="H153" s="220">
        <v>259.19799999999998</v>
      </c>
      <c r="I153" s="221"/>
      <c r="J153" s="15"/>
      <c r="K153" s="15"/>
      <c r="L153" s="217"/>
      <c r="M153" s="222"/>
      <c r="N153" s="223"/>
      <c r="O153" s="223"/>
      <c r="P153" s="223"/>
      <c r="Q153" s="223"/>
      <c r="R153" s="223"/>
      <c r="S153" s="223"/>
      <c r="T153" s="22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8" t="s">
        <v>119</v>
      </c>
      <c r="AU153" s="218" t="s">
        <v>82</v>
      </c>
      <c r="AV153" s="15" t="s">
        <v>117</v>
      </c>
      <c r="AW153" s="15" t="s">
        <v>33</v>
      </c>
      <c r="AX153" s="15" t="s">
        <v>80</v>
      </c>
      <c r="AY153" s="218" t="s">
        <v>111</v>
      </c>
    </row>
    <row r="154" s="2" customFormat="1" ht="16.5" customHeight="1">
      <c r="A154" s="38"/>
      <c r="B154" s="174"/>
      <c r="C154" s="175" t="s">
        <v>232</v>
      </c>
      <c r="D154" s="175" t="s">
        <v>113</v>
      </c>
      <c r="E154" s="176" t="s">
        <v>233</v>
      </c>
      <c r="F154" s="177" t="s">
        <v>234</v>
      </c>
      <c r="G154" s="178" t="s">
        <v>131</v>
      </c>
      <c r="H154" s="179">
        <v>533.95100000000002</v>
      </c>
      <c r="I154" s="180"/>
      <c r="J154" s="181">
        <f>ROUND(I154*H154,2)</f>
        <v>0</v>
      </c>
      <c r="K154" s="177" t="s">
        <v>132</v>
      </c>
      <c r="L154" s="39"/>
      <c r="M154" s="182" t="s">
        <v>3</v>
      </c>
      <c r="N154" s="183" t="s">
        <v>44</v>
      </c>
      <c r="O154" s="72"/>
      <c r="P154" s="184">
        <f>O154*H154</f>
        <v>0</v>
      </c>
      <c r="Q154" s="184">
        <v>0</v>
      </c>
      <c r="R154" s="184">
        <f>Q154*H154</f>
        <v>0</v>
      </c>
      <c r="S154" s="184">
        <v>0.55000000000000004</v>
      </c>
      <c r="T154" s="185">
        <f>S154*H154</f>
        <v>293.67305000000005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6" t="s">
        <v>117</v>
      </c>
      <c r="AT154" s="186" t="s">
        <v>113</v>
      </c>
      <c r="AU154" s="186" t="s">
        <v>82</v>
      </c>
      <c r="AY154" s="19" t="s">
        <v>111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80</v>
      </c>
      <c r="BK154" s="187">
        <f>ROUND(I154*H154,2)</f>
        <v>0</v>
      </c>
      <c r="BL154" s="19" t="s">
        <v>117</v>
      </c>
      <c r="BM154" s="186" t="s">
        <v>235</v>
      </c>
    </row>
    <row r="155" s="2" customFormat="1">
      <c r="A155" s="38"/>
      <c r="B155" s="39"/>
      <c r="C155" s="38"/>
      <c r="D155" s="189" t="s">
        <v>134</v>
      </c>
      <c r="E155" s="38"/>
      <c r="F155" s="204" t="s">
        <v>236</v>
      </c>
      <c r="G155" s="38"/>
      <c r="H155" s="38"/>
      <c r="I155" s="114"/>
      <c r="J155" s="38"/>
      <c r="K155" s="38"/>
      <c r="L155" s="39"/>
      <c r="M155" s="205"/>
      <c r="N155" s="206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134</v>
      </c>
      <c r="AU155" s="19" t="s">
        <v>82</v>
      </c>
    </row>
    <row r="156" s="13" customFormat="1">
      <c r="A156" s="13"/>
      <c r="B156" s="188"/>
      <c r="C156" s="13"/>
      <c r="D156" s="189" t="s">
        <v>119</v>
      </c>
      <c r="E156" s="190" t="s">
        <v>3</v>
      </c>
      <c r="F156" s="191" t="s">
        <v>237</v>
      </c>
      <c r="G156" s="13"/>
      <c r="H156" s="190" t="s">
        <v>3</v>
      </c>
      <c r="I156" s="192"/>
      <c r="J156" s="13"/>
      <c r="K156" s="13"/>
      <c r="L156" s="188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119</v>
      </c>
      <c r="AU156" s="190" t="s">
        <v>82</v>
      </c>
      <c r="AV156" s="13" t="s">
        <v>80</v>
      </c>
      <c r="AW156" s="13" t="s">
        <v>33</v>
      </c>
      <c r="AX156" s="13" t="s">
        <v>35</v>
      </c>
      <c r="AY156" s="190" t="s">
        <v>111</v>
      </c>
    </row>
    <row r="157" s="14" customFormat="1">
      <c r="A157" s="14"/>
      <c r="B157" s="196"/>
      <c r="C157" s="14"/>
      <c r="D157" s="189" t="s">
        <v>119</v>
      </c>
      <c r="E157" s="197" t="s">
        <v>3</v>
      </c>
      <c r="F157" s="198" t="s">
        <v>238</v>
      </c>
      <c r="G157" s="14"/>
      <c r="H157" s="199">
        <v>490.589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119</v>
      </c>
      <c r="AU157" s="197" t="s">
        <v>82</v>
      </c>
      <c r="AV157" s="14" t="s">
        <v>82</v>
      </c>
      <c r="AW157" s="14" t="s">
        <v>33</v>
      </c>
      <c r="AX157" s="14" t="s">
        <v>35</v>
      </c>
      <c r="AY157" s="197" t="s">
        <v>111</v>
      </c>
    </row>
    <row r="158" s="14" customFormat="1">
      <c r="A158" s="14"/>
      <c r="B158" s="196"/>
      <c r="C158" s="14"/>
      <c r="D158" s="189" t="s">
        <v>119</v>
      </c>
      <c r="E158" s="197" t="s">
        <v>3</v>
      </c>
      <c r="F158" s="198" t="s">
        <v>239</v>
      </c>
      <c r="G158" s="14"/>
      <c r="H158" s="199">
        <v>43.362000000000002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119</v>
      </c>
      <c r="AU158" s="197" t="s">
        <v>82</v>
      </c>
      <c r="AV158" s="14" t="s">
        <v>82</v>
      </c>
      <c r="AW158" s="14" t="s">
        <v>33</v>
      </c>
      <c r="AX158" s="14" t="s">
        <v>35</v>
      </c>
      <c r="AY158" s="197" t="s">
        <v>111</v>
      </c>
    </row>
    <row r="159" s="15" customFormat="1">
      <c r="A159" s="15"/>
      <c r="B159" s="217"/>
      <c r="C159" s="15"/>
      <c r="D159" s="189" t="s">
        <v>119</v>
      </c>
      <c r="E159" s="218" t="s">
        <v>3</v>
      </c>
      <c r="F159" s="219" t="s">
        <v>218</v>
      </c>
      <c r="G159" s="15"/>
      <c r="H159" s="220">
        <v>533.95100000000002</v>
      </c>
      <c r="I159" s="221"/>
      <c r="J159" s="15"/>
      <c r="K159" s="15"/>
      <c r="L159" s="217"/>
      <c r="M159" s="222"/>
      <c r="N159" s="223"/>
      <c r="O159" s="223"/>
      <c r="P159" s="223"/>
      <c r="Q159" s="223"/>
      <c r="R159" s="223"/>
      <c r="S159" s="223"/>
      <c r="T159" s="22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8" t="s">
        <v>119</v>
      </c>
      <c r="AU159" s="218" t="s">
        <v>82</v>
      </c>
      <c r="AV159" s="15" t="s">
        <v>117</v>
      </c>
      <c r="AW159" s="15" t="s">
        <v>33</v>
      </c>
      <c r="AX159" s="15" t="s">
        <v>80</v>
      </c>
      <c r="AY159" s="218" t="s">
        <v>111</v>
      </c>
    </row>
    <row r="160" s="2" customFormat="1" ht="16.5" customHeight="1">
      <c r="A160" s="38"/>
      <c r="B160" s="174"/>
      <c r="C160" s="175" t="s">
        <v>240</v>
      </c>
      <c r="D160" s="175" t="s">
        <v>113</v>
      </c>
      <c r="E160" s="176" t="s">
        <v>241</v>
      </c>
      <c r="F160" s="177" t="s">
        <v>242</v>
      </c>
      <c r="G160" s="178" t="s">
        <v>116</v>
      </c>
      <c r="H160" s="179">
        <v>1</v>
      </c>
      <c r="I160" s="180"/>
      <c r="J160" s="181">
        <f>ROUND(I160*H160,2)</f>
        <v>0</v>
      </c>
      <c r="K160" s="177" t="s">
        <v>3</v>
      </c>
      <c r="L160" s="39"/>
      <c r="M160" s="182" t="s">
        <v>3</v>
      </c>
      <c r="N160" s="183" t="s">
        <v>44</v>
      </c>
      <c r="O160" s="72"/>
      <c r="P160" s="184">
        <f>O160*H160</f>
        <v>0</v>
      </c>
      <c r="Q160" s="184">
        <v>0</v>
      </c>
      <c r="R160" s="184">
        <f>Q160*H160</f>
        <v>0</v>
      </c>
      <c r="S160" s="184">
        <v>0.050000000000000003</v>
      </c>
      <c r="T160" s="185">
        <f>S160*H160</f>
        <v>0.050000000000000003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6" t="s">
        <v>117</v>
      </c>
      <c r="AT160" s="186" t="s">
        <v>113</v>
      </c>
      <c r="AU160" s="186" t="s">
        <v>82</v>
      </c>
      <c r="AY160" s="19" t="s">
        <v>111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80</v>
      </c>
      <c r="BK160" s="187">
        <f>ROUND(I160*H160,2)</f>
        <v>0</v>
      </c>
      <c r="BL160" s="19" t="s">
        <v>117</v>
      </c>
      <c r="BM160" s="186" t="s">
        <v>243</v>
      </c>
    </row>
    <row r="161" s="2" customFormat="1" ht="16.5" customHeight="1">
      <c r="A161" s="38"/>
      <c r="B161" s="174"/>
      <c r="C161" s="175" t="s">
        <v>8</v>
      </c>
      <c r="D161" s="175" t="s">
        <v>113</v>
      </c>
      <c r="E161" s="176" t="s">
        <v>244</v>
      </c>
      <c r="F161" s="177" t="s">
        <v>245</v>
      </c>
      <c r="G161" s="178" t="s">
        <v>191</v>
      </c>
      <c r="H161" s="179">
        <v>1037.3520000000001</v>
      </c>
      <c r="I161" s="180"/>
      <c r="J161" s="181">
        <f>ROUND(I161*H161,2)</f>
        <v>0</v>
      </c>
      <c r="K161" s="177" t="s">
        <v>132</v>
      </c>
      <c r="L161" s="39"/>
      <c r="M161" s="182" t="s">
        <v>3</v>
      </c>
      <c r="N161" s="183" t="s">
        <v>44</v>
      </c>
      <c r="O161" s="72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6" t="s">
        <v>117</v>
      </c>
      <c r="AT161" s="186" t="s">
        <v>113</v>
      </c>
      <c r="AU161" s="186" t="s">
        <v>82</v>
      </c>
      <c r="AY161" s="19" t="s">
        <v>111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117</v>
      </c>
      <c r="BM161" s="186" t="s">
        <v>246</v>
      </c>
    </row>
    <row r="162" s="2" customFormat="1">
      <c r="A162" s="38"/>
      <c r="B162" s="39"/>
      <c r="C162" s="38"/>
      <c r="D162" s="189" t="s">
        <v>134</v>
      </c>
      <c r="E162" s="38"/>
      <c r="F162" s="204" t="s">
        <v>247</v>
      </c>
      <c r="G162" s="38"/>
      <c r="H162" s="38"/>
      <c r="I162" s="114"/>
      <c r="J162" s="38"/>
      <c r="K162" s="38"/>
      <c r="L162" s="39"/>
      <c r="M162" s="205"/>
      <c r="N162" s="206"/>
      <c r="O162" s="72"/>
      <c r="P162" s="72"/>
      <c r="Q162" s="72"/>
      <c r="R162" s="72"/>
      <c r="S162" s="72"/>
      <c r="T162" s="73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134</v>
      </c>
      <c r="AU162" s="19" t="s">
        <v>82</v>
      </c>
    </row>
    <row r="163" s="2" customFormat="1" ht="16.5" customHeight="1">
      <c r="A163" s="38"/>
      <c r="B163" s="174"/>
      <c r="C163" s="175" t="s">
        <v>248</v>
      </c>
      <c r="D163" s="175" t="s">
        <v>113</v>
      </c>
      <c r="E163" s="176" t="s">
        <v>249</v>
      </c>
      <c r="F163" s="177" t="s">
        <v>250</v>
      </c>
      <c r="G163" s="178" t="s">
        <v>191</v>
      </c>
      <c r="H163" s="179">
        <v>9336.1679999999997</v>
      </c>
      <c r="I163" s="180"/>
      <c r="J163" s="181">
        <f>ROUND(I163*H163,2)</f>
        <v>0</v>
      </c>
      <c r="K163" s="177" t="s">
        <v>132</v>
      </c>
      <c r="L163" s="39"/>
      <c r="M163" s="182" t="s">
        <v>3</v>
      </c>
      <c r="N163" s="183" t="s">
        <v>44</v>
      </c>
      <c r="O163" s="72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6" t="s">
        <v>117</v>
      </c>
      <c r="AT163" s="186" t="s">
        <v>113</v>
      </c>
      <c r="AU163" s="186" t="s">
        <v>82</v>
      </c>
      <c r="AY163" s="19" t="s">
        <v>111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80</v>
      </c>
      <c r="BK163" s="187">
        <f>ROUND(I163*H163,2)</f>
        <v>0</v>
      </c>
      <c r="BL163" s="19" t="s">
        <v>117</v>
      </c>
      <c r="BM163" s="186" t="s">
        <v>251</v>
      </c>
    </row>
    <row r="164" s="2" customFormat="1">
      <c r="A164" s="38"/>
      <c r="B164" s="39"/>
      <c r="C164" s="38"/>
      <c r="D164" s="189" t="s">
        <v>134</v>
      </c>
      <c r="E164" s="38"/>
      <c r="F164" s="204" t="s">
        <v>252</v>
      </c>
      <c r="G164" s="38"/>
      <c r="H164" s="38"/>
      <c r="I164" s="114"/>
      <c r="J164" s="38"/>
      <c r="K164" s="38"/>
      <c r="L164" s="39"/>
      <c r="M164" s="205"/>
      <c r="N164" s="206"/>
      <c r="O164" s="72"/>
      <c r="P164" s="72"/>
      <c r="Q164" s="72"/>
      <c r="R164" s="72"/>
      <c r="S164" s="72"/>
      <c r="T164" s="73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134</v>
      </c>
      <c r="AU164" s="19" t="s">
        <v>82</v>
      </c>
    </row>
    <row r="165" s="14" customFormat="1">
      <c r="A165" s="14"/>
      <c r="B165" s="196"/>
      <c r="C165" s="14"/>
      <c r="D165" s="189" t="s">
        <v>119</v>
      </c>
      <c r="E165" s="14"/>
      <c r="F165" s="198" t="s">
        <v>253</v>
      </c>
      <c r="G165" s="14"/>
      <c r="H165" s="199">
        <v>9336.1679999999997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119</v>
      </c>
      <c r="AU165" s="197" t="s">
        <v>82</v>
      </c>
      <c r="AV165" s="14" t="s">
        <v>82</v>
      </c>
      <c r="AW165" s="14" t="s">
        <v>4</v>
      </c>
      <c r="AX165" s="14" t="s">
        <v>80</v>
      </c>
      <c r="AY165" s="197" t="s">
        <v>111</v>
      </c>
    </row>
    <row r="166" s="2" customFormat="1" ht="16.5" customHeight="1">
      <c r="A166" s="38"/>
      <c r="B166" s="174"/>
      <c r="C166" s="175" t="s">
        <v>254</v>
      </c>
      <c r="D166" s="175" t="s">
        <v>113</v>
      </c>
      <c r="E166" s="176" t="s">
        <v>255</v>
      </c>
      <c r="F166" s="177" t="s">
        <v>256</v>
      </c>
      <c r="G166" s="178" t="s">
        <v>191</v>
      </c>
      <c r="H166" s="179">
        <v>1035.5519999999999</v>
      </c>
      <c r="I166" s="180"/>
      <c r="J166" s="181">
        <f>ROUND(I166*H166,2)</f>
        <v>0</v>
      </c>
      <c r="K166" s="177" t="s">
        <v>132</v>
      </c>
      <c r="L166" s="39"/>
      <c r="M166" s="182" t="s">
        <v>3</v>
      </c>
      <c r="N166" s="183" t="s">
        <v>44</v>
      </c>
      <c r="O166" s="72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6" t="s">
        <v>117</v>
      </c>
      <c r="AT166" s="186" t="s">
        <v>113</v>
      </c>
      <c r="AU166" s="186" t="s">
        <v>82</v>
      </c>
      <c r="AY166" s="19" t="s">
        <v>111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80</v>
      </c>
      <c r="BK166" s="187">
        <f>ROUND(I166*H166,2)</f>
        <v>0</v>
      </c>
      <c r="BL166" s="19" t="s">
        <v>117</v>
      </c>
      <c r="BM166" s="186" t="s">
        <v>257</v>
      </c>
    </row>
    <row r="167" s="2" customFormat="1">
      <c r="A167" s="38"/>
      <c r="B167" s="39"/>
      <c r="C167" s="38"/>
      <c r="D167" s="189" t="s">
        <v>134</v>
      </c>
      <c r="E167" s="38"/>
      <c r="F167" s="204" t="s">
        <v>258</v>
      </c>
      <c r="G167" s="38"/>
      <c r="H167" s="38"/>
      <c r="I167" s="114"/>
      <c r="J167" s="38"/>
      <c r="K167" s="38"/>
      <c r="L167" s="39"/>
      <c r="M167" s="205"/>
      <c r="N167" s="206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134</v>
      </c>
      <c r="AU167" s="19" t="s">
        <v>82</v>
      </c>
    </row>
    <row r="168" s="12" customFormat="1" ht="25.92" customHeight="1">
      <c r="A168" s="12"/>
      <c r="B168" s="161"/>
      <c r="C168" s="12"/>
      <c r="D168" s="162" t="s">
        <v>72</v>
      </c>
      <c r="E168" s="163" t="s">
        <v>259</v>
      </c>
      <c r="F168" s="163" t="s">
        <v>260</v>
      </c>
      <c r="G168" s="12"/>
      <c r="H168" s="12"/>
      <c r="I168" s="164"/>
      <c r="J168" s="165">
        <f>BK168</f>
        <v>0</v>
      </c>
      <c r="K168" s="12"/>
      <c r="L168" s="161"/>
      <c r="M168" s="166"/>
      <c r="N168" s="167"/>
      <c r="O168" s="167"/>
      <c r="P168" s="168">
        <f>P169</f>
        <v>0</v>
      </c>
      <c r="Q168" s="167"/>
      <c r="R168" s="168">
        <f>R169</f>
        <v>0</v>
      </c>
      <c r="S168" s="167"/>
      <c r="T168" s="169">
        <f>T169</f>
        <v>1.8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2" t="s">
        <v>82</v>
      </c>
      <c r="AT168" s="170" t="s">
        <v>72</v>
      </c>
      <c r="AU168" s="170" t="s">
        <v>35</v>
      </c>
      <c r="AY168" s="162" t="s">
        <v>111</v>
      </c>
      <c r="BK168" s="171">
        <f>BK169</f>
        <v>0</v>
      </c>
    </row>
    <row r="169" s="12" customFormat="1" ht="22.8" customHeight="1">
      <c r="A169" s="12"/>
      <c r="B169" s="161"/>
      <c r="C169" s="12"/>
      <c r="D169" s="162" t="s">
        <v>72</v>
      </c>
      <c r="E169" s="172" t="s">
        <v>261</v>
      </c>
      <c r="F169" s="172" t="s">
        <v>262</v>
      </c>
      <c r="G169" s="12"/>
      <c r="H169" s="12"/>
      <c r="I169" s="164"/>
      <c r="J169" s="173">
        <f>BK169</f>
        <v>0</v>
      </c>
      <c r="K169" s="12"/>
      <c r="L169" s="161"/>
      <c r="M169" s="166"/>
      <c r="N169" s="167"/>
      <c r="O169" s="167"/>
      <c r="P169" s="168">
        <f>SUM(P170:P176)</f>
        <v>0</v>
      </c>
      <c r="Q169" s="167"/>
      <c r="R169" s="168">
        <f>SUM(R170:R176)</f>
        <v>0</v>
      </c>
      <c r="S169" s="167"/>
      <c r="T169" s="169">
        <f>SUM(T170:T176)</f>
        <v>1.8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2" t="s">
        <v>82</v>
      </c>
      <c r="AT169" s="170" t="s">
        <v>72</v>
      </c>
      <c r="AU169" s="170" t="s">
        <v>80</v>
      </c>
      <c r="AY169" s="162" t="s">
        <v>111</v>
      </c>
      <c r="BK169" s="171">
        <f>SUM(BK170:BK176)</f>
        <v>0</v>
      </c>
    </row>
    <row r="170" s="2" customFormat="1" ht="16.5" customHeight="1">
      <c r="A170" s="38"/>
      <c r="B170" s="174"/>
      <c r="C170" s="175" t="s">
        <v>263</v>
      </c>
      <c r="D170" s="175" t="s">
        <v>113</v>
      </c>
      <c r="E170" s="176" t="s">
        <v>264</v>
      </c>
      <c r="F170" s="177" t="s">
        <v>265</v>
      </c>
      <c r="G170" s="178" t="s">
        <v>266</v>
      </c>
      <c r="H170" s="179">
        <v>1800</v>
      </c>
      <c r="I170" s="180"/>
      <c r="J170" s="181">
        <f>ROUND(I170*H170,2)</f>
        <v>0</v>
      </c>
      <c r="K170" s="177" t="s">
        <v>132</v>
      </c>
      <c r="L170" s="39"/>
      <c r="M170" s="182" t="s">
        <v>3</v>
      </c>
      <c r="N170" s="183" t="s">
        <v>44</v>
      </c>
      <c r="O170" s="72"/>
      <c r="P170" s="184">
        <f>O170*H170</f>
        <v>0</v>
      </c>
      <c r="Q170" s="184">
        <v>0</v>
      </c>
      <c r="R170" s="184">
        <f>Q170*H170</f>
        <v>0</v>
      </c>
      <c r="S170" s="184">
        <v>0.001</v>
      </c>
      <c r="T170" s="185">
        <f>S170*H170</f>
        <v>1.8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202</v>
      </c>
      <c r="AT170" s="186" t="s">
        <v>113</v>
      </c>
      <c r="AU170" s="186" t="s">
        <v>82</v>
      </c>
      <c r="AY170" s="19" t="s">
        <v>111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202</v>
      </c>
      <c r="BM170" s="186" t="s">
        <v>267</v>
      </c>
    </row>
    <row r="171" s="2" customFormat="1">
      <c r="A171" s="38"/>
      <c r="B171" s="39"/>
      <c r="C171" s="38"/>
      <c r="D171" s="189" t="s">
        <v>134</v>
      </c>
      <c r="E171" s="38"/>
      <c r="F171" s="204" t="s">
        <v>268</v>
      </c>
      <c r="G171" s="38"/>
      <c r="H171" s="38"/>
      <c r="I171" s="114"/>
      <c r="J171" s="38"/>
      <c r="K171" s="38"/>
      <c r="L171" s="39"/>
      <c r="M171" s="205"/>
      <c r="N171" s="206"/>
      <c r="O171" s="72"/>
      <c r="P171" s="72"/>
      <c r="Q171" s="72"/>
      <c r="R171" s="72"/>
      <c r="S171" s="72"/>
      <c r="T171" s="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134</v>
      </c>
      <c r="AU171" s="19" t="s">
        <v>82</v>
      </c>
    </row>
    <row r="172" s="13" customFormat="1">
      <c r="A172" s="13"/>
      <c r="B172" s="188"/>
      <c r="C172" s="13"/>
      <c r="D172" s="189" t="s">
        <v>119</v>
      </c>
      <c r="E172" s="190" t="s">
        <v>3</v>
      </c>
      <c r="F172" s="191" t="s">
        <v>269</v>
      </c>
      <c r="G172" s="13"/>
      <c r="H172" s="190" t="s">
        <v>3</v>
      </c>
      <c r="I172" s="192"/>
      <c r="J172" s="13"/>
      <c r="K172" s="13"/>
      <c r="L172" s="188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119</v>
      </c>
      <c r="AU172" s="190" t="s">
        <v>82</v>
      </c>
      <c r="AV172" s="13" t="s">
        <v>80</v>
      </c>
      <c r="AW172" s="13" t="s">
        <v>33</v>
      </c>
      <c r="AX172" s="13" t="s">
        <v>35</v>
      </c>
      <c r="AY172" s="190" t="s">
        <v>111</v>
      </c>
    </row>
    <row r="173" s="14" customFormat="1">
      <c r="A173" s="14"/>
      <c r="B173" s="196"/>
      <c r="C173" s="14"/>
      <c r="D173" s="189" t="s">
        <v>119</v>
      </c>
      <c r="E173" s="197" t="s">
        <v>3</v>
      </c>
      <c r="F173" s="198" t="s">
        <v>270</v>
      </c>
      <c r="G173" s="14"/>
      <c r="H173" s="199">
        <v>1500</v>
      </c>
      <c r="I173" s="200"/>
      <c r="J173" s="14"/>
      <c r="K173" s="14"/>
      <c r="L173" s="196"/>
      <c r="M173" s="201"/>
      <c r="N173" s="202"/>
      <c r="O173" s="202"/>
      <c r="P173" s="202"/>
      <c r="Q173" s="202"/>
      <c r="R173" s="202"/>
      <c r="S173" s="202"/>
      <c r="T173" s="20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7" t="s">
        <v>119</v>
      </c>
      <c r="AU173" s="197" t="s">
        <v>82</v>
      </c>
      <c r="AV173" s="14" t="s">
        <v>82</v>
      </c>
      <c r="AW173" s="14" t="s">
        <v>33</v>
      </c>
      <c r="AX173" s="14" t="s">
        <v>35</v>
      </c>
      <c r="AY173" s="197" t="s">
        <v>111</v>
      </c>
    </row>
    <row r="174" s="14" customFormat="1">
      <c r="A174" s="14"/>
      <c r="B174" s="196"/>
      <c r="C174" s="14"/>
      <c r="D174" s="189" t="s">
        <v>119</v>
      </c>
      <c r="E174" s="197" t="s">
        <v>3</v>
      </c>
      <c r="F174" s="198" t="s">
        <v>271</v>
      </c>
      <c r="G174" s="14"/>
      <c r="H174" s="199">
        <v>300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119</v>
      </c>
      <c r="AU174" s="197" t="s">
        <v>82</v>
      </c>
      <c r="AV174" s="14" t="s">
        <v>82</v>
      </c>
      <c r="AW174" s="14" t="s">
        <v>33</v>
      </c>
      <c r="AX174" s="14" t="s">
        <v>35</v>
      </c>
      <c r="AY174" s="197" t="s">
        <v>111</v>
      </c>
    </row>
    <row r="175" s="15" customFormat="1">
      <c r="A175" s="15"/>
      <c r="B175" s="217"/>
      <c r="C175" s="15"/>
      <c r="D175" s="189" t="s">
        <v>119</v>
      </c>
      <c r="E175" s="218" t="s">
        <v>3</v>
      </c>
      <c r="F175" s="219" t="s">
        <v>218</v>
      </c>
      <c r="G175" s="15"/>
      <c r="H175" s="220">
        <v>1800</v>
      </c>
      <c r="I175" s="221"/>
      <c r="J175" s="15"/>
      <c r="K175" s="15"/>
      <c r="L175" s="217"/>
      <c r="M175" s="222"/>
      <c r="N175" s="223"/>
      <c r="O175" s="223"/>
      <c r="P175" s="223"/>
      <c r="Q175" s="223"/>
      <c r="R175" s="223"/>
      <c r="S175" s="223"/>
      <c r="T175" s="22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8" t="s">
        <v>119</v>
      </c>
      <c r="AU175" s="218" t="s">
        <v>82</v>
      </c>
      <c r="AV175" s="15" t="s">
        <v>117</v>
      </c>
      <c r="AW175" s="15" t="s">
        <v>33</v>
      </c>
      <c r="AX175" s="15" t="s">
        <v>80</v>
      </c>
      <c r="AY175" s="218" t="s">
        <v>111</v>
      </c>
    </row>
    <row r="176" s="2" customFormat="1" ht="16.5" customHeight="1">
      <c r="A176" s="38"/>
      <c r="B176" s="174"/>
      <c r="C176" s="175" t="s">
        <v>272</v>
      </c>
      <c r="D176" s="175" t="s">
        <v>113</v>
      </c>
      <c r="E176" s="176" t="s">
        <v>273</v>
      </c>
      <c r="F176" s="177" t="s">
        <v>274</v>
      </c>
      <c r="G176" s="178" t="s">
        <v>275</v>
      </c>
      <c r="H176" s="179">
        <v>3</v>
      </c>
      <c r="I176" s="180"/>
      <c r="J176" s="181">
        <f>ROUND(I176*H176,2)</f>
        <v>0</v>
      </c>
      <c r="K176" s="177" t="s">
        <v>3</v>
      </c>
      <c r="L176" s="39"/>
      <c r="M176" s="182" t="s">
        <v>3</v>
      </c>
      <c r="N176" s="183" t="s">
        <v>44</v>
      </c>
      <c r="O176" s="72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202</v>
      </c>
      <c r="AT176" s="186" t="s">
        <v>113</v>
      </c>
      <c r="AU176" s="186" t="s">
        <v>82</v>
      </c>
      <c r="AY176" s="19" t="s">
        <v>111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202</v>
      </c>
      <c r="BM176" s="186" t="s">
        <v>276</v>
      </c>
    </row>
    <row r="177" s="12" customFormat="1" ht="25.92" customHeight="1">
      <c r="A177" s="12"/>
      <c r="B177" s="161"/>
      <c r="C177" s="12"/>
      <c r="D177" s="162" t="s">
        <v>72</v>
      </c>
      <c r="E177" s="163" t="s">
        <v>277</v>
      </c>
      <c r="F177" s="163" t="s">
        <v>278</v>
      </c>
      <c r="G177" s="12"/>
      <c r="H177" s="12"/>
      <c r="I177" s="164"/>
      <c r="J177" s="165">
        <f>BK177</f>
        <v>0</v>
      </c>
      <c r="K177" s="12"/>
      <c r="L177" s="161"/>
      <c r="M177" s="166"/>
      <c r="N177" s="167"/>
      <c r="O177" s="167"/>
      <c r="P177" s="168">
        <f>SUM(P178:P180)</f>
        <v>0</v>
      </c>
      <c r="Q177" s="167"/>
      <c r="R177" s="168">
        <f>SUM(R178:R180)</f>
        <v>0</v>
      </c>
      <c r="S177" s="167"/>
      <c r="T177" s="169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2" t="s">
        <v>142</v>
      </c>
      <c r="AT177" s="170" t="s">
        <v>72</v>
      </c>
      <c r="AU177" s="170" t="s">
        <v>35</v>
      </c>
      <c r="AY177" s="162" t="s">
        <v>111</v>
      </c>
      <c r="BK177" s="171">
        <f>SUM(BK178:BK180)</f>
        <v>0</v>
      </c>
    </row>
    <row r="178" s="2" customFormat="1" ht="16.5" customHeight="1">
      <c r="A178" s="38"/>
      <c r="B178" s="174"/>
      <c r="C178" s="175" t="s">
        <v>279</v>
      </c>
      <c r="D178" s="175" t="s">
        <v>113</v>
      </c>
      <c r="E178" s="176" t="s">
        <v>280</v>
      </c>
      <c r="F178" s="177" t="s">
        <v>281</v>
      </c>
      <c r="G178" s="178" t="s">
        <v>282</v>
      </c>
      <c r="H178" s="179">
        <v>1</v>
      </c>
      <c r="I178" s="180"/>
      <c r="J178" s="181">
        <f>ROUND(I178*H178,2)</f>
        <v>0</v>
      </c>
      <c r="K178" s="177" t="s">
        <v>3</v>
      </c>
      <c r="L178" s="39"/>
      <c r="M178" s="182" t="s">
        <v>3</v>
      </c>
      <c r="N178" s="183" t="s">
        <v>44</v>
      </c>
      <c r="O178" s="72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283</v>
      </c>
      <c r="AT178" s="186" t="s">
        <v>113</v>
      </c>
      <c r="AU178" s="186" t="s">
        <v>80</v>
      </c>
      <c r="AY178" s="19" t="s">
        <v>111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283</v>
      </c>
      <c r="BM178" s="186" t="s">
        <v>284</v>
      </c>
    </row>
    <row r="179" s="2" customFormat="1" ht="16.5" customHeight="1">
      <c r="A179" s="38"/>
      <c r="B179" s="174"/>
      <c r="C179" s="175" t="s">
        <v>285</v>
      </c>
      <c r="D179" s="175" t="s">
        <v>113</v>
      </c>
      <c r="E179" s="176" t="s">
        <v>286</v>
      </c>
      <c r="F179" s="177" t="s">
        <v>287</v>
      </c>
      <c r="G179" s="178" t="s">
        <v>282</v>
      </c>
      <c r="H179" s="179">
        <v>1</v>
      </c>
      <c r="I179" s="180"/>
      <c r="J179" s="181">
        <f>ROUND(I179*H179,2)</f>
        <v>0</v>
      </c>
      <c r="K179" s="177" t="s">
        <v>3</v>
      </c>
      <c r="L179" s="39"/>
      <c r="M179" s="182" t="s">
        <v>3</v>
      </c>
      <c r="N179" s="183" t="s">
        <v>44</v>
      </c>
      <c r="O179" s="72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6" t="s">
        <v>283</v>
      </c>
      <c r="AT179" s="186" t="s">
        <v>113</v>
      </c>
      <c r="AU179" s="186" t="s">
        <v>80</v>
      </c>
      <c r="AY179" s="19" t="s">
        <v>111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80</v>
      </c>
      <c r="BK179" s="187">
        <f>ROUND(I179*H179,2)</f>
        <v>0</v>
      </c>
      <c r="BL179" s="19" t="s">
        <v>283</v>
      </c>
      <c r="BM179" s="186" t="s">
        <v>288</v>
      </c>
    </row>
    <row r="180" s="2" customFormat="1">
      <c r="A180" s="38"/>
      <c r="B180" s="39"/>
      <c r="C180" s="38"/>
      <c r="D180" s="189" t="s">
        <v>289</v>
      </c>
      <c r="E180" s="38"/>
      <c r="F180" s="225" t="s">
        <v>290</v>
      </c>
      <c r="G180" s="38"/>
      <c r="H180" s="38"/>
      <c r="I180" s="114"/>
      <c r="J180" s="38"/>
      <c r="K180" s="38"/>
      <c r="L180" s="39"/>
      <c r="M180" s="226"/>
      <c r="N180" s="227"/>
      <c r="O180" s="228"/>
      <c r="P180" s="228"/>
      <c r="Q180" s="228"/>
      <c r="R180" s="228"/>
      <c r="S180" s="228"/>
      <c r="T180" s="22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289</v>
      </c>
      <c r="AU180" s="19" t="s">
        <v>80</v>
      </c>
    </row>
    <row r="181" s="2" customFormat="1" ht="6.96" customHeight="1">
      <c r="A181" s="38"/>
      <c r="B181" s="55"/>
      <c r="C181" s="56"/>
      <c r="D181" s="56"/>
      <c r="E181" s="56"/>
      <c r="F181" s="56"/>
      <c r="G181" s="56"/>
      <c r="H181" s="56"/>
      <c r="I181" s="134"/>
      <c r="J181" s="56"/>
      <c r="K181" s="56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84:K18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30" customWidth="1"/>
    <col min="2" max="2" width="1.664063" style="230" customWidth="1"/>
    <col min="3" max="4" width="5" style="230" customWidth="1"/>
    <col min="5" max="5" width="11.67" style="230" customWidth="1"/>
    <col min="6" max="6" width="9.17" style="230" customWidth="1"/>
    <col min="7" max="7" width="5" style="230" customWidth="1"/>
    <col min="8" max="8" width="77.83" style="230" customWidth="1"/>
    <col min="9" max="10" width="20" style="230" customWidth="1"/>
    <col min="11" max="11" width="1.664063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6" customFormat="1" ht="45" customHeight="1">
      <c r="B3" s="234"/>
      <c r="C3" s="235" t="s">
        <v>291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292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293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294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295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296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297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298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299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300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301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79</v>
      </c>
      <c r="F18" s="241" t="s">
        <v>302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303</v>
      </c>
      <c r="F19" s="241" t="s">
        <v>304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305</v>
      </c>
      <c r="F20" s="241" t="s">
        <v>306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307</v>
      </c>
      <c r="F21" s="241" t="s">
        <v>308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309</v>
      </c>
      <c r="F22" s="241" t="s">
        <v>310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311</v>
      </c>
      <c r="F23" s="241" t="s">
        <v>312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313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314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315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316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317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318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319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320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321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97</v>
      </c>
      <c r="F36" s="241"/>
      <c r="G36" s="241" t="s">
        <v>322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323</v>
      </c>
      <c r="F37" s="241"/>
      <c r="G37" s="241" t="s">
        <v>324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54</v>
      </c>
      <c r="F38" s="241"/>
      <c r="G38" s="241" t="s">
        <v>325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55</v>
      </c>
      <c r="F39" s="241"/>
      <c r="G39" s="241" t="s">
        <v>326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98</v>
      </c>
      <c r="F40" s="241"/>
      <c r="G40" s="241" t="s">
        <v>327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99</v>
      </c>
      <c r="F41" s="241"/>
      <c r="G41" s="241" t="s">
        <v>328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329</v>
      </c>
      <c r="F42" s="241"/>
      <c r="G42" s="241" t="s">
        <v>330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331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332</v>
      </c>
      <c r="F44" s="241"/>
      <c r="G44" s="241" t="s">
        <v>333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101</v>
      </c>
      <c r="F45" s="241"/>
      <c r="G45" s="241" t="s">
        <v>334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335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336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337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338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339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340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341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342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343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344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345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346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347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348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349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350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351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352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353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354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355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356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357</v>
      </c>
      <c r="D76" s="259"/>
      <c r="E76" s="259"/>
      <c r="F76" s="259" t="s">
        <v>358</v>
      </c>
      <c r="G76" s="260"/>
      <c r="H76" s="259" t="s">
        <v>55</v>
      </c>
      <c r="I76" s="259" t="s">
        <v>58</v>
      </c>
      <c r="J76" s="259" t="s">
        <v>359</v>
      </c>
      <c r="K76" s="258"/>
    </row>
    <row r="77" s="1" customFormat="1" ht="17.25" customHeight="1">
      <c r="B77" s="256"/>
      <c r="C77" s="261" t="s">
        <v>360</v>
      </c>
      <c r="D77" s="261"/>
      <c r="E77" s="261"/>
      <c r="F77" s="262" t="s">
        <v>361</v>
      </c>
      <c r="G77" s="263"/>
      <c r="H77" s="261"/>
      <c r="I77" s="261"/>
      <c r="J77" s="261" t="s">
        <v>362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54</v>
      </c>
      <c r="D79" s="264"/>
      <c r="E79" s="264"/>
      <c r="F79" s="266" t="s">
        <v>363</v>
      </c>
      <c r="G79" s="265"/>
      <c r="H79" s="244" t="s">
        <v>364</v>
      </c>
      <c r="I79" s="244" t="s">
        <v>365</v>
      </c>
      <c r="J79" s="244">
        <v>20</v>
      </c>
      <c r="K79" s="258"/>
    </row>
    <row r="80" s="1" customFormat="1" ht="15" customHeight="1">
      <c r="B80" s="256"/>
      <c r="C80" s="244" t="s">
        <v>366</v>
      </c>
      <c r="D80" s="244"/>
      <c r="E80" s="244"/>
      <c r="F80" s="266" t="s">
        <v>363</v>
      </c>
      <c r="G80" s="265"/>
      <c r="H80" s="244" t="s">
        <v>367</v>
      </c>
      <c r="I80" s="244" t="s">
        <v>365</v>
      </c>
      <c r="J80" s="244">
        <v>120</v>
      </c>
      <c r="K80" s="258"/>
    </row>
    <row r="81" s="1" customFormat="1" ht="15" customHeight="1">
      <c r="B81" s="267"/>
      <c r="C81" s="244" t="s">
        <v>368</v>
      </c>
      <c r="D81" s="244"/>
      <c r="E81" s="244"/>
      <c r="F81" s="266" t="s">
        <v>369</v>
      </c>
      <c r="G81" s="265"/>
      <c r="H81" s="244" t="s">
        <v>370</v>
      </c>
      <c r="I81" s="244" t="s">
        <v>365</v>
      </c>
      <c r="J81" s="244">
        <v>50</v>
      </c>
      <c r="K81" s="258"/>
    </row>
    <row r="82" s="1" customFormat="1" ht="15" customHeight="1">
      <c r="B82" s="267"/>
      <c r="C82" s="244" t="s">
        <v>371</v>
      </c>
      <c r="D82" s="244"/>
      <c r="E82" s="244"/>
      <c r="F82" s="266" t="s">
        <v>363</v>
      </c>
      <c r="G82" s="265"/>
      <c r="H82" s="244" t="s">
        <v>372</v>
      </c>
      <c r="I82" s="244" t="s">
        <v>373</v>
      </c>
      <c r="J82" s="244"/>
      <c r="K82" s="258"/>
    </row>
    <row r="83" s="1" customFormat="1" ht="15" customHeight="1">
      <c r="B83" s="267"/>
      <c r="C83" s="268" t="s">
        <v>374</v>
      </c>
      <c r="D83" s="268"/>
      <c r="E83" s="268"/>
      <c r="F83" s="269" t="s">
        <v>369</v>
      </c>
      <c r="G83" s="268"/>
      <c r="H83" s="268" t="s">
        <v>375</v>
      </c>
      <c r="I83" s="268" t="s">
        <v>365</v>
      </c>
      <c r="J83" s="268">
        <v>15</v>
      </c>
      <c r="K83" s="258"/>
    </row>
    <row r="84" s="1" customFormat="1" ht="15" customHeight="1">
      <c r="B84" s="267"/>
      <c r="C84" s="268" t="s">
        <v>376</v>
      </c>
      <c r="D84" s="268"/>
      <c r="E84" s="268"/>
      <c r="F84" s="269" t="s">
        <v>369</v>
      </c>
      <c r="G84" s="268"/>
      <c r="H84" s="268" t="s">
        <v>377</v>
      </c>
      <c r="I84" s="268" t="s">
        <v>365</v>
      </c>
      <c r="J84" s="268">
        <v>15</v>
      </c>
      <c r="K84" s="258"/>
    </row>
    <row r="85" s="1" customFormat="1" ht="15" customHeight="1">
      <c r="B85" s="267"/>
      <c r="C85" s="268" t="s">
        <v>378</v>
      </c>
      <c r="D85" s="268"/>
      <c r="E85" s="268"/>
      <c r="F85" s="269" t="s">
        <v>369</v>
      </c>
      <c r="G85" s="268"/>
      <c r="H85" s="268" t="s">
        <v>379</v>
      </c>
      <c r="I85" s="268" t="s">
        <v>365</v>
      </c>
      <c r="J85" s="268">
        <v>20</v>
      </c>
      <c r="K85" s="258"/>
    </row>
    <row r="86" s="1" customFormat="1" ht="15" customHeight="1">
      <c r="B86" s="267"/>
      <c r="C86" s="268" t="s">
        <v>380</v>
      </c>
      <c r="D86" s="268"/>
      <c r="E86" s="268"/>
      <c r="F86" s="269" t="s">
        <v>369</v>
      </c>
      <c r="G86" s="268"/>
      <c r="H86" s="268" t="s">
        <v>381</v>
      </c>
      <c r="I86" s="268" t="s">
        <v>365</v>
      </c>
      <c r="J86" s="268">
        <v>20</v>
      </c>
      <c r="K86" s="258"/>
    </row>
    <row r="87" s="1" customFormat="1" ht="15" customHeight="1">
      <c r="B87" s="267"/>
      <c r="C87" s="244" t="s">
        <v>382</v>
      </c>
      <c r="D87" s="244"/>
      <c r="E87" s="244"/>
      <c r="F87" s="266" t="s">
        <v>369</v>
      </c>
      <c r="G87" s="265"/>
      <c r="H87" s="244" t="s">
        <v>383</v>
      </c>
      <c r="I87" s="244" t="s">
        <v>365</v>
      </c>
      <c r="J87" s="244">
        <v>50</v>
      </c>
      <c r="K87" s="258"/>
    </row>
    <row r="88" s="1" customFormat="1" ht="15" customHeight="1">
      <c r="B88" s="267"/>
      <c r="C88" s="244" t="s">
        <v>384</v>
      </c>
      <c r="D88" s="244"/>
      <c r="E88" s="244"/>
      <c r="F88" s="266" t="s">
        <v>369</v>
      </c>
      <c r="G88" s="265"/>
      <c r="H88" s="244" t="s">
        <v>385</v>
      </c>
      <c r="I88" s="244" t="s">
        <v>365</v>
      </c>
      <c r="J88" s="244">
        <v>20</v>
      </c>
      <c r="K88" s="258"/>
    </row>
    <row r="89" s="1" customFormat="1" ht="15" customHeight="1">
      <c r="B89" s="267"/>
      <c r="C89" s="244" t="s">
        <v>386</v>
      </c>
      <c r="D89" s="244"/>
      <c r="E89" s="244"/>
      <c r="F89" s="266" t="s">
        <v>369</v>
      </c>
      <c r="G89" s="265"/>
      <c r="H89" s="244" t="s">
        <v>387</v>
      </c>
      <c r="I89" s="244" t="s">
        <v>365</v>
      </c>
      <c r="J89" s="244">
        <v>20</v>
      </c>
      <c r="K89" s="258"/>
    </row>
    <row r="90" s="1" customFormat="1" ht="15" customHeight="1">
      <c r="B90" s="267"/>
      <c r="C90" s="244" t="s">
        <v>388</v>
      </c>
      <c r="D90" s="244"/>
      <c r="E90" s="244"/>
      <c r="F90" s="266" t="s">
        <v>369</v>
      </c>
      <c r="G90" s="265"/>
      <c r="H90" s="244" t="s">
        <v>389</v>
      </c>
      <c r="I90" s="244" t="s">
        <v>365</v>
      </c>
      <c r="J90" s="244">
        <v>50</v>
      </c>
      <c r="K90" s="258"/>
    </row>
    <row r="91" s="1" customFormat="1" ht="15" customHeight="1">
      <c r="B91" s="267"/>
      <c r="C91" s="244" t="s">
        <v>390</v>
      </c>
      <c r="D91" s="244"/>
      <c r="E91" s="244"/>
      <c r="F91" s="266" t="s">
        <v>369</v>
      </c>
      <c r="G91" s="265"/>
      <c r="H91" s="244" t="s">
        <v>390</v>
      </c>
      <c r="I91" s="244" t="s">
        <v>365</v>
      </c>
      <c r="J91" s="244">
        <v>50</v>
      </c>
      <c r="K91" s="258"/>
    </row>
    <row r="92" s="1" customFormat="1" ht="15" customHeight="1">
      <c r="B92" s="267"/>
      <c r="C92" s="244" t="s">
        <v>391</v>
      </c>
      <c r="D92" s="244"/>
      <c r="E92" s="244"/>
      <c r="F92" s="266" t="s">
        <v>369</v>
      </c>
      <c r="G92" s="265"/>
      <c r="H92" s="244" t="s">
        <v>392</v>
      </c>
      <c r="I92" s="244" t="s">
        <v>365</v>
      </c>
      <c r="J92" s="244">
        <v>255</v>
      </c>
      <c r="K92" s="258"/>
    </row>
    <row r="93" s="1" customFormat="1" ht="15" customHeight="1">
      <c r="B93" s="267"/>
      <c r="C93" s="244" t="s">
        <v>393</v>
      </c>
      <c r="D93" s="244"/>
      <c r="E93" s="244"/>
      <c r="F93" s="266" t="s">
        <v>363</v>
      </c>
      <c r="G93" s="265"/>
      <c r="H93" s="244" t="s">
        <v>394</v>
      </c>
      <c r="I93" s="244" t="s">
        <v>395</v>
      </c>
      <c r="J93" s="244"/>
      <c r="K93" s="258"/>
    </row>
    <row r="94" s="1" customFormat="1" ht="15" customHeight="1">
      <c r="B94" s="267"/>
      <c r="C94" s="244" t="s">
        <v>396</v>
      </c>
      <c r="D94" s="244"/>
      <c r="E94" s="244"/>
      <c r="F94" s="266" t="s">
        <v>363</v>
      </c>
      <c r="G94" s="265"/>
      <c r="H94" s="244" t="s">
        <v>397</v>
      </c>
      <c r="I94" s="244" t="s">
        <v>398</v>
      </c>
      <c r="J94" s="244"/>
      <c r="K94" s="258"/>
    </row>
    <row r="95" s="1" customFormat="1" ht="15" customHeight="1">
      <c r="B95" s="267"/>
      <c r="C95" s="244" t="s">
        <v>399</v>
      </c>
      <c r="D95" s="244"/>
      <c r="E95" s="244"/>
      <c r="F95" s="266" t="s">
        <v>363</v>
      </c>
      <c r="G95" s="265"/>
      <c r="H95" s="244" t="s">
        <v>399</v>
      </c>
      <c r="I95" s="244" t="s">
        <v>398</v>
      </c>
      <c r="J95" s="244"/>
      <c r="K95" s="258"/>
    </row>
    <row r="96" s="1" customFormat="1" ht="15" customHeight="1">
      <c r="B96" s="267"/>
      <c r="C96" s="244" t="s">
        <v>39</v>
      </c>
      <c r="D96" s="244"/>
      <c r="E96" s="244"/>
      <c r="F96" s="266" t="s">
        <v>363</v>
      </c>
      <c r="G96" s="265"/>
      <c r="H96" s="244" t="s">
        <v>400</v>
      </c>
      <c r="I96" s="244" t="s">
        <v>398</v>
      </c>
      <c r="J96" s="244"/>
      <c r="K96" s="258"/>
    </row>
    <row r="97" s="1" customFormat="1" ht="15" customHeight="1">
      <c r="B97" s="267"/>
      <c r="C97" s="244" t="s">
        <v>49</v>
      </c>
      <c r="D97" s="244"/>
      <c r="E97" s="244"/>
      <c r="F97" s="266" t="s">
        <v>363</v>
      </c>
      <c r="G97" s="265"/>
      <c r="H97" s="244" t="s">
        <v>401</v>
      </c>
      <c r="I97" s="244" t="s">
        <v>398</v>
      </c>
      <c r="J97" s="244"/>
      <c r="K97" s="258"/>
    </row>
    <row r="98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402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357</v>
      </c>
      <c r="D103" s="259"/>
      <c r="E103" s="259"/>
      <c r="F103" s="259" t="s">
        <v>358</v>
      </c>
      <c r="G103" s="260"/>
      <c r="H103" s="259" t="s">
        <v>55</v>
      </c>
      <c r="I103" s="259" t="s">
        <v>58</v>
      </c>
      <c r="J103" s="259" t="s">
        <v>359</v>
      </c>
      <c r="K103" s="258"/>
    </row>
    <row r="104" s="1" customFormat="1" ht="17.25" customHeight="1">
      <c r="B104" s="256"/>
      <c r="C104" s="261" t="s">
        <v>360</v>
      </c>
      <c r="D104" s="261"/>
      <c r="E104" s="261"/>
      <c r="F104" s="262" t="s">
        <v>361</v>
      </c>
      <c r="G104" s="263"/>
      <c r="H104" s="261"/>
      <c r="I104" s="261"/>
      <c r="J104" s="261" t="s">
        <v>362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5"/>
      <c r="H105" s="259"/>
      <c r="I105" s="259"/>
      <c r="J105" s="259"/>
      <c r="K105" s="258"/>
    </row>
    <row r="106" s="1" customFormat="1" ht="15" customHeight="1">
      <c r="B106" s="256"/>
      <c r="C106" s="244" t="s">
        <v>54</v>
      </c>
      <c r="D106" s="264"/>
      <c r="E106" s="264"/>
      <c r="F106" s="266" t="s">
        <v>363</v>
      </c>
      <c r="G106" s="275"/>
      <c r="H106" s="244" t="s">
        <v>403</v>
      </c>
      <c r="I106" s="244" t="s">
        <v>365</v>
      </c>
      <c r="J106" s="244">
        <v>20</v>
      </c>
      <c r="K106" s="258"/>
    </row>
    <row r="107" s="1" customFormat="1" ht="15" customHeight="1">
      <c r="B107" s="256"/>
      <c r="C107" s="244" t="s">
        <v>366</v>
      </c>
      <c r="D107" s="244"/>
      <c r="E107" s="244"/>
      <c r="F107" s="266" t="s">
        <v>363</v>
      </c>
      <c r="G107" s="244"/>
      <c r="H107" s="244" t="s">
        <v>403</v>
      </c>
      <c r="I107" s="244" t="s">
        <v>365</v>
      </c>
      <c r="J107" s="244">
        <v>120</v>
      </c>
      <c r="K107" s="258"/>
    </row>
    <row r="108" s="1" customFormat="1" ht="15" customHeight="1">
      <c r="B108" s="267"/>
      <c r="C108" s="244" t="s">
        <v>368</v>
      </c>
      <c r="D108" s="244"/>
      <c r="E108" s="244"/>
      <c r="F108" s="266" t="s">
        <v>369</v>
      </c>
      <c r="G108" s="244"/>
      <c r="H108" s="244" t="s">
        <v>403</v>
      </c>
      <c r="I108" s="244" t="s">
        <v>365</v>
      </c>
      <c r="J108" s="244">
        <v>50</v>
      </c>
      <c r="K108" s="258"/>
    </row>
    <row r="109" s="1" customFormat="1" ht="15" customHeight="1">
      <c r="B109" s="267"/>
      <c r="C109" s="244" t="s">
        <v>371</v>
      </c>
      <c r="D109" s="244"/>
      <c r="E109" s="244"/>
      <c r="F109" s="266" t="s">
        <v>363</v>
      </c>
      <c r="G109" s="244"/>
      <c r="H109" s="244" t="s">
        <v>403</v>
      </c>
      <c r="I109" s="244" t="s">
        <v>373</v>
      </c>
      <c r="J109" s="244"/>
      <c r="K109" s="258"/>
    </row>
    <row r="110" s="1" customFormat="1" ht="15" customHeight="1">
      <c r="B110" s="267"/>
      <c r="C110" s="244" t="s">
        <v>382</v>
      </c>
      <c r="D110" s="244"/>
      <c r="E110" s="244"/>
      <c r="F110" s="266" t="s">
        <v>369</v>
      </c>
      <c r="G110" s="244"/>
      <c r="H110" s="244" t="s">
        <v>403</v>
      </c>
      <c r="I110" s="244" t="s">
        <v>365</v>
      </c>
      <c r="J110" s="244">
        <v>50</v>
      </c>
      <c r="K110" s="258"/>
    </row>
    <row r="111" s="1" customFormat="1" ht="15" customHeight="1">
      <c r="B111" s="267"/>
      <c r="C111" s="244" t="s">
        <v>390</v>
      </c>
      <c r="D111" s="244"/>
      <c r="E111" s="244"/>
      <c r="F111" s="266" t="s">
        <v>369</v>
      </c>
      <c r="G111" s="244"/>
      <c r="H111" s="244" t="s">
        <v>403</v>
      </c>
      <c r="I111" s="244" t="s">
        <v>365</v>
      </c>
      <c r="J111" s="244">
        <v>50</v>
      </c>
      <c r="K111" s="258"/>
    </row>
    <row r="112" s="1" customFormat="1" ht="15" customHeight="1">
      <c r="B112" s="267"/>
      <c r="C112" s="244" t="s">
        <v>388</v>
      </c>
      <c r="D112" s="244"/>
      <c r="E112" s="244"/>
      <c r="F112" s="266" t="s">
        <v>369</v>
      </c>
      <c r="G112" s="244"/>
      <c r="H112" s="244" t="s">
        <v>403</v>
      </c>
      <c r="I112" s="244" t="s">
        <v>365</v>
      </c>
      <c r="J112" s="244">
        <v>50</v>
      </c>
      <c r="K112" s="258"/>
    </row>
    <row r="113" s="1" customFormat="1" ht="15" customHeight="1">
      <c r="B113" s="267"/>
      <c r="C113" s="244" t="s">
        <v>54</v>
      </c>
      <c r="D113" s="244"/>
      <c r="E113" s="244"/>
      <c r="F113" s="266" t="s">
        <v>363</v>
      </c>
      <c r="G113" s="244"/>
      <c r="H113" s="244" t="s">
        <v>404</v>
      </c>
      <c r="I113" s="244" t="s">
        <v>365</v>
      </c>
      <c r="J113" s="244">
        <v>20</v>
      </c>
      <c r="K113" s="258"/>
    </row>
    <row r="114" s="1" customFormat="1" ht="15" customHeight="1">
      <c r="B114" s="267"/>
      <c r="C114" s="244" t="s">
        <v>405</v>
      </c>
      <c r="D114" s="244"/>
      <c r="E114" s="244"/>
      <c r="F114" s="266" t="s">
        <v>363</v>
      </c>
      <c r="G114" s="244"/>
      <c r="H114" s="244" t="s">
        <v>406</v>
      </c>
      <c r="I114" s="244" t="s">
        <v>365</v>
      </c>
      <c r="J114" s="244">
        <v>120</v>
      </c>
      <c r="K114" s="258"/>
    </row>
    <row r="115" s="1" customFormat="1" ht="15" customHeight="1">
      <c r="B115" s="267"/>
      <c r="C115" s="244" t="s">
        <v>39</v>
      </c>
      <c r="D115" s="244"/>
      <c r="E115" s="244"/>
      <c r="F115" s="266" t="s">
        <v>363</v>
      </c>
      <c r="G115" s="244"/>
      <c r="H115" s="244" t="s">
        <v>407</v>
      </c>
      <c r="I115" s="244" t="s">
        <v>398</v>
      </c>
      <c r="J115" s="244"/>
      <c r="K115" s="258"/>
    </row>
    <row r="116" s="1" customFormat="1" ht="15" customHeight="1">
      <c r="B116" s="267"/>
      <c r="C116" s="244" t="s">
        <v>49</v>
      </c>
      <c r="D116" s="244"/>
      <c r="E116" s="244"/>
      <c r="F116" s="266" t="s">
        <v>363</v>
      </c>
      <c r="G116" s="244"/>
      <c r="H116" s="244" t="s">
        <v>408</v>
      </c>
      <c r="I116" s="244" t="s">
        <v>398</v>
      </c>
      <c r="J116" s="244"/>
      <c r="K116" s="258"/>
    </row>
    <row r="117" s="1" customFormat="1" ht="15" customHeight="1">
      <c r="B117" s="267"/>
      <c r="C117" s="244" t="s">
        <v>58</v>
      </c>
      <c r="D117" s="244"/>
      <c r="E117" s="244"/>
      <c r="F117" s="266" t="s">
        <v>363</v>
      </c>
      <c r="G117" s="244"/>
      <c r="H117" s="244" t="s">
        <v>409</v>
      </c>
      <c r="I117" s="244" t="s">
        <v>410</v>
      </c>
      <c r="J117" s="244"/>
      <c r="K117" s="258"/>
    </row>
    <row r="118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="1" customFormat="1" ht="18.75" customHeight="1">
      <c r="B119" s="277"/>
      <c r="C119" s="241"/>
      <c r="D119" s="241"/>
      <c r="E119" s="241"/>
      <c r="F119" s="278"/>
      <c r="G119" s="241"/>
      <c r="H119" s="241"/>
      <c r="I119" s="241"/>
      <c r="J119" s="241"/>
      <c r="K119" s="277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="1" customFormat="1" ht="45" customHeight="1">
      <c r="B122" s="282"/>
      <c r="C122" s="235" t="s">
        <v>411</v>
      </c>
      <c r="D122" s="235"/>
      <c r="E122" s="235"/>
      <c r="F122" s="235"/>
      <c r="G122" s="235"/>
      <c r="H122" s="235"/>
      <c r="I122" s="235"/>
      <c r="J122" s="235"/>
      <c r="K122" s="283"/>
    </row>
    <row r="123" s="1" customFormat="1" ht="17.25" customHeight="1">
      <c r="B123" s="284"/>
      <c r="C123" s="259" t="s">
        <v>357</v>
      </c>
      <c r="D123" s="259"/>
      <c r="E123" s="259"/>
      <c r="F123" s="259" t="s">
        <v>358</v>
      </c>
      <c r="G123" s="260"/>
      <c r="H123" s="259" t="s">
        <v>55</v>
      </c>
      <c r="I123" s="259" t="s">
        <v>58</v>
      </c>
      <c r="J123" s="259" t="s">
        <v>359</v>
      </c>
      <c r="K123" s="285"/>
    </row>
    <row r="124" s="1" customFormat="1" ht="17.25" customHeight="1">
      <c r="B124" s="284"/>
      <c r="C124" s="261" t="s">
        <v>360</v>
      </c>
      <c r="D124" s="261"/>
      <c r="E124" s="261"/>
      <c r="F124" s="262" t="s">
        <v>361</v>
      </c>
      <c r="G124" s="263"/>
      <c r="H124" s="261"/>
      <c r="I124" s="261"/>
      <c r="J124" s="261" t="s">
        <v>362</v>
      </c>
      <c r="K124" s="285"/>
    </row>
    <row r="125" s="1" customFormat="1" ht="5.25" customHeight="1">
      <c r="B125" s="286"/>
      <c r="C125" s="264"/>
      <c r="D125" s="264"/>
      <c r="E125" s="264"/>
      <c r="F125" s="264"/>
      <c r="G125" s="244"/>
      <c r="H125" s="264"/>
      <c r="I125" s="264"/>
      <c r="J125" s="264"/>
      <c r="K125" s="287"/>
    </row>
    <row r="126" s="1" customFormat="1" ht="15" customHeight="1">
      <c r="B126" s="286"/>
      <c r="C126" s="244" t="s">
        <v>366</v>
      </c>
      <c r="D126" s="264"/>
      <c r="E126" s="264"/>
      <c r="F126" s="266" t="s">
        <v>363</v>
      </c>
      <c r="G126" s="244"/>
      <c r="H126" s="244" t="s">
        <v>403</v>
      </c>
      <c r="I126" s="244" t="s">
        <v>365</v>
      </c>
      <c r="J126" s="244">
        <v>120</v>
      </c>
      <c r="K126" s="288"/>
    </row>
    <row r="127" s="1" customFormat="1" ht="15" customHeight="1">
      <c r="B127" s="286"/>
      <c r="C127" s="244" t="s">
        <v>412</v>
      </c>
      <c r="D127" s="244"/>
      <c r="E127" s="244"/>
      <c r="F127" s="266" t="s">
        <v>363</v>
      </c>
      <c r="G127" s="244"/>
      <c r="H127" s="244" t="s">
        <v>413</v>
      </c>
      <c r="I127" s="244" t="s">
        <v>365</v>
      </c>
      <c r="J127" s="244" t="s">
        <v>414</v>
      </c>
      <c r="K127" s="288"/>
    </row>
    <row r="128" s="1" customFormat="1" ht="15" customHeight="1">
      <c r="B128" s="286"/>
      <c r="C128" s="244" t="s">
        <v>311</v>
      </c>
      <c r="D128" s="244"/>
      <c r="E128" s="244"/>
      <c r="F128" s="266" t="s">
        <v>363</v>
      </c>
      <c r="G128" s="244"/>
      <c r="H128" s="244" t="s">
        <v>415</v>
      </c>
      <c r="I128" s="244" t="s">
        <v>365</v>
      </c>
      <c r="J128" s="244" t="s">
        <v>414</v>
      </c>
      <c r="K128" s="288"/>
    </row>
    <row r="129" s="1" customFormat="1" ht="15" customHeight="1">
      <c r="B129" s="286"/>
      <c r="C129" s="244" t="s">
        <v>374</v>
      </c>
      <c r="D129" s="244"/>
      <c r="E129" s="244"/>
      <c r="F129" s="266" t="s">
        <v>369</v>
      </c>
      <c r="G129" s="244"/>
      <c r="H129" s="244" t="s">
        <v>375</v>
      </c>
      <c r="I129" s="244" t="s">
        <v>365</v>
      </c>
      <c r="J129" s="244">
        <v>15</v>
      </c>
      <c r="K129" s="288"/>
    </row>
    <row r="130" s="1" customFormat="1" ht="15" customHeight="1">
      <c r="B130" s="286"/>
      <c r="C130" s="268" t="s">
        <v>376</v>
      </c>
      <c r="D130" s="268"/>
      <c r="E130" s="268"/>
      <c r="F130" s="269" t="s">
        <v>369</v>
      </c>
      <c r="G130" s="268"/>
      <c r="H130" s="268" t="s">
        <v>377</v>
      </c>
      <c r="I130" s="268" t="s">
        <v>365</v>
      </c>
      <c r="J130" s="268">
        <v>15</v>
      </c>
      <c r="K130" s="288"/>
    </row>
    <row r="131" s="1" customFormat="1" ht="15" customHeight="1">
      <c r="B131" s="286"/>
      <c r="C131" s="268" t="s">
        <v>378</v>
      </c>
      <c r="D131" s="268"/>
      <c r="E131" s="268"/>
      <c r="F131" s="269" t="s">
        <v>369</v>
      </c>
      <c r="G131" s="268"/>
      <c r="H131" s="268" t="s">
        <v>379</v>
      </c>
      <c r="I131" s="268" t="s">
        <v>365</v>
      </c>
      <c r="J131" s="268">
        <v>20</v>
      </c>
      <c r="K131" s="288"/>
    </row>
    <row r="132" s="1" customFormat="1" ht="15" customHeight="1">
      <c r="B132" s="286"/>
      <c r="C132" s="268" t="s">
        <v>380</v>
      </c>
      <c r="D132" s="268"/>
      <c r="E132" s="268"/>
      <c r="F132" s="269" t="s">
        <v>369</v>
      </c>
      <c r="G132" s="268"/>
      <c r="H132" s="268" t="s">
        <v>381</v>
      </c>
      <c r="I132" s="268" t="s">
        <v>365</v>
      </c>
      <c r="J132" s="268">
        <v>20</v>
      </c>
      <c r="K132" s="288"/>
    </row>
    <row r="133" s="1" customFormat="1" ht="15" customHeight="1">
      <c r="B133" s="286"/>
      <c r="C133" s="244" t="s">
        <v>368</v>
      </c>
      <c r="D133" s="244"/>
      <c r="E133" s="244"/>
      <c r="F133" s="266" t="s">
        <v>369</v>
      </c>
      <c r="G133" s="244"/>
      <c r="H133" s="244" t="s">
        <v>403</v>
      </c>
      <c r="I133" s="244" t="s">
        <v>365</v>
      </c>
      <c r="J133" s="244">
        <v>50</v>
      </c>
      <c r="K133" s="288"/>
    </row>
    <row r="134" s="1" customFormat="1" ht="15" customHeight="1">
      <c r="B134" s="286"/>
      <c r="C134" s="244" t="s">
        <v>382</v>
      </c>
      <c r="D134" s="244"/>
      <c r="E134" s="244"/>
      <c r="F134" s="266" t="s">
        <v>369</v>
      </c>
      <c r="G134" s="244"/>
      <c r="H134" s="244" t="s">
        <v>403</v>
      </c>
      <c r="I134" s="244" t="s">
        <v>365</v>
      </c>
      <c r="J134" s="244">
        <v>50</v>
      </c>
      <c r="K134" s="288"/>
    </row>
    <row r="135" s="1" customFormat="1" ht="15" customHeight="1">
      <c r="B135" s="286"/>
      <c r="C135" s="244" t="s">
        <v>388</v>
      </c>
      <c r="D135" s="244"/>
      <c r="E135" s="244"/>
      <c r="F135" s="266" t="s">
        <v>369</v>
      </c>
      <c r="G135" s="244"/>
      <c r="H135" s="244" t="s">
        <v>403</v>
      </c>
      <c r="I135" s="244" t="s">
        <v>365</v>
      </c>
      <c r="J135" s="244">
        <v>50</v>
      </c>
      <c r="K135" s="288"/>
    </row>
    <row r="136" s="1" customFormat="1" ht="15" customHeight="1">
      <c r="B136" s="286"/>
      <c r="C136" s="244" t="s">
        <v>390</v>
      </c>
      <c r="D136" s="244"/>
      <c r="E136" s="244"/>
      <c r="F136" s="266" t="s">
        <v>369</v>
      </c>
      <c r="G136" s="244"/>
      <c r="H136" s="244" t="s">
        <v>403</v>
      </c>
      <c r="I136" s="244" t="s">
        <v>365</v>
      </c>
      <c r="J136" s="244">
        <v>50</v>
      </c>
      <c r="K136" s="288"/>
    </row>
    <row r="137" s="1" customFormat="1" ht="15" customHeight="1">
      <c r="B137" s="286"/>
      <c r="C137" s="244" t="s">
        <v>391</v>
      </c>
      <c r="D137" s="244"/>
      <c r="E137" s="244"/>
      <c r="F137" s="266" t="s">
        <v>369</v>
      </c>
      <c r="G137" s="244"/>
      <c r="H137" s="244" t="s">
        <v>416</v>
      </c>
      <c r="I137" s="244" t="s">
        <v>365</v>
      </c>
      <c r="J137" s="244">
        <v>255</v>
      </c>
      <c r="K137" s="288"/>
    </row>
    <row r="138" s="1" customFormat="1" ht="15" customHeight="1">
      <c r="B138" s="286"/>
      <c r="C138" s="244" t="s">
        <v>393</v>
      </c>
      <c r="D138" s="244"/>
      <c r="E138" s="244"/>
      <c r="F138" s="266" t="s">
        <v>363</v>
      </c>
      <c r="G138" s="244"/>
      <c r="H138" s="244" t="s">
        <v>417</v>
      </c>
      <c r="I138" s="244" t="s">
        <v>395</v>
      </c>
      <c r="J138" s="244"/>
      <c r="K138" s="288"/>
    </row>
    <row r="139" s="1" customFormat="1" ht="15" customHeight="1">
      <c r="B139" s="286"/>
      <c r="C139" s="244" t="s">
        <v>396</v>
      </c>
      <c r="D139" s="244"/>
      <c r="E139" s="244"/>
      <c r="F139" s="266" t="s">
        <v>363</v>
      </c>
      <c r="G139" s="244"/>
      <c r="H139" s="244" t="s">
        <v>418</v>
      </c>
      <c r="I139" s="244" t="s">
        <v>398</v>
      </c>
      <c r="J139" s="244"/>
      <c r="K139" s="288"/>
    </row>
    <row r="140" s="1" customFormat="1" ht="15" customHeight="1">
      <c r="B140" s="286"/>
      <c r="C140" s="244" t="s">
        <v>399</v>
      </c>
      <c r="D140" s="244"/>
      <c r="E140" s="244"/>
      <c r="F140" s="266" t="s">
        <v>363</v>
      </c>
      <c r="G140" s="244"/>
      <c r="H140" s="244" t="s">
        <v>399</v>
      </c>
      <c r="I140" s="244" t="s">
        <v>398</v>
      </c>
      <c r="J140" s="244"/>
      <c r="K140" s="288"/>
    </row>
    <row r="141" s="1" customFormat="1" ht="15" customHeight="1">
      <c r="B141" s="286"/>
      <c r="C141" s="244" t="s">
        <v>39</v>
      </c>
      <c r="D141" s="244"/>
      <c r="E141" s="244"/>
      <c r="F141" s="266" t="s">
        <v>363</v>
      </c>
      <c r="G141" s="244"/>
      <c r="H141" s="244" t="s">
        <v>419</v>
      </c>
      <c r="I141" s="244" t="s">
        <v>398</v>
      </c>
      <c r="J141" s="244"/>
      <c r="K141" s="288"/>
    </row>
    <row r="142" s="1" customFormat="1" ht="15" customHeight="1">
      <c r="B142" s="286"/>
      <c r="C142" s="244" t="s">
        <v>420</v>
      </c>
      <c r="D142" s="244"/>
      <c r="E142" s="244"/>
      <c r="F142" s="266" t="s">
        <v>363</v>
      </c>
      <c r="G142" s="244"/>
      <c r="H142" s="244" t="s">
        <v>421</v>
      </c>
      <c r="I142" s="244" t="s">
        <v>398</v>
      </c>
      <c r="J142" s="244"/>
      <c r="K142" s="288"/>
    </row>
    <row r="143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="1" customFormat="1" ht="18.75" customHeight="1">
      <c r="B144" s="241"/>
      <c r="C144" s="241"/>
      <c r="D144" s="241"/>
      <c r="E144" s="241"/>
      <c r="F144" s="278"/>
      <c r="G144" s="241"/>
      <c r="H144" s="241"/>
      <c r="I144" s="241"/>
      <c r="J144" s="241"/>
      <c r="K144" s="241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422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357</v>
      </c>
      <c r="D148" s="259"/>
      <c r="E148" s="259"/>
      <c r="F148" s="259" t="s">
        <v>358</v>
      </c>
      <c r="G148" s="260"/>
      <c r="H148" s="259" t="s">
        <v>55</v>
      </c>
      <c r="I148" s="259" t="s">
        <v>58</v>
      </c>
      <c r="J148" s="259" t="s">
        <v>359</v>
      </c>
      <c r="K148" s="258"/>
    </row>
    <row r="149" s="1" customFormat="1" ht="17.25" customHeight="1">
      <c r="B149" s="256"/>
      <c r="C149" s="261" t="s">
        <v>360</v>
      </c>
      <c r="D149" s="261"/>
      <c r="E149" s="261"/>
      <c r="F149" s="262" t="s">
        <v>361</v>
      </c>
      <c r="G149" s="263"/>
      <c r="H149" s="261"/>
      <c r="I149" s="261"/>
      <c r="J149" s="261" t="s">
        <v>362</v>
      </c>
      <c r="K149" s="258"/>
    </row>
    <row r="150" s="1" customFormat="1" ht="5.25" customHeight="1">
      <c r="B150" s="267"/>
      <c r="C150" s="264"/>
      <c r="D150" s="264"/>
      <c r="E150" s="264"/>
      <c r="F150" s="264"/>
      <c r="G150" s="265"/>
      <c r="H150" s="264"/>
      <c r="I150" s="264"/>
      <c r="J150" s="264"/>
      <c r="K150" s="288"/>
    </row>
    <row r="151" s="1" customFormat="1" ht="15" customHeight="1">
      <c r="B151" s="267"/>
      <c r="C151" s="292" t="s">
        <v>366</v>
      </c>
      <c r="D151" s="244"/>
      <c r="E151" s="244"/>
      <c r="F151" s="293" t="s">
        <v>363</v>
      </c>
      <c r="G151" s="244"/>
      <c r="H151" s="292" t="s">
        <v>403</v>
      </c>
      <c r="I151" s="292" t="s">
        <v>365</v>
      </c>
      <c r="J151" s="292">
        <v>120</v>
      </c>
      <c r="K151" s="288"/>
    </row>
    <row r="152" s="1" customFormat="1" ht="15" customHeight="1">
      <c r="B152" s="267"/>
      <c r="C152" s="292" t="s">
        <v>412</v>
      </c>
      <c r="D152" s="244"/>
      <c r="E152" s="244"/>
      <c r="F152" s="293" t="s">
        <v>363</v>
      </c>
      <c r="G152" s="244"/>
      <c r="H152" s="292" t="s">
        <v>423</v>
      </c>
      <c r="I152" s="292" t="s">
        <v>365</v>
      </c>
      <c r="J152" s="292" t="s">
        <v>414</v>
      </c>
      <c r="K152" s="288"/>
    </row>
    <row r="153" s="1" customFormat="1" ht="15" customHeight="1">
      <c r="B153" s="267"/>
      <c r="C153" s="292" t="s">
        <v>311</v>
      </c>
      <c r="D153" s="244"/>
      <c r="E153" s="244"/>
      <c r="F153" s="293" t="s">
        <v>363</v>
      </c>
      <c r="G153" s="244"/>
      <c r="H153" s="292" t="s">
        <v>424</v>
      </c>
      <c r="I153" s="292" t="s">
        <v>365</v>
      </c>
      <c r="J153" s="292" t="s">
        <v>414</v>
      </c>
      <c r="K153" s="288"/>
    </row>
    <row r="154" s="1" customFormat="1" ht="15" customHeight="1">
      <c r="B154" s="267"/>
      <c r="C154" s="292" t="s">
        <v>368</v>
      </c>
      <c r="D154" s="244"/>
      <c r="E154" s="244"/>
      <c r="F154" s="293" t="s">
        <v>369</v>
      </c>
      <c r="G154" s="244"/>
      <c r="H154" s="292" t="s">
        <v>403</v>
      </c>
      <c r="I154" s="292" t="s">
        <v>365</v>
      </c>
      <c r="J154" s="292">
        <v>50</v>
      </c>
      <c r="K154" s="288"/>
    </row>
    <row r="155" s="1" customFormat="1" ht="15" customHeight="1">
      <c r="B155" s="267"/>
      <c r="C155" s="292" t="s">
        <v>371</v>
      </c>
      <c r="D155" s="244"/>
      <c r="E155" s="244"/>
      <c r="F155" s="293" t="s">
        <v>363</v>
      </c>
      <c r="G155" s="244"/>
      <c r="H155" s="292" t="s">
        <v>403</v>
      </c>
      <c r="I155" s="292" t="s">
        <v>373</v>
      </c>
      <c r="J155" s="292"/>
      <c r="K155" s="288"/>
    </row>
    <row r="156" s="1" customFormat="1" ht="15" customHeight="1">
      <c r="B156" s="267"/>
      <c r="C156" s="292" t="s">
        <v>382</v>
      </c>
      <c r="D156" s="244"/>
      <c r="E156" s="244"/>
      <c r="F156" s="293" t="s">
        <v>369</v>
      </c>
      <c r="G156" s="244"/>
      <c r="H156" s="292" t="s">
        <v>403</v>
      </c>
      <c r="I156" s="292" t="s">
        <v>365</v>
      </c>
      <c r="J156" s="292">
        <v>50</v>
      </c>
      <c r="K156" s="288"/>
    </row>
    <row r="157" s="1" customFormat="1" ht="15" customHeight="1">
      <c r="B157" s="267"/>
      <c r="C157" s="292" t="s">
        <v>390</v>
      </c>
      <c r="D157" s="244"/>
      <c r="E157" s="244"/>
      <c r="F157" s="293" t="s">
        <v>369</v>
      </c>
      <c r="G157" s="244"/>
      <c r="H157" s="292" t="s">
        <v>403</v>
      </c>
      <c r="I157" s="292" t="s">
        <v>365</v>
      </c>
      <c r="J157" s="292">
        <v>50</v>
      </c>
      <c r="K157" s="288"/>
    </row>
    <row r="158" s="1" customFormat="1" ht="15" customHeight="1">
      <c r="B158" s="267"/>
      <c r="C158" s="292" t="s">
        <v>388</v>
      </c>
      <c r="D158" s="244"/>
      <c r="E158" s="244"/>
      <c r="F158" s="293" t="s">
        <v>369</v>
      </c>
      <c r="G158" s="244"/>
      <c r="H158" s="292" t="s">
        <v>403</v>
      </c>
      <c r="I158" s="292" t="s">
        <v>365</v>
      </c>
      <c r="J158" s="292">
        <v>50</v>
      </c>
      <c r="K158" s="288"/>
    </row>
    <row r="159" s="1" customFormat="1" ht="15" customHeight="1">
      <c r="B159" s="267"/>
      <c r="C159" s="292" t="s">
        <v>87</v>
      </c>
      <c r="D159" s="244"/>
      <c r="E159" s="244"/>
      <c r="F159" s="293" t="s">
        <v>363</v>
      </c>
      <c r="G159" s="244"/>
      <c r="H159" s="292" t="s">
        <v>425</v>
      </c>
      <c r="I159" s="292" t="s">
        <v>365</v>
      </c>
      <c r="J159" s="292" t="s">
        <v>426</v>
      </c>
      <c r="K159" s="288"/>
    </row>
    <row r="160" s="1" customFormat="1" ht="15" customHeight="1">
      <c r="B160" s="267"/>
      <c r="C160" s="292" t="s">
        <v>427</v>
      </c>
      <c r="D160" s="244"/>
      <c r="E160" s="244"/>
      <c r="F160" s="293" t="s">
        <v>363</v>
      </c>
      <c r="G160" s="244"/>
      <c r="H160" s="292" t="s">
        <v>428</v>
      </c>
      <c r="I160" s="292" t="s">
        <v>398</v>
      </c>
      <c r="J160" s="292"/>
      <c r="K160" s="288"/>
    </row>
    <row r="161" s="1" customFormat="1" ht="15" customHeight="1">
      <c r="B161" s="294"/>
      <c r="C161" s="276"/>
      <c r="D161" s="276"/>
      <c r="E161" s="276"/>
      <c r="F161" s="276"/>
      <c r="G161" s="276"/>
      <c r="H161" s="276"/>
      <c r="I161" s="276"/>
      <c r="J161" s="276"/>
      <c r="K161" s="295"/>
    </row>
    <row r="162" s="1" customFormat="1" ht="18.75" customHeight="1">
      <c r="B162" s="241"/>
      <c r="C162" s="244"/>
      <c r="D162" s="244"/>
      <c r="E162" s="244"/>
      <c r="F162" s="266"/>
      <c r="G162" s="244"/>
      <c r="H162" s="244"/>
      <c r="I162" s="244"/>
      <c r="J162" s="244"/>
      <c r="K162" s="241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429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357</v>
      </c>
      <c r="D166" s="259"/>
      <c r="E166" s="259"/>
      <c r="F166" s="259" t="s">
        <v>358</v>
      </c>
      <c r="G166" s="296"/>
      <c r="H166" s="297" t="s">
        <v>55</v>
      </c>
      <c r="I166" s="297" t="s">
        <v>58</v>
      </c>
      <c r="J166" s="259" t="s">
        <v>359</v>
      </c>
      <c r="K166" s="236"/>
    </row>
    <row r="167" s="1" customFormat="1" ht="17.25" customHeight="1">
      <c r="B167" s="237"/>
      <c r="C167" s="261" t="s">
        <v>360</v>
      </c>
      <c r="D167" s="261"/>
      <c r="E167" s="261"/>
      <c r="F167" s="262" t="s">
        <v>361</v>
      </c>
      <c r="G167" s="298"/>
      <c r="H167" s="299"/>
      <c r="I167" s="299"/>
      <c r="J167" s="261" t="s">
        <v>362</v>
      </c>
      <c r="K167" s="239"/>
    </row>
    <row r="168" s="1" customFormat="1" ht="5.25" customHeight="1">
      <c r="B168" s="267"/>
      <c r="C168" s="264"/>
      <c r="D168" s="264"/>
      <c r="E168" s="264"/>
      <c r="F168" s="264"/>
      <c r="G168" s="265"/>
      <c r="H168" s="264"/>
      <c r="I168" s="264"/>
      <c r="J168" s="264"/>
      <c r="K168" s="288"/>
    </row>
    <row r="169" s="1" customFormat="1" ht="15" customHeight="1">
      <c r="B169" s="267"/>
      <c r="C169" s="244" t="s">
        <v>366</v>
      </c>
      <c r="D169" s="244"/>
      <c r="E169" s="244"/>
      <c r="F169" s="266" t="s">
        <v>363</v>
      </c>
      <c r="G169" s="244"/>
      <c r="H169" s="244" t="s">
        <v>403</v>
      </c>
      <c r="I169" s="244" t="s">
        <v>365</v>
      </c>
      <c r="J169" s="244">
        <v>120</v>
      </c>
      <c r="K169" s="288"/>
    </row>
    <row r="170" s="1" customFormat="1" ht="15" customHeight="1">
      <c r="B170" s="267"/>
      <c r="C170" s="244" t="s">
        <v>412</v>
      </c>
      <c r="D170" s="244"/>
      <c r="E170" s="244"/>
      <c r="F170" s="266" t="s">
        <v>363</v>
      </c>
      <c r="G170" s="244"/>
      <c r="H170" s="244" t="s">
        <v>413</v>
      </c>
      <c r="I170" s="244" t="s">
        <v>365</v>
      </c>
      <c r="J170" s="244" t="s">
        <v>414</v>
      </c>
      <c r="K170" s="288"/>
    </row>
    <row r="171" s="1" customFormat="1" ht="15" customHeight="1">
      <c r="B171" s="267"/>
      <c r="C171" s="244" t="s">
        <v>311</v>
      </c>
      <c r="D171" s="244"/>
      <c r="E171" s="244"/>
      <c r="F171" s="266" t="s">
        <v>363</v>
      </c>
      <c r="G171" s="244"/>
      <c r="H171" s="244" t="s">
        <v>430</v>
      </c>
      <c r="I171" s="244" t="s">
        <v>365</v>
      </c>
      <c r="J171" s="244" t="s">
        <v>414</v>
      </c>
      <c r="K171" s="288"/>
    </row>
    <row r="172" s="1" customFormat="1" ht="15" customHeight="1">
      <c r="B172" s="267"/>
      <c r="C172" s="244" t="s">
        <v>368</v>
      </c>
      <c r="D172" s="244"/>
      <c r="E172" s="244"/>
      <c r="F172" s="266" t="s">
        <v>369</v>
      </c>
      <c r="G172" s="244"/>
      <c r="H172" s="244" t="s">
        <v>430</v>
      </c>
      <c r="I172" s="244" t="s">
        <v>365</v>
      </c>
      <c r="J172" s="244">
        <v>50</v>
      </c>
      <c r="K172" s="288"/>
    </row>
    <row r="173" s="1" customFormat="1" ht="15" customHeight="1">
      <c r="B173" s="267"/>
      <c r="C173" s="244" t="s">
        <v>371</v>
      </c>
      <c r="D173" s="244"/>
      <c r="E173" s="244"/>
      <c r="F173" s="266" t="s">
        <v>363</v>
      </c>
      <c r="G173" s="244"/>
      <c r="H173" s="244" t="s">
        <v>430</v>
      </c>
      <c r="I173" s="244" t="s">
        <v>373</v>
      </c>
      <c r="J173" s="244"/>
      <c r="K173" s="288"/>
    </row>
    <row r="174" s="1" customFormat="1" ht="15" customHeight="1">
      <c r="B174" s="267"/>
      <c r="C174" s="244" t="s">
        <v>382</v>
      </c>
      <c r="D174" s="244"/>
      <c r="E174" s="244"/>
      <c r="F174" s="266" t="s">
        <v>369</v>
      </c>
      <c r="G174" s="244"/>
      <c r="H174" s="244" t="s">
        <v>430</v>
      </c>
      <c r="I174" s="244" t="s">
        <v>365</v>
      </c>
      <c r="J174" s="244">
        <v>50</v>
      </c>
      <c r="K174" s="288"/>
    </row>
    <row r="175" s="1" customFormat="1" ht="15" customHeight="1">
      <c r="B175" s="267"/>
      <c r="C175" s="244" t="s">
        <v>390</v>
      </c>
      <c r="D175" s="244"/>
      <c r="E175" s="244"/>
      <c r="F175" s="266" t="s">
        <v>369</v>
      </c>
      <c r="G175" s="244"/>
      <c r="H175" s="244" t="s">
        <v>430</v>
      </c>
      <c r="I175" s="244" t="s">
        <v>365</v>
      </c>
      <c r="J175" s="244">
        <v>50</v>
      </c>
      <c r="K175" s="288"/>
    </row>
    <row r="176" s="1" customFormat="1" ht="15" customHeight="1">
      <c r="B176" s="267"/>
      <c r="C176" s="244" t="s">
        <v>388</v>
      </c>
      <c r="D176" s="244"/>
      <c r="E176" s="244"/>
      <c r="F176" s="266" t="s">
        <v>369</v>
      </c>
      <c r="G176" s="244"/>
      <c r="H176" s="244" t="s">
        <v>430</v>
      </c>
      <c r="I176" s="244" t="s">
        <v>365</v>
      </c>
      <c r="J176" s="244">
        <v>50</v>
      </c>
      <c r="K176" s="288"/>
    </row>
    <row r="177" s="1" customFormat="1" ht="15" customHeight="1">
      <c r="B177" s="267"/>
      <c r="C177" s="244" t="s">
        <v>97</v>
      </c>
      <c r="D177" s="244"/>
      <c r="E177" s="244"/>
      <c r="F177" s="266" t="s">
        <v>363</v>
      </c>
      <c r="G177" s="244"/>
      <c r="H177" s="244" t="s">
        <v>431</v>
      </c>
      <c r="I177" s="244" t="s">
        <v>432</v>
      </c>
      <c r="J177" s="244"/>
      <c r="K177" s="288"/>
    </row>
    <row r="178" s="1" customFormat="1" ht="15" customHeight="1">
      <c r="B178" s="267"/>
      <c r="C178" s="244" t="s">
        <v>58</v>
      </c>
      <c r="D178" s="244"/>
      <c r="E178" s="244"/>
      <c r="F178" s="266" t="s">
        <v>363</v>
      </c>
      <c r="G178" s="244"/>
      <c r="H178" s="244" t="s">
        <v>433</v>
      </c>
      <c r="I178" s="244" t="s">
        <v>434</v>
      </c>
      <c r="J178" s="244">
        <v>1</v>
      </c>
      <c r="K178" s="288"/>
    </row>
    <row r="179" s="1" customFormat="1" ht="15" customHeight="1">
      <c r="B179" s="267"/>
      <c r="C179" s="244" t="s">
        <v>54</v>
      </c>
      <c r="D179" s="244"/>
      <c r="E179" s="244"/>
      <c r="F179" s="266" t="s">
        <v>363</v>
      </c>
      <c r="G179" s="244"/>
      <c r="H179" s="244" t="s">
        <v>435</v>
      </c>
      <c r="I179" s="244" t="s">
        <v>365</v>
      </c>
      <c r="J179" s="244">
        <v>20</v>
      </c>
      <c r="K179" s="288"/>
    </row>
    <row r="180" s="1" customFormat="1" ht="15" customHeight="1">
      <c r="B180" s="267"/>
      <c r="C180" s="244" t="s">
        <v>55</v>
      </c>
      <c r="D180" s="244"/>
      <c r="E180" s="244"/>
      <c r="F180" s="266" t="s">
        <v>363</v>
      </c>
      <c r="G180" s="244"/>
      <c r="H180" s="244" t="s">
        <v>436</v>
      </c>
      <c r="I180" s="244" t="s">
        <v>365</v>
      </c>
      <c r="J180" s="244">
        <v>255</v>
      </c>
      <c r="K180" s="288"/>
    </row>
    <row r="181" s="1" customFormat="1" ht="15" customHeight="1">
      <c r="B181" s="267"/>
      <c r="C181" s="244" t="s">
        <v>98</v>
      </c>
      <c r="D181" s="244"/>
      <c r="E181" s="244"/>
      <c r="F181" s="266" t="s">
        <v>363</v>
      </c>
      <c r="G181" s="244"/>
      <c r="H181" s="244" t="s">
        <v>327</v>
      </c>
      <c r="I181" s="244" t="s">
        <v>365</v>
      </c>
      <c r="J181" s="244">
        <v>10</v>
      </c>
      <c r="K181" s="288"/>
    </row>
    <row r="182" s="1" customFormat="1" ht="15" customHeight="1">
      <c r="B182" s="267"/>
      <c r="C182" s="244" t="s">
        <v>99</v>
      </c>
      <c r="D182" s="244"/>
      <c r="E182" s="244"/>
      <c r="F182" s="266" t="s">
        <v>363</v>
      </c>
      <c r="G182" s="244"/>
      <c r="H182" s="244" t="s">
        <v>437</v>
      </c>
      <c r="I182" s="244" t="s">
        <v>398</v>
      </c>
      <c r="J182" s="244"/>
      <c r="K182" s="288"/>
    </row>
    <row r="183" s="1" customFormat="1" ht="15" customHeight="1">
      <c r="B183" s="267"/>
      <c r="C183" s="244" t="s">
        <v>438</v>
      </c>
      <c r="D183" s="244"/>
      <c r="E183" s="244"/>
      <c r="F183" s="266" t="s">
        <v>363</v>
      </c>
      <c r="G183" s="244"/>
      <c r="H183" s="244" t="s">
        <v>439</v>
      </c>
      <c r="I183" s="244" t="s">
        <v>398</v>
      </c>
      <c r="J183" s="244"/>
      <c r="K183" s="288"/>
    </row>
    <row r="184" s="1" customFormat="1" ht="15" customHeight="1">
      <c r="B184" s="267"/>
      <c r="C184" s="244" t="s">
        <v>427</v>
      </c>
      <c r="D184" s="244"/>
      <c r="E184" s="244"/>
      <c r="F184" s="266" t="s">
        <v>363</v>
      </c>
      <c r="G184" s="244"/>
      <c r="H184" s="244" t="s">
        <v>440</v>
      </c>
      <c r="I184" s="244" t="s">
        <v>398</v>
      </c>
      <c r="J184" s="244"/>
      <c r="K184" s="288"/>
    </row>
    <row r="185" s="1" customFormat="1" ht="15" customHeight="1">
      <c r="B185" s="267"/>
      <c r="C185" s="244" t="s">
        <v>101</v>
      </c>
      <c r="D185" s="244"/>
      <c r="E185" s="244"/>
      <c r="F185" s="266" t="s">
        <v>369</v>
      </c>
      <c r="G185" s="244"/>
      <c r="H185" s="244" t="s">
        <v>441</v>
      </c>
      <c r="I185" s="244" t="s">
        <v>365</v>
      </c>
      <c r="J185" s="244">
        <v>50</v>
      </c>
      <c r="K185" s="288"/>
    </row>
    <row r="186" s="1" customFormat="1" ht="15" customHeight="1">
      <c r="B186" s="267"/>
      <c r="C186" s="244" t="s">
        <v>442</v>
      </c>
      <c r="D186" s="244"/>
      <c r="E186" s="244"/>
      <c r="F186" s="266" t="s">
        <v>369</v>
      </c>
      <c r="G186" s="244"/>
      <c r="H186" s="244" t="s">
        <v>443</v>
      </c>
      <c r="I186" s="244" t="s">
        <v>444</v>
      </c>
      <c r="J186" s="244"/>
      <c r="K186" s="288"/>
    </row>
    <row r="187" s="1" customFormat="1" ht="15" customHeight="1">
      <c r="B187" s="267"/>
      <c r="C187" s="244" t="s">
        <v>445</v>
      </c>
      <c r="D187" s="244"/>
      <c r="E187" s="244"/>
      <c r="F187" s="266" t="s">
        <v>369</v>
      </c>
      <c r="G187" s="244"/>
      <c r="H187" s="244" t="s">
        <v>446</v>
      </c>
      <c r="I187" s="244" t="s">
        <v>444</v>
      </c>
      <c r="J187" s="244"/>
      <c r="K187" s="288"/>
    </row>
    <row r="188" s="1" customFormat="1" ht="15" customHeight="1">
      <c r="B188" s="267"/>
      <c r="C188" s="244" t="s">
        <v>447</v>
      </c>
      <c r="D188" s="244"/>
      <c r="E188" s="244"/>
      <c r="F188" s="266" t="s">
        <v>369</v>
      </c>
      <c r="G188" s="244"/>
      <c r="H188" s="244" t="s">
        <v>448</v>
      </c>
      <c r="I188" s="244" t="s">
        <v>444</v>
      </c>
      <c r="J188" s="244"/>
      <c r="K188" s="288"/>
    </row>
    <row r="189" s="1" customFormat="1" ht="15" customHeight="1">
      <c r="B189" s="267"/>
      <c r="C189" s="300" t="s">
        <v>449</v>
      </c>
      <c r="D189" s="244"/>
      <c r="E189" s="244"/>
      <c r="F189" s="266" t="s">
        <v>369</v>
      </c>
      <c r="G189" s="244"/>
      <c r="H189" s="244" t="s">
        <v>450</v>
      </c>
      <c r="I189" s="244" t="s">
        <v>451</v>
      </c>
      <c r="J189" s="301" t="s">
        <v>452</v>
      </c>
      <c r="K189" s="288"/>
    </row>
    <row r="190" s="1" customFormat="1" ht="15" customHeight="1">
      <c r="B190" s="267"/>
      <c r="C190" s="251" t="s">
        <v>43</v>
      </c>
      <c r="D190" s="244"/>
      <c r="E190" s="244"/>
      <c r="F190" s="266" t="s">
        <v>363</v>
      </c>
      <c r="G190" s="244"/>
      <c r="H190" s="241" t="s">
        <v>453</v>
      </c>
      <c r="I190" s="244" t="s">
        <v>454</v>
      </c>
      <c r="J190" s="244"/>
      <c r="K190" s="288"/>
    </row>
    <row r="191" s="1" customFormat="1" ht="15" customHeight="1">
      <c r="B191" s="267"/>
      <c r="C191" s="251" t="s">
        <v>455</v>
      </c>
      <c r="D191" s="244"/>
      <c r="E191" s="244"/>
      <c r="F191" s="266" t="s">
        <v>363</v>
      </c>
      <c r="G191" s="244"/>
      <c r="H191" s="244" t="s">
        <v>456</v>
      </c>
      <c r="I191" s="244" t="s">
        <v>398</v>
      </c>
      <c r="J191" s="244"/>
      <c r="K191" s="288"/>
    </row>
    <row r="192" s="1" customFormat="1" ht="15" customHeight="1">
      <c r="B192" s="267"/>
      <c r="C192" s="251" t="s">
        <v>457</v>
      </c>
      <c r="D192" s="244"/>
      <c r="E192" s="244"/>
      <c r="F192" s="266" t="s">
        <v>363</v>
      </c>
      <c r="G192" s="244"/>
      <c r="H192" s="244" t="s">
        <v>458</v>
      </c>
      <c r="I192" s="244" t="s">
        <v>398</v>
      </c>
      <c r="J192" s="244"/>
      <c r="K192" s="288"/>
    </row>
    <row r="193" s="1" customFormat="1" ht="15" customHeight="1">
      <c r="B193" s="267"/>
      <c r="C193" s="251" t="s">
        <v>459</v>
      </c>
      <c r="D193" s="244"/>
      <c r="E193" s="244"/>
      <c r="F193" s="266" t="s">
        <v>369</v>
      </c>
      <c r="G193" s="244"/>
      <c r="H193" s="244" t="s">
        <v>460</v>
      </c>
      <c r="I193" s="244" t="s">
        <v>398</v>
      </c>
      <c r="J193" s="244"/>
      <c r="K193" s="288"/>
    </row>
    <row r="194" s="1" customFormat="1" ht="15" customHeight="1">
      <c r="B194" s="294"/>
      <c r="C194" s="302"/>
      <c r="D194" s="276"/>
      <c r="E194" s="276"/>
      <c r="F194" s="276"/>
      <c r="G194" s="276"/>
      <c r="H194" s="276"/>
      <c r="I194" s="276"/>
      <c r="J194" s="276"/>
      <c r="K194" s="295"/>
    </row>
    <row r="195" s="1" customFormat="1" ht="18.75" customHeight="1">
      <c r="B195" s="241"/>
      <c r="C195" s="244"/>
      <c r="D195" s="244"/>
      <c r="E195" s="244"/>
      <c r="F195" s="266"/>
      <c r="G195" s="244"/>
      <c r="H195" s="244"/>
      <c r="I195" s="244"/>
      <c r="J195" s="244"/>
      <c r="K195" s="241"/>
    </row>
    <row r="196" s="1" customFormat="1" ht="18.75" customHeight="1">
      <c r="B196" s="241"/>
      <c r="C196" s="244"/>
      <c r="D196" s="244"/>
      <c r="E196" s="244"/>
      <c r="F196" s="266"/>
      <c r="G196" s="244"/>
      <c r="H196" s="244"/>
      <c r="I196" s="244"/>
      <c r="J196" s="244"/>
      <c r="K196" s="241"/>
    </row>
    <row r="197" s="1" customFormat="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="1" customFormat="1" ht="21">
      <c r="B199" s="234"/>
      <c r="C199" s="235" t="s">
        <v>461</v>
      </c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5.5" customHeight="1">
      <c r="B200" s="234"/>
      <c r="C200" s="303" t="s">
        <v>462</v>
      </c>
      <c r="D200" s="303"/>
      <c r="E200" s="303"/>
      <c r="F200" s="303" t="s">
        <v>463</v>
      </c>
      <c r="G200" s="304"/>
      <c r="H200" s="303" t="s">
        <v>464</v>
      </c>
      <c r="I200" s="303"/>
      <c r="J200" s="303"/>
      <c r="K200" s="236"/>
    </row>
    <row r="201" s="1" customFormat="1" ht="5.25" customHeight="1">
      <c r="B201" s="267"/>
      <c r="C201" s="264"/>
      <c r="D201" s="264"/>
      <c r="E201" s="264"/>
      <c r="F201" s="264"/>
      <c r="G201" s="244"/>
      <c r="H201" s="264"/>
      <c r="I201" s="264"/>
      <c r="J201" s="264"/>
      <c r="K201" s="288"/>
    </row>
    <row r="202" s="1" customFormat="1" ht="15" customHeight="1">
      <c r="B202" s="267"/>
      <c r="C202" s="244" t="s">
        <v>454</v>
      </c>
      <c r="D202" s="244"/>
      <c r="E202" s="244"/>
      <c r="F202" s="266" t="s">
        <v>44</v>
      </c>
      <c r="G202" s="244"/>
      <c r="H202" s="244" t="s">
        <v>465</v>
      </c>
      <c r="I202" s="244"/>
      <c r="J202" s="244"/>
      <c r="K202" s="288"/>
    </row>
    <row r="203" s="1" customFormat="1" ht="15" customHeight="1">
      <c r="B203" s="267"/>
      <c r="C203" s="273"/>
      <c r="D203" s="244"/>
      <c r="E203" s="244"/>
      <c r="F203" s="266" t="s">
        <v>45</v>
      </c>
      <c r="G203" s="244"/>
      <c r="H203" s="244" t="s">
        <v>466</v>
      </c>
      <c r="I203" s="244"/>
      <c r="J203" s="244"/>
      <c r="K203" s="288"/>
    </row>
    <row r="204" s="1" customFormat="1" ht="15" customHeight="1">
      <c r="B204" s="267"/>
      <c r="C204" s="273"/>
      <c r="D204" s="244"/>
      <c r="E204" s="244"/>
      <c r="F204" s="266" t="s">
        <v>48</v>
      </c>
      <c r="G204" s="244"/>
      <c r="H204" s="244" t="s">
        <v>467</v>
      </c>
      <c r="I204" s="244"/>
      <c r="J204" s="244"/>
      <c r="K204" s="288"/>
    </row>
    <row r="205" s="1" customFormat="1" ht="15" customHeight="1">
      <c r="B205" s="267"/>
      <c r="C205" s="244"/>
      <c r="D205" s="244"/>
      <c r="E205" s="244"/>
      <c r="F205" s="266" t="s">
        <v>46</v>
      </c>
      <c r="G205" s="244"/>
      <c r="H205" s="244" t="s">
        <v>468</v>
      </c>
      <c r="I205" s="244"/>
      <c r="J205" s="244"/>
      <c r="K205" s="288"/>
    </row>
    <row r="206" s="1" customFormat="1" ht="15" customHeight="1">
      <c r="B206" s="267"/>
      <c r="C206" s="244"/>
      <c r="D206" s="244"/>
      <c r="E206" s="244"/>
      <c r="F206" s="266" t="s">
        <v>47</v>
      </c>
      <c r="G206" s="244"/>
      <c r="H206" s="244" t="s">
        <v>469</v>
      </c>
      <c r="I206" s="244"/>
      <c r="J206" s="244"/>
      <c r="K206" s="288"/>
    </row>
    <row r="207" s="1" customFormat="1" ht="15" customHeight="1">
      <c r="B207" s="267"/>
      <c r="C207" s="244"/>
      <c r="D207" s="244"/>
      <c r="E207" s="244"/>
      <c r="F207" s="266"/>
      <c r="G207" s="244"/>
      <c r="H207" s="244"/>
      <c r="I207" s="244"/>
      <c r="J207" s="244"/>
      <c r="K207" s="288"/>
    </row>
    <row r="208" s="1" customFormat="1" ht="15" customHeight="1">
      <c r="B208" s="267"/>
      <c r="C208" s="244" t="s">
        <v>410</v>
      </c>
      <c r="D208" s="244"/>
      <c r="E208" s="244"/>
      <c r="F208" s="266" t="s">
        <v>79</v>
      </c>
      <c r="G208" s="244"/>
      <c r="H208" s="244" t="s">
        <v>470</v>
      </c>
      <c r="I208" s="244"/>
      <c r="J208" s="244"/>
      <c r="K208" s="288"/>
    </row>
    <row r="209" s="1" customFormat="1" ht="15" customHeight="1">
      <c r="B209" s="267"/>
      <c r="C209" s="273"/>
      <c r="D209" s="244"/>
      <c r="E209" s="244"/>
      <c r="F209" s="266" t="s">
        <v>305</v>
      </c>
      <c r="G209" s="244"/>
      <c r="H209" s="244" t="s">
        <v>306</v>
      </c>
      <c r="I209" s="244"/>
      <c r="J209" s="244"/>
      <c r="K209" s="288"/>
    </row>
    <row r="210" s="1" customFormat="1" ht="15" customHeight="1">
      <c r="B210" s="267"/>
      <c r="C210" s="244"/>
      <c r="D210" s="244"/>
      <c r="E210" s="244"/>
      <c r="F210" s="266" t="s">
        <v>303</v>
      </c>
      <c r="G210" s="244"/>
      <c r="H210" s="244" t="s">
        <v>471</v>
      </c>
      <c r="I210" s="244"/>
      <c r="J210" s="244"/>
      <c r="K210" s="288"/>
    </row>
    <row r="211" s="1" customFormat="1" ht="15" customHeight="1">
      <c r="B211" s="305"/>
      <c r="C211" s="273"/>
      <c r="D211" s="273"/>
      <c r="E211" s="273"/>
      <c r="F211" s="266" t="s">
        <v>307</v>
      </c>
      <c r="G211" s="251"/>
      <c r="H211" s="292" t="s">
        <v>308</v>
      </c>
      <c r="I211" s="292"/>
      <c r="J211" s="292"/>
      <c r="K211" s="306"/>
    </row>
    <row r="212" s="1" customFormat="1" ht="15" customHeight="1">
      <c r="B212" s="305"/>
      <c r="C212" s="273"/>
      <c r="D212" s="273"/>
      <c r="E212" s="273"/>
      <c r="F212" s="266" t="s">
        <v>309</v>
      </c>
      <c r="G212" s="251"/>
      <c r="H212" s="292" t="s">
        <v>472</v>
      </c>
      <c r="I212" s="292"/>
      <c r="J212" s="292"/>
      <c r="K212" s="306"/>
    </row>
    <row r="213" s="1" customFormat="1" ht="15" customHeight="1">
      <c r="B213" s="305"/>
      <c r="C213" s="273"/>
      <c r="D213" s="273"/>
      <c r="E213" s="273"/>
      <c r="F213" s="307"/>
      <c r="G213" s="251"/>
      <c r="H213" s="308"/>
      <c r="I213" s="308"/>
      <c r="J213" s="308"/>
      <c r="K213" s="306"/>
    </row>
    <row r="214" s="1" customFormat="1" ht="15" customHeight="1">
      <c r="B214" s="305"/>
      <c r="C214" s="244" t="s">
        <v>434</v>
      </c>
      <c r="D214" s="273"/>
      <c r="E214" s="273"/>
      <c r="F214" s="266">
        <v>1</v>
      </c>
      <c r="G214" s="251"/>
      <c r="H214" s="292" t="s">
        <v>473</v>
      </c>
      <c r="I214" s="292"/>
      <c r="J214" s="292"/>
      <c r="K214" s="306"/>
    </row>
    <row r="215" s="1" customFormat="1" ht="15" customHeight="1">
      <c r="B215" s="305"/>
      <c r="C215" s="273"/>
      <c r="D215" s="273"/>
      <c r="E215" s="273"/>
      <c r="F215" s="266">
        <v>2</v>
      </c>
      <c r="G215" s="251"/>
      <c r="H215" s="292" t="s">
        <v>474</v>
      </c>
      <c r="I215" s="292"/>
      <c r="J215" s="292"/>
      <c r="K215" s="306"/>
    </row>
    <row r="216" s="1" customFormat="1" ht="15" customHeight="1">
      <c r="B216" s="305"/>
      <c r="C216" s="273"/>
      <c r="D216" s="273"/>
      <c r="E216" s="273"/>
      <c r="F216" s="266">
        <v>3</v>
      </c>
      <c r="G216" s="251"/>
      <c r="H216" s="292" t="s">
        <v>475</v>
      </c>
      <c r="I216" s="292"/>
      <c r="J216" s="292"/>
      <c r="K216" s="306"/>
    </row>
    <row r="217" s="1" customFormat="1" ht="15" customHeight="1">
      <c r="B217" s="305"/>
      <c r="C217" s="273"/>
      <c r="D217" s="273"/>
      <c r="E217" s="273"/>
      <c r="F217" s="266">
        <v>4</v>
      </c>
      <c r="G217" s="251"/>
      <c r="H217" s="292" t="s">
        <v>476</v>
      </c>
      <c r="I217" s="292"/>
      <c r="J217" s="292"/>
      <c r="K217" s="306"/>
    </row>
    <row r="218" s="1" customFormat="1" ht="12.75" customHeight="1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MARTINPC\marti</dc:creator>
  <cp:lastModifiedBy>MARTINPC\marti</cp:lastModifiedBy>
  <dcterms:created xsi:type="dcterms:W3CDTF">2019-09-14T12:40:02Z</dcterms:created>
  <dcterms:modified xsi:type="dcterms:W3CDTF">2019-09-14T12:40:03Z</dcterms:modified>
</cp:coreProperties>
</file>