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 201 - Veřejné osvětlení" sheetId="2" r:id="rId2"/>
    <sheet name="IO 202 - Likvidace dešťov..." sheetId="3" r:id="rId3"/>
    <sheet name="SO 101 - Zpevněné plochy" sheetId="4" r:id="rId4"/>
    <sheet name="SO 102 - Mobiliář a herní..." sheetId="5" r:id="rId5"/>
    <sheet name="SO 103 - Repase schodů k ..." sheetId="6" r:id="rId6"/>
    <sheet name="SO 104 - Sadové úpravy" sheetId="7" r:id="rId7"/>
    <sheet name="SO 105 - Nová předělová zeď" sheetId="8" r:id="rId8"/>
    <sheet name="VON - Vedlejší rozpočtové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'IO 201 - Veřejné osvětlení'!$C$82:$K$200</definedName>
    <definedName name="_xlnm.Print_Area" localSheetId="1">'IO 201 - Veřejné osvětlení'!$C$4:$J$39,'IO 201 - Veřejné osvětlení'!$C$45:$J$64,'IO 201 - Veřejné osvětlení'!$C$70:$K$200</definedName>
    <definedName name="_xlnm.Print_Titles" localSheetId="1">'IO 201 - Veřejné osvětlení'!$82:$82</definedName>
    <definedName name="_xlnm._FilterDatabase" localSheetId="2" hidden="1">'IO 202 - Likvidace dešťov...'!$C$89:$K$218</definedName>
    <definedName name="_xlnm.Print_Area" localSheetId="2">'IO 202 - Likvidace dešťov...'!$C$4:$J$39,'IO 202 - Likvidace dešťov...'!$C$45:$J$71,'IO 202 - Likvidace dešťov...'!$C$77:$K$218</definedName>
    <definedName name="_xlnm.Print_Titles" localSheetId="2">'IO 202 - Likvidace dešťov...'!$89:$89</definedName>
    <definedName name="_xlnm._FilterDatabase" localSheetId="3" hidden="1">'SO 101 - Zpevněné plochy'!$C$91:$K$421</definedName>
    <definedName name="_xlnm.Print_Area" localSheetId="3">'SO 101 - Zpevněné plochy'!$C$4:$J$39,'SO 101 - Zpevněné plochy'!$C$45:$J$73,'SO 101 - Zpevněné plochy'!$C$79:$K$421</definedName>
    <definedName name="_xlnm.Print_Titles" localSheetId="3">'SO 101 - Zpevněné plochy'!$91:$91</definedName>
    <definedName name="_xlnm._FilterDatabase" localSheetId="4" hidden="1">'SO 102 - Mobiliář a herní...'!$C$83:$K$200</definedName>
    <definedName name="_xlnm.Print_Area" localSheetId="4">'SO 102 - Mobiliář a herní...'!$C$4:$J$39,'SO 102 - Mobiliář a herní...'!$C$45:$J$65,'SO 102 - Mobiliář a herní...'!$C$71:$K$200</definedName>
    <definedName name="_xlnm.Print_Titles" localSheetId="4">'SO 102 - Mobiliář a herní...'!$83:$83</definedName>
    <definedName name="_xlnm._FilterDatabase" localSheetId="5" hidden="1">'SO 103 - Repase schodů k ...'!$C$81:$K$133</definedName>
    <definedName name="_xlnm.Print_Area" localSheetId="5">'SO 103 - Repase schodů k ...'!$C$4:$J$39,'SO 103 - Repase schodů k ...'!$C$45:$J$63,'SO 103 - Repase schodů k ...'!$C$69:$K$133</definedName>
    <definedName name="_xlnm.Print_Titles" localSheetId="5">'SO 103 - Repase schodů k ...'!$81:$81</definedName>
    <definedName name="_xlnm._FilterDatabase" localSheetId="6" hidden="1">'SO 104 - Sadové úpravy'!$C$83:$K$247</definedName>
    <definedName name="_xlnm.Print_Area" localSheetId="6">'SO 104 - Sadové úpravy'!$C$4:$J$39,'SO 104 - Sadové úpravy'!$C$45:$J$65,'SO 104 - Sadové úpravy'!$C$71:$K$247</definedName>
    <definedName name="_xlnm.Print_Titles" localSheetId="6">'SO 104 - Sadové úpravy'!$83:$83</definedName>
    <definedName name="_xlnm._FilterDatabase" localSheetId="7" hidden="1">'SO 105 - Nová předělová zeď'!$C$84:$K$141</definedName>
    <definedName name="_xlnm.Print_Area" localSheetId="7">'SO 105 - Nová předělová zeď'!$C$4:$J$39,'SO 105 - Nová předělová zeď'!$C$45:$J$66,'SO 105 - Nová předělová zeď'!$C$72:$K$141</definedName>
    <definedName name="_xlnm.Print_Titles" localSheetId="7">'SO 105 - Nová předělová zeď'!$84:$84</definedName>
    <definedName name="_xlnm._FilterDatabase" localSheetId="8" hidden="1">'VON - Vedlejší rozpočtové...'!$C$83:$K$110</definedName>
    <definedName name="_xlnm.Print_Area" localSheetId="8">'VON - Vedlejší rozpočtové...'!$C$4:$J$39,'VON - Vedlejší rozpočtové...'!$C$45:$J$65,'VON - Vedlejší rozpočtové...'!$C$71:$K$110</definedName>
    <definedName name="_xlnm.Print_Titles" localSheetId="8">'VON - Vedlejší rozpočtové...'!$83:$83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1"/>
  <c r="F78"/>
  <c r="E76"/>
  <c r="J55"/>
  <c r="F52"/>
  <c r="E50"/>
  <c r="J21"/>
  <c r="E21"/>
  <c r="J54"/>
  <c r="J20"/>
  <c r="J18"/>
  <c r="E18"/>
  <c r="F55"/>
  <c r="J17"/>
  <c r="J15"/>
  <c r="E15"/>
  <c r="F80"/>
  <c r="J14"/>
  <c r="J12"/>
  <c r="J78"/>
  <c r="E7"/>
  <c r="E48"/>
  <c i="8" r="J37"/>
  <c r="J36"/>
  <c i="1" r="AY61"/>
  <c i="8" r="J35"/>
  <c i="1" r="AX61"/>
  <c i="8"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2"/>
  <c r="F79"/>
  <c r="E77"/>
  <c r="J55"/>
  <c r="F52"/>
  <c r="E50"/>
  <c r="J21"/>
  <c r="E21"/>
  <c r="J54"/>
  <c r="J20"/>
  <c r="J18"/>
  <c r="E18"/>
  <c r="F82"/>
  <c r="J17"/>
  <c r="J15"/>
  <c r="E15"/>
  <c r="F54"/>
  <c r="J14"/>
  <c r="J12"/>
  <c r="J52"/>
  <c r="E7"/>
  <c r="E48"/>
  <c i="7" r="J37"/>
  <c r="J36"/>
  <c i="1" r="AY60"/>
  <c i="7" r="J35"/>
  <c i="1" r="AX60"/>
  <c i="7"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55"/>
  <c r="J17"/>
  <c r="J15"/>
  <c r="E15"/>
  <c r="F54"/>
  <c r="J14"/>
  <c r="J12"/>
  <c r="J78"/>
  <c r="E7"/>
  <c r="E48"/>
  <c i="6" r="J37"/>
  <c r="J36"/>
  <c i="1" r="AY59"/>
  <c i="6" r="J35"/>
  <c i="1" r="AX59"/>
  <c i="6" r="BI132"/>
  <c r="BH132"/>
  <c r="BG132"/>
  <c r="BF132"/>
  <c r="T132"/>
  <c r="T131"/>
  <c r="R132"/>
  <c r="R131"/>
  <c r="P132"/>
  <c r="P131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5"/>
  <c r="BH85"/>
  <c r="BG85"/>
  <c r="BF85"/>
  <c r="T85"/>
  <c r="R85"/>
  <c r="P85"/>
  <c r="J79"/>
  <c r="F76"/>
  <c r="E74"/>
  <c r="J55"/>
  <c r="F52"/>
  <c r="E50"/>
  <c r="J21"/>
  <c r="E21"/>
  <c r="J78"/>
  <c r="J20"/>
  <c r="J18"/>
  <c r="E18"/>
  <c r="F55"/>
  <c r="J17"/>
  <c r="J15"/>
  <c r="E15"/>
  <c r="F78"/>
  <c r="J14"/>
  <c r="J12"/>
  <c r="J52"/>
  <c r="E7"/>
  <c r="E48"/>
  <c i="5" r="J37"/>
  <c r="J36"/>
  <c i="1" r="AY58"/>
  <c i="5" r="J35"/>
  <c i="1" r="AX58"/>
  <c i="5"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3"/>
  <c r="BH193"/>
  <c r="BG193"/>
  <c r="BF193"/>
  <c r="T193"/>
  <c r="R193"/>
  <c r="P19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17"/>
  <c r="BH117"/>
  <c r="BG117"/>
  <c r="BF117"/>
  <c r="T117"/>
  <c r="R117"/>
  <c r="P117"/>
  <c r="BI104"/>
  <c r="BH104"/>
  <c r="BG104"/>
  <c r="BF104"/>
  <c r="T104"/>
  <c r="R104"/>
  <c r="P104"/>
  <c r="BI100"/>
  <c r="BH100"/>
  <c r="BG100"/>
  <c r="BF100"/>
  <c r="T100"/>
  <c r="R100"/>
  <c r="P100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55"/>
  <c r="J17"/>
  <c r="J15"/>
  <c r="E15"/>
  <c r="F80"/>
  <c r="J14"/>
  <c r="J12"/>
  <c r="J52"/>
  <c r="E7"/>
  <c r="E48"/>
  <c i="4" r="J37"/>
  <c r="J36"/>
  <c i="1" r="AY57"/>
  <c i="4" r="J35"/>
  <c i="1" r="AX57"/>
  <c i="4" r="BI419"/>
  <c r="BH419"/>
  <c r="BG419"/>
  <c r="BF419"/>
  <c r="T419"/>
  <c r="T418"/>
  <c r="R419"/>
  <c r="R418"/>
  <c r="P419"/>
  <c r="P418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T405"/>
  <c r="R406"/>
  <c r="R405"/>
  <c r="P406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98"/>
  <c r="BH98"/>
  <c r="BG98"/>
  <c r="BF98"/>
  <c r="T98"/>
  <c r="R98"/>
  <c r="P98"/>
  <c r="BI95"/>
  <c r="BH95"/>
  <c r="BG95"/>
  <c r="BF95"/>
  <c r="T95"/>
  <c r="R95"/>
  <c r="P95"/>
  <c r="J89"/>
  <c r="F86"/>
  <c r="E84"/>
  <c r="J55"/>
  <c r="F52"/>
  <c r="E50"/>
  <c r="J21"/>
  <c r="E21"/>
  <c r="J54"/>
  <c r="J20"/>
  <c r="J18"/>
  <c r="E18"/>
  <c r="F55"/>
  <c r="J17"/>
  <c r="J15"/>
  <c r="E15"/>
  <c r="F54"/>
  <c r="J14"/>
  <c r="J12"/>
  <c r="J86"/>
  <c r="E7"/>
  <c r="E48"/>
  <c i="3" r="J37"/>
  <c r="J36"/>
  <c i="1" r="AY56"/>
  <c i="3" r="J35"/>
  <c i="1" r="AX56"/>
  <c i="3"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1"/>
  <c r="BH101"/>
  <c r="BG101"/>
  <c r="BF101"/>
  <c r="T101"/>
  <c r="R101"/>
  <c r="P101"/>
  <c r="BI96"/>
  <c r="BH96"/>
  <c r="BG96"/>
  <c r="BF96"/>
  <c r="T96"/>
  <c r="R96"/>
  <c r="P96"/>
  <c r="BI93"/>
  <c r="BH93"/>
  <c r="BG93"/>
  <c r="BF93"/>
  <c r="T93"/>
  <c r="R93"/>
  <c r="P93"/>
  <c r="J87"/>
  <c r="F84"/>
  <c r="E82"/>
  <c r="J55"/>
  <c r="F52"/>
  <c r="E50"/>
  <c r="J21"/>
  <c r="E21"/>
  <c r="J86"/>
  <c r="J20"/>
  <c r="J18"/>
  <c r="E18"/>
  <c r="F87"/>
  <c r="J17"/>
  <c r="J15"/>
  <c r="E15"/>
  <c r="F86"/>
  <c r="J14"/>
  <c r="J12"/>
  <c r="J84"/>
  <c r="E7"/>
  <c r="E48"/>
  <c i="2" r="J37"/>
  <c r="J36"/>
  <c i="1" r="AY55"/>
  <c i="2" r="J35"/>
  <c i="1" r="AX55"/>
  <c i="2" r="BI198"/>
  <c r="BH198"/>
  <c r="BG198"/>
  <c r="BF198"/>
  <c r="T198"/>
  <c r="T197"/>
  <c r="R198"/>
  <c r="R197"/>
  <c r="P198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J80"/>
  <c r="F77"/>
  <c r="E75"/>
  <c r="J55"/>
  <c r="F52"/>
  <c r="E50"/>
  <c r="J21"/>
  <c r="E21"/>
  <c r="J79"/>
  <c r="J20"/>
  <c r="J18"/>
  <c r="E18"/>
  <c r="F80"/>
  <c r="J17"/>
  <c r="J15"/>
  <c r="E15"/>
  <c r="F54"/>
  <c r="J14"/>
  <c r="J12"/>
  <c r="J77"/>
  <c r="E7"/>
  <c r="E48"/>
  <c i="1" r="L50"/>
  <c r="AM50"/>
  <c r="AM49"/>
  <c r="L49"/>
  <c r="AM47"/>
  <c r="L47"/>
  <c r="L45"/>
  <c r="L44"/>
  <c i="3" r="J136"/>
  <c i="4" r="BK117"/>
  <c i="7" r="J170"/>
  <c r="BK190"/>
  <c i="2" r="BK152"/>
  <c i="4" r="BK284"/>
  <c i="7" r="J228"/>
  <c i="2" r="J150"/>
  <c i="4" r="J284"/>
  <c r="J258"/>
  <c i="2" r="BK143"/>
  <c i="4" r="J206"/>
  <c i="9" r="BK101"/>
  <c i="4" r="BK208"/>
  <c r="J200"/>
  <c i="7" r="J130"/>
  <c i="3" r="BK200"/>
  <c i="4" r="BK361"/>
  <c i="7" r="BK185"/>
  <c i="2" r="J198"/>
  <c i="4" r="BK415"/>
  <c i="5" r="BK177"/>
  <c i="7" r="BK233"/>
  <c i="2" r="BK130"/>
  <c i="7" r="J128"/>
  <c i="2" r="J138"/>
  <c i="4" r="J191"/>
  <c r="BK311"/>
  <c r="BK236"/>
  <c i="7" r="BK202"/>
  <c i="2" r="BK150"/>
  <c i="3" r="BK118"/>
  <c i="4" r="J377"/>
  <c i="7" r="J207"/>
  <c i="5" r="J154"/>
  <c i="8" r="BK116"/>
  <c i="7" r="J119"/>
  <c i="2" r="BK176"/>
  <c i="3" r="BK190"/>
  <c i="4" r="J401"/>
  <c i="7" r="J152"/>
  <c i="9" r="J93"/>
  <c i="4" r="J138"/>
  <c i="6" r="BK110"/>
  <c i="7" r="BK180"/>
  <c i="3" r="J105"/>
  <c i="4" r="J393"/>
  <c i="7" r="J204"/>
  <c i="4" r="J419"/>
  <c i="7" r="J103"/>
  <c i="4" r="BK347"/>
  <c i="5" r="BK166"/>
  <c i="7" r="J97"/>
  <c i="3" r="J180"/>
  <c i="4" r="BK248"/>
  <c i="7" r="J138"/>
  <c i="2" r="J135"/>
  <c i="3" r="J214"/>
  <c i="4" r="J332"/>
  <c r="BK172"/>
  <c i="3" r="BK166"/>
  <c i="4" r="J272"/>
  <c i="8" r="BK88"/>
  <c i="4" r="BK156"/>
  <c r="BK136"/>
  <c i="7" r="BK121"/>
  <c i="2" r="BK133"/>
  <c i="4" r="BK374"/>
  <c r="BK395"/>
  <c i="7" r="J134"/>
  <c i="4" r="J395"/>
  <c i="5" r="BK100"/>
  <c i="7" r="J190"/>
  <c r="BK168"/>
  <c i="3" r="BK101"/>
  <c i="7" r="J156"/>
  <c i="3" r="BK108"/>
  <c i="4" r="BK185"/>
  <c r="J303"/>
  <c i="6" r="J90"/>
  <c i="8" r="BK131"/>
  <c i="3" r="J176"/>
  <c i="4" r="J353"/>
  <c i="7" r="J87"/>
  <c i="8" r="BK110"/>
  <c i="7" r="BK142"/>
  <c i="3" r="J163"/>
  <c i="7" r="J100"/>
  <c i="2" r="BK198"/>
  <c i="4" r="BK403"/>
  <c i="7" r="J106"/>
  <c r="BK166"/>
  <c i="3" r="BK133"/>
  <c i="4" r="J293"/>
  <c r="BK282"/>
  <c i="5" r="BK117"/>
  <c i="7" r="BK119"/>
  <c i="9" r="J108"/>
  <c i="3" r="BK111"/>
  <c i="4" r="J250"/>
  <c r="J172"/>
  <c i="2" r="J146"/>
  <c i="4" r="BK121"/>
  <c i="3" r="J121"/>
  <c i="4" r="J268"/>
  <c i="5" r="J87"/>
  <c i="8" r="J110"/>
  <c i="4" r="J295"/>
  <c r="J361"/>
  <c i="6" r="BK85"/>
  <c i="8" r="BK127"/>
  <c i="3" r="BK180"/>
  <c i="4" r="BK175"/>
  <c r="J233"/>
  <c i="2" r="J155"/>
  <c i="4" r="J329"/>
  <c i="7" r="BK154"/>
  <c i="2" r="BK114"/>
  <c i="4" r="BK228"/>
  <c i="6" r="BK113"/>
  <c i="8" r="J140"/>
  <c i="3" r="J217"/>
  <c i="4" r="J410"/>
  <c i="2" r="BK179"/>
  <c i="3" r="BK115"/>
  <c i="4" r="BK154"/>
  <c i="7" r="BK103"/>
  <c i="2" r="J167"/>
  <c i="4" r="J344"/>
  <c r="J147"/>
  <c i="7" r="J187"/>
  <c i="2" r="BK167"/>
  <c i="4" r="BK344"/>
  <c r="J244"/>
  <c r="BK364"/>
  <c i="7" r="BK207"/>
  <c i="3" r="BK174"/>
  <c i="4" r="BK250"/>
  <c i="5" r="BK151"/>
  <c i="7" r="J219"/>
  <c i="4" r="BK218"/>
  <c i="6" r="J85"/>
  <c i="2" r="J120"/>
  <c i="7" r="J121"/>
  <c i="2" r="BK182"/>
  <c i="3" r="J128"/>
  <c i="4" r="BK213"/>
  <c i="5" r="J148"/>
  <c i="7" r="J136"/>
  <c i="3" r="BK96"/>
  <c i="4" r="BK256"/>
  <c i="6" r="J122"/>
  <c i="8" r="J104"/>
  <c i="2" r="J104"/>
  <c i="4" r="J175"/>
  <c i="6" r="J92"/>
  <c i="2" r="J112"/>
  <c i="5" r="J100"/>
  <c i="3" r="J125"/>
  <c i="4" r="J238"/>
  <c i="7" r="BK100"/>
  <c i="3" r="BK114"/>
  <c i="4" r="J231"/>
  <c r="J121"/>
  <c i="7" r="J168"/>
  <c i="2" r="BK102"/>
  <c i="4" r="BK181"/>
  <c r="BK203"/>
  <c i="2" r="BK90"/>
  <c i="4" r="BK241"/>
  <c i="7" r="BK187"/>
  <c i="3" r="BK136"/>
  <c i="5" r="BK154"/>
  <c i="8" r="J131"/>
  <c i="4" r="BK367"/>
  <c i="5" r="J195"/>
  <c i="2" r="J161"/>
  <c i="4" r="BK226"/>
  <c r="BK275"/>
  <c i="5" r="J137"/>
  <c i="7" r="BK174"/>
  <c i="2" r="J89"/>
  <c i="3" r="BK205"/>
  <c i="4" r="BK399"/>
  <c i="7" r="J193"/>
  <c i="9" r="J105"/>
  <c i="4" r="J107"/>
  <c r="J185"/>
  <c i="5" r="BK140"/>
  <c i="7" r="BK97"/>
  <c i="2" r="J126"/>
  <c i="4" r="J306"/>
  <c i="7" r="J215"/>
  <c i="4" r="BK293"/>
  <c i="7" r="BK94"/>
  <c r="BK246"/>
  <c i="2" r="J193"/>
  <c i="4" r="BK233"/>
  <c r="BK107"/>
  <c i="6" r="BK132"/>
  <c i="8" r="BK134"/>
  <c i="4" r="BK144"/>
  <c i="5" r="BK148"/>
  <c i="7" r="BK87"/>
  <c i="8" r="J113"/>
  <c i="2" r="BK158"/>
  <c i="3" r="J93"/>
  <c i="4" r="BK277"/>
  <c i="5" r="J117"/>
  <c i="3" r="J183"/>
  <c i="7" r="BK140"/>
  <c i="2" r="J179"/>
  <c i="4" r="J403"/>
  <c i="7" r="J114"/>
  <c i="8" r="BK91"/>
  <c i="4" r="BK309"/>
  <c i="5" r="J172"/>
  <c i="8" r="J107"/>
  <c i="4" r="J314"/>
  <c r="BK353"/>
  <c r="BK377"/>
  <c i="2" r="J86"/>
  <c i="4" r="BK390"/>
  <c i="8" r="BK140"/>
  <c i="3" r="BK150"/>
  <c i="5" r="BK145"/>
  <c i="8" r="J97"/>
  <c i="3" r="J111"/>
  <c i="5" r="BK156"/>
  <c i="7" r="J237"/>
  <c i="3" r="BK160"/>
  <c i="4" r="BK413"/>
  <c i="6" r="BK122"/>
  <c i="7" r="BK156"/>
  <c i="2" r="J122"/>
  <c i="4" r="J114"/>
  <c i="7" r="BK130"/>
  <c i="8" r="J127"/>
  <c i="3" r="BK163"/>
  <c i="4" r="J98"/>
  <c r="J277"/>
  <c r="BK317"/>
  <c i="7" r="J159"/>
  <c i="3" r="J160"/>
  <c i="5" r="J193"/>
  <c i="7" r="BK170"/>
  <c i="5" r="BK137"/>
  <c i="7" r="BK114"/>
  <c i="2" r="BK170"/>
  <c i="9" r="BK105"/>
  <c i="2" r="BK155"/>
  <c i="4" r="J181"/>
  <c r="J188"/>
  <c i="7" r="BK144"/>
  <c i="3" r="J196"/>
  <c i="4" r="J350"/>
  <c i="7" r="BK199"/>
  <c i="2" r="J133"/>
  <c i="4" r="BK350"/>
  <c i="5" r="BK199"/>
  <c i="2" r="BK94"/>
  <c i="7" r="BK176"/>
  <c i="3" r="J152"/>
  <c i="4" r="BK393"/>
  <c i="7" r="BK209"/>
  <c i="2" r="J164"/>
  <c i="4" r="BK384"/>
  <c i="7" r="BK148"/>
  <c i="3" r="BK125"/>
  <c i="4" r="BK197"/>
  <c r="J166"/>
  <c i="3" r="J166"/>
  <c i="7" r="BK193"/>
  <c i="2" r="J170"/>
  <c i="4" r="J194"/>
  <c r="BK216"/>
  <c i="7" r="J202"/>
  <c i="2" r="J93"/>
  <c i="5" r="J180"/>
  <c i="6" r="J87"/>
  <c i="2" r="BK117"/>
  <c i="4" r="J156"/>
  <c r="BK223"/>
  <c i="5" r="BK142"/>
  <c i="2" r="BK99"/>
  <c i="4" r="J213"/>
  <c i="6" r="BK97"/>
  <c i="9" r="BK90"/>
  <c i="5" r="BK163"/>
  <c i="7" r="BK159"/>
  <c r="BK164"/>
  <c i="8" r="BK113"/>
  <c i="3" r="BK128"/>
  <c i="2" r="J190"/>
  <c i="7" r="J199"/>
  <c i="2" r="BK104"/>
  <c i="4" r="J319"/>
  <c r="J117"/>
  <c i="7" r="BK92"/>
  <c i="2" r="J124"/>
  <c i="4" r="BK290"/>
  <c r="J144"/>
  <c i="7" r="J235"/>
  <c i="3" r="BK155"/>
  <c i="4" r="BK132"/>
  <c r="BK138"/>
  <c i="2" r="BK126"/>
  <c i="4" r="J356"/>
  <c i="7" r="J180"/>
  <c i="3" r="J155"/>
  <c i="4" r="J178"/>
  <c i="7" r="J162"/>
  <c i="2" r="BK187"/>
  <c i="4" r="BK253"/>
  <c i="6" r="BK107"/>
  <c i="2" r="J128"/>
  <c i="5" r="J175"/>
  <c i="2" r="BK122"/>
  <c i="4" r="J256"/>
  <c i="5" r="J129"/>
  <c i="8" r="BK104"/>
  <c i="6" r="BK128"/>
  <c i="7" r="BK231"/>
  <c i="3" r="BK93"/>
  <c i="2" r="BK124"/>
  <c i="3" r="BK143"/>
  <c i="4" r="J162"/>
  <c i="5" r="BK175"/>
  <c i="7" r="J140"/>
  <c i="3" r="J148"/>
  <c i="4" r="BK194"/>
  <c i="7" r="BK222"/>
  <c r="J109"/>
  <c i="3" r="J133"/>
  <c i="5" r="BK172"/>
  <c r="BK193"/>
  <c i="4" r="BK332"/>
  <c r="J370"/>
  <c i="5" r="J145"/>
  <c i="9" r="J90"/>
  <c i="3" r="J150"/>
  <c i="4" r="BK111"/>
  <c i="6" r="J116"/>
  <c i="7" r="BK106"/>
  <c i="2" r="BK146"/>
  <c i="4" r="J241"/>
  <c r="BK419"/>
  <c i="2" r="BK161"/>
  <c i="4" r="J287"/>
  <c i="7" r="J185"/>
  <c i="2" r="J94"/>
  <c i="4" r="J136"/>
  <c i="6" r="J119"/>
  <c i="7" r="BK109"/>
  <c i="2" r="J195"/>
  <c i="4" r="BK295"/>
  <c r="J248"/>
  <c i="7" r="J94"/>
  <c i="3" r="BK157"/>
  <c i="4" r="BK322"/>
  <c i="7" r="J178"/>
  <c i="3" r="BK170"/>
  <c i="4" r="J347"/>
  <c i="8" r="J137"/>
  <c i="3" r="J205"/>
  <c i="4" r="J221"/>
  <c r="J415"/>
  <c i="5" r="J177"/>
  <c i="8" r="BK107"/>
  <c i="3" r="J190"/>
  <c i="4" r="J309"/>
  <c i="5" r="BK135"/>
  <c i="7" r="J244"/>
  <c i="4" r="J298"/>
  <c i="7" r="BK219"/>
  <c i="2" r="BK89"/>
  <c r="J176"/>
  <c r="J152"/>
  <c r="BK173"/>
  <c i="7" r="BK225"/>
  <c i="3" r="BK105"/>
  <c i="4" r="J141"/>
  <c i="5" r="J104"/>
  <c i="7" r="J132"/>
  <c i="3" r="J118"/>
  <c i="4" r="J203"/>
  <c i="5" r="J135"/>
  <c i="7" r="BK178"/>
  <c i="2" r="BK86"/>
  <c i="4" r="BK341"/>
  <c r="BK261"/>
  <c r="BK356"/>
  <c i="3" r="BK152"/>
  <c i="7" r="BK116"/>
  <c i="2" r="J143"/>
  <c i="4" r="BK329"/>
  <c i="6" r="J132"/>
  <c i="9" r="J101"/>
  <c i="3" r="BK139"/>
  <c i="5" r="J163"/>
  <c i="2" r="BK120"/>
  <c i="4" r="J236"/>
  <c r="BK387"/>
  <c i="7" r="J196"/>
  <c i="8" r="BK119"/>
  <c i="2" r="BK149"/>
  <c i="4" r="BK238"/>
  <c i="8" r="J116"/>
  <c i="3" r="J114"/>
  <c i="4" r="J111"/>
  <c r="BK401"/>
  <c i="7" r="J231"/>
  <c i="2" r="BK108"/>
  <c i="4" r="BK169"/>
  <c i="6" r="J113"/>
  <c i="4" r="J290"/>
  <c i="5" r="J140"/>
  <c i="8" r="BK97"/>
  <c r="J119"/>
  <c i="3" r="BK207"/>
  <c i="4" r="BK370"/>
  <c i="6" r="BK119"/>
  <c i="7" r="J225"/>
  <c i="2" r="BK112"/>
  <c i="4" r="J275"/>
  <c i="5" r="BK104"/>
  <c i="7" r="J246"/>
  <c i="2" r="BK97"/>
  <c i="4" r="J216"/>
  <c r="BK335"/>
  <c i="7" r="J124"/>
  <c i="3" r="J170"/>
  <c i="7" r="J92"/>
  <c i="2" r="BK185"/>
  <c i="4" r="J154"/>
  <c i="5" r="BK87"/>
  <c i="7" r="BK128"/>
  <c i="2" r="BK190"/>
  <c i="4" r="BK188"/>
  <c i="6" r="BK126"/>
  <c i="8" r="BK94"/>
  <c i="3" r="BK169"/>
  <c i="4" r="BK287"/>
  <c r="J152"/>
  <c r="BK191"/>
  <c i="8" r="J88"/>
  <c i="2" r="J187"/>
  <c i="4" r="J197"/>
  <c i="7" r="BK182"/>
  <c i="2" r="J110"/>
  <c i="4" r="BK98"/>
  <c i="7" r="J154"/>
  <c i="4" r="BK231"/>
  <c r="BK114"/>
  <c i="6" r="J126"/>
  <c i="9" r="J97"/>
  <c i="3" r="BK214"/>
  <c i="4" r="J282"/>
  <c i="7" r="J172"/>
  <c i="3" r="J174"/>
  <c i="4" r="J338"/>
  <c r="BK211"/>
  <c r="J413"/>
  <c i="7" r="BK132"/>
  <c i="2" r="J173"/>
  <c i="4" r="BK319"/>
  <c i="7" r="BK241"/>
  <c i="4" r="J384"/>
  <c i="7" r="J146"/>
  <c i="1" r="AS54"/>
  <c i="4" r="BK410"/>
  <c i="5" r="BK180"/>
  <c i="7" r="BK228"/>
  <c i="9" r="BK108"/>
  <c i="4" r="BK95"/>
  <c i="5" r="BK169"/>
  <c i="9" r="BK93"/>
  <c i="3" r="J143"/>
  <c i="4" r="BK314"/>
  <c i="7" r="BK124"/>
  <c i="3" r="J108"/>
  <c i="7" r="BK237"/>
  <c i="2" r="BK106"/>
  <c i="4" r="J261"/>
  <c r="BK263"/>
  <c i="6" r="BK87"/>
  <c i="7" r="J142"/>
  <c i="2" r="BK193"/>
  <c i="3" r="J157"/>
  <c i="4" r="BK397"/>
  <c i="5" r="BK159"/>
  <c i="7" r="BK138"/>
  <c r="J150"/>
  <c i="2" r="J97"/>
  <c i="3" r="BK148"/>
  <c i="4" r="BK141"/>
  <c i="6" r="J107"/>
  <c i="3" r="J200"/>
  <c i="4" r="J132"/>
  <c r="J95"/>
  <c i="7" r="BK204"/>
  <c i="8" r="J94"/>
  <c i="3" r="J169"/>
  <c i="4" r="BK406"/>
  <c i="7" r="J166"/>
  <c i="2" r="J90"/>
  <c i="3" r="BK211"/>
  <c i="4" r="BK166"/>
  <c r="J253"/>
  <c r="J169"/>
  <c r="J390"/>
  <c i="6" r="BK102"/>
  <c i="8" r="BK121"/>
  <c i="2" r="J140"/>
  <c i="4" r="J364"/>
  <c r="BK298"/>
  <c i="7" r="J212"/>
  <c r="BK235"/>
  <c i="4" r="J367"/>
  <c i="5" r="BK129"/>
  <c i="7" r="BK196"/>
  <c i="8" r="J134"/>
  <c i="7" r="BK136"/>
  <c i="8" r="J101"/>
  <c i="2" r="J99"/>
  <c i="3" r="BK186"/>
  <c i="4" r="BK221"/>
  <c r="J226"/>
  <c i="5" r="J159"/>
  <c i="7" r="J174"/>
  <c i="8" r="J121"/>
  <c i="2" r="J117"/>
  <c i="4" r="J317"/>
  <c r="J399"/>
  <c i="5" r="J169"/>
  <c i="7" r="BK244"/>
  <c i="2" r="BK128"/>
  <c i="3" r="J193"/>
  <c i="4" r="J341"/>
  <c r="J159"/>
  <c i="6" r="BK92"/>
  <c i="2" r="BK93"/>
  <c i="3" r="J139"/>
  <c i="6" r="J102"/>
  <c i="7" r="BK162"/>
  <c i="3" r="J207"/>
  <c i="4" r="J211"/>
  <c i="7" r="BK111"/>
  <c i="2" r="BK164"/>
  <c i="4" r="J380"/>
  <c i="7" r="J148"/>
  <c i="2" r="BK195"/>
  <c i="4" r="J358"/>
  <c r="BK178"/>
  <c i="2" r="J130"/>
  <c i="3" r="BK203"/>
  <c i="7" r="BK212"/>
  <c i="2" r="J108"/>
  <c i="4" r="BK258"/>
  <c i="5" r="J156"/>
  <c i="7" r="J176"/>
  <c i="4" r="BK338"/>
  <c r="J223"/>
  <c i="7" r="J144"/>
  <c i="3" r="J186"/>
  <c i="4" r="J374"/>
  <c i="5" r="J166"/>
  <c i="9" r="J87"/>
  <c i="3" r="J101"/>
  <c i="4" r="J335"/>
  <c i="2" r="J149"/>
  <c i="4" r="J322"/>
  <c r="J263"/>
  <c r="BK326"/>
  <c i="7" r="BK172"/>
  <c i="4" r="BK306"/>
  <c r="BK162"/>
  <c i="6" r="J128"/>
  <c i="8" r="BK101"/>
  <c i="6" r="BK116"/>
  <c i="9" r="BK87"/>
  <c i="7" r="J241"/>
  <c i="2" r="BK140"/>
  <c i="3" r="J211"/>
  <c i="4" r="BK206"/>
  <c r="J208"/>
  <c i="8" r="BK137"/>
  <c i="3" r="BK121"/>
  <c i="4" r="J228"/>
  <c i="7" r="J182"/>
  <c i="2" r="J106"/>
  <c i="4" r="BK147"/>
  <c i="5" r="J199"/>
  <c i="7" r="J116"/>
  <c i="4" r="J150"/>
  <c i="8" r="BK124"/>
  <c i="2" r="J102"/>
  <c i="4" r="J218"/>
  <c i="6" r="J97"/>
  <c i="8" r="J91"/>
  <c i="3" r="BK196"/>
  <c i="5" r="BK195"/>
  <c i="9" r="BK97"/>
  <c i="4" r="BK200"/>
  <c r="BK268"/>
  <c r="BK358"/>
  <c i="3" r="J203"/>
  <c i="7" r="BK146"/>
  <c i="2" r="BK138"/>
  <c i="3" r="J115"/>
  <c i="4" r="BK272"/>
  <c i="7" r="J233"/>
  <c i="2" r="J114"/>
  <c i="4" r="BK380"/>
  <c i="5" r="J151"/>
  <c i="7" r="BK134"/>
  <c i="4" r="BK303"/>
  <c i="6" r="J110"/>
  <c i="7" r="J111"/>
  <c i="2" r="J158"/>
  <c i="4" r="J326"/>
  <c i="7" r="J209"/>
  <c i="2" r="J182"/>
  <c i="4" r="J311"/>
  <c r="BK159"/>
  <c i="6" r="BK90"/>
  <c i="2" r="J185"/>
  <c i="3" r="BK217"/>
  <c i="4" r="J397"/>
  <c i="7" r="BK152"/>
  <c i="4" r="BK152"/>
  <c r="BK244"/>
  <c i="7" r="BK150"/>
  <c i="3" r="BK176"/>
  <c i="2" r="BK110"/>
  <c i="3" r="J96"/>
  <c i="4" r="J387"/>
  <c i="7" r="J164"/>
  <c i="3" r="BK183"/>
  <c i="4" r="J406"/>
  <c i="7" r="BK215"/>
  <c i="2" r="BK135"/>
  <c i="3" r="BK193"/>
  <c i="5" r="J142"/>
  <c i="7" r="J222"/>
  <c i="4" r="BK150"/>
  <c i="8" r="J124"/>
  <c i="3" l="1" r="P142"/>
  <c r="BK210"/>
  <c r="J210"/>
  <c r="J70"/>
  <c i="4" r="T135"/>
  <c r="R373"/>
  <c i="2" r="T85"/>
  <c i="3" r="T142"/>
  <c r="T173"/>
  <c i="4" r="T325"/>
  <c i="5" r="BK134"/>
  <c r="J134"/>
  <c r="J63"/>
  <c i="8" r="R87"/>
  <c i="2" r="R85"/>
  <c i="3" r="P120"/>
  <c r="R132"/>
  <c r="P179"/>
  <c i="4" r="BK149"/>
  <c r="J149"/>
  <c r="J64"/>
  <c r="P373"/>
  <c i="7" r="T86"/>
  <c i="8" r="P87"/>
  <c i="2" r="P85"/>
  <c i="3" r="R120"/>
  <c r="T189"/>
  <c i="4" r="R325"/>
  <c i="5" r="BK103"/>
  <c r="J103"/>
  <c r="J62"/>
  <c i="6" r="R84"/>
  <c r="R83"/>
  <c r="R82"/>
  <c i="7" r="R86"/>
  <c i="8" r="BK112"/>
  <c r="J112"/>
  <c r="J63"/>
  <c i="2" r="T154"/>
  <c i="4" r="R94"/>
  <c r="BK325"/>
  <c r="J325"/>
  <c r="J67"/>
  <c i="7" r="P240"/>
  <c i="8" r="BK87"/>
  <c r="J87"/>
  <c r="J61"/>
  <c r="T130"/>
  <c i="4" r="T149"/>
  <c r="R240"/>
  <c i="5" r="R103"/>
  <c i="6" r="P84"/>
  <c r="P83"/>
  <c r="P82"/>
  <c i="1" r="AU59"/>
  <c i="8" r="R100"/>
  <c i="2" r="P154"/>
  <c i="3" r="BK120"/>
  <c r="J120"/>
  <c r="J62"/>
  <c r="P132"/>
  <c r="R173"/>
  <c r="T210"/>
  <c r="T209"/>
  <c i="4" r="P149"/>
  <c r="BK373"/>
  <c r="J373"/>
  <c r="J68"/>
  <c i="5" r="T103"/>
  <c i="7" r="BK240"/>
  <c r="J240"/>
  <c r="J63"/>
  <c i="8" r="R130"/>
  <c i="2" r="BK154"/>
  <c r="J154"/>
  <c r="J62"/>
  <c i="3" r="T120"/>
  <c r="BK189"/>
  <c r="J189"/>
  <c r="J68"/>
  <c i="4" r="R149"/>
  <c r="P240"/>
  <c i="5" r="P86"/>
  <c i="6" r="BK84"/>
  <c i="8" r="R112"/>
  <c i="9" r="BK86"/>
  <c r="J86"/>
  <c r="J61"/>
  <c i="3" r="T92"/>
  <c r="BK173"/>
  <c r="J173"/>
  <c r="J66"/>
  <c r="R210"/>
  <c r="R209"/>
  <c i="4" r="BK247"/>
  <c r="J247"/>
  <c r="J66"/>
  <c i="5" r="T86"/>
  <c i="7" r="R240"/>
  <c i="8" r="P100"/>
  <c i="9" r="T86"/>
  <c i="2" r="R154"/>
  <c i="3" r="R92"/>
  <c r="P173"/>
  <c r="P210"/>
  <c r="P209"/>
  <c i="4" r="T247"/>
  <c r="R409"/>
  <c r="R408"/>
  <c i="5" r="P103"/>
  <c i="8" r="P130"/>
  <c i="3" r="P189"/>
  <c i="4" r="P247"/>
  <c r="BK409"/>
  <c r="BK408"/>
  <c r="J408"/>
  <c r="J70"/>
  <c i="5" r="R134"/>
  <c i="8" r="T112"/>
  <c i="3" r="BK142"/>
  <c r="J142"/>
  <c r="J65"/>
  <c r="BK179"/>
  <c r="J179"/>
  <c r="J67"/>
  <c i="4" r="BK94"/>
  <c r="J94"/>
  <c r="J61"/>
  <c r="P325"/>
  <c r="T409"/>
  <c r="T408"/>
  <c i="8" r="BK100"/>
  <c r="J100"/>
  <c r="J62"/>
  <c i="4" r="P94"/>
  <c r="R135"/>
  <c r="BK240"/>
  <c r="J240"/>
  <c r="J65"/>
  <c r="T240"/>
  <c i="5" r="P134"/>
  <c i="7" r="P86"/>
  <c r="P85"/>
  <c r="P84"/>
  <c i="1" r="AU60"/>
  <c i="8" r="P112"/>
  <c i="9" r="R86"/>
  <c i="3" r="P92"/>
  <c r="P91"/>
  <c r="P90"/>
  <c i="1" r="AU56"/>
  <c i="3" r="BK132"/>
  <c r="J132"/>
  <c r="J64"/>
  <c r="R189"/>
  <c i="4" r="T94"/>
  <c r="T93"/>
  <c r="T92"/>
  <c r="P135"/>
  <c r="T373"/>
  <c i="5" r="R86"/>
  <c r="R85"/>
  <c r="R84"/>
  <c i="6" r="T84"/>
  <c r="T83"/>
  <c r="T82"/>
  <c i="8" r="T100"/>
  <c i="9" r="P86"/>
  <c r="P85"/>
  <c r="P84"/>
  <c i="1" r="AU62"/>
  <c i="9" r="P104"/>
  <c i="3" r="R142"/>
  <c r="T179"/>
  <c i="4" r="BK135"/>
  <c r="J135"/>
  <c r="J63"/>
  <c i="5" r="T134"/>
  <c i="7" r="BK86"/>
  <c r="BK85"/>
  <c r="BK84"/>
  <c r="J84"/>
  <c r="J59"/>
  <c r="T240"/>
  <c i="8" r="T87"/>
  <c r="T86"/>
  <c r="T85"/>
  <c i="9" r="R104"/>
  <c i="2" r="BK85"/>
  <c r="J85"/>
  <c r="J61"/>
  <c i="3" r="BK92"/>
  <c r="J92"/>
  <c r="J61"/>
  <c r="T132"/>
  <c r="R179"/>
  <c i="4" r="R247"/>
  <c r="P409"/>
  <c r="P408"/>
  <c i="5" r="BK86"/>
  <c r="J86"/>
  <c r="J61"/>
  <c i="8" r="BK130"/>
  <c r="J130"/>
  <c r="J64"/>
  <c i="9" r="BK104"/>
  <c r="J104"/>
  <c r="J64"/>
  <c r="T104"/>
  <c i="4" r="BK131"/>
  <c r="J131"/>
  <c r="J62"/>
  <c r="BK418"/>
  <c r="J418"/>
  <c r="J72"/>
  <c i="7" r="BK245"/>
  <c r="J245"/>
  <c r="J64"/>
  <c i="2" r="BK197"/>
  <c r="J197"/>
  <c r="J63"/>
  <c i="3" r="BK127"/>
  <c r="J127"/>
  <c r="J63"/>
  <c i="4" r="BK405"/>
  <c r="J405"/>
  <c r="J69"/>
  <c i="7" r="BK236"/>
  <c r="J236"/>
  <c r="J62"/>
  <c i="9" r="BK100"/>
  <c r="J100"/>
  <c r="J63"/>
  <c i="8" r="BK139"/>
  <c r="J139"/>
  <c r="J65"/>
  <c i="5" r="BK198"/>
  <c r="J198"/>
  <c r="J64"/>
  <c i="6" r="BK131"/>
  <c r="J131"/>
  <c r="J62"/>
  <c i="9" r="BK96"/>
  <c r="J96"/>
  <c r="J62"/>
  <c r="J52"/>
  <c i="8" r="BK86"/>
  <c r="BK85"/>
  <c r="J85"/>
  <c i="9" r="J80"/>
  <c r="F54"/>
  <c r="E74"/>
  <c r="BE93"/>
  <c r="BE108"/>
  <c r="BE101"/>
  <c r="F81"/>
  <c r="BE90"/>
  <c r="BE87"/>
  <c r="BE97"/>
  <c r="BE105"/>
  <c i="8" r="F55"/>
  <c r="BE91"/>
  <c r="BE101"/>
  <c r="BE116"/>
  <c r="BE104"/>
  <c r="J79"/>
  <c r="BE134"/>
  <c r="F81"/>
  <c r="BE97"/>
  <c r="BE137"/>
  <c r="BE110"/>
  <c r="BE121"/>
  <c r="BE127"/>
  <c r="E75"/>
  <c r="J81"/>
  <c r="BE113"/>
  <c r="BE88"/>
  <c r="BE131"/>
  <c r="BE119"/>
  <c r="BE124"/>
  <c r="BE94"/>
  <c r="BE107"/>
  <c r="BE140"/>
  <c i="7" r="BE111"/>
  <c r="BE119"/>
  <c r="BE132"/>
  <c r="BE136"/>
  <c r="BE164"/>
  <c r="J54"/>
  <c r="BE225"/>
  <c r="BE138"/>
  <c r="BE193"/>
  <c r="BE207"/>
  <c r="BE231"/>
  <c r="BE235"/>
  <c r="F80"/>
  <c r="BE92"/>
  <c r="BE100"/>
  <c r="BE140"/>
  <c r="BE144"/>
  <c r="BE228"/>
  <c r="BE87"/>
  <c r="BE142"/>
  <c r="BE162"/>
  <c r="BE209"/>
  <c r="BE215"/>
  <c r="BE222"/>
  <c r="BE233"/>
  <c r="E74"/>
  <c r="BE121"/>
  <c r="BE204"/>
  <c r="BE241"/>
  <c r="BE166"/>
  <c r="BE202"/>
  <c i="6" r="J84"/>
  <c r="J61"/>
  <c i="7" r="BE103"/>
  <c r="BE114"/>
  <c r="BE134"/>
  <c r="BE150"/>
  <c r="BE196"/>
  <c r="J52"/>
  <c r="BE97"/>
  <c r="BE124"/>
  <c r="BE159"/>
  <c r="BE168"/>
  <c r="BE172"/>
  <c r="BE185"/>
  <c r="BE106"/>
  <c r="BE128"/>
  <c r="BE170"/>
  <c r="F81"/>
  <c r="BE109"/>
  <c r="BE116"/>
  <c r="BE156"/>
  <c r="BE178"/>
  <c r="BE187"/>
  <c r="BE94"/>
  <c r="BE146"/>
  <c r="BE182"/>
  <c r="BE237"/>
  <c r="BE244"/>
  <c r="BE246"/>
  <c r="BE130"/>
  <c r="BE148"/>
  <c r="BE154"/>
  <c r="BE174"/>
  <c r="BE180"/>
  <c r="BE199"/>
  <c r="BE212"/>
  <c r="BE219"/>
  <c r="BE152"/>
  <c r="BE176"/>
  <c r="BE190"/>
  <c i="6" r="F54"/>
  <c r="BE102"/>
  <c r="J54"/>
  <c r="BE87"/>
  <c r="E72"/>
  <c r="BE90"/>
  <c r="BE122"/>
  <c r="F79"/>
  <c r="BE110"/>
  <c r="BE128"/>
  <c r="J76"/>
  <c r="BE92"/>
  <c r="BE116"/>
  <c r="BE107"/>
  <c r="BE126"/>
  <c r="BE132"/>
  <c i="5" r="BK85"/>
  <c r="J85"/>
  <c r="J60"/>
  <c i="6" r="BE97"/>
  <c r="BE113"/>
  <c r="BE85"/>
  <c r="BE119"/>
  <c i="5" r="J78"/>
  <c r="E74"/>
  <c r="BE117"/>
  <c r="BE156"/>
  <c r="BE166"/>
  <c r="BE129"/>
  <c r="BE145"/>
  <c r="BE151"/>
  <c r="F54"/>
  <c r="BE148"/>
  <c r="BE169"/>
  <c r="BE177"/>
  <c r="F81"/>
  <c r="BE137"/>
  <c r="BE142"/>
  <c r="BE163"/>
  <c r="BE175"/>
  <c r="BE159"/>
  <c r="BE180"/>
  <c r="J54"/>
  <c r="BE195"/>
  <c r="BE87"/>
  <c r="BE154"/>
  <c r="BE100"/>
  <c r="BE135"/>
  <c i="4" r="BK93"/>
  <c r="BK92"/>
  <c r="J92"/>
  <c i="5" r="BE104"/>
  <c r="BE172"/>
  <c i="4" r="J409"/>
  <c r="J71"/>
  <c i="5" r="BE140"/>
  <c r="BE193"/>
  <c r="BE199"/>
  <c i="4" r="F88"/>
  <c r="BE121"/>
  <c r="BE138"/>
  <c r="BE181"/>
  <c r="BE221"/>
  <c r="BE236"/>
  <c r="BE287"/>
  <c r="BE295"/>
  <c r="BE326"/>
  <c r="BE338"/>
  <c r="BE367"/>
  <c r="BE306"/>
  <c r="BE344"/>
  <c r="BE390"/>
  <c r="BE395"/>
  <c r="J88"/>
  <c r="BE111"/>
  <c r="BE136"/>
  <c r="BE141"/>
  <c r="BE200"/>
  <c r="BE226"/>
  <c r="BE253"/>
  <c r="BE261"/>
  <c r="BE275"/>
  <c r="BE284"/>
  <c r="BE293"/>
  <c r="J52"/>
  <c r="BE203"/>
  <c r="BE241"/>
  <c r="BE290"/>
  <c r="BE309"/>
  <c r="BE322"/>
  <c r="BE380"/>
  <c r="BE384"/>
  <c r="BE387"/>
  <c r="BE406"/>
  <c r="BE114"/>
  <c r="BE194"/>
  <c r="BE332"/>
  <c r="BE361"/>
  <c r="BE377"/>
  <c r="BE144"/>
  <c r="BE178"/>
  <c r="BE188"/>
  <c r="BE258"/>
  <c r="BE329"/>
  <c r="BE341"/>
  <c r="BE403"/>
  <c r="BE413"/>
  <c r="BE415"/>
  <c r="BE150"/>
  <c r="BE154"/>
  <c r="BE159"/>
  <c r="BE172"/>
  <c r="BE213"/>
  <c r="BE233"/>
  <c r="BE272"/>
  <c r="E82"/>
  <c r="BE98"/>
  <c r="BE152"/>
  <c r="BE156"/>
  <c r="BE162"/>
  <c r="BE185"/>
  <c r="BE197"/>
  <c r="BE231"/>
  <c r="BE248"/>
  <c r="BE347"/>
  <c r="BE397"/>
  <c r="BE399"/>
  <c r="BE401"/>
  <c r="BE410"/>
  <c i="3" r="BK91"/>
  <c r="BK90"/>
  <c r="J90"/>
  <c r="BK209"/>
  <c r="J209"/>
  <c r="J69"/>
  <c i="4" r="BE169"/>
  <c r="BE206"/>
  <c r="BE238"/>
  <c r="BE311"/>
  <c r="BE317"/>
  <c r="BE370"/>
  <c r="BE393"/>
  <c r="BE419"/>
  <c r="BE218"/>
  <c r="BE228"/>
  <c r="BE256"/>
  <c r="BE374"/>
  <c r="F89"/>
  <c r="BE147"/>
  <c r="BE191"/>
  <c r="BE208"/>
  <c r="BE319"/>
  <c r="BE353"/>
  <c r="BE107"/>
  <c r="BE117"/>
  <c r="BE223"/>
  <c r="BE350"/>
  <c r="BE211"/>
  <c r="BE216"/>
  <c r="BE250"/>
  <c r="BE263"/>
  <c r="BE298"/>
  <c r="BE314"/>
  <c r="BE335"/>
  <c r="BE95"/>
  <c r="BE132"/>
  <c r="BE277"/>
  <c r="BE303"/>
  <c r="BE356"/>
  <c r="BE166"/>
  <c r="BE175"/>
  <c r="BE244"/>
  <c r="BE268"/>
  <c r="BE282"/>
  <c r="BE358"/>
  <c r="BE364"/>
  <c i="3" r="J54"/>
  <c r="BE148"/>
  <c r="E80"/>
  <c r="BE111"/>
  <c i="2" r="BK84"/>
  <c r="J84"/>
  <c r="J60"/>
  <c i="3" r="BE93"/>
  <c r="BE205"/>
  <c r="F55"/>
  <c r="BE136"/>
  <c r="BE169"/>
  <c r="BE186"/>
  <c r="BE115"/>
  <c r="BE174"/>
  <c r="BE193"/>
  <c r="BE211"/>
  <c r="BE101"/>
  <c r="BE128"/>
  <c r="BE157"/>
  <c r="BE207"/>
  <c r="F54"/>
  <c r="BE96"/>
  <c r="BE121"/>
  <c r="BE133"/>
  <c r="BE155"/>
  <c r="BE170"/>
  <c r="BE214"/>
  <c r="BE217"/>
  <c r="BE125"/>
  <c r="BE152"/>
  <c r="BE163"/>
  <c r="BE180"/>
  <c r="BE108"/>
  <c r="BE114"/>
  <c r="BE200"/>
  <c r="BE196"/>
  <c r="BE118"/>
  <c r="BE150"/>
  <c r="BE160"/>
  <c r="BE176"/>
  <c r="BE190"/>
  <c r="BE105"/>
  <c r="BE143"/>
  <c r="BE183"/>
  <c r="J52"/>
  <c r="BE166"/>
  <c r="BE203"/>
  <c r="BE139"/>
  <c i="2" r="E73"/>
  <c r="F79"/>
  <c r="BE89"/>
  <c r="BE102"/>
  <c r="BE124"/>
  <c r="BE138"/>
  <c r="BE150"/>
  <c r="BE93"/>
  <c r="BE117"/>
  <c r="F55"/>
  <c r="BE104"/>
  <c r="BE140"/>
  <c r="BE173"/>
  <c r="BE198"/>
  <c r="J52"/>
  <c r="BE99"/>
  <c r="BE126"/>
  <c r="BE152"/>
  <c r="BE182"/>
  <c r="BE94"/>
  <c r="BE112"/>
  <c r="BE130"/>
  <c r="BE155"/>
  <c r="BE164"/>
  <c r="BE193"/>
  <c r="BE120"/>
  <c r="BE161"/>
  <c r="BE167"/>
  <c r="BE190"/>
  <c r="BE97"/>
  <c r="BE110"/>
  <c r="BE128"/>
  <c r="BE149"/>
  <c r="BE187"/>
  <c r="BE195"/>
  <c r="BE114"/>
  <c r="BE135"/>
  <c r="BE143"/>
  <c r="BE158"/>
  <c r="BE106"/>
  <c r="BE122"/>
  <c r="BE176"/>
  <c r="BE86"/>
  <c r="BE90"/>
  <c r="BE133"/>
  <c r="BE170"/>
  <c r="BE146"/>
  <c r="BE179"/>
  <c r="BE185"/>
  <c r="J54"/>
  <c r="BE108"/>
  <c i="3" r="F35"/>
  <c i="1" r="BB56"/>
  <c i="6" r="F36"/>
  <c i="1" r="BC59"/>
  <c i="7" r="F37"/>
  <c i="1" r="BD60"/>
  <c i="9" r="F37"/>
  <c i="1" r="BD62"/>
  <c i="8" r="J30"/>
  <c i="3" r="F34"/>
  <c i="1" r="BA56"/>
  <c i="3" r="F36"/>
  <c i="1" r="BC56"/>
  <c i="5" r="F35"/>
  <c i="1" r="BB58"/>
  <c i="3" r="F37"/>
  <c i="1" r="BD56"/>
  <c i="7" r="J34"/>
  <c i="1" r="AW60"/>
  <c i="6" r="F37"/>
  <c i="1" r="BD59"/>
  <c i="2" r="F34"/>
  <c i="1" r="BA55"/>
  <c i="3" r="J30"/>
  <c i="6" r="F35"/>
  <c i="1" r="BB59"/>
  <c i="4" r="F37"/>
  <c i="1" r="BD57"/>
  <c i="2" r="F37"/>
  <c i="1" r="BD55"/>
  <c i="3" r="J34"/>
  <c i="1" r="AW56"/>
  <c i="8" r="J34"/>
  <c i="1" r="AW61"/>
  <c i="8" r="F36"/>
  <c i="1" r="BC61"/>
  <c i="4" r="J34"/>
  <c i="1" r="AW57"/>
  <c i="8" r="F37"/>
  <c i="1" r="BD61"/>
  <c i="6" r="J34"/>
  <c i="1" r="AW59"/>
  <c i="4" r="F34"/>
  <c i="1" r="BA57"/>
  <c i="2" r="J34"/>
  <c i="1" r="AW55"/>
  <c i="5" r="J34"/>
  <c i="1" r="AW58"/>
  <c i="2" r="F36"/>
  <c i="1" r="BC55"/>
  <c i="7" r="F35"/>
  <c i="1" r="BB60"/>
  <c i="9" r="F34"/>
  <c i="1" r="BA62"/>
  <c i="5" r="F36"/>
  <c i="1" r="BC58"/>
  <c i="7" r="F36"/>
  <c i="1" r="BC60"/>
  <c i="9" r="F36"/>
  <c i="1" r="BC62"/>
  <c i="8" r="F35"/>
  <c i="1" r="BB61"/>
  <c i="4" r="F35"/>
  <c i="1" r="BB57"/>
  <c i="4" r="J30"/>
  <c i="6" r="F34"/>
  <c i="1" r="BA59"/>
  <c i="9" r="J34"/>
  <c i="1" r="AW62"/>
  <c i="9" r="F35"/>
  <c i="1" r="BB62"/>
  <c i="5" r="F37"/>
  <c i="1" r="BD58"/>
  <c i="5" r="F34"/>
  <c i="1" r="BA58"/>
  <c i="7" r="F34"/>
  <c i="1" r="BA60"/>
  <c i="7" r="J30"/>
  <c i="2" r="F35"/>
  <c i="1" r="BB55"/>
  <c i="8" r="F34"/>
  <c i="1" r="BA61"/>
  <c i="4" r="F36"/>
  <c i="1" r="BC57"/>
  <c i="7" l="1" r="R85"/>
  <c r="R84"/>
  <c i="4" r="P93"/>
  <c r="P92"/>
  <c i="1" r="AU57"/>
  <c i="3" r="R91"/>
  <c r="R90"/>
  <c i="4" r="R93"/>
  <c r="R92"/>
  <c i="8" r="P86"/>
  <c r="P85"/>
  <c i="1" r="AU61"/>
  <c i="5" r="T85"/>
  <c r="T84"/>
  <c i="9" r="T85"/>
  <c r="T84"/>
  <c i="5" r="P85"/>
  <c r="P84"/>
  <c i="1" r="AU58"/>
  <c i="7" r="T85"/>
  <c r="T84"/>
  <c i="3" r="T91"/>
  <c r="T90"/>
  <c i="9" r="R85"/>
  <c r="R84"/>
  <c i="6" r="BK83"/>
  <c r="J83"/>
  <c r="J60"/>
  <c i="2" r="R84"/>
  <c r="R83"/>
  <c r="P84"/>
  <c r="P83"/>
  <c i="1" r="AU55"/>
  <c i="8" r="R86"/>
  <c r="R85"/>
  <c i="2" r="T84"/>
  <c r="T83"/>
  <c i="7" r="J86"/>
  <c r="J61"/>
  <c r="J85"/>
  <c r="J60"/>
  <c i="9" r="BK85"/>
  <c r="J85"/>
  <c r="J60"/>
  <c i="1" r="AG61"/>
  <c i="8" r="J86"/>
  <c r="J60"/>
  <c r="J59"/>
  <c i="1" r="AG60"/>
  <c i="5" r="BK84"/>
  <c r="J84"/>
  <c i="1" r="AG57"/>
  <c i="4" r="J59"/>
  <c r="J93"/>
  <c r="J60"/>
  <c i="1" r="AG56"/>
  <c i="3" r="J59"/>
  <c r="J91"/>
  <c r="J60"/>
  <c i="2" r="BK83"/>
  <c r="J83"/>
  <c i="5" r="F33"/>
  <c i="1" r="AZ58"/>
  <c i="3" r="J33"/>
  <c i="1" r="AV56"/>
  <c r="AT56"/>
  <c r="AN56"/>
  <c i="7" r="F33"/>
  <c i="1" r="AZ60"/>
  <c r="BD54"/>
  <c r="W33"/>
  <c i="9" r="J33"/>
  <c i="1" r="AV62"/>
  <c r="AT62"/>
  <c i="5" r="J30"/>
  <c i="1" r="AG58"/>
  <c i="7" r="J33"/>
  <c i="1" r="AV60"/>
  <c r="AT60"/>
  <c r="AN60"/>
  <c r="BB54"/>
  <c r="AX54"/>
  <c i="4" r="F33"/>
  <c i="1" r="AZ57"/>
  <c i="5" r="J33"/>
  <c i="1" r="AV58"/>
  <c r="AT58"/>
  <c i="6" r="F33"/>
  <c i="1" r="AZ59"/>
  <c i="3" r="F33"/>
  <c i="1" r="AZ56"/>
  <c i="8" r="J33"/>
  <c i="1" r="AV61"/>
  <c r="AT61"/>
  <c r="AN61"/>
  <c r="BA54"/>
  <c r="W30"/>
  <c i="2" r="J33"/>
  <c i="1" r="AV55"/>
  <c r="AT55"/>
  <c i="2" r="F33"/>
  <c i="1" r="AZ55"/>
  <c i="8" r="F33"/>
  <c i="1" r="AZ61"/>
  <c i="6" r="J33"/>
  <c i="1" r="AV59"/>
  <c r="AT59"/>
  <c i="4" r="J33"/>
  <c i="1" r="AV57"/>
  <c r="AT57"/>
  <c r="AN57"/>
  <c i="9" r="F33"/>
  <c i="1" r="AZ62"/>
  <c i="2" r="J30"/>
  <c i="1" r="AG55"/>
  <c r="BC54"/>
  <c r="W32"/>
  <c i="9" l="1" r="BK84"/>
  <c r="J84"/>
  <c i="6" r="BK82"/>
  <c r="J82"/>
  <c r="J59"/>
  <c i="8" r="J39"/>
  <c i="7" r="J39"/>
  <c i="1" r="AN58"/>
  <c i="5" r="J59"/>
  <c r="J39"/>
  <c i="4" r="J39"/>
  <c i="1" r="AN55"/>
  <c i="2" r="J59"/>
  <c i="3" r="J39"/>
  <c i="2" r="J39"/>
  <c i="1" r="AU54"/>
  <c r="AW54"/>
  <c r="AK30"/>
  <c r="AY54"/>
  <c r="AZ54"/>
  <c r="W29"/>
  <c i="9" r="J30"/>
  <c i="1" r="AG62"/>
  <c r="W31"/>
  <c i="9" l="1" r="J39"/>
  <c r="J59"/>
  <c i="1" r="AN62"/>
  <c i="6" r="J30"/>
  <c i="1" r="AG59"/>
  <c r="AN59"/>
  <c r="AV54"/>
  <c r="AK29"/>
  <c i="6" l="1" r="J39"/>
  <c i="1"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<sst xmlns="http://schemas.openxmlformats.org/spreadsheetml/2006/main">
  <si>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</si>
  <si>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</si>
  <si>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</si>
  <si>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</si>
  <si>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</si>
  <si>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{6949b068-dedb-4909-9ef1-75eca972e334}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</si>
  <si>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</si>
  <si>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</si>
  <si>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</si>
  <si>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</si>
  <si>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</si>
  <si>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</si>
  <si>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</si>
  <si>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</si>
  <si>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EKS-023-2023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</si>
  <si>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</si>
  <si>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</si>
  <si>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prostranství před školní jídelnou Bílina</t>
  </si>
  <si>
    <t>KSO:</t>
  </si>
  <si>
    <t/>
  </si>
  <si>
    <t>CC-CZ:</t>
  </si>
  <si>
    <t>Místo:</t>
  </si>
  <si>
    <t>Bílina, okr.Teplice</t>
  </si>
  <si>
    <t>Datum:</t>
  </si>
  <si>
    <t>11. 4. 2023</t>
  </si>
  <si>
    <t>Zadavatel:</t>
  </si>
  <si>
    <t>IČ:</t>
  </si>
  <si>
    <t>25423126</t>
  </si>
  <si>
    <t>PS projekty s.r.o., Revoluční 5, Teplice</t>
  </si>
  <si>
    <t>DIČ:</t>
  </si>
  <si>
    <t>CZ25423126</t>
  </si>
  <si>
    <t>Uchazeč:</t>
  </si>
  <si>
    <t>Vyplň údaj</t>
  </si>
  <si>
    <t>Projektant:</t>
  </si>
  <si>
    <t>True</t>
  </si>
  <si>
    <t>Zpracovatel:</t>
  </si>
  <si>
    <t>11944668</t>
  </si>
  <si>
    <t>STAVINVEST KMS s.r.o., Studentská 285/22, Bílina</t>
  </si>
  <si>
    <t>CZ11944668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</si>
  <si>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</si>
  <si>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</si>
  <si>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</si>
  <si>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</si>
  <si>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</si>
  <si>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</si>
  <si>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</si>
  <si>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</si>
  <si>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</si>
  <si>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</si>
  <si>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</si>
  <si>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</si>
  <si>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</si>
  <si>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</si>
  <si>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</si>
  <si>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</si>
  <si>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</si>
  <si>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</si>
  <si>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</si>
  <si>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</si>
  <si>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</si>
  <si>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</si>
  <si>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</si>
  <si>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</si>
  <si>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</si>
  <si>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</si>
  <si>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</si>
  <si>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</si>
  <si>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</si>
  <si>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</si>
  <si>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</si>
  <si>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</si>
  <si>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</si>
  <si>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</si>
  <si>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</si>
  <si>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</si>
  <si>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</si>
  <si>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</si>
  <si>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</si>
  <si>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</si>
  <si>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</si>
  <si>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 201</t>
  </si>
  <si>
    <t>Veřejné osvětlení</t>
  </si>
  <si>
    <t>ING</t>
  </si>
  <si>
    <t>1</t>
  </si>
  <si>
    <t>{3a79bf8e-8a65-4bb0-b79f-c2cfd592f110}</t>
  </si>
  <si>
    <t>2</t>
  </si>
  <si>
    <t>IO 202</t>
  </si>
  <si>
    <t>Likvidace dešťových vod</t>
  </si>
  <si>
    <t>{d60d6094-2042-4b1d-9d15-fcdea699536d}</t>
  </si>
  <si>
    <t>SO 101</t>
  </si>
  <si>
    <t>Zpevněné plochy</t>
  </si>
  <si>
    <t>STA</t>
  </si>
  <si>
    <t>{0e179de3-d0fd-4af2-bd14-1dfb2e99cf1a}</t>
  </si>
  <si>
    <t>SO 102</t>
  </si>
  <si>
    <t>Mobiliář a herní prvky</t>
  </si>
  <si>
    <t>{5613216a-af47-473c-af6f-a1ba53f22d30}</t>
  </si>
  <si>
    <t>SO 103</t>
  </si>
  <si>
    <t>Repase schodů k řece</t>
  </si>
  <si>
    <t>{a2e0940a-5436-4135-afab-dbd5b7786f5a}</t>
  </si>
  <si>
    <t>SO 104</t>
  </si>
  <si>
    <t>Sadové úpravy</t>
  </si>
  <si>
    <t>{b0002d56-cb02-4060-8b67-959faa364bc1}</t>
  </si>
  <si>
    <t>SO 105</t>
  </si>
  <si>
    <t>Nová předělová zeď</t>
  </si>
  <si>
    <t>{b2bc357a-5039-4cfd-9387-d911186a5a03}</t>
  </si>
  <si>
    <t>VON</t>
  </si>
  <si>
    <t>Vedlejší rozpočtové náklady</t>
  </si>
  <si>
    <t>{6ea08890-3b8b-45c8-82a2-eeb7d9f00244}</t>
  </si>
  <si>
    <t>KRYCÍ LIST SOUPISU PRACÍ</t>
  </si>
  <si>
    <t>Objekt:</t>
  </si>
  <si>
    <t>IO 201 - Veřejné osvětlení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</si>
  <si>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</si>
  <si>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</si>
  <si>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</si>
  <si>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</si>
  <si>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</si>
  <si>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</si>
  <si>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</si>
  <si>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</si>
  <si>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</si>
  <si>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</si>
  <si>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</si>
  <si>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</si>
  <si>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</si>
  <si>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</si>
  <si>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</si>
  <si>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</si>
  <si>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</si>
  <si>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</si>
  <si>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</si>
  <si>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</si>
  <si>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</si>
  <si>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</si>
  <si>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</si>
  <si>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</si>
  <si>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</si>
  <si>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</si>
  <si>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</si>
  <si>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</si>
  <si>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210100251</t>
  </si>
  <si>
    <t>Ukončení kabelů smršťovací záklopkou nebo páskou se zapojením bez letování počtu a průřezu žil do 4 x 10 mm2</t>
  </si>
  <si>
    <t>kus</t>
  </si>
  <si>
    <t>CS ÚRS 2023 01</t>
  </si>
  <si>
    <t>64</t>
  </si>
  <si>
    <t>-320399835</t>
  </si>
  <si>
    <t>Online PSC</t>
  </si>
  <si>
    <t>https://podminky.urs.cz/item/CS_URS_2023_01/210100251</t>
  </si>
  <si>
    <t>VV</t>
  </si>
  <si>
    <t>"dle samostatného výkazu výměr části VO" 5</t>
  </si>
  <si>
    <t>1214847</t>
  </si>
  <si>
    <t>kabelová koncovka KSCZ 4x16mm</t>
  </si>
  <si>
    <t>128</t>
  </si>
  <si>
    <t>1027771959</t>
  </si>
  <si>
    <t>210100252</t>
  </si>
  <si>
    <t>Ukončení kabelů smršťovací záklopkou nebo páskou se zapojením bez letování počtu a průřezu žil do 4 x 25 mm2</t>
  </si>
  <si>
    <t>1567140421</t>
  </si>
  <si>
    <t>https://podminky.urs.cz/item/CS_URS_2023_01/210100252</t>
  </si>
  <si>
    <t>"dle samostatného výkazu výměr části VO" 10</t>
  </si>
  <si>
    <t>4</t>
  </si>
  <si>
    <t>1503501</t>
  </si>
  <si>
    <t>kabelová koncovka KSCZ 4x25mm</t>
  </si>
  <si>
    <t>-195096282</t>
  </si>
  <si>
    <t>5</t>
  </si>
  <si>
    <t>210120001</t>
  </si>
  <si>
    <t>Montáž pojistek se zapojením vodičů závitových kompletních do 25 A</t>
  </si>
  <si>
    <t>516643095</t>
  </si>
  <si>
    <t>https://podminky.urs.cz/item/CS_URS_2023_01/210120001</t>
  </si>
  <si>
    <t>6</t>
  </si>
  <si>
    <t>210203901</t>
  </si>
  <si>
    <t>Montáž svítidel LED se zapojením vodičů průmyslových nebo venkovních na výložník nebo dřík</t>
  </si>
  <si>
    <t>-1408770149</t>
  </si>
  <si>
    <t>https://podminky.urs.cz/item/CS_URS_2023_01/210203901</t>
  </si>
  <si>
    <t>7</t>
  </si>
  <si>
    <t>34774000</t>
  </si>
  <si>
    <t>svítidlo veřejného osvětlení zdroj LED</t>
  </si>
  <si>
    <t>-1822004571</t>
  </si>
  <si>
    <t>P</t>
  </si>
  <si>
    <t>Poznámka k položce:_x000d_
Parametry svítidla viz technická zpráva části VO.</t>
  </si>
  <si>
    <t>8</t>
  </si>
  <si>
    <t>210204011</t>
  </si>
  <si>
    <t>Montáž stožárů osvětlení ocelových samostatně stojících, délky do 12 m</t>
  </si>
  <si>
    <t>-1218785350</t>
  </si>
  <si>
    <t>https://podminky.urs.cz/item/CS_URS_2023_01/210204011</t>
  </si>
  <si>
    <t>9</t>
  </si>
  <si>
    <t>31674063</t>
  </si>
  <si>
    <t>stožár osvětlovací sadový Pz 133/89/60 v 4,0m</t>
  </si>
  <si>
    <t>1917817783</t>
  </si>
  <si>
    <t>"dle samostatného výkazu výměr části VO" 1</t>
  </si>
  <si>
    <t>10</t>
  </si>
  <si>
    <t>31674065</t>
  </si>
  <si>
    <t>stožár osvětlovací sadový Pz 133/89/60 v 5,0m</t>
  </si>
  <si>
    <t>-923828111</t>
  </si>
  <si>
    <t>"dle samostatného výkazu výměr části VO" 4</t>
  </si>
  <si>
    <t>11</t>
  </si>
  <si>
    <t>210204201</t>
  </si>
  <si>
    <t>Montáž elektrovýzbroje stožárů osvětlení 1 okruh</t>
  </si>
  <si>
    <t>-1105643234</t>
  </si>
  <si>
    <t>https://podminky.urs.cz/item/CS_URS_2023_01/210204201</t>
  </si>
  <si>
    <t>12</t>
  </si>
  <si>
    <t>31674131</t>
  </si>
  <si>
    <t>výzbroj stožárová SV 6.16.4</t>
  </si>
  <si>
    <t>101149446</t>
  </si>
  <si>
    <t>13</t>
  </si>
  <si>
    <t>31674134</t>
  </si>
  <si>
    <t>výzbroj stožárová SV 9.16.4</t>
  </si>
  <si>
    <t>-318514427</t>
  </si>
  <si>
    <t>14</t>
  </si>
  <si>
    <t>210220022</t>
  </si>
  <si>
    <t>Montáž uzemňovacího vedení s upevněním, propojením a připojením pomocí svorek v zemi s izolací spojů vodičů FeZn drátem nebo lanem průměru do 10 mm v městské zástavbě</t>
  </si>
  <si>
    <t>m</t>
  </si>
  <si>
    <t>-1105869817</t>
  </si>
  <si>
    <t>https://podminky.urs.cz/item/CS_URS_2023_01/210220022</t>
  </si>
  <si>
    <t>"dle samostatného výkazu výměr části VO" 141,0</t>
  </si>
  <si>
    <t>35441073</t>
  </si>
  <si>
    <t>drát D 10mm FeZn</t>
  </si>
  <si>
    <t>kg</t>
  </si>
  <si>
    <t>256</t>
  </si>
  <si>
    <t>-294790989</t>
  </si>
  <si>
    <t>"dle samostatného výkazu výměr části VO" 141,0*0,62</t>
  </si>
  <si>
    <t>87,42*1,05 'Přepočtené koeficientem množství</t>
  </si>
  <si>
    <t>16</t>
  </si>
  <si>
    <t>210220300</t>
  </si>
  <si>
    <t>Montáž hromosvodného vedení svorek s jedním šroubem</t>
  </si>
  <si>
    <t>1260368984</t>
  </si>
  <si>
    <t>https://podminky.urs.cz/item/CS_URS_2023_01/210220300</t>
  </si>
  <si>
    <t>17</t>
  </si>
  <si>
    <t>35441895</t>
  </si>
  <si>
    <t>svorka připojovací k připojení kovových částí</t>
  </si>
  <si>
    <t>1636118620</t>
  </si>
  <si>
    <t>"celkový počet" 10</t>
  </si>
  <si>
    <t>18</t>
  </si>
  <si>
    <t>210220301</t>
  </si>
  <si>
    <t>Montáž hromosvodného vedení svorek se 2 šrouby</t>
  </si>
  <si>
    <t>211424793</t>
  </si>
  <si>
    <t>https://podminky.urs.cz/item/CS_URS_2023_01/210220301</t>
  </si>
  <si>
    <t>19</t>
  </si>
  <si>
    <t>35441885</t>
  </si>
  <si>
    <t>svorka spojovací pro lano D 8-10mm</t>
  </si>
  <si>
    <t>1288136368</t>
  </si>
  <si>
    <t>"dle samostatného výkazu výměr části VO" 13</t>
  </si>
  <si>
    <t>20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</si>
  <si>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</si>
  <si>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</si>
  <si>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1562581024</t>
  </si>
  <si>
    <t>https://podminky.urs.cz/item/CS_URS_2023_01/210280002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</si>
  <si>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</si>
  <si>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</si>
  <si>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-1226382855</t>
  </si>
  <si>
    <t>https://podminky.urs.cz/item/CS_URS_2023_01/210812011</t>
  </si>
  <si>
    <t>"dle samostatného výkazu výměr části VO" 47,0</t>
  </si>
  <si>
    <t>22</t>
  </si>
  <si>
    <t>34111030</t>
  </si>
  <si>
    <t>kabel instalační jádro Cu plné izolace PVC plášť PVC 450/750V (CYKY) 3x1,5mm2</t>
  </si>
  <si>
    <t>554666181</t>
  </si>
  <si>
    <t>47*1,15 'Přepočtené koeficientem množství</t>
  </si>
  <si>
    <t>23</t>
  </si>
  <si>
    <t>210812035</t>
  </si>
  <si>
    <t>Montáž izolovaných kabelů měděných do 1 kV bez ukončení plných nebo laněných kulatých (např. CYKY, CHKE-R) uložených volně nebo v liště počtu a průřezu žil 4x16 mm2</t>
  </si>
  <si>
    <t>1446548790</t>
  </si>
  <si>
    <t>https://podminky.urs.cz/item/CS_URS_2023_01/210812035</t>
  </si>
  <si>
    <t>"dle samostatného výkazu výměr části VO" 151,0</t>
  </si>
  <si>
    <t>24</t>
  </si>
  <si>
    <t>34111080</t>
  </si>
  <si>
    <t>kabel instalační jádro Cu plné izolace PVC plášť PVC 450/750V (CYKY) 4x16mm2</t>
  </si>
  <si>
    <t>589138316</t>
  </si>
  <si>
    <t>151*1,15 'Přepočtené koeficientem množství</t>
  </si>
  <si>
    <t>25</t>
  </si>
  <si>
    <t>218202016</t>
  </si>
  <si>
    <t>Demontáž svítidel výbojkových s odpojením vodičů průmyslových nebo venkovních ze sloupku parkového</t>
  </si>
  <si>
    <t>-1008531965</t>
  </si>
  <si>
    <t>https://podminky.urs.cz/item/CS_URS_2023_01/218202016</t>
  </si>
  <si>
    <t>"dle samostatného výkazu výměr části VO" 3</t>
  </si>
  <si>
    <t>26</t>
  </si>
  <si>
    <t>218204011</t>
  </si>
  <si>
    <t>Demontáž stožárů osvětlení ocelových samostatně stojících, délky do 12 m</t>
  </si>
  <si>
    <t>-14962589</t>
  </si>
  <si>
    <t>https://podminky.urs.cz/item/CS_URS_2023_01/218204011</t>
  </si>
  <si>
    <t>27</t>
  </si>
  <si>
    <t>218902012</t>
  </si>
  <si>
    <t>Demontáž izolovaných kabelů hliníkových do 1 kV bez odpojení vodičů plných nebo laněných kulatých (např. AYKY) uložených volně počtu a průřezu žil 4x25 mm2</t>
  </si>
  <si>
    <t>2038696869</t>
  </si>
  <si>
    <t>https://podminky.urs.cz/item/CS_URS_2023_01/218902012</t>
  </si>
  <si>
    <t>"dle samostatného výkazu výměr části VO" 93,0</t>
  </si>
  <si>
    <t>28</t>
  </si>
  <si>
    <t>Kalkulace 21M-001</t>
  </si>
  <si>
    <t>Odvoz demontovaných prvků a zařízení vč.poplatku na skládku</t>
  </si>
  <si>
    <t>sbr</t>
  </si>
  <si>
    <t>-1432369630</t>
  </si>
  <si>
    <t>29</t>
  </si>
  <si>
    <t>Agreg.cena 21M-001</t>
  </si>
  <si>
    <t>Dodávka a montáž pomocných atypických ocelových konstrukcí</t>
  </si>
  <si>
    <t>-1403061354</t>
  </si>
  <si>
    <t>"dle samostatného výkazu výměr části VO" 10,0</t>
  </si>
  <si>
    <t>30</t>
  </si>
  <si>
    <t>Agreg.cena 21M-002</t>
  </si>
  <si>
    <t>Pomocné montážní mechanizmy a činnosti, zednické výpomoci, drobný montážní materiál</t>
  </si>
  <si>
    <t>1758909485</t>
  </si>
  <si>
    <t>46-M</t>
  </si>
  <si>
    <t>Zemní práce při extr.mont.pracích</t>
  </si>
  <si>
    <t>31</t>
  </si>
  <si>
    <t>460010022</t>
  </si>
  <si>
    <t>Vytyčení trasy vedení kabelového (podzemního) podél silnice</t>
  </si>
  <si>
    <t>km</t>
  </si>
  <si>
    <t>1341599471</t>
  </si>
  <si>
    <t>https://podminky.urs.cz/item/CS_URS_2023_01/460010022</t>
  </si>
  <si>
    <t>"dle samostatného výkazu výměr části VO" 0,113</t>
  </si>
  <si>
    <t>32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</si>
  <si>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</si>
  <si>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</si>
  <si>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m3</t>
  </si>
  <si>
    <t>-1866363866</t>
  </si>
  <si>
    <t>https://podminky.urs.cz/item/CS_URS_2023_01/460131113</t>
  </si>
  <si>
    <t>"výkop pro základy stožárů VO" (0,6*0,6+0,75*0,75)*1,2*5</t>
  </si>
  <si>
    <t>33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</si>
  <si>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</si>
  <si>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</si>
  <si>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1261463371</t>
  </si>
  <si>
    <t>https://podminky.urs.cz/item/CS_URS_2023_01/460161172</t>
  </si>
  <si>
    <t>"dle samostatného výkazu výměr části VO" 64,0</t>
  </si>
  <si>
    <t>34</t>
  </si>
  <si>
    <t>460161312</t>
  </si>
  <si>
    <t>Hloubení zapažených i nezapažených kabelových rýh ručně včetně urovnání dna s přemístěním výkopku do vzdálenosti 3 m od okraje jámy nebo s naložením na dopravní prostředek šířky 50 cm hloubky 120 cm v hornině třídy těžitelnosti I skupiny 3</t>
  </si>
  <si>
    <t>-300565612</t>
  </si>
  <si>
    <t>https://podminky.urs.cz/item/CS_URS_2023_01/460161312</t>
  </si>
  <si>
    <t>"dle samostatného výkazu výměr části VO" 49,0</t>
  </si>
  <si>
    <t>35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</si>
  <si>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</si>
  <si>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</si>
  <si>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2130980091</t>
  </si>
  <si>
    <t>https://podminky.urs.cz/item/CS_URS_2023_01/460431182</t>
  </si>
  <si>
    <t>36</t>
  </si>
  <si>
    <t>460431332</t>
  </si>
  <si>
    <t>Zásyp kabelových rýh ručně s přemístění sypaniny ze vzdálenosti do 10 m, s uložením výkopku ve vrstvách včetně zhutnění a úpravy povrchu šířky 50 cm hloubky 120 cm z horniny třídy těžitelnosti I skupiny 3</t>
  </si>
  <si>
    <t>1345507153</t>
  </si>
  <si>
    <t>https://podminky.urs.cz/item/CS_URS_2023_01/460431332</t>
  </si>
  <si>
    <t>37</t>
  </si>
  <si>
    <t>460641113</t>
  </si>
  <si>
    <t>Základové konstrukce základ bez bednění do rostlé zeminy z monolitického betonu tř. C 16/20</t>
  </si>
  <si>
    <t>1940787252</t>
  </si>
  <si>
    <t>https://podminky.urs.cz/item/CS_URS_2023_01/460641113</t>
  </si>
  <si>
    <t>"základy stožárů VO" (0,6*0,6+0,75*0,75)*1,2*5</t>
  </si>
  <si>
    <t>38</t>
  </si>
  <si>
    <t>460661111</t>
  </si>
  <si>
    <t>Kabelové lože z písku včetně podsypu, zhutnění a urovnání povrchu pro kabely nn bez zakrytí, šířky do 35 cm</t>
  </si>
  <si>
    <t>1060263349</t>
  </si>
  <si>
    <t>https://podminky.urs.cz/item/CS_URS_2023_01/460661111</t>
  </si>
  <si>
    <t>39</t>
  </si>
  <si>
    <t>460671112</t>
  </si>
  <si>
    <t>Výstražná fólie z PVC pro krytí kabelů včetně vyrovnání povrchu rýhy, rozvinutí a uložení fólie šířky do 25 cm</t>
  </si>
  <si>
    <t>1385924217</t>
  </si>
  <si>
    <t>https://podminky.urs.cz/item/CS_URS_2023_01/460671112</t>
  </si>
  <si>
    <t>"dle samostatného výkazu výměr části VO" 113,0</t>
  </si>
  <si>
    <t>40</t>
  </si>
  <si>
    <t>460791213</t>
  </si>
  <si>
    <t>Montáž trubek ochranných uložených volně do rýhy plastových ohebných, vnitřního průměru přes 50 do 90 mm</t>
  </si>
  <si>
    <t>-409487434</t>
  </si>
  <si>
    <t>https://podminky.urs.cz/item/CS_URS_2023_01/460791213</t>
  </si>
  <si>
    <t>"dle samostatného výkazu výměr části VO" 135,0</t>
  </si>
  <si>
    <t>41</t>
  </si>
  <si>
    <t>34571353</t>
  </si>
  <si>
    <t>trubka elektroinstalační ohebná dvouplášťová korugovaná (chránička) D 61/75mm, HDPE+LDPE</t>
  </si>
  <si>
    <t>-830043959</t>
  </si>
  <si>
    <t>135*1,05 'Přepočtené koeficientem množství</t>
  </si>
  <si>
    <t>42</t>
  </si>
  <si>
    <t>460821111</t>
  </si>
  <si>
    <t>Těleso trubkového kabelovodu z prostého betonu tř. C 16/20 v otevřeném výkopu</t>
  </si>
  <si>
    <t>-760213298</t>
  </si>
  <si>
    <t>https://podminky.urs.cz/item/CS_URS_2023_01/460821111</t>
  </si>
  <si>
    <t>"obetonování chráničky v rýze 500/1200mm" 49,0*0,50*0,15</t>
  </si>
  <si>
    <t>43</t>
  </si>
  <si>
    <t>460881612</t>
  </si>
  <si>
    <t>Kryt vozovek a chodníků kladení dlažby (materiál ve specifikaci) včetně spárování, do lože z kameniva těženého z dlaždic betonových tvarovaných nebo zámkových</t>
  </si>
  <si>
    <t>m2</t>
  </si>
  <si>
    <t>1535200850</t>
  </si>
  <si>
    <t>https://podminky.urs.cz/item/CS_URS_2023_01/460881612</t>
  </si>
  <si>
    <t>"dle samostatného výkazu výměr části VO" 3,5</t>
  </si>
  <si>
    <t>44</t>
  </si>
  <si>
    <t>59245018</t>
  </si>
  <si>
    <t>dlažba tvar obdélník betonová 200x100x60mm přírodní</t>
  </si>
  <si>
    <t>-915334216</t>
  </si>
  <si>
    <t>3,5*1,05 'Přepočtené koeficientem množství</t>
  </si>
  <si>
    <t>45</t>
  </si>
  <si>
    <t>469981111</t>
  </si>
  <si>
    <t>Přesun hmot pro pomocné stavební práce při elektromontážích dopravní vzdálenost do 1 000 m</t>
  </si>
  <si>
    <t>t</t>
  </si>
  <si>
    <t>-1120349675</t>
  </si>
  <si>
    <t>https://podminky.urs.cz/item/CS_URS_2023_01/469981111</t>
  </si>
  <si>
    <t>HZS</t>
  </si>
  <si>
    <t>Hodinové zúčtovací sazby</t>
  </si>
  <si>
    <t>46</t>
  </si>
  <si>
    <t>HZS2232</t>
  </si>
  <si>
    <t>Hodinové zúčtovací sazby profesí PSV provádění stavebních instalací elektrikář odborný</t>
  </si>
  <si>
    <t>hod</t>
  </si>
  <si>
    <t>512</t>
  </si>
  <si>
    <t>651952659</t>
  </si>
  <si>
    <t>https://podminky.urs.cz/item/CS_URS_2023_01/HZS2232</t>
  </si>
  <si>
    <t>"zaměření a zobrazení kabelová trasy na pevný bod vč.zpracování výsledků měření" 50,0</t>
  </si>
  <si>
    <t>IO 202 - Likvidace dešťových vod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</si>
  <si>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</si>
  <si>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</si>
  <si>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</si>
  <si>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</si>
  <si>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</si>
  <si>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</si>
  <si>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</si>
  <si>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</si>
  <si>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997 - Přesun sutě</t>
  </si>
  <si>
    <t>PSV - Práce a dodávky PSV</t>
  </si>
  <si>
    <t xml:space="preserve">    721 - Zdravotechnika - vnitřní kanalizace</t>
  </si>
  <si>
    <t>HSV</t>
  </si>
  <si>
    <t>Práce a dodávky HSV</t>
  </si>
  <si>
    <t>Zemní práce</t>
  </si>
  <si>
    <t>131251102</t>
  </si>
  <si>
    <t>Hloubení nezapažených jam a zářezů strojně s urovnáním dna do předepsaného profilu a spádu v hornině třídy těžitelnosti I skupiny 3 přes 20 do 50 m3</t>
  </si>
  <si>
    <t>680931745</t>
  </si>
  <si>
    <t>https://podminky.urs.cz/item/CS_URS_2023_01/131251102</t>
  </si>
  <si>
    <t>"výkop pro zasakovací objekt" (10,5*3,75+8,5*1,65)/2*1,32</t>
  </si>
  <si>
    <t>132251101</t>
  </si>
  <si>
    <t>Hloubení nezapažených rýh šířky do 800 mm strojně s urovnáním dna do předepsaného profilu a spádu v hornině třídy těžitelnosti I skupiny 3 do 20 m3</t>
  </si>
  <si>
    <t>923275063</t>
  </si>
  <si>
    <t>https://podminky.urs.cz/item/CS_URS_2023_01/132251101</t>
  </si>
  <si>
    <t>"výkop rýhy pro trasu 1" 31,11*0,9*0,685</t>
  </si>
  <si>
    <t>"výkop rýhy pro trasu 2" 23,21*0,9*0,615</t>
  </si>
  <si>
    <t>"výkop rýhy pro odtok do řeky Bíliny" 4,615*0,9*0,65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</si>
  <si>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</si>
  <si>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</si>
  <si>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-1951821500</t>
  </si>
  <si>
    <t>https://podminky.urs.cz/item/CS_URS_2023_01/162651112</t>
  </si>
  <si>
    <t>"odvoz výkopku na deponii určenou objednatelem (přebytečný objem výkopku z rýh)" 5,294+13,235</t>
  </si>
  <si>
    <t>"odvoz výkopku na deponii určenou objednatelem (100% objemu výkopku z jam)" 35,244</t>
  </si>
  <si>
    <t>167151101</t>
  </si>
  <si>
    <t>Nakládání, skládání a překládání neulehlého výkopku nebo sypaniny strojně nakládání, množství do 100 m3, z horniny třídy těžitelnosti I, skupiny 1 až 3</t>
  </si>
  <si>
    <t>-668197026</t>
  </si>
  <si>
    <t>https://podminky.urs.cz/item/CS_URS_2023_01/167151101</t>
  </si>
  <si>
    <t>"nakládání přebytečného výkopku z rýh" 5,294+13,235</t>
  </si>
  <si>
    <t>174151101</t>
  </si>
  <si>
    <t>Zásyp sypaninou z jakékoliv horniny strojně s uložením výkopku ve vrstvách se zhutněním jam, šachet, rýh nebo kolem objektů v těchto vykopávkách</t>
  </si>
  <si>
    <t>-2080446836</t>
  </si>
  <si>
    <t>https://podminky.urs.cz/item/CS_URS_2023_01/174151101</t>
  </si>
  <si>
    <t>"zpětný zásyp rýh pro potrubí" 34,726-18,529</t>
  </si>
  <si>
    <t>174251101</t>
  </si>
  <si>
    <t>Zásyp sypaninou z jakékoliv horniny strojně s uložením výkopku ve vrstvách bez zhutnění jam, šachet, rýh nebo kolem objektů v těchto vykopávkách</t>
  </si>
  <si>
    <t>1882467354</t>
  </si>
  <si>
    <t>https://podminky.urs.cz/item/CS_URS_2023_01/174251101</t>
  </si>
  <si>
    <t>"zásyp vsakovacího tunelového systému štěrkodrtí fr.0/32mm" (8,5*1,85+10,0*3,15)/2*1,01-5,0</t>
  </si>
  <si>
    <t>58337344</t>
  </si>
  <si>
    <t>štěrkopísek frakce 0/32</t>
  </si>
  <si>
    <t>-2036496304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</si>
  <si>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</si>
  <si>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</si>
  <si>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-465571368</t>
  </si>
  <si>
    <t>https://podminky.urs.cz/item/CS_URS_2023_01/175111101</t>
  </si>
  <si>
    <t>"obsyp potrubí DN150" 58,82*0,9*0,25</t>
  </si>
  <si>
    <t>58337303</t>
  </si>
  <si>
    <t>štěrkopísek frakce 0/8</t>
  </si>
  <si>
    <t>-569131045</t>
  </si>
  <si>
    <t>13,235*2 'Přepočtené koeficientem množství</t>
  </si>
  <si>
    <t>Zakládání</t>
  </si>
  <si>
    <t>213141111</t>
  </si>
  <si>
    <t>Zřízení vrstvy z geotextilie filtrační, separační, odvodňovací, ochranné, výztužné nebo protierozní v rovině nebo ve sklonu do 1:5, šířky do 3 m</t>
  </si>
  <si>
    <t>-1465701080</t>
  </si>
  <si>
    <t>https://podminky.urs.cz/item/CS_URS_2023_01/213141111</t>
  </si>
  <si>
    <t>"textilie na lože pro retenční objekt" 8,5*1,65*0,15</t>
  </si>
  <si>
    <t>"textilia na retenční objekt" 8,0*4,55</t>
  </si>
  <si>
    <t>69311081</t>
  </si>
  <si>
    <t>geotextilie netkaná separační, ochranná, filtrační, drenážní PES 300g/m2</t>
  </si>
  <si>
    <t>-541593965</t>
  </si>
  <si>
    <t>38,504*1,1845 'Přepočtené koeficientem množství</t>
  </si>
  <si>
    <t>Vodorovné konstrukce</t>
  </si>
  <si>
    <t>451573111</t>
  </si>
  <si>
    <t>Lože pod potrubí, stoky a drobné objekty v otevřeném výkopu z písku a štěrkopísku do 63 mm</t>
  </si>
  <si>
    <t>-1536583404</t>
  </si>
  <si>
    <t>https://podminky.urs.cz/item/CS_URS_2023_01/451573111</t>
  </si>
  <si>
    <t>"lože pod potrubí DN150mm" 58,82*0,9*0,10</t>
  </si>
  <si>
    <t>"lože pro retenční objekt" 8,5*1,65*0,15</t>
  </si>
  <si>
    <t>Komunikace pozemní</t>
  </si>
  <si>
    <t>566901143</t>
  </si>
  <si>
    <t>Vyspravení podkladu po překopech inženýrských sítí plochy do 15 m2 s rozprostřením a zhutněním kamenivem hrubým drceným tl. 200 mm</t>
  </si>
  <si>
    <t>-48897854</t>
  </si>
  <si>
    <t>https://podminky.urs.cz/item/CS_URS_2023_01/566901143</t>
  </si>
  <si>
    <t>"překop stávajícího chodníku" 2,2*1,2</t>
  </si>
  <si>
    <t>566901161</t>
  </si>
  <si>
    <t>Vyspravení podkladu po překopech inženýrských sítí plochy do 15 m2 s rozprostřením a zhutněním obalovaným kamenivem ACP (OK) tl. 100 mm</t>
  </si>
  <si>
    <t>1335300416</t>
  </si>
  <si>
    <t>https://podminky.urs.cz/item/CS_URS_2023_01/566901161</t>
  </si>
  <si>
    <t>572340112</t>
  </si>
  <si>
    <t>Vyspravení krytu komunikací po překopech inženýrských sítí plochy do 15 m2 asfaltovým betonem ACO (AB), po zhutnění tl. přes 50 do 70 mm</t>
  </si>
  <si>
    <t>1262270397</t>
  </si>
  <si>
    <t>https://podminky.urs.cz/item/CS_URS_2023_01/572340112</t>
  </si>
  <si>
    <t>Trubní vedení</t>
  </si>
  <si>
    <t>871315221</t>
  </si>
  <si>
    <t>Kanalizační potrubí z tvrdého PVC v otevřeném výkopu ve sklonu do 20 %, hladkého plnostěnného jednovrstvého, tuhost třídy SN 8 DN 160</t>
  </si>
  <si>
    <t>-1962632994</t>
  </si>
  <si>
    <t>https://podminky.urs.cz/item/CS_URS_2023_01/871315221</t>
  </si>
  <si>
    <t>"potrubí trasy 1" 31,11</t>
  </si>
  <si>
    <t>"potrubí trasy 2" 23,21</t>
  </si>
  <si>
    <t>"potrubí odtoku do řeky Bíliny" 4,5</t>
  </si>
  <si>
    <t>877315211</t>
  </si>
  <si>
    <t>Montáž tvarovek na kanalizačním potrubí z trub z plastu z tvrdého PVC nebo z polypropylenu v otevřeném výkopu jednoosých DN 160</t>
  </si>
  <si>
    <t>201986203</t>
  </si>
  <si>
    <t>https://podminky.urs.cz/item/CS_URS_2023_01/877315211</t>
  </si>
  <si>
    <t>28611360</t>
  </si>
  <si>
    <t>koleno kanalizace PVC KG 160x30°</t>
  </si>
  <si>
    <t>1603467453</t>
  </si>
  <si>
    <t>"trasové tvarovky" 1</t>
  </si>
  <si>
    <t>28611361</t>
  </si>
  <si>
    <t>koleno kanalizační PVC KG 160x45°</t>
  </si>
  <si>
    <t>-1741194167</t>
  </si>
  <si>
    <t>"trasové tvarovky" 3</t>
  </si>
  <si>
    <t>"odtoky z UV" 2*2</t>
  </si>
  <si>
    <t>Mat/8-001</t>
  </si>
  <si>
    <t>zpětná klapka PVC KG DN150</t>
  </si>
  <si>
    <t>-1583704864</t>
  </si>
  <si>
    <t>"celkový počet" 1</t>
  </si>
  <si>
    <t>894812001</t>
  </si>
  <si>
    <t>Revizní a čistící šachta z polypropylenu PP pro hladké trouby DN 400 šachtové dno (DN šachty / DN trubního vedení) DN 400/150 přímý tok</t>
  </si>
  <si>
    <t>1556561283</t>
  </si>
  <si>
    <t>https://podminky.urs.cz/item/CS_URS_2023_01/894812001</t>
  </si>
  <si>
    <t>"revizní šachty RŠ.1 a RŠ.2" 2</t>
  </si>
  <si>
    <t>894812031</t>
  </si>
  <si>
    <t>Revizní a čistící šachta z polypropylenu PP pro hladké trouby DN 400 roura šachtová korugovaná bez hrdla, světlé hloubky 1000 mm</t>
  </si>
  <si>
    <t>32003037</t>
  </si>
  <si>
    <t>https://podminky.urs.cz/item/CS_URS_2023_01/894812031</t>
  </si>
  <si>
    <t>894812041</t>
  </si>
  <si>
    <t>Revizní a čistící šachta z polypropylenu PP pro hladké trouby DN 400 roura šachtová korugovaná Příplatek k cenám 2031 - 2035 za uříznutí šachtové roury</t>
  </si>
  <si>
    <t>2115093235</t>
  </si>
  <si>
    <t>https://podminky.urs.cz/item/CS_URS_2023_01/894812041</t>
  </si>
  <si>
    <t>894812051</t>
  </si>
  <si>
    <t>Revizní a čistící šachta z polypropylenu PP pro hladké trouby DN 400 poklop plastový (pro třídu zatížení) pochůzí (A15)</t>
  </si>
  <si>
    <t>497118378</t>
  </si>
  <si>
    <t>https://podminky.urs.cz/item/CS_URS_2023_01/894812051</t>
  </si>
  <si>
    <t>Kalkulace 8-001</t>
  </si>
  <si>
    <t>Montáž tunelového vsakovacího objektu v otevřeném výkopu hl. do 1,5m vč.připojení přítokového a odtokového potrubí</t>
  </si>
  <si>
    <t>-1187248195</t>
  </si>
  <si>
    <t>Mat/8-002</t>
  </si>
  <si>
    <t>konstrukce tunelového vsakovacího systému (3x středový kus, čela) o celkovém objemu 5000l</t>
  </si>
  <si>
    <t>-342811369</t>
  </si>
  <si>
    <t>Poznámka k položce:_x000d_
Konkrétní technické parametry výrobku poskytuje výkres č.D1: IO 202.05</t>
  </si>
  <si>
    <t>Ostatní konstrukce a práce, bourání</t>
  </si>
  <si>
    <t>919731122</t>
  </si>
  <si>
    <t>Zarovnání styčné plochy podkladu nebo krytu podél vybourané části komunikace nebo zpevněné plochy živičné tl. přes 50 do 100 mm</t>
  </si>
  <si>
    <t>1669125494</t>
  </si>
  <si>
    <t>https://podminky.urs.cz/item/CS_URS_2023_01/919731122</t>
  </si>
  <si>
    <t>919735112</t>
  </si>
  <si>
    <t>Řezání stávajícího živičného krytu nebo podkladu hloubky přes 50 do 100 mm</t>
  </si>
  <si>
    <t>-2089680473</t>
  </si>
  <si>
    <t>https://podminky.urs.cz/item/CS_URS_2023_01/919735112</t>
  </si>
  <si>
    <t>"překop stávajícího chodníku" 2,2*2</t>
  </si>
  <si>
    <t>96</t>
  </si>
  <si>
    <t>Bourání konstrukcí</t>
  </si>
  <si>
    <t>113107422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</si>
  <si>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</si>
  <si>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1132750720</t>
  </si>
  <si>
    <t>https://podminky.urs.cz/item/CS_URS_2023_01/113107422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</si>
  <si>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</si>
  <si>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</si>
  <si>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153765931</t>
  </si>
  <si>
    <t>https://podminky.urs.cz/item/CS_URS_2023_01/113107442</t>
  </si>
  <si>
    <t>977151124</t>
  </si>
  <si>
    <t>Jádrové vrty diamantovými korunkami do stavebních materiálů (železobetonu, betonu, cihel, obkladů, dlažeb, kamene) průměru přes 150 do 180 mm</t>
  </si>
  <si>
    <t>-1104152026</t>
  </si>
  <si>
    <t>https://podminky.urs.cz/item/CS_URS_2023_01/977151124</t>
  </si>
  <si>
    <t>"jádrový vývrt prostupu stěnou koryta řeky Bíliny" 0,6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</si>
  <si>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</si>
  <si>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</si>
  <si>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</si>
  <si>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</si>
  <si>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468442234</t>
  </si>
  <si>
    <t>https://podminky.urs.cz/item/CS_URS_2023_01/997221551</t>
  </si>
  <si>
    <t>"kamenivo" 0,766</t>
  </si>
  <si>
    <t>997221559</t>
  </si>
  <si>
    <t>Vodorovná doprava suti bez naložení, ale se složením a s hrubým urovnáním Příplatek k ceně za každý další i započatý 1 km přes 1 km</t>
  </si>
  <si>
    <t>256615440</t>
  </si>
  <si>
    <t>https://podminky.urs.cz/item/CS_URS_2023_01/997221559</t>
  </si>
  <si>
    <t>0,766*12 'Přepočtené koeficientem množství</t>
  </si>
  <si>
    <t>997221561</t>
  </si>
  <si>
    <t>Vodorovná doprava suti bez naložení, ale se složením a s hrubým urovnáním z kusových materiálů, na vzdálenost do 1 km</t>
  </si>
  <si>
    <t>1423603385</t>
  </si>
  <si>
    <t>https://podminky.urs.cz/item/CS_URS_2023_01/997221561</t>
  </si>
  <si>
    <t>"kusová frakce asfaltu" 0,581</t>
  </si>
  <si>
    <t>"beton" 0,034</t>
  </si>
  <si>
    <t>997221569</t>
  </si>
  <si>
    <t>1394287588</t>
  </si>
  <si>
    <t>https://podminky.urs.cz/item/CS_URS_2023_01/997221569</t>
  </si>
  <si>
    <t>0,615*12 'Přepočtené koeficientem množství</t>
  </si>
  <si>
    <t>997221861</t>
  </si>
  <si>
    <t>Poplatek za uložení stavebního odpadu na recyklační skládce (skládkovné) z prostého betonu zatříděného do Katalogu odpadů pod kódem 17 01 01</t>
  </si>
  <si>
    <t>1595942999</t>
  </si>
  <si>
    <t>https://podminky.urs.cz/item/CS_URS_2023_01/997221861</t>
  </si>
  <si>
    <t>997221873</t>
  </si>
  <si>
    <t>Poplatek za uložení stavebního odpadu na recyklační skládce (skládkovné) zeminy a kamení zatříděného do Katalogu odpadů pod kódem 17 05 04</t>
  </si>
  <si>
    <t>-949184584</t>
  </si>
  <si>
    <t>https://podminky.urs.cz/item/CS_URS_2023_01/997221873</t>
  </si>
  <si>
    <t>997221875</t>
  </si>
  <si>
    <t>Poplatek za uložení stavebního odpadu na recyklační skládce (skládkovné) asfaltového bez obsahu dehtu zatříděného do Katalogu odpadů pod kódem 17 03 02</t>
  </si>
  <si>
    <t>1266195320</t>
  </si>
  <si>
    <t>https://podminky.urs.cz/item/CS_URS_2023_01/997221875</t>
  </si>
  <si>
    <t>PSV</t>
  </si>
  <si>
    <t>Práce a dodávky PSV</t>
  </si>
  <si>
    <t>721</t>
  </si>
  <si>
    <t>Zdravotechnika - vnitřní kanalizace</t>
  </si>
  <si>
    <t>721173746</t>
  </si>
  <si>
    <t>Potrubí z trub polyetylenových svařované větrací DN 100</t>
  </si>
  <si>
    <t>1431335583</t>
  </si>
  <si>
    <t>https://podminky.urs.cz/item/CS_URS_2023_01/721173746</t>
  </si>
  <si>
    <t>"odvětrání vsakovacího systému" 1,25</t>
  </si>
  <si>
    <t>721274103</t>
  </si>
  <si>
    <t>Ventily přivzdušňovací odpadních potrubí venkovní DN 110</t>
  </si>
  <si>
    <t>-1720425123</t>
  </si>
  <si>
    <t>https://podminky.urs.cz/item/CS_URS_2023_01/721274103</t>
  </si>
  <si>
    <t>"odvětrání vsakovacího systému" 1</t>
  </si>
  <si>
    <t>998721201</t>
  </si>
  <si>
    <t>Přesun hmot pro vnitřní kanalizace stanovený procentní sazbou (%) z ceny vodorovná dopravní vzdálenost do 50 m v objektech výšky do 6 m</t>
  </si>
  <si>
    <t>%</t>
  </si>
  <si>
    <t>1092878032</t>
  </si>
  <si>
    <t>https://podminky.urs.cz/item/CS_URS_2023_01/998721201</t>
  </si>
  <si>
    <t>SO 101 - Zpevněné plochy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</si>
  <si>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</si>
  <si>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</si>
  <si>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</si>
  <si>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783 - Dokončovací práce - nátěry</t>
  </si>
  <si>
    <t>111251101</t>
  </si>
  <si>
    <t>Odstranění křovin a stromů s odstraněním kořenů strojně průměru kmene do 100 mm v rovině nebo ve svahu sklonu terénu do 1:5, při celkové ploše do 100 m2</t>
  </si>
  <si>
    <t>-1426435188</t>
  </si>
  <si>
    <t>https://podminky.urs.cz/item/CS_URS_2023_01/111251101</t>
  </si>
  <si>
    <t>"odstranění porostu před CŠJ" 12,0</t>
  </si>
  <si>
    <t>122452204</t>
  </si>
  <si>
    <t>Odkopávky a prokopávky nezapažené pro silnice a dálnice strojně v hornině třídy těžitelnosti II přes 100 do 500 m3</t>
  </si>
  <si>
    <t>-1064356839</t>
  </si>
  <si>
    <t>https://podminky.urs.cz/item/CS_URS_2023_01/122452204</t>
  </si>
  <si>
    <t>"skladba A - odkopávka plochy v tl.700mm" 134,20*0,7</t>
  </si>
  <si>
    <t>"skladba B - odkopávka plochy v tl.340mm" 196,77*0,34</t>
  </si>
  <si>
    <t>"skladba C - odkopávka plochy v tl.350mm" (60,84+108,87)*0,45</t>
  </si>
  <si>
    <t>"skladba D - odkopávka plochy v tl.490mm" 254,48*0,49</t>
  </si>
  <si>
    <t>"skladba H - odkopávka plochy v tl.245mm" 21,20*0,245</t>
  </si>
  <si>
    <t>"skladba J - odkopávka plochy v tl.490mm" 62,51*0,49</t>
  </si>
  <si>
    <t>"skladba K - odkopávka plochy v tl.490mm" 44,89*0,30</t>
  </si>
  <si>
    <t>132212131</t>
  </si>
  <si>
    <t>Hloubení nezapažených rýh šířky do 800 mm ručně s urovnáním dna do předepsaného profilu a spádu v hornině třídy těžitelnosti I skupiny 3 soudržných</t>
  </si>
  <si>
    <t>-578292441</t>
  </si>
  <si>
    <t>https://podminky.urs.cz/item/CS_URS_2023_01/132212131</t>
  </si>
  <si>
    <t>"skladba E - výkop rýhy" 18,8*0,30*0,31</t>
  </si>
  <si>
    <t>"skladba G - výkop rýhy" 7,0*4*0,20*0,40</t>
  </si>
  <si>
    <t>-22866754</t>
  </si>
  <si>
    <t>"odvoz výkopku na deponii určenou objednatelem" 411,198+3,988-1,666</t>
  </si>
  <si>
    <t>174111101</t>
  </si>
  <si>
    <t>Zásyp sypaninou z jakékoliv horniny ručně s uložením výkopku ve vrstvách se zhutněním jam, šachet, rýh nebo kolem objektů v těchto vykopávkách</t>
  </si>
  <si>
    <t>1146025125</t>
  </si>
  <si>
    <t>https://podminky.urs.cz/item/CS_URS_2023_01/174111101</t>
  </si>
  <si>
    <t>"skladba G - zpětný zásyp kolem palisád" 7,0*4*0,35*(0,2-0,115)*2</t>
  </si>
  <si>
    <t>181912112</t>
  </si>
  <si>
    <t>Úprava pláně vyrovnáním výškových rozdílů ručně v hornině třídy těžitelnosti I skupiny 3 se zhutněním</t>
  </si>
  <si>
    <t>901361510</t>
  </si>
  <si>
    <t>https://podminky.urs.cz/item/CS_URS_2023_01/181912112</t>
  </si>
  <si>
    <t>"skladba E - úprava pláně" 18,8*0,3</t>
  </si>
  <si>
    <t>"skladba G - úprava pláně" 7,0*4*0,20</t>
  </si>
  <si>
    <t>181951114</t>
  </si>
  <si>
    <t>Úprava pláně vyrovnáním výškových rozdílů strojně v hornině třídy těžitelnosti II, skupiny 4 a 5 se zhutněním</t>
  </si>
  <si>
    <t>1538122913</t>
  </si>
  <si>
    <t>https://podminky.urs.cz/item/CS_URS_2023_01/181951114</t>
  </si>
  <si>
    <t>Poznámka k položce:_x000d_
Způsob strojního hutnění stanovuje projektová dokumentace (technická zpráva), dostatečná míra zhutnění pláně (modul Edef) bude doložena dodavatelem provedenými zkouškami (nákladově je zahrnuto v objektu VRN).</t>
  </si>
  <si>
    <t>"skladba A - úprava pláně" 134,20</t>
  </si>
  <si>
    <t>"skladba B - úprava pláně" 196,77</t>
  </si>
  <si>
    <t>"skladba C - úprava pláně" 60,84+108,87</t>
  </si>
  <si>
    <t>"skladba D - úprava pláně" 254,48</t>
  </si>
  <si>
    <t>"skladba H - úprava pláně" 21,20</t>
  </si>
  <si>
    <t>"skladba J - úprava pláně" 62,51</t>
  </si>
  <si>
    <t>"skladba K - úprava pláně" 44,89</t>
  </si>
  <si>
    <t>279113132</t>
  </si>
  <si>
    <t>Základové zdi z tvárnic ztraceného bednění včetně výplně z betonu bez zvláštních nároků na vliv prostředí třídy C 16/20, tloušťky zdiva přes 150 do 200 mm</t>
  </si>
  <si>
    <t>383374633</t>
  </si>
  <si>
    <t>https://podminky.urs.cz/item/CS_URS_2023_01/279113132</t>
  </si>
  <si>
    <t>"prefabrikovaná část základu gabionové zdi" 13,2*0,25</t>
  </si>
  <si>
    <t>Svislé a kompletní konstrukce</t>
  </si>
  <si>
    <t>317941121</t>
  </si>
  <si>
    <t>Osazování ocelových válcovaných nosníků na zdivu I nebo IE nebo U nebo UE nebo L do č. 12 nebo výšky do 120 mm</t>
  </si>
  <si>
    <t>1259625334</t>
  </si>
  <si>
    <t>https://podminky.urs.cz/item/CS_URS_2023_01/317941121</t>
  </si>
  <si>
    <t>13314003</t>
  </si>
  <si>
    <t>tyč ocelová čtvercová jakost S235JR (11 375) 60x60mm</t>
  </si>
  <si>
    <t>209826720</t>
  </si>
  <si>
    <t>"výztužné prvky gabionové zdi - 2x profil 60/60mm dl.1150mm + 5% ztratné" 2*7*1,15*28,3/1000</t>
  </si>
  <si>
    <t>0,456*1,05 'Přepočtené koeficientem množství</t>
  </si>
  <si>
    <t>327215221</t>
  </si>
  <si>
    <t>Opěrné zdi z prefabrikovaných drátokamenných gravitačních konstrukcí (gabionů) předplněné kamenivem ze splétané dvouzákrutové ocelové sítě s povrchovou úpravou galfan</t>
  </si>
  <si>
    <t>-1980671298</t>
  </si>
  <si>
    <t>https://podminky.urs.cz/item/CS_URS_2023_01/327215221</t>
  </si>
  <si>
    <t>"nová předělová zeď" 13,2*0,20*1,0</t>
  </si>
  <si>
    <t>339921131</t>
  </si>
  <si>
    <t>Osazování palisád betonových v řadě se zabetonováním výšky palisády do 500 mm</t>
  </si>
  <si>
    <t>1157291262</t>
  </si>
  <si>
    <t>https://podminky.urs.cz/item/CS_URS_2023_01/339921131</t>
  </si>
  <si>
    <t>"skladba G" 7,0*4</t>
  </si>
  <si>
    <t>59228276</t>
  </si>
  <si>
    <t>palisáda betonová hranatá barevná 115x115x350mm</t>
  </si>
  <si>
    <t>-480116908</t>
  </si>
  <si>
    <t>28*9,09 'Přepočtené koeficientem množství</t>
  </si>
  <si>
    <t>5611211.R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</si>
  <si>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</si>
  <si>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-684491249</t>
  </si>
  <si>
    <t>"skladba J - vyrovnávací vrstva" 62,51</t>
  </si>
  <si>
    <t>58343810</t>
  </si>
  <si>
    <t>kamenivo drcené hrubé frakce 4/8</t>
  </si>
  <si>
    <t>1739948151</t>
  </si>
  <si>
    <t>"skladba J - vyrovnávací vrstva" 62,51*0,05*0,70*2,1</t>
  </si>
  <si>
    <t>10321100</t>
  </si>
  <si>
    <t>zahradní substrát pro výsadbu VL</t>
  </si>
  <si>
    <t>-1331562797</t>
  </si>
  <si>
    <t>"skladba J - vyrovnávací vrstva" 62,51*0,05*0,15</t>
  </si>
  <si>
    <t>564201111</t>
  </si>
  <si>
    <t>Podklad nebo podsyp ze štěrkopísku ŠP s rozprostřením, vlhčením a zhutněním plochy přes 100 m2, po zhutnění tl. 40 mm</t>
  </si>
  <si>
    <t>-1057523240</t>
  </si>
  <si>
    <t>https://podminky.urs.cz/item/CS_URS_2023_01/564201111</t>
  </si>
  <si>
    <t>"skladba C - vrstva kameniva fr.4-8mm" 60,84+108,87</t>
  </si>
  <si>
    <t>564710001</t>
  </si>
  <si>
    <t>Podklad nebo kryt z kameniva hrubého drceného vel. 8-16 mm s rozprostřením a zhutněním plochy jednotlivě do 100 m2, po zhutnění tl. 50 mm</t>
  </si>
  <si>
    <t>564354293</t>
  </si>
  <si>
    <t>https://podminky.urs.cz/item/CS_URS_2023_01/564710001</t>
  </si>
  <si>
    <t>"skladba H - podkladní kamenivo" 21,20</t>
  </si>
  <si>
    <t>564750001</t>
  </si>
  <si>
    <t>Podklad nebo kryt z kameniva hrubého drceného vel. 8-16 mm s rozprostřením a zhutněním plochy jednotlivě do 100 m2, po zhutnění tl. 150 mm</t>
  </si>
  <si>
    <t>-1254981872</t>
  </si>
  <si>
    <t>https://podminky.urs.cz/item/CS_URS_2023_01/564750001</t>
  </si>
  <si>
    <t>"skladba C - nosná vrstva" 60,84+108,87</t>
  </si>
  <si>
    <t>"skladba E - podkladní kamenivo" 18,8*0,3</t>
  </si>
  <si>
    <t>564750101</t>
  </si>
  <si>
    <t>Podklad nebo kryt z kameniva hrubého drceného vel. 16-32 mm s rozprostřením a zhutněním plochy jednotlivě do 100 m2, po zhutnění tl. 150 mm</t>
  </si>
  <si>
    <t>-1038209495</t>
  </si>
  <si>
    <t>https://podminky.urs.cz/item/CS_URS_2023_01/564750101</t>
  </si>
  <si>
    <t>564750105</t>
  </si>
  <si>
    <t>Podklad nebo kryt z kameniva hrubého drceného vel. 16-32 mm s rozprostřením a zhutněním plochy jednotlivě do 100 m2, po zhutnění tl. 190 mm</t>
  </si>
  <si>
    <t>-581659875</t>
  </si>
  <si>
    <t>https://podminky.urs.cz/item/CS_URS_2023_01/564750105</t>
  </si>
  <si>
    <t>"skladba J - drenážní vrstva" 62,51</t>
  </si>
  <si>
    <t>564760101</t>
  </si>
  <si>
    <t>Podklad nebo kryt z kameniva hrubého drceného vel. 16-32 mm s rozprostřením a zhutněním plochy jednotlivě do 100 m2, po zhutnění tl. 200 mm</t>
  </si>
  <si>
    <t>1653427610</t>
  </si>
  <si>
    <t>https://podminky.urs.cz/item/CS_URS_2023_01/564760101</t>
  </si>
  <si>
    <t>564761111</t>
  </si>
  <si>
    <t>Podklad nebo kryt z kameniva hrubého drceného vel. 32-63 mm s rozprostřením a zhutněním plochy přes 100 m2, po zhutnění tl. 200 mm</t>
  </si>
  <si>
    <t>357557442</t>
  </si>
  <si>
    <t>https://podminky.urs.cz/item/CS_URS_2023_01/564761111</t>
  </si>
  <si>
    <t>"skladba D - podkladní kamenivo" 254,48</t>
  </si>
  <si>
    <t>564831111</t>
  </si>
  <si>
    <t>Podklad ze štěrkodrti ŠD s rozprostřením a zhutněním plochy přes 100 m2, po zhutnění tl. 100 mm</t>
  </si>
  <si>
    <t>-235491038</t>
  </si>
  <si>
    <t>https://podminky.urs.cz/item/CS_URS_2023_01/564831111</t>
  </si>
  <si>
    <t>"zpevněné plochy, skladba B - nosná vrstva" 196,77</t>
  </si>
  <si>
    <t>564851111</t>
  </si>
  <si>
    <t>Podklad ze štěrkodrti ŠD s rozprostřením a zhutněním plochy přes 100 m2, po zhutnění tl. 150 mm</t>
  </si>
  <si>
    <t>-1478063979</t>
  </si>
  <si>
    <t>https://podminky.urs.cz/item/CS_URS_2023_01/564851111</t>
  </si>
  <si>
    <t>"skladba B - roznášecí vrstva" 196,77</t>
  </si>
  <si>
    <t>564871111</t>
  </si>
  <si>
    <t>Podklad ze štěrkodrti ŠD s rozprostřením a zhutněním plochy přes 100 m2, po zhutnění tl. 250 mm</t>
  </si>
  <si>
    <t>243550873</t>
  </si>
  <si>
    <t>https://podminky.urs.cz/item/CS_URS_2023_01/564871111</t>
  </si>
  <si>
    <t>"zpevněné plochy, skladba A - nosná a ochranná vrstva" 134,20*2</t>
  </si>
  <si>
    <t>564932111</t>
  </si>
  <si>
    <t>Podklad z mechanicky zpevněného kameniva MZK (minerální beton) s rozprostřením a s hutněním, po zhutnění tl. 100 mm</t>
  </si>
  <si>
    <t>-803832496</t>
  </si>
  <si>
    <t>https://podminky.urs.cz/item/CS_URS_2023_01/564932111</t>
  </si>
  <si>
    <t>"skladba E - podkladní beton" 0,3*0,3*31</t>
  </si>
  <si>
    <t>565181111</t>
  </si>
  <si>
    <t>Vyrovnání povrchu dosavadních podkladů s rozprostřením hmot a zhutněním obalovaným kamenivem ACP (OK) tl. 150 mm</t>
  </si>
  <si>
    <t>-1127082886</t>
  </si>
  <si>
    <t>https://podminky.urs.cz/item/CS_URS_2023_01/565181111</t>
  </si>
  <si>
    <t>"doplnění vozovkového souvrství u SO101" 2,34</t>
  </si>
  <si>
    <t>572141112</t>
  </si>
  <si>
    <t>Vyrovnání povrchu dosavadních krytů s rozprostřením hmot a zhutněním asfaltovým betonem ACO (AB) tl. přes 40 do 60 mm</t>
  </si>
  <si>
    <t>-844495559</t>
  </si>
  <si>
    <t>https://podminky.urs.cz/item/CS_URS_2023_01/572141112</t>
  </si>
  <si>
    <t>572211111</t>
  </si>
  <si>
    <t>Vyspravení výtluků a propadlých míst na krajnicích a komunikacích s rozprostřením a zhutněním kamenivem hrubým drceným</t>
  </si>
  <si>
    <t>-1975986865</t>
  </si>
  <si>
    <t>https://podminky.urs.cz/item/CS_URS_2023_01/572211111</t>
  </si>
  <si>
    <t>"doplnění vozovkového souvrství u SO101" 2,34*0,30</t>
  </si>
  <si>
    <t>206955752</t>
  </si>
  <si>
    <t>"skladba B - doasfaltování podél nového obrubníku" 7,815*0,15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</si>
  <si>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</si>
  <si>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</si>
  <si>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225925137</t>
  </si>
  <si>
    <t>https://podminky.urs.cz/item/CS_URS_2023_01/591111111</t>
  </si>
  <si>
    <t>"skladba D - dlažba" 254,48</t>
  </si>
  <si>
    <t>Mat/5-001</t>
  </si>
  <si>
    <t>kamenná dlažba řezaná mrazuvzdorná protiskluzná formát 120/250mm tl.100mm, odstín šedý</t>
  </si>
  <si>
    <t>1443318307</t>
  </si>
  <si>
    <t>254,48*1,03 'Přepočtené koeficientem množství</t>
  </si>
  <si>
    <t>593531212</t>
  </si>
  <si>
    <t>Kladení dlažby z plastových vegetačních tvárnic komunikací pro pěší s vyrovnávací vrstvou z kameniva tl. do 20 mm a s vyplněním vegetačních otvorů bez zámku tl. do 60 mm, pro plochy přes 50 do 100 m2</t>
  </si>
  <si>
    <t>-1227155650</t>
  </si>
  <si>
    <t>https://podminky.urs.cz/item/CS_URS_2023_01/593531212</t>
  </si>
  <si>
    <t>"skladba J - zatravňovací dlažba" 62,51</t>
  </si>
  <si>
    <t>56245141</t>
  </si>
  <si>
    <t>dlažba zatravňovací recyklovaný PE nosnost 350t/m2 330x330x50mm</t>
  </si>
  <si>
    <t>-70055898</t>
  </si>
  <si>
    <t>62,51*1,05 'Přepočtené koeficientem množství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</si>
  <si>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</si>
  <si>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</si>
  <si>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-1239841281</t>
  </si>
  <si>
    <t>https://podminky.urs.cz/item/CS_URS_2023_01/596211112</t>
  </si>
  <si>
    <t>"zpevněné plochy, skladba B - dlažba" 196,77</t>
  </si>
  <si>
    <t>59245021</t>
  </si>
  <si>
    <t>dlažba betonová mrazuvzdorná protiskluzná formát 200/200mm tl.60mm, odstín šedý</t>
  </si>
  <si>
    <t>106218526</t>
  </si>
  <si>
    <t>196,77*1,03 'Přepočtené koeficientem množství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</si>
  <si>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</si>
  <si>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</si>
  <si>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-1538496977</t>
  </si>
  <si>
    <t>https://podminky.urs.cz/item/CS_URS_2023_01/596212210</t>
  </si>
  <si>
    <t>"skladba B - dodláždění stávajícího chodníku" 1,4</t>
  </si>
  <si>
    <t>59245213</t>
  </si>
  <si>
    <t>dlažba zámková tvaru I 196x161x80mm přírodní</t>
  </si>
  <si>
    <t>186833216</t>
  </si>
  <si>
    <t>1,4*1,03 'Přepočtené koeficientem množství</t>
  </si>
  <si>
    <t>596811311</t>
  </si>
  <si>
    <t>Kladení velkoformátové dlažby pozemních komunikací a komunikací pro pěší s ložem z kameniva tl. 40 mm, s vyplněním spár, s hutněním, vibrováním a se smetením přebytečného materiálu tl. do 100 mm, velikosti dlaždic do 0,5 m2, pro plochy do 300 m2</t>
  </si>
  <si>
    <t>694173136</t>
  </si>
  <si>
    <t>https://podminky.urs.cz/item/CS_URS_2023_01/596811311</t>
  </si>
  <si>
    <t>"skladba E - dlažba" 0,3*0,3*31</t>
  </si>
  <si>
    <t>59246115</t>
  </si>
  <si>
    <t>dlažba betonová mrazuvzdorná protiskuzná formát 300/300mm tl.60mm, odstín šedý</t>
  </si>
  <si>
    <t>-212168698</t>
  </si>
  <si>
    <t>2,79*1,03 'Přepočtené koeficientem množství</t>
  </si>
  <si>
    <t>596811511</t>
  </si>
  <si>
    <t>Kladení velkoformátové dlažby pozemních komunikací a komunikací pro pěší s ložem z kameniva tl. 40 mm, s vyplněním spár, s hutněním, vibrováním a se smetením přebytečného materiálu tl. přes 150 do 200 mm, velikosti dlaždic do 0,5 m2, pro plochy do 300 m2</t>
  </si>
  <si>
    <t>-747451903</t>
  </si>
  <si>
    <t>https://podminky.urs.cz/item/CS_URS_2023_01/596811511</t>
  </si>
  <si>
    <t>"zpevněné plochy, skladba C - velkoformátová dlažba" 60,84</t>
  </si>
  <si>
    <t>59246022</t>
  </si>
  <si>
    <t>dlažba betonová mrazuvzdorná protiskuzná formát 600/600mm tl.160mm, odstín šedý</t>
  </si>
  <si>
    <t>21837700</t>
  </si>
  <si>
    <t>60,84*1,03 'Přepočtené koeficientem množství</t>
  </si>
  <si>
    <t>596811521</t>
  </si>
  <si>
    <t>Kladení velkoformátové dlažby pozemních komunikací a komunikací pro pěší s ložem z kameniva tl. 40 mm, s vyplněním spár, s hutněním, vibrováním a se smetením přebytečného materiálu tl. přes 150 do 200 mm, velikosti dlaždic přes 0,5 do 1 m2, pro plochy do 300 m2</t>
  </si>
  <si>
    <t>521785153</t>
  </si>
  <si>
    <t>https://podminky.urs.cz/item/CS_URS_2023_01/596811521</t>
  </si>
  <si>
    <t>"zpevněné plochy, skladba A - velkoformátová dlažba" 134,20</t>
  </si>
  <si>
    <t>59246023</t>
  </si>
  <si>
    <t>dlažba betonová mrazuvzdorná protiskluzná formát 1000/1000mm tl.160mm, odstín šedý</t>
  </si>
  <si>
    <t>1131652108</t>
  </si>
  <si>
    <t>134,2*1,03 'Přepočtené koeficientem množství</t>
  </si>
  <si>
    <t>Agreg.cena 5-001</t>
  </si>
  <si>
    <t>Zpevněné mlatové plochy celkové tl.45mm (35mm jílová vrstva + 10mm písek s čedičovým zásypem)</t>
  </si>
  <si>
    <t>852230444</t>
  </si>
  <si>
    <t>"skladba H - mlatová plocha" 21,20</t>
  </si>
  <si>
    <t>Úpravy povrchů, podlahy a osazování výplní</t>
  </si>
  <si>
    <t>47</t>
  </si>
  <si>
    <t>622327121</t>
  </si>
  <si>
    <t>Omítka sanační vnějších ploch tepelněizolační nanášená ručně stěn</t>
  </si>
  <si>
    <t>-1071246123</t>
  </si>
  <si>
    <t>https://podminky.urs.cz/item/CS_URS_2023_01/622327121</t>
  </si>
  <si>
    <t>"soklová omítka CŠJ" (2,5+6,15+4,65+24,78+2,0)*0,75</t>
  </si>
  <si>
    <t>48</t>
  </si>
  <si>
    <t>631311122</t>
  </si>
  <si>
    <t>Mazanina z betonu prostého bez zvýšených nároků na prostředí tl. přes 80 do 120 mm tř. C 8/10</t>
  </si>
  <si>
    <t>2029108265</t>
  </si>
  <si>
    <t>https://podminky.urs.cz/item/CS_URS_2023_01/631311122</t>
  </si>
  <si>
    <t>"podkladní beton základového pasu gabionové zdi" 13,2*0,20*0,10</t>
  </si>
  <si>
    <t>49</t>
  </si>
  <si>
    <t>914111111</t>
  </si>
  <si>
    <t>Montáž svislé dopravní značky základní velikosti do 1 m2 objímkami na sloupky nebo konzoly</t>
  </si>
  <si>
    <t>1888672524</t>
  </si>
  <si>
    <t>https://podminky.urs.cz/item/CS_URS_2023_01/914111111</t>
  </si>
  <si>
    <t>50</t>
  </si>
  <si>
    <t>40445619</t>
  </si>
  <si>
    <t>zákazové, příkazové dopravní značky B1-B34, C1-15 500mm</t>
  </si>
  <si>
    <t>2062100514</t>
  </si>
  <si>
    <t>"skladba A" 1</t>
  </si>
  <si>
    <t>"skladba B" 1</t>
  </si>
  <si>
    <t>51</t>
  </si>
  <si>
    <t>40445650</t>
  </si>
  <si>
    <t>dodatkové tabulky E7, E12, E13 500x300mm</t>
  </si>
  <si>
    <t>-609659725</t>
  </si>
  <si>
    <t>52</t>
  </si>
  <si>
    <t>914511111</t>
  </si>
  <si>
    <t>Montáž sloupku dopravních značek délky do 3,5 m do betonového základu</t>
  </si>
  <si>
    <t>-1273776525</t>
  </si>
  <si>
    <t>https://podminky.urs.cz/item/CS_URS_2023_01/914511111</t>
  </si>
  <si>
    <t>53</t>
  </si>
  <si>
    <t>40445225</t>
  </si>
  <si>
    <t>sloupek pro dopravní značku Zn D 60mm v 3,5m</t>
  </si>
  <si>
    <t>2115292985</t>
  </si>
  <si>
    <t>54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</si>
  <si>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</si>
  <si>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</si>
  <si>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2055763591</t>
  </si>
  <si>
    <t>https://podminky.urs.cz/item/CS_URS_2023_01/916131213</t>
  </si>
  <si>
    <t>55</t>
  </si>
  <si>
    <t>59217034</t>
  </si>
  <si>
    <t>obrubník betonový silniční 1000x150x300mm</t>
  </si>
  <si>
    <t>-803876642</t>
  </si>
  <si>
    <t>"skladba A" 4,0</t>
  </si>
  <si>
    <t>"skladba B - prodloužení stávajícího obrubníku + nové obrubníky" 2,0+7,815</t>
  </si>
  <si>
    <t>"skladba J" 34,4</t>
  </si>
  <si>
    <t>48,215*1,05 'Přepočtené koeficientem množství</t>
  </si>
  <si>
    <t>56</t>
  </si>
  <si>
    <t>59217029</t>
  </si>
  <si>
    <t>obrubník betonový silniční nájezdový 1000x150x150mm</t>
  </si>
  <si>
    <t>-998173425</t>
  </si>
  <si>
    <t>"skladba A" 5,0</t>
  </si>
  <si>
    <t>"skladba B" 5,735</t>
  </si>
  <si>
    <t>10,735*1,05 'Přepočtené koeficientem množství</t>
  </si>
  <si>
    <t>57</t>
  </si>
  <si>
    <t>59217030</t>
  </si>
  <si>
    <t>obrubník betonový silniční přechodový 1000x150x150-250mm</t>
  </si>
  <si>
    <t>1448758275</t>
  </si>
  <si>
    <t>"skladba A" 1,0</t>
  </si>
  <si>
    <t>1*1,05 'Přepočtené koeficientem množství</t>
  </si>
  <si>
    <t>58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</si>
  <si>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</si>
  <si>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</si>
  <si>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-1690799934</t>
  </si>
  <si>
    <t>https://podminky.urs.cz/item/CS_URS_2023_01/916231213</t>
  </si>
  <si>
    <t>59</t>
  </si>
  <si>
    <t>59217017</t>
  </si>
  <si>
    <t>obrubník betonový chodníkový 1000x100x250mm</t>
  </si>
  <si>
    <t>-1279593553</t>
  </si>
  <si>
    <t>"skladba C" 12,94</t>
  </si>
  <si>
    <t>"skladba E" 5,3</t>
  </si>
  <si>
    <t>"skladba F (lemování podél stávajícího chodníku)" 48,0</t>
  </si>
  <si>
    <t>66,24*1,05 'Přepočtené koeficientem množství</t>
  </si>
  <si>
    <t>60</t>
  </si>
  <si>
    <t>916331112</t>
  </si>
  <si>
    <t>Osazení zahradního obrubníku betonového s ložem tl. od 50 do 100 mm z betonu prostého tř. C 12/15 s boční opěrou z betonu prostého tř. C 12/15</t>
  </si>
  <si>
    <t>-809128508</t>
  </si>
  <si>
    <t>https://podminky.urs.cz/item/CS_URS_2023_01/916331112</t>
  </si>
  <si>
    <t>61</t>
  </si>
  <si>
    <t>59217001</t>
  </si>
  <si>
    <t>obrubník betonový zahradní 1000x50x250mm</t>
  </si>
  <si>
    <t>-288877884</t>
  </si>
  <si>
    <t>"lemování záhonů Z1-Z3" (1,3+1,2*2)*8</t>
  </si>
  <si>
    <t>29,6*1,05 'Přepočtené koeficientem množství</t>
  </si>
  <si>
    <t>62</t>
  </si>
  <si>
    <t>919122132</t>
  </si>
  <si>
    <t>Utěsnění dilatačních spár zálivkou za tepla v cementobetonovém nebo živičném krytu včetně adhezního nátěru s těsnicím profilem pod zálivkou, pro komůrky šířky 20 mm, hloubky 40 mm</t>
  </si>
  <si>
    <t>1348655377</t>
  </si>
  <si>
    <t>https://podminky.urs.cz/item/CS_URS_2023_01/919122132</t>
  </si>
  <si>
    <t>"skladba B - těsnění spáry u doasfaltování podél nového obrubníku" 7,815</t>
  </si>
  <si>
    <t>63</t>
  </si>
  <si>
    <t>9197241.R</t>
  </si>
  <si>
    <t>Sorpčníí geosyntetikum z porézních hydrofobních vláken REO-Fb/BS-NTRF16 obj.hm.400g/m2</t>
  </si>
  <si>
    <t>-1055775629</t>
  </si>
  <si>
    <t>"skladba D - sorpční vrstva" 254,48</t>
  </si>
  <si>
    <t>"skladba J - sorpční vrstva" 62,51</t>
  </si>
  <si>
    <t>1196768922</t>
  </si>
  <si>
    <t>65</t>
  </si>
  <si>
    <t>1878308567</t>
  </si>
  <si>
    <t>"celková délka (dle v.č.C.5)" 34,605+31,56+22,865</t>
  </si>
  <si>
    <t>66</t>
  </si>
  <si>
    <t>9351141.R</t>
  </si>
  <si>
    <t>Mikroštěrbinový odvodňovací betonový žlab 205x200 mm bez vnitřního spádu se základem z betonu tř.C12/15-X0</t>
  </si>
  <si>
    <t>-971243498</t>
  </si>
  <si>
    <t>"skladba A" 13,2</t>
  </si>
  <si>
    <t>"skladba B" 24,78</t>
  </si>
  <si>
    <t>"skladba D" 34,4</t>
  </si>
  <si>
    <t>67</t>
  </si>
  <si>
    <t>936009113</t>
  </si>
  <si>
    <t>Bezpečnostní dopadová plocha na dětském hřišti tloušťky 30 cm z kačírku</t>
  </si>
  <si>
    <t>415349469</t>
  </si>
  <si>
    <t>https://podminky.urs.cz/item/CS_URS_2023_01/936009113</t>
  </si>
  <si>
    <t>"skladba K" 44,89</t>
  </si>
  <si>
    <t>68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</si>
  <si>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</si>
  <si>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</si>
  <si>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-1332880029</t>
  </si>
  <si>
    <t>https://podminky.urs.cz/item/CS_URS_2023_01/966006211</t>
  </si>
  <si>
    <t>"skladba B - demontáž stávající značky" 1</t>
  </si>
  <si>
    <t>69</t>
  </si>
  <si>
    <t>Kalkulace 9-001</t>
  </si>
  <si>
    <t>Zřízení rovného lemování ploch z ocelových profilů s kotvením ocelovými trny</t>
  </si>
  <si>
    <t>-1885675035</t>
  </si>
  <si>
    <t>"skladba K - lemování dopadové plochy" 7,0*4</t>
  </si>
  <si>
    <t>70</t>
  </si>
  <si>
    <t>13332003</t>
  </si>
  <si>
    <t>úhelník ocelový nerovnostranný jakost S235JR (11 375) 100x75x7mm</t>
  </si>
  <si>
    <t>1644424588</t>
  </si>
  <si>
    <t>28,0*9,32/1000</t>
  </si>
  <si>
    <t>0,261*1,05 'Přepočtené koeficientem množství</t>
  </si>
  <si>
    <t>71</t>
  </si>
  <si>
    <t>13021012</t>
  </si>
  <si>
    <t>tyč ocelová kruhová žebírková DIN 488 jakost B500B (10 505) výztuž do betonu D 10mm</t>
  </si>
  <si>
    <t>135279137</t>
  </si>
  <si>
    <t>32*0,5*0,617/1000</t>
  </si>
  <si>
    <t>0,01*1,05 'Přepočtené koeficientem množství</t>
  </si>
  <si>
    <t>72</t>
  </si>
  <si>
    <t>Kalkulace 9-002</t>
  </si>
  <si>
    <t>Zřízení obloukového lemování ploch z ocelových profilů s kotvením ocelovými trny</t>
  </si>
  <si>
    <t>176560319</t>
  </si>
  <si>
    <t>"skladba H - lemování mlatových ploch" 3,14*3,0*3</t>
  </si>
  <si>
    <t>73</t>
  </si>
  <si>
    <t>13010284</t>
  </si>
  <si>
    <t>tyč ocelová plochá jakost S235JR (11 375) 100x6mm</t>
  </si>
  <si>
    <t>-1104313226</t>
  </si>
  <si>
    <t>28,26*4,71/1000</t>
  </si>
  <si>
    <t>0,133*1,05 'Přepočtené koeficientem množství</t>
  </si>
  <si>
    <t>74</t>
  </si>
  <si>
    <t>1892116759</t>
  </si>
  <si>
    <t>29*0,5*0,617/1000</t>
  </si>
  <si>
    <t>0,009*1,05 'Přepočtené koeficientem množství</t>
  </si>
  <si>
    <t>75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</si>
  <si>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</si>
  <si>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</si>
  <si>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265830723</t>
  </si>
  <si>
    <t>https://podminky.urs.cz/item/CS_URS_2023_01/113106571</t>
  </si>
  <si>
    <t>"vybourání stávajícího souvrství zámkové dlažby (výměra dle v.č.C.5)" 205,39</t>
  </si>
  <si>
    <t>76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</si>
  <si>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</si>
  <si>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</si>
  <si>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-1898337364</t>
  </si>
  <si>
    <t>https://podminky.urs.cz/item/CS_URS_2023_01/113107212</t>
  </si>
  <si>
    <t>"vybourání stávajícího živičného souvrství (výměra dle v.č.C.5)" 351,92</t>
  </si>
  <si>
    <t>77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</si>
  <si>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</si>
  <si>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</si>
  <si>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1280799880</t>
  </si>
  <si>
    <t>https://podminky.urs.cz/item/CS_URS_2023_01/113107223</t>
  </si>
  <si>
    <t>78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</si>
  <si>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</si>
  <si>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</si>
  <si>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-168952812</t>
  </si>
  <si>
    <t>https://podminky.urs.cz/item/CS_URS_2023_01/113107231</t>
  </si>
  <si>
    <t>79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</si>
  <si>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</si>
  <si>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</si>
  <si>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-434360973</t>
  </si>
  <si>
    <t>https://podminky.urs.cz/item/CS_URS_2023_01/113107242</t>
  </si>
  <si>
    <t>80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</si>
  <si>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</si>
  <si>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</si>
  <si>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-1870437096</t>
  </si>
  <si>
    <t>https://podminky.urs.cz/item/CS_URS_2023_01/113107322</t>
  </si>
  <si>
    <t>"vybourání stávajícího souvrství z prostého betonu (výměra dle v.č.C.5)" 43,0</t>
  </si>
  <si>
    <t>81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</si>
  <si>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</si>
  <si>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</si>
  <si>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-368186982</t>
  </si>
  <si>
    <t>https://podminky.urs.cz/item/CS_URS_2023_01/113107332</t>
  </si>
  <si>
    <t>82</t>
  </si>
  <si>
    <t>113202111</t>
  </si>
  <si>
    <t>Vytrhání obrub s vybouráním lože, s přemístěním hmot na skládku na vzdálenost do 3 m nebo s naložením na dopravní prostředek z krajníků nebo obrubníků stojatých</t>
  </si>
  <si>
    <t>-1407683644</t>
  </si>
  <si>
    <t>https://podminky.urs.cz/item/CS_URS_2023_01/113202111</t>
  </si>
  <si>
    <t>"výměra dle výkresu C.5" 72,4+34,0+71,0</t>
  </si>
  <si>
    <t>83</t>
  </si>
  <si>
    <t>113204111</t>
  </si>
  <si>
    <t>Vytrhání obrub s vybouráním lože, s přemístěním hmot na skládku na vzdálenost do 3 m nebo s naložením na dopravní prostředek záhonových</t>
  </si>
  <si>
    <t>1252029544</t>
  </si>
  <si>
    <t>https://podminky.urs.cz/item/CS_URS_2023_01/113204111</t>
  </si>
  <si>
    <t>"výměra dle výkresu C.5" 21,0+66,0</t>
  </si>
  <si>
    <t>84</t>
  </si>
  <si>
    <t>965042241</t>
  </si>
  <si>
    <t>Bourání mazanin betonových nebo z litého asfaltu tl. přes 100 mm, plochy přes 4 m2</t>
  </si>
  <si>
    <t>-95707609</t>
  </si>
  <si>
    <t>https://podminky.urs.cz/item/CS_URS_2023_01/965042241</t>
  </si>
  <si>
    <t>"odstranění nosné konstrukce podlahy závětří CŠJ" 6,15*4,65*0,30</t>
  </si>
  <si>
    <t>85</t>
  </si>
  <si>
    <t>965049112</t>
  </si>
  <si>
    <t>Bourání mazanin Příplatek k cenám za bourání mazanin betonových se svařovanou sítí, tl. přes 100 mm</t>
  </si>
  <si>
    <t>-132258998</t>
  </si>
  <si>
    <t>https://podminky.urs.cz/item/CS_URS_2023_01/965049112</t>
  </si>
  <si>
    <t>86</t>
  </si>
  <si>
    <t>965081213</t>
  </si>
  <si>
    <t>Bourání podlah z dlaždic bez podkladního lože nebo mazaniny, s jakoukoliv výplní spár keramických nebo xylolitových tl. do 10 mm, plochy přes 1 m2</t>
  </si>
  <si>
    <t>-1973330197</t>
  </si>
  <si>
    <t>https://podminky.urs.cz/item/CS_URS_2023_01/965081213</t>
  </si>
  <si>
    <t>"odstranění podlahy závětří CŠJ" 6,15*4,65</t>
  </si>
  <si>
    <t>87</t>
  </si>
  <si>
    <t>966001211</t>
  </si>
  <si>
    <t>Odstranění lavičky parkové stabilní zabetonované</t>
  </si>
  <si>
    <t>-102326734</t>
  </si>
  <si>
    <t>https://podminky.urs.cz/item/CS_URS_2023_01/966001211</t>
  </si>
  <si>
    <t>"celkový počet (dle v.č.C.5)" 2</t>
  </si>
  <si>
    <t>88</t>
  </si>
  <si>
    <t>966001311</t>
  </si>
  <si>
    <t>Odstranění odpadkového koše s betonovou patkou</t>
  </si>
  <si>
    <t>246001562</t>
  </si>
  <si>
    <t>https://podminky.urs.cz/item/CS_URS_2023_01/966001311</t>
  </si>
  <si>
    <t>89</t>
  </si>
  <si>
    <t>981511116</t>
  </si>
  <si>
    <t>Demolice konstrukcí objektů postupným rozebíráním konstrukcí z betonu prostého</t>
  </si>
  <si>
    <t>-60582705</t>
  </si>
  <si>
    <t>https://podminky.urs.cz/item/CS_URS_2023_01/981511116</t>
  </si>
  <si>
    <t>"odstranění stávajícího okapového chodníku CŠJ" (10,142+24,78+2,0)*0,6*0,35</t>
  </si>
  <si>
    <t>90</t>
  </si>
  <si>
    <t>981513116</t>
  </si>
  <si>
    <t>Demolice konstrukcí objektů těžkými mechanizačními prostředky konstrukcí z betonu prostého</t>
  </si>
  <si>
    <t>242890170</t>
  </si>
  <si>
    <t>https://podminky.urs.cz/item/CS_URS_2023_01/981513116</t>
  </si>
  <si>
    <t>"odstranění stávajícího základu rozměru 1500/800/500mm" 1,5*0,8*0,5</t>
  </si>
  <si>
    <t>91</t>
  </si>
  <si>
    <t>-1686768294</t>
  </si>
  <si>
    <t>"kamenivo" 269,008</t>
  </si>
  <si>
    <t>92</t>
  </si>
  <si>
    <t>1236763738</t>
  </si>
  <si>
    <t>269,008*11 'Přepočtené koeficientem množství</t>
  </si>
  <si>
    <t>93</t>
  </si>
  <si>
    <t>-1154486947</t>
  </si>
  <si>
    <t>"kusové frakce betonu a železobetonu" 199,475+18,874</t>
  </si>
  <si>
    <t>"kusové frakce asfaltu" 77,422</t>
  </si>
  <si>
    <t>94</t>
  </si>
  <si>
    <t>-693803893</t>
  </si>
  <si>
    <t>295,771*11 'Přepočtené koeficientem množství</t>
  </si>
  <si>
    <t>95</t>
  </si>
  <si>
    <t>997221571</t>
  </si>
  <si>
    <t>Vodorovná doprava vybouraných hmot bez naložení, ale se složením a s hrubým urovnáním na vzdálenost do 1 km</t>
  </si>
  <si>
    <t>182264039</t>
  </si>
  <si>
    <t>https://podminky.urs.cz/item/CS_URS_2023_01/997221571</t>
  </si>
  <si>
    <t>1,138</t>
  </si>
  <si>
    <t>997221579</t>
  </si>
  <si>
    <t>Vodorovná doprava vybouraných hmot bez naložení, ale se složením a s hrubým urovnáním na vzdálenost Příplatek k ceně za každý další i započatý 1 km přes 1 km</t>
  </si>
  <si>
    <t>-960343756</t>
  </si>
  <si>
    <t>https://podminky.urs.cz/item/CS_URS_2023_01/997221579</t>
  </si>
  <si>
    <t>1,138*11 'Přepočtené koeficientem množství</t>
  </si>
  <si>
    <t>97</t>
  </si>
  <si>
    <t>-1654274053</t>
  </si>
  <si>
    <t>98</t>
  </si>
  <si>
    <t>997221862</t>
  </si>
  <si>
    <t>Poplatek za uložení stavebního odpadu na recyklační skládce (skládkovné) z armovaného betonu zatříděného do Katalogu odpadů pod kódem 17 01 01</t>
  </si>
  <si>
    <t>-1787704145</t>
  </si>
  <si>
    <t>https://podminky.urs.cz/item/CS_URS_2023_01/997221862</t>
  </si>
  <si>
    <t>99</t>
  </si>
  <si>
    <t>-1518953524</t>
  </si>
  <si>
    <t>100</t>
  </si>
  <si>
    <t>1442310506</t>
  </si>
  <si>
    <t>101</t>
  </si>
  <si>
    <t>997013867</t>
  </si>
  <si>
    <t>Poplatek za uložení stavebního odpadu na recyklační skládce (skládkovné) z tašek a keramických výrobků zatříděného do Katalogu odpadů pod kódem 17 01 03</t>
  </si>
  <si>
    <t>1238868667</t>
  </si>
  <si>
    <t>https://podminky.urs.cz/item/CS_URS_2023_01/997013867</t>
  </si>
  <si>
    <t>102</t>
  </si>
  <si>
    <t>997013631</t>
  </si>
  <si>
    <t>Poplatek za uložení stavebního odpadu na skládce (skládkovné) směsného stavebního a demoličního zatříděného do Katalogu odpadů pod kódem 17 09 04</t>
  </si>
  <si>
    <t>2026166457</t>
  </si>
  <si>
    <t>https://podminky.urs.cz/item/CS_URS_2023_01/997013631</t>
  </si>
  <si>
    <t>998</t>
  </si>
  <si>
    <t>Přesun hmot</t>
  </si>
  <si>
    <t>103</t>
  </si>
  <si>
    <t>998223011</t>
  </si>
  <si>
    <t>Přesun hmot pro pozemní komunikace s krytem dlážděným dopravní vzdálenost do 200 m jakékoliv délky objektu</t>
  </si>
  <si>
    <t>1800655950</t>
  </si>
  <si>
    <t>https://podminky.urs.cz/item/CS_URS_2023_01/998223011</t>
  </si>
  <si>
    <t>783</t>
  </si>
  <si>
    <t>Dokončovací práce - nátěry</t>
  </si>
  <si>
    <t>104</t>
  </si>
  <si>
    <t>783801403</t>
  </si>
  <si>
    <t>Příprava podkladu omítek před provedením nátěru oprášení</t>
  </si>
  <si>
    <t>-1172964477</t>
  </si>
  <si>
    <t>https://podminky.urs.cz/item/CS_URS_2023_01/783801403</t>
  </si>
  <si>
    <t>"předúprava plochy pro nátěr soklové omítky CŠJ" (2,5+6,15+4,65+24,78+2,0)*0,75</t>
  </si>
  <si>
    <t>105</t>
  </si>
  <si>
    <t>783823133</t>
  </si>
  <si>
    <t>Penetrační nátěr omítek hladkých omítek hladkých, zrnitých tenkovrstvých nebo štukových stupně členitosti 1 a 2 silikátový</t>
  </si>
  <si>
    <t>1384799931</t>
  </si>
  <si>
    <t>https://podminky.urs.cz/item/CS_URS_2023_01/783823133</t>
  </si>
  <si>
    <t>106</t>
  </si>
  <si>
    <t>783827423</t>
  </si>
  <si>
    <t>Krycí (ochranný ) nátěr omítek dvojnásobný hladkých omítek hladkých, zrnitých tenkovrstvých nebo štukových stupně členitosti 1 a 2 silikátový</t>
  </si>
  <si>
    <t>1345049387</t>
  </si>
  <si>
    <t>https://podminky.urs.cz/item/CS_URS_2023_01/783827423</t>
  </si>
  <si>
    <t>"nátěr soklové omítky CŠJ" (2,5+6,15+4,65+24,78+2,0)*0,75</t>
  </si>
  <si>
    <t>107</t>
  </si>
  <si>
    <t>HZS1331</t>
  </si>
  <si>
    <t>Hodinové zúčtovací sazby profesí HSV provádění konstrukcí montér konstrukcí</t>
  </si>
  <si>
    <t>267761014</t>
  </si>
  <si>
    <t>https://podminky.urs.cz/item/CS_URS_2023_01/HZS1331</t>
  </si>
  <si>
    <t>"demontáž, přesunutí, skladnění a zpětná montáž rampy u č.p.388 (dle výkresu č.C.5) - předpoklad 2 pracovníci 4 dny" 2*8,0*4</t>
  </si>
  <si>
    <t>SO 102 - Mobiliář a herní prvky</t>
  </si>
  <si>
    <t>131213701</t>
  </si>
  <si>
    <t>Hloubení nezapažených jam ručně s urovnáním dna do předepsaného profilu a spádu v hornině třídy těžitelnosti I skupiny 3 soudržných</t>
  </si>
  <si>
    <t>-870686698</t>
  </si>
  <si>
    <t>https://podminky.urs.cz/item/CS_URS_2023_01/131213701</t>
  </si>
  <si>
    <t>výkop pro základové patky prvků mobiliáře :</t>
  </si>
  <si>
    <t>"mobiliář 1" (0,67*0,20*0,40)*4</t>
  </si>
  <si>
    <t>"mobiliář 2" (0,55*0,20*0,40)*(7*2+10*4)</t>
  </si>
  <si>
    <t>"mobiliář 3" (0,67*0,20*0,40)*5*3</t>
  </si>
  <si>
    <t>"mobiliář 4" (3,14*0,20^2*0,70)*4</t>
  </si>
  <si>
    <t>"mobiliář 5" (0,4*0,4*0,37)*2</t>
  </si>
  <si>
    <t>"mobiliář 6" (0,64*0,25*0,37)*2*4</t>
  </si>
  <si>
    <t>"mobiliář 7" (0,64*0,25*0,37)*9</t>
  </si>
  <si>
    <t>"mobiliář 8" (0,64*0,25*0,37)*2</t>
  </si>
  <si>
    <t>"mobiliář 9" (1,2*0,30*0,47)*5</t>
  </si>
  <si>
    <t>"mobiliář 10" (0,40*0,40*0,37)*2*7</t>
  </si>
  <si>
    <t>-1607903430</t>
  </si>
  <si>
    <t>"odvoz výkopku na deponii určenou objednatelem" 6,664</t>
  </si>
  <si>
    <t>271532212</t>
  </si>
  <si>
    <t>Podsyp pod základové konstrukce se zhutněním a urovnáním povrchu z kameniva hrubého, frakce 16 - 32 mm</t>
  </si>
  <si>
    <t>1668038472</t>
  </si>
  <si>
    <t>https://podminky.urs.cz/item/CS_URS_2023_01/271532212</t>
  </si>
  <si>
    <t>základové patky pro prvky mobiliáře :</t>
  </si>
  <si>
    <t>"mobiliář 1" (0,67*0,20*0,07)*4</t>
  </si>
  <si>
    <t>"mobiliář 2" (0,55*0,20*0,07)*(7*2+10*4)</t>
  </si>
  <si>
    <t>"mobiliář 3" (0,67*0,20*0,07)*5*3</t>
  </si>
  <si>
    <t>"mobiliář 4" (3,14*0,20^2*0,07)*4</t>
  </si>
  <si>
    <t>"mobiliář 5" (0,4*0,4*0,07)*2</t>
  </si>
  <si>
    <t>"mobiliář 6" (0,64*0,25*0,07)*2*4</t>
  </si>
  <si>
    <t>"mobiliář 7" (0,64*0,25*0,07)*9</t>
  </si>
  <si>
    <t>"mobiliář 8" (0,64*0,20*0,07)*2</t>
  </si>
  <si>
    <t>"mobiliář 9" (1,2*0,30*0,07)*5</t>
  </si>
  <si>
    <t>"mobiliář 10" (0,40*0,40*0,07)*2*7</t>
  </si>
  <si>
    <t>275313511</t>
  </si>
  <si>
    <t>Základy z betonu prostého patky a bloky z betonu kamenem neprokládaného tř. C 12/15</t>
  </si>
  <si>
    <t>-856871381</t>
  </si>
  <si>
    <t>https://podminky.urs.cz/item/CS_URS_2023_01/275313511</t>
  </si>
  <si>
    <t>"mobiliář 1" (0,67*0,20*0,30)*4</t>
  </si>
  <si>
    <t>"mobiliář 2" (0,55*0,20*0,30)*(7*2+10*4)</t>
  </si>
  <si>
    <t>"mobiliář 3" (0,67*0,20*0,30)*5*3</t>
  </si>
  <si>
    <t>"mobiliář 6" (0,64*0,25*0,25)*2*4</t>
  </si>
  <si>
    <t>"mobiliář 7" (0,64*0,25*0,25)*9</t>
  </si>
  <si>
    <t>"mobiliář 8" (0,64*0,25*0,25)*9</t>
  </si>
  <si>
    <t>"mobiliář 9" (1,2*0,30*0,30)*5</t>
  </si>
  <si>
    <t>"mobiliář 10" (0,40*0,40*0,20)*2*7</t>
  </si>
  <si>
    <t>4,574*1,05 'Přepočtené koeficientem množství</t>
  </si>
  <si>
    <t>275313611</t>
  </si>
  <si>
    <t>Základy z betonu prostého patky a bloky z betonu kamenem neprokládaného tř. C 16/20</t>
  </si>
  <si>
    <t>1743068294</t>
  </si>
  <si>
    <t>https://podminky.urs.cz/item/CS_URS_2023_01/275313611</t>
  </si>
  <si>
    <t>"mobiliář 4" (3,14*0,20^2*0,60)*4</t>
  </si>
  <si>
    <t>"mobiliář 5" (0,4*0,4*0,3)*2</t>
  </si>
  <si>
    <t>0,397*1,05 'Přepočtené koeficientem množství</t>
  </si>
  <si>
    <t>936001001</t>
  </si>
  <si>
    <t>Montáž prvků městské a zahradní architektury hmotnosti do 0,1 t</t>
  </si>
  <si>
    <t>2116686171</t>
  </si>
  <si>
    <t>https://podminky.urs.cz/item/CS_URS_2023_01/936001001</t>
  </si>
  <si>
    <t>Mat/MOB-5</t>
  </si>
  <si>
    <t>cvičební kladina dřevěná dl.3000mm, ozn.mobiliář 5</t>
  </si>
  <si>
    <t>602547707</t>
  </si>
  <si>
    <t>Poznámka k položce:_x000d_
Konkrétní provedení a technické parametry prvku poskytuje výkres č.D1: SO 102.1.05._x000d_
Výrobek musí být před montáží doložen příslušným certifikátem.</t>
  </si>
  <si>
    <t>936001002</t>
  </si>
  <si>
    <t>Montáž prvků městské a zahradní architektury hmotnosti přes 0,1 do 1,5 t</t>
  </si>
  <si>
    <t>1566436464</t>
  </si>
  <si>
    <t>https://podminky.urs.cz/item/CS_URS_2023_01/936001002</t>
  </si>
  <si>
    <t>Mat/MOB-4</t>
  </si>
  <si>
    <t>cvičební trojhrazda, ozn.mobiliář 4</t>
  </si>
  <si>
    <t>1789833113</t>
  </si>
  <si>
    <t>Poznámka k položce:_x000d_
Konkrétní provedení a technické parametry prvku poskytuje výkres č.D1: SO 102.1.04._x000d_
Výrobek musí být před montáží doložen příslušným certifikátem.</t>
  </si>
  <si>
    <t>Mat/MOB-6</t>
  </si>
  <si>
    <t>dřevěný sedák z masivního dřeva rozměr 1000/500/440mm, ozn.mobiliář 6</t>
  </si>
  <si>
    <t>-351553125</t>
  </si>
  <si>
    <t>Poznámka k položce:_x000d_
Konkrétní provedení a technické parametry prvku poskytuje výkres č.D1: SO 102.1.06._x000d_
Výrobek musí být před montáží doložen příslušným certifikátem.</t>
  </si>
  <si>
    <t>"celkový počet" 4</t>
  </si>
  <si>
    <t>Mat/MOB-7</t>
  </si>
  <si>
    <t>dřevěný sedák z masivního dřeva rozměr 500/500/440mm, ozn.mobiliář 7</t>
  </si>
  <si>
    <t>2129557645</t>
  </si>
  <si>
    <t>Poznámka k položce:_x000d_
Konkrétní provedení a technické parametry prvku poskytuje výkres č.D1: SO 102.1.07._x000d_
Výrobek musí být před montáží doložen příslušným certifikátem.</t>
  </si>
  <si>
    <t>"celkový počet" 9</t>
  </si>
  <si>
    <t>Mat/MOB-10</t>
  </si>
  <si>
    <t>výstavní panel ocelový s plastovou výplní, ozn.mobiliář 10</t>
  </si>
  <si>
    <t>454617480</t>
  </si>
  <si>
    <t>Poznámka k položce:_x000d_
Konkrétní provedení a technické parametry prvku poskytuje výkres č.D1: SO 102.1.10._x000d_
Výrobek musí být před montáží doložen příslušným certifikátem.</t>
  </si>
  <si>
    <t>"celkový počet" 7</t>
  </si>
  <si>
    <t>936104211</t>
  </si>
  <si>
    <t>Montáž odpadkového koše do betonové patky</t>
  </si>
  <si>
    <t>1491131125</t>
  </si>
  <si>
    <t>https://podminky.urs.cz/item/CS_URS_2023_01/936104211</t>
  </si>
  <si>
    <t>Mat/MOB-8</t>
  </si>
  <si>
    <t>odpadkový koš, ozn."mobiliář 8"</t>
  </si>
  <si>
    <t>-1557569227</t>
  </si>
  <si>
    <t>Poznámka k položce:_x000d_
Konkrétní provedení a technické parametry prvku poskytuje výkres č.D1: SO 102.1.08._x000d_
Výrobek musí být před montáží doložen příslušným certifikátem.</t>
  </si>
  <si>
    <t>"celkový počet" 2</t>
  </si>
  <si>
    <t>936124113</t>
  </si>
  <si>
    <t>Montáž lavičky parkové stabilní přichycené kotevními šrouby</t>
  </si>
  <si>
    <t>-1708260747</t>
  </si>
  <si>
    <t>https://podminky.urs.cz/item/CS_URS_2023_01/936124113</t>
  </si>
  <si>
    <t>"mobiliář 1 - lavička bez opěradla (počet modulů)" 2*4</t>
  </si>
  <si>
    <t>"mobiliář 2 - lineární lomená lavička (počet modulů)" 5*2+7*4</t>
  </si>
  <si>
    <t>Mat/MOB-1</t>
  </si>
  <si>
    <t>lavička rovná bez opěradla (2-modulová sestava), ozn.mobiliář 1</t>
  </si>
  <si>
    <t>902101112</t>
  </si>
  <si>
    <t>Poznámka k položce:_x000d_
Konkrétní provedení a technické parametry prvku poskytuje výkres č.D1: SO 102.1.01._x000d_
Výrobek musí být před montáží doložen příslušným certifikátem.</t>
  </si>
  <si>
    <t>Mat/MOB-2a</t>
  </si>
  <si>
    <t>lavička lomená tvaru L bez opěradla (5-modulová sestava), ozn.mobiliář 2</t>
  </si>
  <si>
    <t>-824124837</t>
  </si>
  <si>
    <t>Poznámka k položce:_x000d_
Konkrétní provedení a technické parametry prvku poskytuje výkres č.D1: SO 102.1.02._x000d_
Výrobek musí být před montáží doložen příslušným certifikátem.</t>
  </si>
  <si>
    <t>Mat/MOB-2b</t>
  </si>
  <si>
    <t>lavička lomená tvaru U bez opěradla (7-modulová sestava), ozn.mobiliář 2</t>
  </si>
  <si>
    <t>1962329590</t>
  </si>
  <si>
    <t>Mat/MOB-3</t>
  </si>
  <si>
    <t>lavička půlkruhová s opěradlem, ozn.mobiliář 3</t>
  </si>
  <si>
    <t>958544716</t>
  </si>
  <si>
    <t>Poznámka k položce:_x000d_
Konkrétní provedení a technické parametry prvku poskytuje výkres č.D1: SO 102.1.03._x000d_
Výrobek musí být před montáží doložen příslušným certifikátem.</t>
  </si>
  <si>
    <t>"celkový počet" 3</t>
  </si>
  <si>
    <t>936174311</t>
  </si>
  <si>
    <t>Montáž stojanu na kola přichyceného kotevními šrouby do 5 kol</t>
  </si>
  <si>
    <t>820256914</t>
  </si>
  <si>
    <t>https://podminky.urs.cz/item/CS_URS_2023_01/936174311</t>
  </si>
  <si>
    <t>Mat/MOB-9</t>
  </si>
  <si>
    <t>stojan na kola, ozn.mobiliář 9</t>
  </si>
  <si>
    <t>1601899792</t>
  </si>
  <si>
    <t>Poznámka k položce:_x000d_
Konkrétní provedení a technické parametry prvku poskytuje výkres č.D1: SO 102.1.09._x000d_
Výrobek musí být před montáží doložen příslušným certifikátem.</t>
  </si>
  <si>
    <t>"celkový počet" 5</t>
  </si>
  <si>
    <t>953961212</t>
  </si>
  <si>
    <t>Kotvy chemické s vyvrtáním otvoru do betonu, železobetonu nebo tvrdého kamene chemická patrona, velikost M 10, hloubka 90 mm</t>
  </si>
  <si>
    <t>-119340093</t>
  </si>
  <si>
    <t>https://podminky.urs.cz/item/CS_URS_2023_01/953961212</t>
  </si>
  <si>
    <t>kotvení prvků mobiliáře :</t>
  </si>
  <si>
    <t>"mobiliář 1" 4*3*4</t>
  </si>
  <si>
    <t>"mobiliář 2" 7*4+10*4</t>
  </si>
  <si>
    <t>"mobiliář 3" 5*4*3</t>
  </si>
  <si>
    <t>"mobiliář 4" 2*4</t>
  </si>
  <si>
    <t>"mobiliář 5" 2*2</t>
  </si>
  <si>
    <t>"mobiliář 6" 2*2*4</t>
  </si>
  <si>
    <t>"mobiliář 7" 2*2*9</t>
  </si>
  <si>
    <t>"mobiliář 8" 2*2</t>
  </si>
  <si>
    <t>"mobiliář 9" 2*2*5</t>
  </si>
  <si>
    <t>"mobiliář 10" 4*7</t>
  </si>
  <si>
    <t>953965117</t>
  </si>
  <si>
    <t>Kotvy chemické s vyvrtáním otvoru kotevní šrouby pro chemické kotvy, velikost M 10, délka 190 mm</t>
  </si>
  <si>
    <t>-294105833</t>
  </si>
  <si>
    <t>https://podminky.urs.cz/item/CS_URS_2023_01/953965117</t>
  </si>
  <si>
    <t>977131110</t>
  </si>
  <si>
    <t>Vrty příklepovými vrtáky do cihelného zdiva nebo prostého betonu průměru do 16 mm</t>
  </si>
  <si>
    <t>1263061510</t>
  </si>
  <si>
    <t>https://podminky.urs.cz/item/CS_URS_2023_01/977131110</t>
  </si>
  <si>
    <t>292,0*0,20</t>
  </si>
  <si>
    <t>998231411</t>
  </si>
  <si>
    <t>Přesun hmot pro sadovnické a krajinářské úpravy - ručně bez užití mechanizace vodorovná dopravní vzdálenost do 100 m</t>
  </si>
  <si>
    <t>-54380179</t>
  </si>
  <si>
    <t>https://podminky.urs.cz/item/CS_URS_2023_01/998231411</t>
  </si>
  <si>
    <t>SO 103 - Repase schodů k řece</t>
  </si>
  <si>
    <t>949111122</t>
  </si>
  <si>
    <t>Montáž lešení lehkého kozového trubkového ve schodišti o výšce lešeňové podlahy přes 1,5 do 3,5 m</t>
  </si>
  <si>
    <t>sada</t>
  </si>
  <si>
    <t>815891172</t>
  </si>
  <si>
    <t>https://podminky.urs.cz/item/CS_URS_2023_01/949111122</t>
  </si>
  <si>
    <t>949111212</t>
  </si>
  <si>
    <t>Montáž lešení lehkého kozového trubkového Příplatek za první a každý další den použití lešení k ceně -1112</t>
  </si>
  <si>
    <t>-3921000</t>
  </si>
  <si>
    <t>https://podminky.urs.cz/item/CS_URS_2023_01/949111212</t>
  </si>
  <si>
    <t>1*15 'Přepočtené koeficientem množství</t>
  </si>
  <si>
    <t>949121822</t>
  </si>
  <si>
    <t>Demontáž lešení lehkého kozového dílcového ve schodišti o výšce lešeňové podlahy přes 1,5 do 3,5 m</t>
  </si>
  <si>
    <t>416805712</t>
  </si>
  <si>
    <t>https://podminky.urs.cz/item/CS_URS_2023_01/949121822</t>
  </si>
  <si>
    <t>985131111</t>
  </si>
  <si>
    <t>Očištění ploch stěn, rubu kleneb a podlah tlakovou vodou</t>
  </si>
  <si>
    <t>1026068184</t>
  </si>
  <si>
    <t>https://podminky.urs.cz/item/CS_URS_2023_01/985131111</t>
  </si>
  <si>
    <t>"celková plocha schodiště" 18,45</t>
  </si>
  <si>
    <t>"celková plocha stěn" 30,05</t>
  </si>
  <si>
    <t>"celková plocha koruny zdí" 10,1</t>
  </si>
  <si>
    <t>985131311</t>
  </si>
  <si>
    <t>Očištění ploch stěn, rubu kleneb a podlah ruční dočištění ocelovými kartáči</t>
  </si>
  <si>
    <t>1712877051</t>
  </si>
  <si>
    <t>https://podminky.urs.cz/item/CS_URS_2023_01/985131311</t>
  </si>
  <si>
    <t>985131411</t>
  </si>
  <si>
    <t>Očištění ploch stěn, rubu kleneb a podlah vysušení stlačeným vzduchem</t>
  </si>
  <si>
    <t>1435322491</t>
  </si>
  <si>
    <t>https://podminky.urs.cz/item/CS_URS_2023_01/985131411</t>
  </si>
  <si>
    <t>985132111</t>
  </si>
  <si>
    <t>Očištění ploch líce kleneb a podhledů tlakovou vodou</t>
  </si>
  <si>
    <t>-1682244831</t>
  </si>
  <si>
    <t>https://podminky.urs.cz/item/CS_URS_2023_01/985132111</t>
  </si>
  <si>
    <t>"celková plocha stropu" 3,75</t>
  </si>
  <si>
    <t>985132311</t>
  </si>
  <si>
    <t>Očištění ploch líce kleneb a podhledů ruční dočištění ocelovými kartáči</t>
  </si>
  <si>
    <t>-1833603687</t>
  </si>
  <si>
    <t>https://podminky.urs.cz/item/CS_URS_2023_01/985132311</t>
  </si>
  <si>
    <t>985132411</t>
  </si>
  <si>
    <t>Očištění ploch líce kleneb a podhledů vysušení stlačeným vzduchem</t>
  </si>
  <si>
    <t>678601416</t>
  </si>
  <si>
    <t>https://podminky.urs.cz/item/CS_URS_2023_01/985132411</t>
  </si>
  <si>
    <t>985311111</t>
  </si>
  <si>
    <t>Reprofilace betonu sanačními maltami na cementové bázi ručně stěn, tloušťky do 10 mm</t>
  </si>
  <si>
    <t>984150614</t>
  </si>
  <si>
    <t>https://podminky.urs.cz/item/CS_URS_2023_01/985311111</t>
  </si>
  <si>
    <t>985311211</t>
  </si>
  <si>
    <t>Reprofilace betonu sanačními maltami na cementové bázi ručně líce kleneb a podhledů, tloušťky do 10 mm</t>
  </si>
  <si>
    <t>277353294</t>
  </si>
  <si>
    <t>https://podminky.urs.cz/item/CS_URS_2023_01/985311211</t>
  </si>
  <si>
    <t>985311311</t>
  </si>
  <si>
    <t>Reprofilace betonu sanačními maltami na cementové bázi ručně rubu kleneb a podlah, tloušťky do 10 mm</t>
  </si>
  <si>
    <t>552945066</t>
  </si>
  <si>
    <t>https://podminky.urs.cz/item/CS_URS_2023_01/985311311</t>
  </si>
  <si>
    <t>985323112</t>
  </si>
  <si>
    <t>Spojovací můstek reprofilovaného betonu na cementové bázi, tloušťky 2 mm</t>
  </si>
  <si>
    <t>1245989692</t>
  </si>
  <si>
    <t>https://podminky.urs.cz/item/CS_URS_2023_01/985323112</t>
  </si>
  <si>
    <t>985324111</t>
  </si>
  <si>
    <t>Ochranný nátěr betonu na bázi silanu impregnační dvojnásobný S1 (OS-A)</t>
  </si>
  <si>
    <t>1361422903</t>
  </si>
  <si>
    <t>https://podminky.urs.cz/item/CS_URS_2023_01/985324111</t>
  </si>
  <si>
    <t>"celková plocha" 62,35</t>
  </si>
  <si>
    <t>998153211</t>
  </si>
  <si>
    <t>Přesun hmot ruční pro zdi a valy samostatné se svislou nosnou konstrukcí zděnou nebo monolitickou betonovou vodorovná dopravní vzdálenost do 50 m, pro zdi výšky do 12 m</t>
  </si>
  <si>
    <t>-228648660</t>
  </si>
  <si>
    <t>https://podminky.urs.cz/item/CS_URS_2023_01/998153211</t>
  </si>
  <si>
    <t>SO 104 - Sadové úpravy</t>
  </si>
  <si>
    <t>180405114</t>
  </si>
  <si>
    <t>Založení trávníků ve vegetačních dlaždicích nebo prefabrikátech výsevem směsi substrátu a semene v rovině nebo na svahu do 1:5</t>
  </si>
  <si>
    <t>679271949</t>
  </si>
  <si>
    <t>https://podminky.urs.cz/item/CS_URS_2023_01/180405114</t>
  </si>
  <si>
    <t>"skladba C" 108,87</t>
  </si>
  <si>
    <t>"skladba E" 3,53</t>
  </si>
  <si>
    <t>"skladba J" 62,51</t>
  </si>
  <si>
    <t>00572420</t>
  </si>
  <si>
    <t>osivo směs travní parková okrasná</t>
  </si>
  <si>
    <t>-414023603</t>
  </si>
  <si>
    <t>174,91*0,03 'Přepočtené koeficientem množství</t>
  </si>
  <si>
    <t>10364101</t>
  </si>
  <si>
    <t>zemina pro terénní úpravy - ornice</t>
  </si>
  <si>
    <t>1688206074</t>
  </si>
  <si>
    <t>174,91*0,105</t>
  </si>
  <si>
    <t>18,366*1,65 'Přepočtené koeficientem množství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</si>
  <si>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</si>
  <si>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</si>
  <si>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-1710793626</t>
  </si>
  <si>
    <t>https://podminky.urs.cz/item/CS_URS_2023_01/181151311</t>
  </si>
  <si>
    <t>"skladba F - předúprava plochy" 658,87</t>
  </si>
  <si>
    <t>181351113</t>
  </si>
  <si>
    <t>Rozprostření a urovnání ornice v rovině nebo ve svahu sklonu do 1:5 strojně při souvislé ploše přes 500 m2, tl. vrstvy do 200 mm</t>
  </si>
  <si>
    <t>1234671315</t>
  </si>
  <si>
    <t>https://podminky.urs.cz/item/CS_URS_2023_01/181351113</t>
  </si>
  <si>
    <t>"skladba F - rozprostření ornice" 658,87</t>
  </si>
  <si>
    <t>41992368</t>
  </si>
  <si>
    <t>658,87*0,105</t>
  </si>
  <si>
    <t>69,181*1,65 'Přepočtené koeficientem množství</t>
  </si>
  <si>
    <t>181411141</t>
  </si>
  <si>
    <t>Založení trávníku na půdě předem připravené plochy do 1000 m2 výsevem včetně utažení parterového v rovině nebo na svahu do 1:5</t>
  </si>
  <si>
    <t>1832342541</t>
  </si>
  <si>
    <t>https://podminky.urs.cz/item/CS_URS_2023_01/181411141</t>
  </si>
  <si>
    <t>"celková výměra skladby F" 658,87</t>
  </si>
  <si>
    <t>-184928077</t>
  </si>
  <si>
    <t>658,87*0,03 'Přepočtené koeficientem množství</t>
  </si>
  <si>
    <t>183101313</t>
  </si>
  <si>
    <t>Hloubení jamek pro vysazování rostlin v zemině skupiny 1 až 4 s výměnou půdy z 100% v rovině nebo na svahu do 1:5, objemu přes 0,02 do 0,05 m3</t>
  </si>
  <si>
    <t>-618002936</t>
  </si>
  <si>
    <t>https://podminky.urs.cz/item/CS_URS_2023_01/183101313</t>
  </si>
  <si>
    <t>"hloubení jamek pro keře" 39</t>
  </si>
  <si>
    <t>1888225541</t>
  </si>
  <si>
    <t>"substrát pro výsadbu keřů" 39*0,05</t>
  </si>
  <si>
    <t>183101321</t>
  </si>
  <si>
    <t>Hloubení jamek pro vysazování rostlin v zemině skupiny 1 až 4 s výměnou půdy z 100% v rovině nebo na svahu do 1:5, objemu přes 0,40 do 1,00 m3</t>
  </si>
  <si>
    <t>-998988615</t>
  </si>
  <si>
    <t>https://podminky.urs.cz/item/CS_URS_2023_01/183101321</t>
  </si>
  <si>
    <t>"výkop jam pro listnaté stromy" 12</t>
  </si>
  <si>
    <t>1557427559</t>
  </si>
  <si>
    <t>"substrát pro výsadbu listnatých stromů" 12,0</t>
  </si>
  <si>
    <t>183111111</t>
  </si>
  <si>
    <t>Hloubení jamek pro vysazování rostlin v zemině skupiny 1 až 4 bez výměny půdy v rovině nebo na svahu do 1:5, objemu do 0,002 m3</t>
  </si>
  <si>
    <t>-197740460</t>
  </si>
  <si>
    <t>https://podminky.urs.cz/item/CS_URS_2023_01/183111111</t>
  </si>
  <si>
    <t>"hloubeí jamek pro trvalky a hlízy" 83+1306</t>
  </si>
  <si>
    <t>183205111</t>
  </si>
  <si>
    <t>Založení záhonu pro výsadbu rostlin v rovině nebo na svahu do 1:5 v zemině skupiny 1 až 2</t>
  </si>
  <si>
    <t>1481098655</t>
  </si>
  <si>
    <t>https://podminky.urs.cz/item/CS_URS_2023_01/183205111</t>
  </si>
  <si>
    <t>"založení záhonů Z1-Z3" 1,3*1,2*8</t>
  </si>
  <si>
    <t>"založení záhonu Z4" 8,5</t>
  </si>
  <si>
    <t>-919693263</t>
  </si>
  <si>
    <t>20,98*0,105 'Přepočtené koeficientem množství</t>
  </si>
  <si>
    <t>183211312</t>
  </si>
  <si>
    <t>Výsadba květin do připravené půdy se zalitím do připravené půdy, se zalitím trvalek prostokořenných</t>
  </si>
  <si>
    <t>1792891619</t>
  </si>
  <si>
    <t>https://podminky.urs.cz/item/CS_URS_2023_01/183211312</t>
  </si>
  <si>
    <t>Mat/1-001-E</t>
  </si>
  <si>
    <t>Denivka zahradní /Hemerocallis x Hybridia "Stella d Oro"/ sazenice v kontejneru, ozn.E</t>
  </si>
  <si>
    <t>-1178410119</t>
  </si>
  <si>
    <t>"celkový počet - záhon Z4" 9</t>
  </si>
  <si>
    <t>Mat/1-001-J</t>
  </si>
  <si>
    <t>Kostřava popelavá stříbřitě modrá /Festuca Glauca "Elijam Blue"/ sazenice v kontejneru, ozn.J</t>
  </si>
  <si>
    <t>-932363101</t>
  </si>
  <si>
    <t>"celkový počet - záhon Z4" 44</t>
  </si>
  <si>
    <t>Mat/1-001-K</t>
  </si>
  <si>
    <t>Oman mečolistý /Inula Emsifolia/ sazenice v kontejneru, ozn.K</t>
  </si>
  <si>
    <t>35966979</t>
  </si>
  <si>
    <t>"celkový počet - záhon Z4" 14</t>
  </si>
  <si>
    <t>Mat/1-001-O</t>
  </si>
  <si>
    <t>Šalvěj hajní /Salviana Nemorosa "Caradonna"/ sazenice v kontejneru, ozn.O</t>
  </si>
  <si>
    <t>-712777290</t>
  </si>
  <si>
    <t>"celkový počet - záhon Z1-Z3" 16</t>
  </si>
  <si>
    <t>183211313</t>
  </si>
  <si>
    <t>Výsadba květin do připravené půdy se zalitím do připravené půdy, se zalitím cibulí nebo hlíz</t>
  </si>
  <si>
    <t>-1248360987</t>
  </si>
  <si>
    <t>https://podminky.urs.cz/item/CS_URS_2023_01/183211313</t>
  </si>
  <si>
    <t>Mat/1-001-G</t>
  </si>
  <si>
    <t>Kosatec nízký /Iris Pumila/ sazenice PK, ozn.G</t>
  </si>
  <si>
    <t>-1311867638</t>
  </si>
  <si>
    <t>"celkový počet - záhon Z4" 66</t>
  </si>
  <si>
    <t>Mat/1-001-L</t>
  </si>
  <si>
    <t>Begonie bílá /Pendula white/ zakořeněná sazenice, ozn.L</t>
  </si>
  <si>
    <t>-632850106</t>
  </si>
  <si>
    <t>"celkový počet - záhon Z1-Z3" 400</t>
  </si>
  <si>
    <t>Mat/1-001-M</t>
  </si>
  <si>
    <t>Begonie červená /Pendula red/ zakořeněná sazenice, ozn.M</t>
  </si>
  <si>
    <t>-810824331</t>
  </si>
  <si>
    <t>"celkový počet - záhon Z1-Z3" 200</t>
  </si>
  <si>
    <t>Mat/1-001-N</t>
  </si>
  <si>
    <t>Begonie růžová /Pendula boliviensis/ zakořeněná sazenice, ozn.N</t>
  </si>
  <si>
    <t>-1149441162</t>
  </si>
  <si>
    <t>Mat/1-001-R</t>
  </si>
  <si>
    <t>Tulipán citronově žlutý /Tulipa "Sunny Prince"/ zakořeněná sazenice, ozn.R</t>
  </si>
  <si>
    <t>1917121467</t>
  </si>
  <si>
    <t>"celkový počet - záhon Z1-Z3" 220</t>
  </si>
  <si>
    <t>Mat/1-001-S</t>
  </si>
  <si>
    <t>Tulipán růžový /Tulipa "Pink Impression"/ zakořeněná sazenice, ozn.S</t>
  </si>
  <si>
    <t>1146663733</t>
  </si>
  <si>
    <t>"celkový počet - záhon Z1-Z3" 110</t>
  </si>
  <si>
    <t>Mat/1-001-T</t>
  </si>
  <si>
    <t>Narcis bílo-žlutý /Narcissus "Pueblo"/ zakořeněná sazenice, ozn.T</t>
  </si>
  <si>
    <t>1404122823</t>
  </si>
  <si>
    <t>183403141</t>
  </si>
  <si>
    <t>Obdělání půdy rytím starého trávníku v rovině nebo na svahu do 1:5</t>
  </si>
  <si>
    <t>-2065926495</t>
  </si>
  <si>
    <t>https://podminky.urs.cz/item/CS_URS_2023_01/183403141</t>
  </si>
  <si>
    <t>183403161</t>
  </si>
  <si>
    <t>Obdělání půdy válením v rovině nebo na svahu do 1:5</t>
  </si>
  <si>
    <t>-901027377</t>
  </si>
  <si>
    <t>https://podminky.urs.cz/item/CS_URS_2023_01/183403161</t>
  </si>
  <si>
    <t>"skladba F - zaválení travní směsi" 658,87</t>
  </si>
  <si>
    <t>184102114</t>
  </si>
  <si>
    <t>Výsadba dřeviny s balem do předem vyhloubené jamky se zalitím v rovině nebo na svahu do 1:5, při průměru balu přes 400 do 500 mm</t>
  </si>
  <si>
    <t>1622812921</t>
  </si>
  <si>
    <t>https://podminky.urs.cz/item/CS_URS_2023_01/184102114</t>
  </si>
  <si>
    <t>Mat/1-001-A</t>
  </si>
  <si>
    <t>Javor mléčný kulovitý /Acer platanoides "Globosum"/ zapěstovaný odrostek v.cca 220cm, obvod kmínku 18-20cm, kontejner 160l nebo bal, ozn.A</t>
  </si>
  <si>
    <t>-1618193658</t>
  </si>
  <si>
    <t>"celkový počet" 6</t>
  </si>
  <si>
    <t>Mat/1-001-B</t>
  </si>
  <si>
    <t>Třešeň okrasná ptačí Plena /Prunus Avium Plena/ zapěstovaný odrostek v.cca200cm, obvod kmínku 12-14cm, kontejner 45l nebo bal, ozn.B</t>
  </si>
  <si>
    <t>1416924877</t>
  </si>
  <si>
    <t>Mat/1-001-C</t>
  </si>
  <si>
    <t>Akát bílý kulovitý /Robinia Pseudoacacia "Umbraculifera"/ zapěstovaný odrostek v.cca 180-220cm, obvod kmínku 10-12cm, kontejner 45l nebo bal, ozn.C</t>
  </si>
  <si>
    <t>-1672585256</t>
  </si>
  <si>
    <t>184102211</t>
  </si>
  <si>
    <t>Výsadba keře bez balu do předem vyhloubené jamky se zalitím v rovině nebo na svahu do 1:5 výšky do 1 m v terénu</t>
  </si>
  <si>
    <t>-1170163091</t>
  </si>
  <si>
    <t>https://podminky.urs.cz/item/CS_URS_2023_01/184102211</t>
  </si>
  <si>
    <t>Mat/1-001-F</t>
  </si>
  <si>
    <t>Růže červená /Rosa Satchmo "Salsa"/ sazenice PK, ozn.F</t>
  </si>
  <si>
    <t>1755388892</t>
  </si>
  <si>
    <t>"celkový počet - záhon Z4" 8</t>
  </si>
  <si>
    <t>Mat/1-001-H</t>
  </si>
  <si>
    <t>Levandule lékařská /Levandula Angustifolia "Hidcote Blue"/ sazenice PK, ozn.H</t>
  </si>
  <si>
    <t>918732232</t>
  </si>
  <si>
    <t>Mat/1-001-I</t>
  </si>
  <si>
    <t>Růže bílá /Rosa "Schneewittchen"/ sazenice PK, ozn.I</t>
  </si>
  <si>
    <t>1607492415</t>
  </si>
  <si>
    <t>"celkový počet - záhon Z4" 7</t>
  </si>
  <si>
    <t>Mat/1-001-P</t>
  </si>
  <si>
    <t>Růže bílá /Rosa "Alabaster"/ sazenice PK, ozn.P</t>
  </si>
  <si>
    <t>-1565026463</t>
  </si>
  <si>
    <t>"celkový počet - záhon Z1-Z3" 8</t>
  </si>
  <si>
    <t>Mat/1-001-Q</t>
  </si>
  <si>
    <t>Růže žlutá /Rosa Anisade R Syn "Julia child"/ sazenice PK, ozn.P</t>
  </si>
  <si>
    <t>1941676501</t>
  </si>
  <si>
    <t>184215132</t>
  </si>
  <si>
    <t>Ukotvení dřeviny kůly v rovině nebo na svahu do 1:5 třemi kůly, délky přes 1 do 2 m</t>
  </si>
  <si>
    <t>1253354011</t>
  </si>
  <si>
    <t>https://podminky.urs.cz/item/CS_URS_2023_01/184215132</t>
  </si>
  <si>
    <t>"ukotvení stromů A-C" 12</t>
  </si>
  <si>
    <t>60591253</t>
  </si>
  <si>
    <t>kůl vyvazovací dřevěný impregnovaný D 8cm dl 2m</t>
  </si>
  <si>
    <t>-1030149203</t>
  </si>
  <si>
    <t>12*3,5 'Přepočtené koeficientem množství</t>
  </si>
  <si>
    <t>184501131</t>
  </si>
  <si>
    <t>Zhotovení obalu kmene a spodních částí větví stromu z juty ve dvou vrstvách v rovině nebo na svahu do 1:5</t>
  </si>
  <si>
    <t>-560860114</t>
  </si>
  <si>
    <t>https://podminky.urs.cz/item/CS_URS_2023_01/184501131</t>
  </si>
  <si>
    <t>"ochrana stromů A-C v množství 6m2/kus" 6,0*12</t>
  </si>
  <si>
    <t>184801121</t>
  </si>
  <si>
    <t>Ošetření vysazených dřevin solitérních v rovině nebo na svahu do 1:5</t>
  </si>
  <si>
    <t>-1737667746</t>
  </si>
  <si>
    <t>https://podminky.urs.cz/item/CS_URS_2023_01/184801121</t>
  </si>
  <si>
    <t>"1-letá pěstební péče - 3x ošetření" 12*3</t>
  </si>
  <si>
    <t>184813511</t>
  </si>
  <si>
    <t>Chemické odplevelení půdy před založením kultury, trávníku nebo zpevněných ploch ručně o jakékoli výměře postřikem na široko v rovině nebo na svahu do 1:5</t>
  </si>
  <si>
    <t>1845992506</t>
  </si>
  <si>
    <t>https://podminky.urs.cz/item/CS_URS_2023_01/184813511</t>
  </si>
  <si>
    <t>"odplevelení plochy před založením sadovnických úprav" 174,91+658,87</t>
  </si>
  <si>
    <t>184911111</t>
  </si>
  <si>
    <t>Znovuuvázání dřeviny jedním úvazkem ke stávajícímu kůlu</t>
  </si>
  <si>
    <t>-245278925</t>
  </si>
  <si>
    <t>https://podminky.urs.cz/item/CS_URS_2023_01/184911111</t>
  </si>
  <si>
    <t>"úprava vývazků stromů A-C" 12</t>
  </si>
  <si>
    <t>184911151</t>
  </si>
  <si>
    <t>Mulčování záhonů kačírkem nebo drceným kamenivem tloušťky mulče přes 20 do 50 mm v rovině nebo na svahu do 1:5</t>
  </si>
  <si>
    <t>846569179</t>
  </si>
  <si>
    <t>https://podminky.urs.cz/item/CS_URS_2023_01/184911151</t>
  </si>
  <si>
    <t>"lemování stromové mísy 2ks solitérních dřevin ve zpevněných plochách" 1,0*1,0*2</t>
  </si>
  <si>
    <t>58333674</t>
  </si>
  <si>
    <t>kamenivo těžené hrubé frakce 16/32</t>
  </si>
  <si>
    <t>654709790</t>
  </si>
  <si>
    <t>2*0,125 'Přepočtené koeficientem množství</t>
  </si>
  <si>
    <t>184911421</t>
  </si>
  <si>
    <t>Mulčování vysazených rostlin mulčovací kůrou, tl. do 100 mm v rovině nebo na svahu do 1:5</t>
  </si>
  <si>
    <t>951886839</t>
  </si>
  <si>
    <t>https://podminky.urs.cz/item/CS_URS_2023_01/184911421</t>
  </si>
  <si>
    <t>"mulčování záhonů Z1-Z4" 20,98</t>
  </si>
  <si>
    <t>10391100</t>
  </si>
  <si>
    <t>kůra mulčovací VL</t>
  </si>
  <si>
    <t>693530670</t>
  </si>
  <si>
    <t>20,98*0,103 'Přepočtené koeficientem množství</t>
  </si>
  <si>
    <t>185803111</t>
  </si>
  <si>
    <t>Ošetření trávníku jednorázové v rovině nebo na svahu do 1:5</t>
  </si>
  <si>
    <t>-495584161</t>
  </si>
  <si>
    <t>https://podminky.urs.cz/item/CS_URS_2023_01/185803111</t>
  </si>
  <si>
    <t>"1-letá pěstební péče - 9x ošetření" (658,87+174,91)*9</t>
  </si>
  <si>
    <t>185803211</t>
  </si>
  <si>
    <t>Uválcování trávníku v rovině nebo na svahu do 1:5</t>
  </si>
  <si>
    <t>1659758689</t>
  </si>
  <si>
    <t>https://podminky.urs.cz/item/CS_URS_2023_01/185803211</t>
  </si>
  <si>
    <t>185804311</t>
  </si>
  <si>
    <t>Zalití rostlin vodou plochy záhonů jednotlivě do 20 m2</t>
  </si>
  <si>
    <t>2005028352</t>
  </si>
  <si>
    <t>https://podminky.urs.cz/item/CS_URS_2023_01/185804311</t>
  </si>
  <si>
    <t>"1-letá pěstební péče - zálivka solitérních dřevin 10x v dávce 10l/kus" 12*10,0*10/1000</t>
  </si>
  <si>
    <t>"1-letá pěstební péče - zálivka záhonů 20x v dávce 5l/m2" 20,98*5,0*20/1000</t>
  </si>
  <si>
    <t>185804312</t>
  </si>
  <si>
    <t>Zalití rostlin vodou plochy záhonů jednotlivě přes 20 m2</t>
  </si>
  <si>
    <t>293478034</t>
  </si>
  <si>
    <t>https://podminky.urs.cz/item/CS_URS_2023_01/185804312</t>
  </si>
  <si>
    <t>"1-letá pěstební péče - 9x zálivka dávkou 5l/m2" (658,87+174,91)*5,0*9/1000</t>
  </si>
  <si>
    <t>185804511</t>
  </si>
  <si>
    <t>Odplevelení výsadeb v rovině nebo na svahu do 1:5 záhonů květin</t>
  </si>
  <si>
    <t>-380205196</t>
  </si>
  <si>
    <t>https://podminky.urs.cz/item/CS_URS_2023_01/185804511</t>
  </si>
  <si>
    <t>"1-letá pěstební péče - 9x odplevelení" 20,98*9</t>
  </si>
  <si>
    <t>185804513</t>
  </si>
  <si>
    <t>Odplevelení výsadeb v rovině nebo na svahu do 1:5 dřevin solitérních</t>
  </si>
  <si>
    <t>-1443213107</t>
  </si>
  <si>
    <t>https://podminky.urs.cz/item/CS_URS_2023_01/185804513</t>
  </si>
  <si>
    <t>"1-letá pěstební péče - 9x odplevelení" 12*1,0*9</t>
  </si>
  <si>
    <t>185851121</t>
  </si>
  <si>
    <t>Dovoz vody pro zálivku rostlin na vzdálenost do 1000 m</t>
  </si>
  <si>
    <t>2014376271</t>
  </si>
  <si>
    <t>https://podminky.urs.cz/item/CS_URS_2023_01/185851121</t>
  </si>
  <si>
    <t>3,298+37,52</t>
  </si>
  <si>
    <t>185851129</t>
  </si>
  <si>
    <t>Dovoz vody pro zálivku rostlin Příplatek k ceně za každých dalších i započatých 1000 m</t>
  </si>
  <si>
    <t>-560620639</t>
  </si>
  <si>
    <t>https://podminky.urs.cz/item/CS_URS_2023_01/185851129</t>
  </si>
  <si>
    <t>08211320</t>
  </si>
  <si>
    <t>voda pitná pro smluvní odběratele</t>
  </si>
  <si>
    <t>2031970421</t>
  </si>
  <si>
    <t>Mat/1-001</t>
  </si>
  <si>
    <t>hnojivo v tabletách</t>
  </si>
  <si>
    <t>910410432</t>
  </si>
  <si>
    <t>212755214</t>
  </si>
  <si>
    <t>Trativody bez lože z drenážních trubek plastových flexibilních D 100 mm</t>
  </si>
  <si>
    <t>682827184</t>
  </si>
  <si>
    <t>https://podminky.urs.cz/item/CS_URS_2023_01/212755214</t>
  </si>
  <si>
    <t>"flexibilní systém zálivky kořenového systému stromů A-C" 1,5*12</t>
  </si>
  <si>
    <t>-283368970</t>
  </si>
  <si>
    <t>"lemování stromové mísy 2ks solitérních dřevin ve zpevněných plochách" 1,0*4*2</t>
  </si>
  <si>
    <t>135001009</t>
  </si>
  <si>
    <t>998231311</t>
  </si>
  <si>
    <t>Přesun hmot pro sadovnické a krajinářské úpravy - strojně dopravní vzdálenost do 5000 m</t>
  </si>
  <si>
    <t>1925886052</t>
  </si>
  <si>
    <t>https://podminky.urs.cz/item/CS_URS_2023_01/998231311</t>
  </si>
  <si>
    <t>SO 105 - Nová předělová zeď</t>
  </si>
  <si>
    <t>937673442</t>
  </si>
  <si>
    <t>"ruční dokopávka pro podkladní beton tl.100mm" 13,13*0,20*0,10</t>
  </si>
  <si>
    <t>1506013646</t>
  </si>
  <si>
    <t>"výkop rýhy pro základový pas (předpokládaný sklon hran výkopu 4:1 při dolní šíři rýhy 600mm)" 13,13*(0,65+1,05)/2*0,8</t>
  </si>
  <si>
    <t>1557132585</t>
  </si>
  <si>
    <t>"odvoz výkopku na deponii určenou objednatelem" 0,263+8,928-6,827</t>
  </si>
  <si>
    <t>-1228297453</t>
  </si>
  <si>
    <t>"zpětný zásyp rýhy kolem základového pasu" 8,928-2,101</t>
  </si>
  <si>
    <t>274313511</t>
  </si>
  <si>
    <t>Základy z betonu prostého pasy betonu kamenem neprokládaného tř. C 12/15</t>
  </si>
  <si>
    <t>-1625889469</t>
  </si>
  <si>
    <t>https://podminky.urs.cz/item/CS_URS_2023_01/274313511</t>
  </si>
  <si>
    <t>"podkladní beton" 13,13*0,20*0,10</t>
  </si>
  <si>
    <t>274313811</t>
  </si>
  <si>
    <t>Základy z betonu prostého pasy betonu kamenem neprokládaného tř. C 25/30</t>
  </si>
  <si>
    <t>411369422</t>
  </si>
  <si>
    <t>https://podminky.urs.cz/item/CS_URS_2023_01/274313811</t>
  </si>
  <si>
    <t>"základový pas" 13,13*0,20*0,80</t>
  </si>
  <si>
    <t>274351121</t>
  </si>
  <si>
    <t>Bednění základů pasů rovné zřízení</t>
  </si>
  <si>
    <t>-2061520300</t>
  </si>
  <si>
    <t>https://podminky.urs.cz/item/CS_URS_2023_01/274351121</t>
  </si>
  <si>
    <t>"základový pas" 13,13*2*0,80</t>
  </si>
  <si>
    <t>274351122</t>
  </si>
  <si>
    <t>Bednění základů pasů rovné odstranění</t>
  </si>
  <si>
    <t>-2063923557</t>
  </si>
  <si>
    <t>https://podminky.urs.cz/item/CS_URS_2023_01/274351122</t>
  </si>
  <si>
    <t>311321814</t>
  </si>
  <si>
    <t>Nadzákladové zdi z betonu železového (bez výztuže) nosné pohledového (v přírodní barvě drtí a přísad) tř. C 25/30-XC4,XF2</t>
  </si>
  <si>
    <t>-1180672701</t>
  </si>
  <si>
    <t>https://podminky.urs.cz/item/CS_URS_2023_01/311321814</t>
  </si>
  <si>
    <t>"konstrukce stěny" 13,13*0,20*1,0</t>
  </si>
  <si>
    <t>311351121</t>
  </si>
  <si>
    <t>Bednění nadzákladových zdí nosných rovné oboustranné za každou stranu zřízení</t>
  </si>
  <si>
    <t>413352858</t>
  </si>
  <si>
    <t>https://podminky.urs.cz/item/CS_URS_2023_01/311351121</t>
  </si>
  <si>
    <t>"konstrukce stěny" (13,13*2+0,20*2)*1,0</t>
  </si>
  <si>
    <t>311351122</t>
  </si>
  <si>
    <t>Bednění nadzákladových zdí nosných rovné oboustranné za každou stranu odstranění</t>
  </si>
  <si>
    <t>1166433525</t>
  </si>
  <si>
    <t>https://podminky.urs.cz/item/CS_URS_2023_01/311351122</t>
  </si>
  <si>
    <t>311351911</t>
  </si>
  <si>
    <t>Bednění nadzákladových zdí nosných Příplatek k cenám bednění za pohledový beton</t>
  </si>
  <si>
    <t>776691492</t>
  </si>
  <si>
    <t>https://podminky.urs.cz/item/CS_URS_2023_01/311351911</t>
  </si>
  <si>
    <t>311361821</t>
  </si>
  <si>
    <t>Výztuž nadzákladových zdí nosných svislých nebo odkloněných od svislice, rovných nebo oblých z betonářské oceli 10 505 (R) nebo BSt 500</t>
  </si>
  <si>
    <t>-1717539913</t>
  </si>
  <si>
    <t>https://podminky.urs.cz/item/CS_URS_2023_01/311361821</t>
  </si>
  <si>
    <t>"dle výkazu výztuže (viz výkres č.D1: SO 101.2.01) + 5% prostřih" 24,3*1,05/1000</t>
  </si>
  <si>
    <t>311362021</t>
  </si>
  <si>
    <t>Výztuž nadzákladových zdí nosných svislých nebo odkloněných od svislice, rovných nebo oblých ze svařovaných sítí z drátů typu KARI</t>
  </si>
  <si>
    <t>1740724824</t>
  </si>
  <si>
    <t>https://podminky.urs.cz/item/CS_URS_2023_01/311362021</t>
  </si>
  <si>
    <t>"dle výkazu výztuže (viz výkres č.D1: SO 101.2.01) + 25% prostřih" 118,1*1,25/1000</t>
  </si>
  <si>
    <t>953312122</t>
  </si>
  <si>
    <t>Vložky svislé do dilatačních spár z polystyrenových desek extrudovaných včetně dodání a osazení, v jakémkoliv zdivu přes 10 do 20 mm</t>
  </si>
  <si>
    <t>89334174</t>
  </si>
  <si>
    <t>https://podminky.urs.cz/item/CS_URS_2023_01/953312122</t>
  </si>
  <si>
    <t>"dilatační spára konstrukce stěny" 0,20*1,0</t>
  </si>
  <si>
    <t>953334121</t>
  </si>
  <si>
    <t>Bobtnavý pásek do pracovních spar betonových konstrukcí bentonitový, rozměru 20 x 25 mm</t>
  </si>
  <si>
    <t>-1200560307</t>
  </si>
  <si>
    <t>https://podminky.urs.cz/item/CS_URS_2023_01/953334121</t>
  </si>
  <si>
    <t>"pracovní spára mezi základovým pasem a stěnou" 13,13</t>
  </si>
  <si>
    <t>Agreg.cena 9-001</t>
  </si>
  <si>
    <t>Výplň dilatační spáry š.20mm hydrofobním tmelem s předtěsněním pryžovým profilem D=25mm</t>
  </si>
  <si>
    <t>1382969401</t>
  </si>
  <si>
    <t>"úprava dilatační spáry" 1,0*2+0,2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</si>
  <si>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</si>
  <si>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</si>
  <si>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-1616443341</t>
  </si>
  <si>
    <t>https://podminky.urs.cz/item/CS_URS_2023_01/998012021</t>
  </si>
  <si>
    <t>VON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</si>
  <si>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</si>
  <si>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</si>
  <si>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</si>
  <si>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</si>
  <si>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</si>
  <si>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</si>
  <si>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VRN1</t>
  </si>
  <si>
    <t>Průzkumné, geodetické a projektové práce</t>
  </si>
  <si>
    <t>012002000</t>
  </si>
  <si>
    <t>Geodetické práce</t>
  </si>
  <si>
    <t>1024</t>
  </si>
  <si>
    <t>1702544839</t>
  </si>
  <si>
    <t>https://podminky.urs.cz/item/CS_URS_2023_01/012002000</t>
  </si>
  <si>
    <t>Poznámka k položce:_x000d_
Položka obsahuje náklady na primární vytýčení prostorové polohy stavby/stavebních objektů, dílčí geodetické práce nezbytné v půběhu realizace stavby a zaměření dokončené stavby.</t>
  </si>
  <si>
    <t>013254000</t>
  </si>
  <si>
    <t>Dokumentace skutečného provedení stavby</t>
  </si>
  <si>
    <t>2120082467</t>
  </si>
  <si>
    <t>https://podminky.urs.cz/item/CS_URS_2023_01/013254000</t>
  </si>
  <si>
    <t>Poznámka k položce:_x000d_
Položka obsahuje náklady na vypracování projektové dokumentace skutečného provedení stavby dle přílohy č.14 vyhlášky č.499/2006 Sb., o dokumentaci staveb.</t>
  </si>
  <si>
    <t>013294000</t>
  </si>
  <si>
    <t>Ostatní dokumentace</t>
  </si>
  <si>
    <t>-924940844</t>
  </si>
  <si>
    <t>https://podminky.urs.cz/item/CS_URS_2023_01/013294000</t>
  </si>
  <si>
    <t>Poznámka k položce:_x000d_
Položka obsahuje náklady na vypracování výrobní/dílenské/realizační projektové dokumentace v rozsahu nezbytném pro výrobu dílčích prvků nebo konstrukcí stavby.</t>
  </si>
  <si>
    <t>VRN3</t>
  </si>
  <si>
    <t>Zařízení staveniště</t>
  </si>
  <si>
    <t>030001000</t>
  </si>
  <si>
    <t>163476208</t>
  </si>
  <si>
    <t>https://podminky.urs.cz/item/CS_URS_2023_01/030001000</t>
  </si>
  <si>
    <t xml:space="preserve">Poznámka k položce:_x000d_
Položka obsahuje zejména náklady na :_x000d_
- administrativní,  sociální a skladovací zařízení (kanceláře, šatny, umývárny, jídelny, mobilní WC s příp. čištěním odpadních vod,   mobilní sklady a přístřešky pro skladování materiálu)_x000d_
- provizorní komunikace (silnice, chodníky, lávky, můstky, rampy v jakémkoli materiálovém provedení)_x000d_
- připojení zařízení staveniště na inženýrské sítě vč.nákladů na energie_x000d_
- oplocení, osvětlení, ostraha zařízení staveniště v nezbytném rozsahu_x000d_
- opatření na nezbytnou ochranu sousedních pozemků a staveb_x000d_
- pronájem ploch a poplatky za užívání veřejného prostranství_x000d_
- projekční, inženýrské a administrativní činnosti v souvislosti s aplikací výše uvedených opatření (projednání s dotčenými správními   orgány apod.)</t>
  </si>
  <si>
    <t>VRN4</t>
  </si>
  <si>
    <t>Inženýrská činnost</t>
  </si>
  <si>
    <t>043154000</t>
  </si>
  <si>
    <t>Zkoušky hutnicí</t>
  </si>
  <si>
    <t>242356751</t>
  </si>
  <si>
    <t>https://podminky.urs.cz/item/CS_URS_2023_01/043154000</t>
  </si>
  <si>
    <t>Poznámka k položce:_x000d_
Položka obsahuje náklady na provedení deskových zkoušek únostnosti zemní pláně zpevněných ploch.</t>
  </si>
  <si>
    <t>VRN7</t>
  </si>
  <si>
    <t>Provozní vlivy</t>
  </si>
  <si>
    <t>072002000</t>
  </si>
  <si>
    <t>Silniční provoz</t>
  </si>
  <si>
    <t>-1039966322</t>
  </si>
  <si>
    <t>https://podminky.urs.cz/item/CS_URS_2023_01/072002000</t>
  </si>
  <si>
    <t>Poznámka k položce:_x000d_
Položka obsahuje náklady na zřízení, provozování a odstranění prvků DIO (dopravní značení) v rozsahu nezbytném pro realizaci stavby po dobu její realizace vč.zajištění případných souvisejících správních rozhodnutí.</t>
  </si>
  <si>
    <t>075002000</t>
  </si>
  <si>
    <t>Ochranná pásma</t>
  </si>
  <si>
    <t>1831007481</t>
  </si>
  <si>
    <t>https://podminky.urs.cz/item/CS_URS_2023_01/075002000</t>
  </si>
  <si>
    <t>Poznámka k položce:_x000d_
Položka obsahuje náklady na vytýčení stávajících podzemní infrastruktury vč.provedení kopaných sond, její ochranu v průběhu realizace stavby vč.jednání s přílušnými vlastníky a správci této infrastruktury.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</si>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</sst>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jpg" /><Relationship Id="rId2" Type="http://schemas.openxmlformats.org/officeDocument/2006/relationships/image" Target="../media/image9.jpg" /><Relationship Id="rId3" Type="http://schemas.openxmlformats.org/officeDocument/2006/relationships/image" Target="../media/image1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jpg" /><Relationship Id="rId2" Type="http://schemas.openxmlformats.org/officeDocument/2006/relationships/image" Target="../media/image13.jpg" /><Relationship Id="rId3" Type="http://schemas.openxmlformats.org/officeDocument/2006/relationships/image" Target="../media/image1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jpg" /><Relationship Id="rId2" Type="http://schemas.openxmlformats.org/officeDocument/2006/relationships/image" Target="../media/image17.jpg" /><Relationship Id="rId3" Type="http://schemas.openxmlformats.org/officeDocument/2006/relationships/image" Target="../media/image18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jpg" /><Relationship Id="rId2" Type="http://schemas.openxmlformats.org/officeDocument/2006/relationships/image" Target="../media/image21.jpg" /><Relationship Id="rId3" Type="http://schemas.openxmlformats.org/officeDocument/2006/relationships/image" Target="../media/image22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24.jpg" /><Relationship Id="rId2" Type="http://schemas.openxmlformats.org/officeDocument/2006/relationships/image" Target="../media/image25.jpg" /><Relationship Id="rId3" Type="http://schemas.openxmlformats.org/officeDocument/2006/relationships/image" Target="../media/image2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28.jpg" /><Relationship Id="rId2" Type="http://schemas.openxmlformats.org/officeDocument/2006/relationships/image" Target="../media/image29.jpg" /><Relationship Id="rId3" Type="http://schemas.openxmlformats.org/officeDocument/2006/relationships/image" Target="../media/image30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32.jpg" /><Relationship Id="rId2" Type="http://schemas.openxmlformats.org/officeDocument/2006/relationships/image" Target="../media/image33.jpg" /><Relationship Id="rId3" Type="http://schemas.openxmlformats.org/officeDocument/2006/relationships/image" Target="../media/image34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4</xdr:row>
      <xdr:rowOff>34925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42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70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76</xdr:row>
      <xdr:rowOff>0</xdr:rowOff>
    </xdr:from>
    <xdr:to>
      <xdr:col>9</xdr:col>
      <xdr:colOff>1215390</xdr:colOff>
      <xdr:row>77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78</xdr:row>
      <xdr:rowOff>0</xdr:rowOff>
    </xdr:from>
    <xdr:to>
      <xdr:col>9</xdr:col>
      <xdr:colOff>1215390</xdr:colOff>
      <xdr:row>79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71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69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71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72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4</xdr:row>
      <xdr:rowOff>8255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45</xdr:row>
      <xdr:rowOff>8255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70</xdr:row>
      <xdr:rowOff>0</xdr:rowOff>
    </xdr:from>
    <xdr:to>
      <xdr:col>9</xdr:col>
      <xdr:colOff>1215390</xdr:colOff>
      <xdr:row>71</xdr:row>
      <xdr:rowOff>8255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210100251" TargetMode="External" /><Relationship Id="rId2" Type="http://schemas.openxmlformats.org/officeDocument/2006/relationships/hyperlink" Target="https://podminky.urs.cz/item/CS_URS_2023_01/210100252" TargetMode="External" /><Relationship Id="rId3" Type="http://schemas.openxmlformats.org/officeDocument/2006/relationships/hyperlink" Target="https://podminky.urs.cz/item/CS_URS_2023_01/210120001" TargetMode="External" /><Relationship Id="rId4" Type="http://schemas.openxmlformats.org/officeDocument/2006/relationships/hyperlink" Target="https://podminky.urs.cz/item/CS_URS_2023_01/210203901" TargetMode="External" /><Relationship Id="rId5" Type="http://schemas.openxmlformats.org/officeDocument/2006/relationships/hyperlink" Target="https://podminky.urs.cz/item/CS_URS_2023_01/210204011" TargetMode="External" /><Relationship Id="rId6" Type="http://schemas.openxmlformats.org/officeDocument/2006/relationships/hyperlink" Target="https://podminky.urs.cz/item/CS_URS_2023_01/210204201" TargetMode="External" /><Relationship Id="rId7" Type="http://schemas.openxmlformats.org/officeDocument/2006/relationships/hyperlink" Target="https://podminky.urs.cz/item/CS_URS_2023_01/210220022" TargetMode="External" /><Relationship Id="rId8" Type="http://schemas.openxmlformats.org/officeDocument/2006/relationships/hyperlink" Target="https://podminky.urs.cz/item/CS_URS_2023_01/210220300" TargetMode="External" /><Relationship Id="rId9" Type="http://schemas.openxmlformats.org/officeDocument/2006/relationships/hyperlink" Target="https://podminky.urs.cz/item/CS_URS_2023_01/210220301" TargetMode="External" /><Relationship Id="rId10" Type="http://schemas.openxmlformats.org/officeDocument/2006/relationships/hyperlink" Target="https://podminky.urs.cz/item/CS_URS_2023_01/210280002" TargetMode="External" /><Relationship Id="rId11" Type="http://schemas.openxmlformats.org/officeDocument/2006/relationships/hyperlink" Target="https://podminky.urs.cz/item/CS_URS_2023_01/210812011" TargetMode="External" /><Relationship Id="rId12" Type="http://schemas.openxmlformats.org/officeDocument/2006/relationships/hyperlink" Target="https://podminky.urs.cz/item/CS_URS_2023_01/210812035" TargetMode="External" /><Relationship Id="rId13" Type="http://schemas.openxmlformats.org/officeDocument/2006/relationships/hyperlink" Target="https://podminky.urs.cz/item/CS_URS_2023_01/218202016" TargetMode="External" /><Relationship Id="rId14" Type="http://schemas.openxmlformats.org/officeDocument/2006/relationships/hyperlink" Target="https://podminky.urs.cz/item/CS_URS_2023_01/218204011" TargetMode="External" /><Relationship Id="rId15" Type="http://schemas.openxmlformats.org/officeDocument/2006/relationships/hyperlink" Target="https://podminky.urs.cz/item/CS_URS_2023_01/218902012" TargetMode="External" /><Relationship Id="rId16" Type="http://schemas.openxmlformats.org/officeDocument/2006/relationships/hyperlink" Target="https://podminky.urs.cz/item/CS_URS_2023_01/460010022" TargetMode="External" /><Relationship Id="rId17" Type="http://schemas.openxmlformats.org/officeDocument/2006/relationships/hyperlink" Target="https://podminky.urs.cz/item/CS_URS_2023_01/460131113" TargetMode="External" /><Relationship Id="rId18" Type="http://schemas.openxmlformats.org/officeDocument/2006/relationships/hyperlink" Target="https://podminky.urs.cz/item/CS_URS_2023_01/460161172" TargetMode="External" /><Relationship Id="rId19" Type="http://schemas.openxmlformats.org/officeDocument/2006/relationships/hyperlink" Target="https://podminky.urs.cz/item/CS_URS_2023_01/460161312" TargetMode="External" /><Relationship Id="rId20" Type="http://schemas.openxmlformats.org/officeDocument/2006/relationships/hyperlink" Target="https://podminky.urs.cz/item/CS_URS_2023_01/460431182" TargetMode="External" /><Relationship Id="rId21" Type="http://schemas.openxmlformats.org/officeDocument/2006/relationships/hyperlink" Target="https://podminky.urs.cz/item/CS_URS_2023_01/460431332" TargetMode="External" /><Relationship Id="rId22" Type="http://schemas.openxmlformats.org/officeDocument/2006/relationships/hyperlink" Target="https://podminky.urs.cz/item/CS_URS_2023_01/460641113" TargetMode="External" /><Relationship Id="rId23" Type="http://schemas.openxmlformats.org/officeDocument/2006/relationships/hyperlink" Target="https://podminky.urs.cz/item/CS_URS_2023_01/460661111" TargetMode="External" /><Relationship Id="rId24" Type="http://schemas.openxmlformats.org/officeDocument/2006/relationships/hyperlink" Target="https://podminky.urs.cz/item/CS_URS_2023_01/460671112" TargetMode="External" /><Relationship Id="rId25" Type="http://schemas.openxmlformats.org/officeDocument/2006/relationships/hyperlink" Target="https://podminky.urs.cz/item/CS_URS_2023_01/460791213" TargetMode="External" /><Relationship Id="rId26" Type="http://schemas.openxmlformats.org/officeDocument/2006/relationships/hyperlink" Target="https://podminky.urs.cz/item/CS_URS_2023_01/460821111" TargetMode="External" /><Relationship Id="rId27" Type="http://schemas.openxmlformats.org/officeDocument/2006/relationships/hyperlink" Target="https://podminky.urs.cz/item/CS_URS_2023_01/460881612" TargetMode="External" /><Relationship Id="rId28" Type="http://schemas.openxmlformats.org/officeDocument/2006/relationships/hyperlink" Target="https://podminky.urs.cz/item/CS_URS_2023_01/469981111" TargetMode="External" /><Relationship Id="rId29" Type="http://schemas.openxmlformats.org/officeDocument/2006/relationships/hyperlink" Target="https://podminky.urs.cz/item/CS_URS_2023_01/HZS2232" TargetMode="External" /><Relationship Id="rId3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51102" TargetMode="External" /><Relationship Id="rId2" Type="http://schemas.openxmlformats.org/officeDocument/2006/relationships/hyperlink" Target="https://podminky.urs.cz/item/CS_URS_2023_01/132251101" TargetMode="External" /><Relationship Id="rId3" Type="http://schemas.openxmlformats.org/officeDocument/2006/relationships/hyperlink" Target="https://podminky.urs.cz/item/CS_URS_2023_01/162651112" TargetMode="External" /><Relationship Id="rId4" Type="http://schemas.openxmlformats.org/officeDocument/2006/relationships/hyperlink" Target="https://podminky.urs.cz/item/CS_URS_2023_01/167151101" TargetMode="External" /><Relationship Id="rId5" Type="http://schemas.openxmlformats.org/officeDocument/2006/relationships/hyperlink" Target="https://podminky.urs.cz/item/CS_URS_2023_01/174151101" TargetMode="External" /><Relationship Id="rId6" Type="http://schemas.openxmlformats.org/officeDocument/2006/relationships/hyperlink" Target="https://podminky.urs.cz/item/CS_URS_2023_01/174251101" TargetMode="External" /><Relationship Id="rId7" Type="http://schemas.openxmlformats.org/officeDocument/2006/relationships/hyperlink" Target="https://podminky.urs.cz/item/CS_URS_2023_01/175111101" TargetMode="External" /><Relationship Id="rId8" Type="http://schemas.openxmlformats.org/officeDocument/2006/relationships/hyperlink" Target="https://podminky.urs.cz/item/CS_URS_2023_01/213141111" TargetMode="External" /><Relationship Id="rId9" Type="http://schemas.openxmlformats.org/officeDocument/2006/relationships/hyperlink" Target="https://podminky.urs.cz/item/CS_URS_2023_01/451573111" TargetMode="External" /><Relationship Id="rId10" Type="http://schemas.openxmlformats.org/officeDocument/2006/relationships/hyperlink" Target="https://podminky.urs.cz/item/CS_URS_2023_01/566901143" TargetMode="External" /><Relationship Id="rId11" Type="http://schemas.openxmlformats.org/officeDocument/2006/relationships/hyperlink" Target="https://podminky.urs.cz/item/CS_URS_2023_01/566901161" TargetMode="External" /><Relationship Id="rId12" Type="http://schemas.openxmlformats.org/officeDocument/2006/relationships/hyperlink" Target="https://podminky.urs.cz/item/CS_URS_2023_01/572340112" TargetMode="External" /><Relationship Id="rId13" Type="http://schemas.openxmlformats.org/officeDocument/2006/relationships/hyperlink" Target="https://podminky.urs.cz/item/CS_URS_2023_01/871315221" TargetMode="External" /><Relationship Id="rId14" Type="http://schemas.openxmlformats.org/officeDocument/2006/relationships/hyperlink" Target="https://podminky.urs.cz/item/CS_URS_2023_01/877315211" TargetMode="External" /><Relationship Id="rId15" Type="http://schemas.openxmlformats.org/officeDocument/2006/relationships/hyperlink" Target="https://podminky.urs.cz/item/CS_URS_2023_01/894812001" TargetMode="External" /><Relationship Id="rId16" Type="http://schemas.openxmlformats.org/officeDocument/2006/relationships/hyperlink" Target="https://podminky.urs.cz/item/CS_URS_2023_01/894812031" TargetMode="External" /><Relationship Id="rId17" Type="http://schemas.openxmlformats.org/officeDocument/2006/relationships/hyperlink" Target="https://podminky.urs.cz/item/CS_URS_2023_01/894812041" TargetMode="External" /><Relationship Id="rId18" Type="http://schemas.openxmlformats.org/officeDocument/2006/relationships/hyperlink" Target="https://podminky.urs.cz/item/CS_URS_2023_01/894812051" TargetMode="External" /><Relationship Id="rId19" Type="http://schemas.openxmlformats.org/officeDocument/2006/relationships/hyperlink" Target="https://podminky.urs.cz/item/CS_URS_2023_01/919731122" TargetMode="External" /><Relationship Id="rId20" Type="http://schemas.openxmlformats.org/officeDocument/2006/relationships/hyperlink" Target="https://podminky.urs.cz/item/CS_URS_2023_01/919735112" TargetMode="External" /><Relationship Id="rId21" Type="http://schemas.openxmlformats.org/officeDocument/2006/relationships/hyperlink" Target="https://podminky.urs.cz/item/CS_URS_2023_01/113107422" TargetMode="External" /><Relationship Id="rId22" Type="http://schemas.openxmlformats.org/officeDocument/2006/relationships/hyperlink" Target="https://podminky.urs.cz/item/CS_URS_2023_01/113107442" TargetMode="External" /><Relationship Id="rId23" Type="http://schemas.openxmlformats.org/officeDocument/2006/relationships/hyperlink" Target="https://podminky.urs.cz/item/CS_URS_2023_01/977151124" TargetMode="External" /><Relationship Id="rId24" Type="http://schemas.openxmlformats.org/officeDocument/2006/relationships/hyperlink" Target="https://podminky.urs.cz/item/CS_URS_2023_01/997221551" TargetMode="External" /><Relationship Id="rId25" Type="http://schemas.openxmlformats.org/officeDocument/2006/relationships/hyperlink" Target="https://podminky.urs.cz/item/CS_URS_2023_01/997221559" TargetMode="External" /><Relationship Id="rId26" Type="http://schemas.openxmlformats.org/officeDocument/2006/relationships/hyperlink" Target="https://podminky.urs.cz/item/CS_URS_2023_01/997221561" TargetMode="External" /><Relationship Id="rId27" Type="http://schemas.openxmlformats.org/officeDocument/2006/relationships/hyperlink" Target="https://podminky.urs.cz/item/CS_URS_2023_01/997221569" TargetMode="External" /><Relationship Id="rId28" Type="http://schemas.openxmlformats.org/officeDocument/2006/relationships/hyperlink" Target="https://podminky.urs.cz/item/CS_URS_2023_01/997221861" TargetMode="External" /><Relationship Id="rId29" Type="http://schemas.openxmlformats.org/officeDocument/2006/relationships/hyperlink" Target="https://podminky.urs.cz/item/CS_URS_2023_01/997221873" TargetMode="External" /><Relationship Id="rId30" Type="http://schemas.openxmlformats.org/officeDocument/2006/relationships/hyperlink" Target="https://podminky.urs.cz/item/CS_URS_2023_01/997221875" TargetMode="External" /><Relationship Id="rId31" Type="http://schemas.openxmlformats.org/officeDocument/2006/relationships/hyperlink" Target="https://podminky.urs.cz/item/CS_URS_2023_01/721173746" TargetMode="External" /><Relationship Id="rId32" Type="http://schemas.openxmlformats.org/officeDocument/2006/relationships/hyperlink" Target="https://podminky.urs.cz/item/CS_URS_2023_01/721274103" TargetMode="External" /><Relationship Id="rId33" Type="http://schemas.openxmlformats.org/officeDocument/2006/relationships/hyperlink" Target="https://podminky.urs.cz/item/CS_URS_2023_01/99872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1" TargetMode="External" /><Relationship Id="rId2" Type="http://schemas.openxmlformats.org/officeDocument/2006/relationships/hyperlink" Target="https://podminky.urs.cz/item/CS_URS_2023_01/122452204" TargetMode="External" /><Relationship Id="rId3" Type="http://schemas.openxmlformats.org/officeDocument/2006/relationships/hyperlink" Target="https://podminky.urs.cz/item/CS_URS_2023_01/132212131" TargetMode="External" /><Relationship Id="rId4" Type="http://schemas.openxmlformats.org/officeDocument/2006/relationships/hyperlink" Target="https://podminky.urs.cz/item/CS_URS_2023_01/162651112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181912112" TargetMode="External" /><Relationship Id="rId7" Type="http://schemas.openxmlformats.org/officeDocument/2006/relationships/hyperlink" Target="https://podminky.urs.cz/item/CS_URS_2023_01/181951114" TargetMode="External" /><Relationship Id="rId8" Type="http://schemas.openxmlformats.org/officeDocument/2006/relationships/hyperlink" Target="https://podminky.urs.cz/item/CS_URS_2023_01/279113132" TargetMode="External" /><Relationship Id="rId9" Type="http://schemas.openxmlformats.org/officeDocument/2006/relationships/hyperlink" Target="https://podminky.urs.cz/item/CS_URS_2023_01/317941121" TargetMode="External" /><Relationship Id="rId10" Type="http://schemas.openxmlformats.org/officeDocument/2006/relationships/hyperlink" Target="https://podminky.urs.cz/item/CS_URS_2023_01/327215221" TargetMode="External" /><Relationship Id="rId11" Type="http://schemas.openxmlformats.org/officeDocument/2006/relationships/hyperlink" Target="https://podminky.urs.cz/item/CS_URS_2023_01/339921131" TargetMode="External" /><Relationship Id="rId12" Type="http://schemas.openxmlformats.org/officeDocument/2006/relationships/hyperlink" Target="https://podminky.urs.cz/item/CS_URS_2023_01/564201111" TargetMode="External" /><Relationship Id="rId13" Type="http://schemas.openxmlformats.org/officeDocument/2006/relationships/hyperlink" Target="https://podminky.urs.cz/item/CS_URS_2023_01/564710001" TargetMode="External" /><Relationship Id="rId14" Type="http://schemas.openxmlformats.org/officeDocument/2006/relationships/hyperlink" Target="https://podminky.urs.cz/item/CS_URS_2023_01/564750001" TargetMode="External" /><Relationship Id="rId15" Type="http://schemas.openxmlformats.org/officeDocument/2006/relationships/hyperlink" Target="https://podminky.urs.cz/item/CS_URS_2023_01/564750101" TargetMode="External" /><Relationship Id="rId16" Type="http://schemas.openxmlformats.org/officeDocument/2006/relationships/hyperlink" Target="https://podminky.urs.cz/item/CS_URS_2023_01/564750105" TargetMode="External" /><Relationship Id="rId17" Type="http://schemas.openxmlformats.org/officeDocument/2006/relationships/hyperlink" Target="https://podminky.urs.cz/item/CS_URS_2023_01/564760101" TargetMode="External" /><Relationship Id="rId18" Type="http://schemas.openxmlformats.org/officeDocument/2006/relationships/hyperlink" Target="https://podminky.urs.cz/item/CS_URS_2023_01/564761111" TargetMode="External" /><Relationship Id="rId19" Type="http://schemas.openxmlformats.org/officeDocument/2006/relationships/hyperlink" Target="https://podminky.urs.cz/item/CS_URS_2023_01/564831111" TargetMode="External" /><Relationship Id="rId20" Type="http://schemas.openxmlformats.org/officeDocument/2006/relationships/hyperlink" Target="https://podminky.urs.cz/item/CS_URS_2023_01/564851111" TargetMode="External" /><Relationship Id="rId21" Type="http://schemas.openxmlformats.org/officeDocument/2006/relationships/hyperlink" Target="https://podminky.urs.cz/item/CS_URS_2023_01/564871111" TargetMode="External" /><Relationship Id="rId22" Type="http://schemas.openxmlformats.org/officeDocument/2006/relationships/hyperlink" Target="https://podminky.urs.cz/item/CS_URS_2023_01/564932111" TargetMode="External" /><Relationship Id="rId23" Type="http://schemas.openxmlformats.org/officeDocument/2006/relationships/hyperlink" Target="https://podminky.urs.cz/item/CS_URS_2023_01/565181111" TargetMode="External" /><Relationship Id="rId24" Type="http://schemas.openxmlformats.org/officeDocument/2006/relationships/hyperlink" Target="https://podminky.urs.cz/item/CS_URS_2023_01/572141112" TargetMode="External" /><Relationship Id="rId25" Type="http://schemas.openxmlformats.org/officeDocument/2006/relationships/hyperlink" Target="https://podminky.urs.cz/item/CS_URS_2023_01/572211111" TargetMode="External" /><Relationship Id="rId26" Type="http://schemas.openxmlformats.org/officeDocument/2006/relationships/hyperlink" Target="https://podminky.urs.cz/item/CS_URS_2023_01/572340112" TargetMode="External" /><Relationship Id="rId27" Type="http://schemas.openxmlformats.org/officeDocument/2006/relationships/hyperlink" Target="https://podminky.urs.cz/item/CS_URS_2023_01/591111111" TargetMode="External" /><Relationship Id="rId28" Type="http://schemas.openxmlformats.org/officeDocument/2006/relationships/hyperlink" Target="https://podminky.urs.cz/item/CS_URS_2023_01/593531212" TargetMode="External" /><Relationship Id="rId29" Type="http://schemas.openxmlformats.org/officeDocument/2006/relationships/hyperlink" Target="https://podminky.urs.cz/item/CS_URS_2023_01/596211112" TargetMode="External" /><Relationship Id="rId30" Type="http://schemas.openxmlformats.org/officeDocument/2006/relationships/hyperlink" Target="https://podminky.urs.cz/item/CS_URS_2023_01/596212210" TargetMode="External" /><Relationship Id="rId31" Type="http://schemas.openxmlformats.org/officeDocument/2006/relationships/hyperlink" Target="https://podminky.urs.cz/item/CS_URS_2023_01/596811311" TargetMode="External" /><Relationship Id="rId32" Type="http://schemas.openxmlformats.org/officeDocument/2006/relationships/hyperlink" Target="https://podminky.urs.cz/item/CS_URS_2023_01/596811511" TargetMode="External" /><Relationship Id="rId33" Type="http://schemas.openxmlformats.org/officeDocument/2006/relationships/hyperlink" Target="https://podminky.urs.cz/item/CS_URS_2023_01/596811521" TargetMode="External" /><Relationship Id="rId34" Type="http://schemas.openxmlformats.org/officeDocument/2006/relationships/hyperlink" Target="https://podminky.urs.cz/item/CS_URS_2023_01/622327121" TargetMode="External" /><Relationship Id="rId35" Type="http://schemas.openxmlformats.org/officeDocument/2006/relationships/hyperlink" Target="https://podminky.urs.cz/item/CS_URS_2023_01/631311122" TargetMode="External" /><Relationship Id="rId36" Type="http://schemas.openxmlformats.org/officeDocument/2006/relationships/hyperlink" Target="https://podminky.urs.cz/item/CS_URS_2023_01/914111111" TargetMode="External" /><Relationship Id="rId37" Type="http://schemas.openxmlformats.org/officeDocument/2006/relationships/hyperlink" Target="https://podminky.urs.cz/item/CS_URS_2023_01/914511111" TargetMode="External" /><Relationship Id="rId38" Type="http://schemas.openxmlformats.org/officeDocument/2006/relationships/hyperlink" Target="https://podminky.urs.cz/item/CS_URS_2023_01/916131213" TargetMode="External" /><Relationship Id="rId39" Type="http://schemas.openxmlformats.org/officeDocument/2006/relationships/hyperlink" Target="https://podminky.urs.cz/item/CS_URS_2023_01/916231213" TargetMode="External" /><Relationship Id="rId40" Type="http://schemas.openxmlformats.org/officeDocument/2006/relationships/hyperlink" Target="https://podminky.urs.cz/item/CS_URS_2023_01/916331112" TargetMode="External" /><Relationship Id="rId41" Type="http://schemas.openxmlformats.org/officeDocument/2006/relationships/hyperlink" Target="https://podminky.urs.cz/item/CS_URS_2023_01/919122132" TargetMode="External" /><Relationship Id="rId42" Type="http://schemas.openxmlformats.org/officeDocument/2006/relationships/hyperlink" Target="https://podminky.urs.cz/item/CS_URS_2023_01/919731122" TargetMode="External" /><Relationship Id="rId43" Type="http://schemas.openxmlformats.org/officeDocument/2006/relationships/hyperlink" Target="https://podminky.urs.cz/item/CS_URS_2023_01/919735112" TargetMode="External" /><Relationship Id="rId44" Type="http://schemas.openxmlformats.org/officeDocument/2006/relationships/hyperlink" Target="https://podminky.urs.cz/item/CS_URS_2023_01/936009113" TargetMode="External" /><Relationship Id="rId45" Type="http://schemas.openxmlformats.org/officeDocument/2006/relationships/hyperlink" Target="https://podminky.urs.cz/item/CS_URS_2023_01/966006211" TargetMode="External" /><Relationship Id="rId46" Type="http://schemas.openxmlformats.org/officeDocument/2006/relationships/hyperlink" Target="https://podminky.urs.cz/item/CS_URS_2023_01/113106571" TargetMode="External" /><Relationship Id="rId47" Type="http://schemas.openxmlformats.org/officeDocument/2006/relationships/hyperlink" Target="https://podminky.urs.cz/item/CS_URS_2023_01/113107212" TargetMode="External" /><Relationship Id="rId48" Type="http://schemas.openxmlformats.org/officeDocument/2006/relationships/hyperlink" Target="https://podminky.urs.cz/item/CS_URS_2023_01/113107223" TargetMode="External" /><Relationship Id="rId49" Type="http://schemas.openxmlformats.org/officeDocument/2006/relationships/hyperlink" Target="https://podminky.urs.cz/item/CS_URS_2023_01/113107231" TargetMode="External" /><Relationship Id="rId50" Type="http://schemas.openxmlformats.org/officeDocument/2006/relationships/hyperlink" Target="https://podminky.urs.cz/item/CS_URS_2023_01/113107242" TargetMode="External" /><Relationship Id="rId51" Type="http://schemas.openxmlformats.org/officeDocument/2006/relationships/hyperlink" Target="https://podminky.urs.cz/item/CS_URS_2023_01/113107322" TargetMode="External" /><Relationship Id="rId52" Type="http://schemas.openxmlformats.org/officeDocument/2006/relationships/hyperlink" Target="https://podminky.urs.cz/item/CS_URS_2023_01/113107332" TargetMode="External" /><Relationship Id="rId53" Type="http://schemas.openxmlformats.org/officeDocument/2006/relationships/hyperlink" Target="https://podminky.urs.cz/item/CS_URS_2023_01/113202111" TargetMode="External" /><Relationship Id="rId54" Type="http://schemas.openxmlformats.org/officeDocument/2006/relationships/hyperlink" Target="https://podminky.urs.cz/item/CS_URS_2023_01/113204111" TargetMode="External" /><Relationship Id="rId55" Type="http://schemas.openxmlformats.org/officeDocument/2006/relationships/hyperlink" Target="https://podminky.urs.cz/item/CS_URS_2023_01/965042241" TargetMode="External" /><Relationship Id="rId56" Type="http://schemas.openxmlformats.org/officeDocument/2006/relationships/hyperlink" Target="https://podminky.urs.cz/item/CS_URS_2023_01/965049112" TargetMode="External" /><Relationship Id="rId57" Type="http://schemas.openxmlformats.org/officeDocument/2006/relationships/hyperlink" Target="https://podminky.urs.cz/item/CS_URS_2023_01/965081213" TargetMode="External" /><Relationship Id="rId58" Type="http://schemas.openxmlformats.org/officeDocument/2006/relationships/hyperlink" Target="https://podminky.urs.cz/item/CS_URS_2023_01/966001211" TargetMode="External" /><Relationship Id="rId59" Type="http://schemas.openxmlformats.org/officeDocument/2006/relationships/hyperlink" Target="https://podminky.urs.cz/item/CS_URS_2023_01/966001311" TargetMode="External" /><Relationship Id="rId60" Type="http://schemas.openxmlformats.org/officeDocument/2006/relationships/hyperlink" Target="https://podminky.urs.cz/item/CS_URS_2023_01/981511116" TargetMode="External" /><Relationship Id="rId61" Type="http://schemas.openxmlformats.org/officeDocument/2006/relationships/hyperlink" Target="https://podminky.urs.cz/item/CS_URS_2023_01/981513116" TargetMode="External" /><Relationship Id="rId62" Type="http://schemas.openxmlformats.org/officeDocument/2006/relationships/hyperlink" Target="https://podminky.urs.cz/item/CS_URS_2023_01/997221551" TargetMode="External" /><Relationship Id="rId63" Type="http://schemas.openxmlformats.org/officeDocument/2006/relationships/hyperlink" Target="https://podminky.urs.cz/item/CS_URS_2023_01/997221559" TargetMode="External" /><Relationship Id="rId64" Type="http://schemas.openxmlformats.org/officeDocument/2006/relationships/hyperlink" Target="https://podminky.urs.cz/item/CS_URS_2023_01/997221561" TargetMode="External" /><Relationship Id="rId65" Type="http://schemas.openxmlformats.org/officeDocument/2006/relationships/hyperlink" Target="https://podminky.urs.cz/item/CS_URS_2023_01/997221569" TargetMode="External" /><Relationship Id="rId66" Type="http://schemas.openxmlformats.org/officeDocument/2006/relationships/hyperlink" Target="https://podminky.urs.cz/item/CS_URS_2023_01/997221571" TargetMode="External" /><Relationship Id="rId67" Type="http://schemas.openxmlformats.org/officeDocument/2006/relationships/hyperlink" Target="https://podminky.urs.cz/item/CS_URS_2023_01/997221579" TargetMode="External" /><Relationship Id="rId68" Type="http://schemas.openxmlformats.org/officeDocument/2006/relationships/hyperlink" Target="https://podminky.urs.cz/item/CS_URS_2023_01/997221861" TargetMode="External" /><Relationship Id="rId69" Type="http://schemas.openxmlformats.org/officeDocument/2006/relationships/hyperlink" Target="https://podminky.urs.cz/item/CS_URS_2023_01/997221862" TargetMode="External" /><Relationship Id="rId70" Type="http://schemas.openxmlformats.org/officeDocument/2006/relationships/hyperlink" Target="https://podminky.urs.cz/item/CS_URS_2023_01/997221873" TargetMode="External" /><Relationship Id="rId71" Type="http://schemas.openxmlformats.org/officeDocument/2006/relationships/hyperlink" Target="https://podminky.urs.cz/item/CS_URS_2023_01/997221875" TargetMode="External" /><Relationship Id="rId72" Type="http://schemas.openxmlformats.org/officeDocument/2006/relationships/hyperlink" Target="https://podminky.urs.cz/item/CS_URS_2023_01/997013867" TargetMode="External" /><Relationship Id="rId73" Type="http://schemas.openxmlformats.org/officeDocument/2006/relationships/hyperlink" Target="https://podminky.urs.cz/item/CS_URS_2023_01/997013631" TargetMode="External" /><Relationship Id="rId74" Type="http://schemas.openxmlformats.org/officeDocument/2006/relationships/hyperlink" Target="https://podminky.urs.cz/item/CS_URS_2023_01/998223011" TargetMode="External" /><Relationship Id="rId75" Type="http://schemas.openxmlformats.org/officeDocument/2006/relationships/hyperlink" Target="https://podminky.urs.cz/item/CS_URS_2023_01/783801403" TargetMode="External" /><Relationship Id="rId76" Type="http://schemas.openxmlformats.org/officeDocument/2006/relationships/hyperlink" Target="https://podminky.urs.cz/item/CS_URS_2023_01/783823133" TargetMode="External" /><Relationship Id="rId77" Type="http://schemas.openxmlformats.org/officeDocument/2006/relationships/hyperlink" Target="https://podminky.urs.cz/item/CS_URS_2023_01/783827423" TargetMode="External" /><Relationship Id="rId78" Type="http://schemas.openxmlformats.org/officeDocument/2006/relationships/hyperlink" Target="https://podminky.urs.cz/item/CS_URS_2023_01/HZS1331" TargetMode="External" /><Relationship Id="rId7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213701" TargetMode="External" /><Relationship Id="rId2" Type="http://schemas.openxmlformats.org/officeDocument/2006/relationships/hyperlink" Target="https://podminky.urs.cz/item/CS_URS_2023_01/162651112" TargetMode="External" /><Relationship Id="rId3" Type="http://schemas.openxmlformats.org/officeDocument/2006/relationships/hyperlink" Target="https://podminky.urs.cz/item/CS_URS_2023_01/271532212" TargetMode="External" /><Relationship Id="rId4" Type="http://schemas.openxmlformats.org/officeDocument/2006/relationships/hyperlink" Target="https://podminky.urs.cz/item/CS_URS_2023_01/275313511" TargetMode="External" /><Relationship Id="rId5" Type="http://schemas.openxmlformats.org/officeDocument/2006/relationships/hyperlink" Target="https://podminky.urs.cz/item/CS_URS_2023_01/275313611" TargetMode="External" /><Relationship Id="rId6" Type="http://schemas.openxmlformats.org/officeDocument/2006/relationships/hyperlink" Target="https://podminky.urs.cz/item/CS_URS_2023_01/936001001" TargetMode="External" /><Relationship Id="rId7" Type="http://schemas.openxmlformats.org/officeDocument/2006/relationships/hyperlink" Target="https://podminky.urs.cz/item/CS_URS_2023_01/936001002" TargetMode="External" /><Relationship Id="rId8" Type="http://schemas.openxmlformats.org/officeDocument/2006/relationships/hyperlink" Target="https://podminky.urs.cz/item/CS_URS_2023_01/936104211" TargetMode="External" /><Relationship Id="rId9" Type="http://schemas.openxmlformats.org/officeDocument/2006/relationships/hyperlink" Target="https://podminky.urs.cz/item/CS_URS_2023_01/936124113" TargetMode="External" /><Relationship Id="rId10" Type="http://schemas.openxmlformats.org/officeDocument/2006/relationships/hyperlink" Target="https://podminky.urs.cz/item/CS_URS_2023_01/936174311" TargetMode="External" /><Relationship Id="rId11" Type="http://schemas.openxmlformats.org/officeDocument/2006/relationships/hyperlink" Target="https://podminky.urs.cz/item/CS_URS_2023_01/953961212" TargetMode="External" /><Relationship Id="rId12" Type="http://schemas.openxmlformats.org/officeDocument/2006/relationships/hyperlink" Target="https://podminky.urs.cz/item/CS_URS_2023_01/953965117" TargetMode="External" /><Relationship Id="rId13" Type="http://schemas.openxmlformats.org/officeDocument/2006/relationships/hyperlink" Target="https://podminky.urs.cz/item/CS_URS_2023_01/977131110" TargetMode="External" /><Relationship Id="rId14" Type="http://schemas.openxmlformats.org/officeDocument/2006/relationships/hyperlink" Target="https://podminky.urs.cz/item/CS_URS_2023_01/998231411" TargetMode="External" /><Relationship Id="rId1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49111122" TargetMode="External" /><Relationship Id="rId2" Type="http://schemas.openxmlformats.org/officeDocument/2006/relationships/hyperlink" Target="https://podminky.urs.cz/item/CS_URS_2023_01/949111212" TargetMode="External" /><Relationship Id="rId3" Type="http://schemas.openxmlformats.org/officeDocument/2006/relationships/hyperlink" Target="https://podminky.urs.cz/item/CS_URS_2023_01/949121822" TargetMode="External" /><Relationship Id="rId4" Type="http://schemas.openxmlformats.org/officeDocument/2006/relationships/hyperlink" Target="https://podminky.urs.cz/item/CS_URS_2023_01/985131111" TargetMode="External" /><Relationship Id="rId5" Type="http://schemas.openxmlformats.org/officeDocument/2006/relationships/hyperlink" Target="https://podminky.urs.cz/item/CS_URS_2023_01/985131311" TargetMode="External" /><Relationship Id="rId6" Type="http://schemas.openxmlformats.org/officeDocument/2006/relationships/hyperlink" Target="https://podminky.urs.cz/item/CS_URS_2023_01/985131411" TargetMode="External" /><Relationship Id="rId7" Type="http://schemas.openxmlformats.org/officeDocument/2006/relationships/hyperlink" Target="https://podminky.urs.cz/item/CS_URS_2023_01/985132111" TargetMode="External" /><Relationship Id="rId8" Type="http://schemas.openxmlformats.org/officeDocument/2006/relationships/hyperlink" Target="https://podminky.urs.cz/item/CS_URS_2023_01/985132311" TargetMode="External" /><Relationship Id="rId9" Type="http://schemas.openxmlformats.org/officeDocument/2006/relationships/hyperlink" Target="https://podminky.urs.cz/item/CS_URS_2023_01/985132411" TargetMode="External" /><Relationship Id="rId10" Type="http://schemas.openxmlformats.org/officeDocument/2006/relationships/hyperlink" Target="https://podminky.urs.cz/item/CS_URS_2023_01/985311111" TargetMode="External" /><Relationship Id="rId11" Type="http://schemas.openxmlformats.org/officeDocument/2006/relationships/hyperlink" Target="https://podminky.urs.cz/item/CS_URS_2023_01/985311211" TargetMode="External" /><Relationship Id="rId12" Type="http://schemas.openxmlformats.org/officeDocument/2006/relationships/hyperlink" Target="https://podminky.urs.cz/item/CS_URS_2023_01/985311311" TargetMode="External" /><Relationship Id="rId13" Type="http://schemas.openxmlformats.org/officeDocument/2006/relationships/hyperlink" Target="https://podminky.urs.cz/item/CS_URS_2023_01/985323112" TargetMode="External" /><Relationship Id="rId14" Type="http://schemas.openxmlformats.org/officeDocument/2006/relationships/hyperlink" Target="https://podminky.urs.cz/item/CS_URS_2023_01/985324111" TargetMode="External" /><Relationship Id="rId15" Type="http://schemas.openxmlformats.org/officeDocument/2006/relationships/hyperlink" Target="https://podminky.urs.cz/item/CS_URS_2023_01/998153211" TargetMode="External" /><Relationship Id="rId1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0405114" TargetMode="External" /><Relationship Id="rId2" Type="http://schemas.openxmlformats.org/officeDocument/2006/relationships/hyperlink" Target="https://podminky.urs.cz/item/CS_URS_2023_01/181151311" TargetMode="External" /><Relationship Id="rId3" Type="http://schemas.openxmlformats.org/officeDocument/2006/relationships/hyperlink" Target="https://podminky.urs.cz/item/CS_URS_2023_01/181351113" TargetMode="External" /><Relationship Id="rId4" Type="http://schemas.openxmlformats.org/officeDocument/2006/relationships/hyperlink" Target="https://podminky.urs.cz/item/CS_URS_2023_01/181411141" TargetMode="External" /><Relationship Id="rId5" Type="http://schemas.openxmlformats.org/officeDocument/2006/relationships/hyperlink" Target="https://podminky.urs.cz/item/CS_URS_2023_01/183101313" TargetMode="External" /><Relationship Id="rId6" Type="http://schemas.openxmlformats.org/officeDocument/2006/relationships/hyperlink" Target="https://podminky.urs.cz/item/CS_URS_2023_01/183101321" TargetMode="External" /><Relationship Id="rId7" Type="http://schemas.openxmlformats.org/officeDocument/2006/relationships/hyperlink" Target="https://podminky.urs.cz/item/CS_URS_2023_01/183111111" TargetMode="External" /><Relationship Id="rId8" Type="http://schemas.openxmlformats.org/officeDocument/2006/relationships/hyperlink" Target="https://podminky.urs.cz/item/CS_URS_2023_01/183205111" TargetMode="External" /><Relationship Id="rId9" Type="http://schemas.openxmlformats.org/officeDocument/2006/relationships/hyperlink" Target="https://podminky.urs.cz/item/CS_URS_2023_01/183211312" TargetMode="External" /><Relationship Id="rId10" Type="http://schemas.openxmlformats.org/officeDocument/2006/relationships/hyperlink" Target="https://podminky.urs.cz/item/CS_URS_2023_01/183211313" TargetMode="External" /><Relationship Id="rId11" Type="http://schemas.openxmlformats.org/officeDocument/2006/relationships/hyperlink" Target="https://podminky.urs.cz/item/CS_URS_2023_01/183403141" TargetMode="External" /><Relationship Id="rId12" Type="http://schemas.openxmlformats.org/officeDocument/2006/relationships/hyperlink" Target="https://podminky.urs.cz/item/CS_URS_2023_01/183403161" TargetMode="External" /><Relationship Id="rId13" Type="http://schemas.openxmlformats.org/officeDocument/2006/relationships/hyperlink" Target="https://podminky.urs.cz/item/CS_URS_2023_01/184102114" TargetMode="External" /><Relationship Id="rId14" Type="http://schemas.openxmlformats.org/officeDocument/2006/relationships/hyperlink" Target="https://podminky.urs.cz/item/CS_URS_2023_01/184102211" TargetMode="External" /><Relationship Id="rId15" Type="http://schemas.openxmlformats.org/officeDocument/2006/relationships/hyperlink" Target="https://podminky.urs.cz/item/CS_URS_2023_01/184215132" TargetMode="External" /><Relationship Id="rId16" Type="http://schemas.openxmlformats.org/officeDocument/2006/relationships/hyperlink" Target="https://podminky.urs.cz/item/CS_URS_2023_01/184501131" TargetMode="External" /><Relationship Id="rId17" Type="http://schemas.openxmlformats.org/officeDocument/2006/relationships/hyperlink" Target="https://podminky.urs.cz/item/CS_URS_2023_01/184801121" TargetMode="External" /><Relationship Id="rId18" Type="http://schemas.openxmlformats.org/officeDocument/2006/relationships/hyperlink" Target="https://podminky.urs.cz/item/CS_URS_2023_01/184813511" TargetMode="External" /><Relationship Id="rId19" Type="http://schemas.openxmlformats.org/officeDocument/2006/relationships/hyperlink" Target="https://podminky.urs.cz/item/CS_URS_2023_01/184911111" TargetMode="External" /><Relationship Id="rId20" Type="http://schemas.openxmlformats.org/officeDocument/2006/relationships/hyperlink" Target="https://podminky.urs.cz/item/CS_URS_2023_01/184911151" TargetMode="External" /><Relationship Id="rId21" Type="http://schemas.openxmlformats.org/officeDocument/2006/relationships/hyperlink" Target="https://podminky.urs.cz/item/CS_URS_2023_01/184911421" TargetMode="External" /><Relationship Id="rId22" Type="http://schemas.openxmlformats.org/officeDocument/2006/relationships/hyperlink" Target="https://podminky.urs.cz/item/CS_URS_2023_01/185803111" TargetMode="External" /><Relationship Id="rId23" Type="http://schemas.openxmlformats.org/officeDocument/2006/relationships/hyperlink" Target="https://podminky.urs.cz/item/CS_URS_2023_01/185803211" TargetMode="External" /><Relationship Id="rId24" Type="http://schemas.openxmlformats.org/officeDocument/2006/relationships/hyperlink" Target="https://podminky.urs.cz/item/CS_URS_2023_01/185804311" TargetMode="External" /><Relationship Id="rId25" Type="http://schemas.openxmlformats.org/officeDocument/2006/relationships/hyperlink" Target="https://podminky.urs.cz/item/CS_URS_2023_01/185804312" TargetMode="External" /><Relationship Id="rId26" Type="http://schemas.openxmlformats.org/officeDocument/2006/relationships/hyperlink" Target="https://podminky.urs.cz/item/CS_URS_2023_01/185804511" TargetMode="External" /><Relationship Id="rId27" Type="http://schemas.openxmlformats.org/officeDocument/2006/relationships/hyperlink" Target="https://podminky.urs.cz/item/CS_URS_2023_01/185804513" TargetMode="External" /><Relationship Id="rId28" Type="http://schemas.openxmlformats.org/officeDocument/2006/relationships/hyperlink" Target="https://podminky.urs.cz/item/CS_URS_2023_01/185851121" TargetMode="External" /><Relationship Id="rId29" Type="http://schemas.openxmlformats.org/officeDocument/2006/relationships/hyperlink" Target="https://podminky.urs.cz/item/CS_URS_2023_01/185851129" TargetMode="External" /><Relationship Id="rId30" Type="http://schemas.openxmlformats.org/officeDocument/2006/relationships/hyperlink" Target="https://podminky.urs.cz/item/CS_URS_2023_01/212755214" TargetMode="External" /><Relationship Id="rId31" Type="http://schemas.openxmlformats.org/officeDocument/2006/relationships/hyperlink" Target="https://podminky.urs.cz/item/CS_URS_2023_01/916331112" TargetMode="External" /><Relationship Id="rId32" Type="http://schemas.openxmlformats.org/officeDocument/2006/relationships/hyperlink" Target="https://podminky.urs.cz/item/CS_URS_2023_01/998231311" TargetMode="External" /><Relationship Id="rId3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131" TargetMode="External" /><Relationship Id="rId2" Type="http://schemas.openxmlformats.org/officeDocument/2006/relationships/hyperlink" Target="https://podminky.urs.cz/item/CS_URS_2023_01/132251101" TargetMode="External" /><Relationship Id="rId3" Type="http://schemas.openxmlformats.org/officeDocument/2006/relationships/hyperlink" Target="https://podminky.urs.cz/item/CS_URS_2023_01/162651112" TargetMode="External" /><Relationship Id="rId4" Type="http://schemas.openxmlformats.org/officeDocument/2006/relationships/hyperlink" Target="https://podminky.urs.cz/item/CS_URS_2023_01/174151101" TargetMode="External" /><Relationship Id="rId5" Type="http://schemas.openxmlformats.org/officeDocument/2006/relationships/hyperlink" Target="https://podminky.urs.cz/item/CS_URS_2023_01/274313511" TargetMode="External" /><Relationship Id="rId6" Type="http://schemas.openxmlformats.org/officeDocument/2006/relationships/hyperlink" Target="https://podminky.urs.cz/item/CS_URS_2023_01/274313811" TargetMode="External" /><Relationship Id="rId7" Type="http://schemas.openxmlformats.org/officeDocument/2006/relationships/hyperlink" Target="https://podminky.urs.cz/item/CS_URS_2023_01/274351121" TargetMode="External" /><Relationship Id="rId8" Type="http://schemas.openxmlformats.org/officeDocument/2006/relationships/hyperlink" Target="https://podminky.urs.cz/item/CS_URS_2023_01/274351122" TargetMode="External" /><Relationship Id="rId9" Type="http://schemas.openxmlformats.org/officeDocument/2006/relationships/hyperlink" Target="https://podminky.urs.cz/item/CS_URS_2023_01/311321814" TargetMode="External" /><Relationship Id="rId10" Type="http://schemas.openxmlformats.org/officeDocument/2006/relationships/hyperlink" Target="https://podminky.urs.cz/item/CS_URS_2023_01/311351121" TargetMode="External" /><Relationship Id="rId11" Type="http://schemas.openxmlformats.org/officeDocument/2006/relationships/hyperlink" Target="https://podminky.urs.cz/item/CS_URS_2023_01/311351122" TargetMode="External" /><Relationship Id="rId12" Type="http://schemas.openxmlformats.org/officeDocument/2006/relationships/hyperlink" Target="https://podminky.urs.cz/item/CS_URS_2023_01/311351911" TargetMode="External" /><Relationship Id="rId13" Type="http://schemas.openxmlformats.org/officeDocument/2006/relationships/hyperlink" Target="https://podminky.urs.cz/item/CS_URS_2023_01/311361821" TargetMode="External" /><Relationship Id="rId14" Type="http://schemas.openxmlformats.org/officeDocument/2006/relationships/hyperlink" Target="https://podminky.urs.cz/item/CS_URS_2023_01/311362021" TargetMode="External" /><Relationship Id="rId15" Type="http://schemas.openxmlformats.org/officeDocument/2006/relationships/hyperlink" Target="https://podminky.urs.cz/item/CS_URS_2023_01/953312122" TargetMode="External" /><Relationship Id="rId16" Type="http://schemas.openxmlformats.org/officeDocument/2006/relationships/hyperlink" Target="https://podminky.urs.cz/item/CS_URS_2023_01/953334121" TargetMode="External" /><Relationship Id="rId17" Type="http://schemas.openxmlformats.org/officeDocument/2006/relationships/hyperlink" Target="https://podminky.urs.cz/item/CS_URS_2023_01/998012021" TargetMode="External" /><Relationship Id="rId1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002000" TargetMode="External" /><Relationship Id="rId2" Type="http://schemas.openxmlformats.org/officeDocument/2006/relationships/hyperlink" Target="https://podminky.urs.cz/item/CS_URS_2023_01/013254000" TargetMode="External" /><Relationship Id="rId3" Type="http://schemas.openxmlformats.org/officeDocument/2006/relationships/hyperlink" Target="https://podminky.urs.cz/item/CS_URS_2023_01/013294000" TargetMode="External" /><Relationship Id="rId4" Type="http://schemas.openxmlformats.org/officeDocument/2006/relationships/hyperlink" Target="https://podminky.urs.cz/item/CS_URS_2023_01/030001000" TargetMode="External" /><Relationship Id="rId5" Type="http://schemas.openxmlformats.org/officeDocument/2006/relationships/hyperlink" Target="https://podminky.urs.cz/item/CS_URS_2023_01/043154000" TargetMode="External" /><Relationship Id="rId6" Type="http://schemas.openxmlformats.org/officeDocument/2006/relationships/hyperlink" Target="https://podminky.urs.cz/item/CS_URS_2023_01/072002000" TargetMode="External" /><Relationship Id="rId7" Type="http://schemas.openxmlformats.org/officeDocument/2006/relationships/hyperlink" Target="https://podminky.urs.cz/item/CS_URS_2023_01/075002000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27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30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38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42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43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44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45</v>
      </c>
      <c r="E29" s="47"/>
      <c r="F29" s="32" t="s">
        <v>46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47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48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49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50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51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52</v>
      </c>
      <c r="U35" s="54"/>
      <c r="V35" s="54"/>
      <c r="W35" s="54"/>
      <c r="X35" s="56" t="s">
        <v>53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54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EKS-023-2023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Revitalizace prostranství před školní jídelnou Bílina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Bílina, okr.Teplice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11. 4. 2023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PS projekty s.r.o., Revoluční 5, Teplice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PS projekty s.r.o., Revoluční 5, Teplice</v>
      </c>
      <c r="AN49" s="64"/>
      <c r="AO49" s="64"/>
      <c r="AP49" s="64"/>
      <c r="AQ49" s="40"/>
      <c r="AR49" s="44"/>
      <c r="AS49" s="74" t="s">
        <v>55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25.6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35</v>
      </c>
      <c r="AJ50" s="40"/>
      <c r="AK50" s="40"/>
      <c r="AL50" s="40"/>
      <c r="AM50" s="73" t="str">
        <f>IF(E20="","",E20)</f>
        <v>STAVINVEST KMS s.r.o., Studentská 285/22, Bílina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56</v>
      </c>
      <c r="D52" s="87"/>
      <c r="E52" s="87"/>
      <c r="F52" s="87"/>
      <c r="G52" s="87"/>
      <c r="H52" s="88"/>
      <c r="I52" s="89" t="s">
        <v>57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58</v>
      </c>
      <c r="AH52" s="87"/>
      <c r="AI52" s="87"/>
      <c r="AJ52" s="87"/>
      <c r="AK52" s="87"/>
      <c r="AL52" s="87"/>
      <c r="AM52" s="87"/>
      <c r="AN52" s="89" t="s">
        <v>59</v>
      </c>
      <c r="AO52" s="87"/>
      <c r="AP52" s="87"/>
      <c r="AQ52" s="91" t="s">
        <v>60</v>
      </c>
      <c r="AR52" s="44"/>
      <c r="AS52" s="92" t="s">
        <v>61</v>
      </c>
      <c r="AT52" s="93" t="s">
        <v>62</v>
      </c>
      <c r="AU52" s="93" t="s">
        <v>63</v>
      </c>
      <c r="AV52" s="93" t="s">
        <v>64</v>
      </c>
      <c r="AW52" s="93" t="s">
        <v>65</v>
      </c>
      <c r="AX52" s="93" t="s">
        <v>66</v>
      </c>
      <c r="AY52" s="93" t="s">
        <v>67</v>
      </c>
      <c r="AZ52" s="93" t="s">
        <v>68</v>
      </c>
      <c r="BA52" s="93" t="s">
        <v>69</v>
      </c>
      <c r="BB52" s="93" t="s">
        <v>70</v>
      </c>
      <c r="BC52" s="93" t="s">
        <v>71</v>
      </c>
      <c r="BD52" s="94" t="s">
        <v>72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ROUND(SUM(AG55:AG62),2)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ROUND(SUM(AS55:AS62),2)</f>
        <v>0</v>
      </c>
      <c r="AT54" s="106">
        <f>ROUND(SUM(AV54:AW54),2)</f>
        <v>0</v>
      </c>
      <c r="AU54" s="107">
        <f>ROUND(SUM(AU55:AU62),5)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ROUND(SUM(AZ55:AZ62),2)</f>
        <v>0</v>
      </c>
      <c r="BA54" s="106">
        <f>ROUND(SUM(BA55:BA62),2)</f>
        <v>0</v>
      </c>
      <c r="BB54" s="106">
        <f>ROUND(SUM(BB55:BB62),2)</f>
        <v>0</v>
      </c>
      <c r="BC54" s="106">
        <f>ROUND(SUM(BC55:BC62),2)</f>
        <v>0</v>
      </c>
      <c r="BD54" s="108">
        <f>ROUND(SUM(BD55:BD62),2)</f>
        <v>0</v>
      </c>
      <c r="BE54" s="6"/>
      <c r="BS54" s="109" t="s">
        <v>74</v>
      </c>
      <c r="BT54" s="109" t="s">
        <v>75</v>
      </c>
      <c r="BU54" s="110" t="s">
        <v>76</v>
      </c>
      <c r="BV54" s="109" t="s">
        <v>77</v>
      </c>
      <c r="BW54" s="109" t="s">
        <v>5</v>
      </c>
      <c r="BX54" s="109" t="s">
        <v>78</v>
      </c>
      <c r="CL54" s="109" t="s">
        <v>19</v>
      </c>
    </row>
    <row r="55" s="7" customFormat="1" ht="16.5" customHeight="1">
      <c r="A55" s="111" t="s">
        <v>79</v>
      </c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'IO 201 - Veřejné osvětlení'!J30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82</v>
      </c>
      <c r="AR55" s="118"/>
      <c r="AS55" s="119">
        <v>0</v>
      </c>
      <c r="AT55" s="120">
        <f>ROUND(SUM(AV55:AW55),2)</f>
        <v>0</v>
      </c>
      <c r="AU55" s="121">
        <f>'IO 201 - Veřejné osvětlení'!P83</f>
        <v>0</v>
      </c>
      <c r="AV55" s="120">
        <f>'IO 201 - Veřejné osvětlení'!J33</f>
        <v>0</v>
      </c>
      <c r="AW55" s="120">
        <f>'IO 201 - Veřejné osvětlení'!J34</f>
        <v>0</v>
      </c>
      <c r="AX55" s="120">
        <f>'IO 201 - Veřejné osvětlení'!J35</f>
        <v>0</v>
      </c>
      <c r="AY55" s="120">
        <f>'IO 201 - Veřejné osvětlení'!J36</f>
        <v>0</v>
      </c>
      <c r="AZ55" s="120">
        <f>'IO 201 - Veřejné osvětlení'!F33</f>
        <v>0</v>
      </c>
      <c r="BA55" s="120">
        <f>'IO 201 - Veřejné osvětlení'!F34</f>
        <v>0</v>
      </c>
      <c r="BB55" s="120">
        <f>'IO 201 - Veřejné osvětlení'!F35</f>
        <v>0</v>
      </c>
      <c r="BC55" s="120">
        <f>'IO 201 - Veřejné osvětlení'!F36</f>
        <v>0</v>
      </c>
      <c r="BD55" s="122">
        <f>'IO 201 - Veřejné osvětlení'!F37</f>
        <v>0</v>
      </c>
      <c r="BE55" s="7"/>
      <c r="BT55" s="123" t="s">
        <v>83</v>
      </c>
      <c r="BV55" s="123" t="s">
        <v>77</v>
      </c>
      <c r="BW55" s="123" t="s">
        <v>84</v>
      </c>
      <c r="BX55" s="123" t="s">
        <v>5</v>
      </c>
      <c r="CL55" s="123" t="s">
        <v>19</v>
      </c>
      <c r="CM55" s="123" t="s">
        <v>85</v>
      </c>
    </row>
    <row r="56" s="7" customFormat="1" ht="16.5" customHeight="1">
      <c r="A56" s="111" t="s">
        <v>79</v>
      </c>
      <c r="B56" s="112"/>
      <c r="C56" s="113"/>
      <c r="D56" s="114" t="s">
        <v>86</v>
      </c>
      <c r="E56" s="114"/>
      <c r="F56" s="114"/>
      <c r="G56" s="114"/>
      <c r="H56" s="114"/>
      <c r="I56" s="115"/>
      <c r="J56" s="114" t="s">
        <v>87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'IO 202 - Likvidace dešťov...'!J30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82</v>
      </c>
      <c r="AR56" s="118"/>
      <c r="AS56" s="119">
        <v>0</v>
      </c>
      <c r="AT56" s="120">
        <f>ROUND(SUM(AV56:AW56),2)</f>
        <v>0</v>
      </c>
      <c r="AU56" s="121">
        <f>'IO 202 - Likvidace dešťov...'!P90</f>
        <v>0</v>
      </c>
      <c r="AV56" s="120">
        <f>'IO 202 - Likvidace dešťov...'!J33</f>
        <v>0</v>
      </c>
      <c r="AW56" s="120">
        <f>'IO 202 - Likvidace dešťov...'!J34</f>
        <v>0</v>
      </c>
      <c r="AX56" s="120">
        <f>'IO 202 - Likvidace dešťov...'!J35</f>
        <v>0</v>
      </c>
      <c r="AY56" s="120">
        <f>'IO 202 - Likvidace dešťov...'!J36</f>
        <v>0</v>
      </c>
      <c r="AZ56" s="120">
        <f>'IO 202 - Likvidace dešťov...'!F33</f>
        <v>0</v>
      </c>
      <c r="BA56" s="120">
        <f>'IO 202 - Likvidace dešťov...'!F34</f>
        <v>0</v>
      </c>
      <c r="BB56" s="120">
        <f>'IO 202 - Likvidace dešťov...'!F35</f>
        <v>0</v>
      </c>
      <c r="BC56" s="120">
        <f>'IO 202 - Likvidace dešťov...'!F36</f>
        <v>0</v>
      </c>
      <c r="BD56" s="122">
        <f>'IO 202 - Likvidace dešťov...'!F37</f>
        <v>0</v>
      </c>
      <c r="BE56" s="7"/>
      <c r="BT56" s="123" t="s">
        <v>83</v>
      </c>
      <c r="BV56" s="123" t="s">
        <v>77</v>
      </c>
      <c r="BW56" s="123" t="s">
        <v>88</v>
      </c>
      <c r="BX56" s="123" t="s">
        <v>5</v>
      </c>
      <c r="CL56" s="123" t="s">
        <v>19</v>
      </c>
      <c r="CM56" s="123" t="s">
        <v>85</v>
      </c>
    </row>
    <row r="57" s="7" customFormat="1" ht="16.5" customHeight="1">
      <c r="A57" s="111" t="s">
        <v>79</v>
      </c>
      <c r="B57" s="112"/>
      <c r="C57" s="113"/>
      <c r="D57" s="114" t="s">
        <v>89</v>
      </c>
      <c r="E57" s="114"/>
      <c r="F57" s="114"/>
      <c r="G57" s="114"/>
      <c r="H57" s="114"/>
      <c r="I57" s="115"/>
      <c r="J57" s="114" t="s">
        <v>90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101 - Zpevněné plochy'!J30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91</v>
      </c>
      <c r="AR57" s="118"/>
      <c r="AS57" s="119">
        <v>0</v>
      </c>
      <c r="AT57" s="120">
        <f>ROUND(SUM(AV57:AW57),2)</f>
        <v>0</v>
      </c>
      <c r="AU57" s="121">
        <f>'SO 101 - Zpevněné plochy'!P92</f>
        <v>0</v>
      </c>
      <c r="AV57" s="120">
        <f>'SO 101 - Zpevněné plochy'!J33</f>
        <v>0</v>
      </c>
      <c r="AW57" s="120">
        <f>'SO 101 - Zpevněné plochy'!J34</f>
        <v>0</v>
      </c>
      <c r="AX57" s="120">
        <f>'SO 101 - Zpevněné plochy'!J35</f>
        <v>0</v>
      </c>
      <c r="AY57" s="120">
        <f>'SO 101 - Zpevněné plochy'!J36</f>
        <v>0</v>
      </c>
      <c r="AZ57" s="120">
        <f>'SO 101 - Zpevněné plochy'!F33</f>
        <v>0</v>
      </c>
      <c r="BA57" s="120">
        <f>'SO 101 - Zpevněné plochy'!F34</f>
        <v>0</v>
      </c>
      <c r="BB57" s="120">
        <f>'SO 101 - Zpevněné plochy'!F35</f>
        <v>0</v>
      </c>
      <c r="BC57" s="120">
        <f>'SO 101 - Zpevněné plochy'!F36</f>
        <v>0</v>
      </c>
      <c r="BD57" s="122">
        <f>'SO 101 - Zpevněné plochy'!F37</f>
        <v>0</v>
      </c>
      <c r="BE57" s="7"/>
      <c r="BT57" s="123" t="s">
        <v>83</v>
      </c>
      <c r="BV57" s="123" t="s">
        <v>77</v>
      </c>
      <c r="BW57" s="123" t="s">
        <v>92</v>
      </c>
      <c r="BX57" s="123" t="s">
        <v>5</v>
      </c>
      <c r="CL57" s="123" t="s">
        <v>19</v>
      </c>
      <c r="CM57" s="123" t="s">
        <v>85</v>
      </c>
    </row>
    <row r="58" s="7" customFormat="1" ht="16.5" customHeight="1">
      <c r="A58" s="111" t="s">
        <v>79</v>
      </c>
      <c r="B58" s="112"/>
      <c r="C58" s="113"/>
      <c r="D58" s="114" t="s">
        <v>93</v>
      </c>
      <c r="E58" s="114"/>
      <c r="F58" s="114"/>
      <c r="G58" s="114"/>
      <c r="H58" s="114"/>
      <c r="I58" s="115"/>
      <c r="J58" s="114" t="s">
        <v>94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102 - Mobiliář a herní...'!J30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91</v>
      </c>
      <c r="AR58" s="118"/>
      <c r="AS58" s="119">
        <v>0</v>
      </c>
      <c r="AT58" s="120">
        <f>ROUND(SUM(AV58:AW58),2)</f>
        <v>0</v>
      </c>
      <c r="AU58" s="121">
        <f>'SO 102 - Mobiliář a herní...'!P84</f>
        <v>0</v>
      </c>
      <c r="AV58" s="120">
        <f>'SO 102 - Mobiliář a herní...'!J33</f>
        <v>0</v>
      </c>
      <c r="AW58" s="120">
        <f>'SO 102 - Mobiliář a herní...'!J34</f>
        <v>0</v>
      </c>
      <c r="AX58" s="120">
        <f>'SO 102 - Mobiliář a herní...'!J35</f>
        <v>0</v>
      </c>
      <c r="AY58" s="120">
        <f>'SO 102 - Mobiliář a herní...'!J36</f>
        <v>0</v>
      </c>
      <c r="AZ58" s="120">
        <f>'SO 102 - Mobiliář a herní...'!F33</f>
        <v>0</v>
      </c>
      <c r="BA58" s="120">
        <f>'SO 102 - Mobiliář a herní...'!F34</f>
        <v>0</v>
      </c>
      <c r="BB58" s="120">
        <f>'SO 102 - Mobiliář a herní...'!F35</f>
        <v>0</v>
      </c>
      <c r="BC58" s="120">
        <f>'SO 102 - Mobiliář a herní...'!F36</f>
        <v>0</v>
      </c>
      <c r="BD58" s="122">
        <f>'SO 102 - Mobiliář a herní...'!F37</f>
        <v>0</v>
      </c>
      <c r="BE58" s="7"/>
      <c r="BT58" s="123" t="s">
        <v>83</v>
      </c>
      <c r="BV58" s="123" t="s">
        <v>77</v>
      </c>
      <c r="BW58" s="123" t="s">
        <v>95</v>
      </c>
      <c r="BX58" s="123" t="s">
        <v>5</v>
      </c>
      <c r="CL58" s="123" t="s">
        <v>19</v>
      </c>
      <c r="CM58" s="123" t="s">
        <v>85</v>
      </c>
    </row>
    <row r="59" s="7" customFormat="1" ht="16.5" customHeight="1">
      <c r="A59" s="111" t="s">
        <v>79</v>
      </c>
      <c r="B59" s="112"/>
      <c r="C59" s="113"/>
      <c r="D59" s="114" t="s">
        <v>96</v>
      </c>
      <c r="E59" s="114"/>
      <c r="F59" s="114"/>
      <c r="G59" s="114"/>
      <c r="H59" s="114"/>
      <c r="I59" s="115"/>
      <c r="J59" s="114" t="s">
        <v>97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 103 - Repase schodů k 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91</v>
      </c>
      <c r="AR59" s="118"/>
      <c r="AS59" s="119">
        <v>0</v>
      </c>
      <c r="AT59" s="120">
        <f>ROUND(SUM(AV59:AW59),2)</f>
        <v>0</v>
      </c>
      <c r="AU59" s="121">
        <f>'SO 103 - Repase schodů k ...'!P82</f>
        <v>0</v>
      </c>
      <c r="AV59" s="120">
        <f>'SO 103 - Repase schodů k ...'!J33</f>
        <v>0</v>
      </c>
      <c r="AW59" s="120">
        <f>'SO 103 - Repase schodů k ...'!J34</f>
        <v>0</v>
      </c>
      <c r="AX59" s="120">
        <f>'SO 103 - Repase schodů k ...'!J35</f>
        <v>0</v>
      </c>
      <c r="AY59" s="120">
        <f>'SO 103 - Repase schodů k ...'!J36</f>
        <v>0</v>
      </c>
      <c r="AZ59" s="120">
        <f>'SO 103 - Repase schodů k ...'!F33</f>
        <v>0</v>
      </c>
      <c r="BA59" s="120">
        <f>'SO 103 - Repase schodů k ...'!F34</f>
        <v>0</v>
      </c>
      <c r="BB59" s="120">
        <f>'SO 103 - Repase schodů k ...'!F35</f>
        <v>0</v>
      </c>
      <c r="BC59" s="120">
        <f>'SO 103 - Repase schodů k ...'!F36</f>
        <v>0</v>
      </c>
      <c r="BD59" s="122">
        <f>'SO 103 - Repase schodů k ...'!F37</f>
        <v>0</v>
      </c>
      <c r="BE59" s="7"/>
      <c r="BT59" s="123" t="s">
        <v>83</v>
      </c>
      <c r="BV59" s="123" t="s">
        <v>77</v>
      </c>
      <c r="BW59" s="123" t="s">
        <v>98</v>
      </c>
      <c r="BX59" s="123" t="s">
        <v>5</v>
      </c>
      <c r="CL59" s="123" t="s">
        <v>19</v>
      </c>
      <c r="CM59" s="123" t="s">
        <v>85</v>
      </c>
    </row>
    <row r="60" s="7" customFormat="1" ht="16.5" customHeight="1">
      <c r="A60" s="111" t="s">
        <v>79</v>
      </c>
      <c r="B60" s="112"/>
      <c r="C60" s="113"/>
      <c r="D60" s="114" t="s">
        <v>99</v>
      </c>
      <c r="E60" s="114"/>
      <c r="F60" s="114"/>
      <c r="G60" s="114"/>
      <c r="H60" s="114"/>
      <c r="I60" s="115"/>
      <c r="J60" s="114" t="s">
        <v>100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'SO 104 - Sadové úpravy'!J30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91</v>
      </c>
      <c r="AR60" s="118"/>
      <c r="AS60" s="119">
        <v>0</v>
      </c>
      <c r="AT60" s="120">
        <f>ROUND(SUM(AV60:AW60),2)</f>
        <v>0</v>
      </c>
      <c r="AU60" s="121">
        <f>'SO 104 - Sadové úpravy'!P84</f>
        <v>0</v>
      </c>
      <c r="AV60" s="120">
        <f>'SO 104 - Sadové úpravy'!J33</f>
        <v>0</v>
      </c>
      <c r="AW60" s="120">
        <f>'SO 104 - Sadové úpravy'!J34</f>
        <v>0</v>
      </c>
      <c r="AX60" s="120">
        <f>'SO 104 - Sadové úpravy'!J35</f>
        <v>0</v>
      </c>
      <c r="AY60" s="120">
        <f>'SO 104 - Sadové úpravy'!J36</f>
        <v>0</v>
      </c>
      <c r="AZ60" s="120">
        <f>'SO 104 - Sadové úpravy'!F33</f>
        <v>0</v>
      </c>
      <c r="BA60" s="120">
        <f>'SO 104 - Sadové úpravy'!F34</f>
        <v>0</v>
      </c>
      <c r="BB60" s="120">
        <f>'SO 104 - Sadové úpravy'!F35</f>
        <v>0</v>
      </c>
      <c r="BC60" s="120">
        <f>'SO 104 - Sadové úpravy'!F36</f>
        <v>0</v>
      </c>
      <c r="BD60" s="122">
        <f>'SO 104 - Sadové úpravy'!F37</f>
        <v>0</v>
      </c>
      <c r="BE60" s="7"/>
      <c r="BT60" s="123" t="s">
        <v>83</v>
      </c>
      <c r="BV60" s="123" t="s">
        <v>77</v>
      </c>
      <c r="BW60" s="123" t="s">
        <v>101</v>
      </c>
      <c r="BX60" s="123" t="s">
        <v>5</v>
      </c>
      <c r="CL60" s="123" t="s">
        <v>19</v>
      </c>
      <c r="CM60" s="123" t="s">
        <v>85</v>
      </c>
    </row>
    <row r="61" s="7" customFormat="1" ht="16.5" customHeight="1">
      <c r="A61" s="111" t="s">
        <v>79</v>
      </c>
      <c r="B61" s="112"/>
      <c r="C61" s="113"/>
      <c r="D61" s="114" t="s">
        <v>102</v>
      </c>
      <c r="E61" s="114"/>
      <c r="F61" s="114"/>
      <c r="G61" s="114"/>
      <c r="H61" s="114"/>
      <c r="I61" s="115"/>
      <c r="J61" s="114" t="s">
        <v>103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'SO 105 - Nová předělová zeď'!J30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91</v>
      </c>
      <c r="AR61" s="118"/>
      <c r="AS61" s="119">
        <v>0</v>
      </c>
      <c r="AT61" s="120">
        <f>ROUND(SUM(AV61:AW61),2)</f>
        <v>0</v>
      </c>
      <c r="AU61" s="121">
        <f>'SO 105 - Nová předělová zeď'!P85</f>
        <v>0</v>
      </c>
      <c r="AV61" s="120">
        <f>'SO 105 - Nová předělová zeď'!J33</f>
        <v>0</v>
      </c>
      <c r="AW61" s="120">
        <f>'SO 105 - Nová předělová zeď'!J34</f>
        <v>0</v>
      </c>
      <c r="AX61" s="120">
        <f>'SO 105 - Nová předělová zeď'!J35</f>
        <v>0</v>
      </c>
      <c r="AY61" s="120">
        <f>'SO 105 - Nová předělová zeď'!J36</f>
        <v>0</v>
      </c>
      <c r="AZ61" s="120">
        <f>'SO 105 - Nová předělová zeď'!F33</f>
        <v>0</v>
      </c>
      <c r="BA61" s="120">
        <f>'SO 105 - Nová předělová zeď'!F34</f>
        <v>0</v>
      </c>
      <c r="BB61" s="120">
        <f>'SO 105 - Nová předělová zeď'!F35</f>
        <v>0</v>
      </c>
      <c r="BC61" s="120">
        <f>'SO 105 - Nová předělová zeď'!F36</f>
        <v>0</v>
      </c>
      <c r="BD61" s="122">
        <f>'SO 105 - Nová předělová zeď'!F37</f>
        <v>0</v>
      </c>
      <c r="BE61" s="7"/>
      <c r="BT61" s="123" t="s">
        <v>83</v>
      </c>
      <c r="BV61" s="123" t="s">
        <v>77</v>
      </c>
      <c r="BW61" s="123" t="s">
        <v>104</v>
      </c>
      <c r="BX61" s="123" t="s">
        <v>5</v>
      </c>
      <c r="CL61" s="123" t="s">
        <v>19</v>
      </c>
      <c r="CM61" s="123" t="s">
        <v>85</v>
      </c>
    </row>
    <row r="62" s="7" customFormat="1" ht="16.5" customHeight="1">
      <c r="A62" s="111" t="s">
        <v>79</v>
      </c>
      <c r="B62" s="112"/>
      <c r="C62" s="113"/>
      <c r="D62" s="114" t="s">
        <v>105</v>
      </c>
      <c r="E62" s="114"/>
      <c r="F62" s="114"/>
      <c r="G62" s="114"/>
      <c r="H62" s="114"/>
      <c r="I62" s="115"/>
      <c r="J62" s="114" t="s">
        <v>106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'VON - Vedlejší rozpočtové...'!J30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105</v>
      </c>
      <c r="AR62" s="118"/>
      <c r="AS62" s="124">
        <v>0</v>
      </c>
      <c r="AT62" s="125">
        <f>ROUND(SUM(AV62:AW62),2)</f>
        <v>0</v>
      </c>
      <c r="AU62" s="126">
        <f>'VON - Vedlejší rozpočtové...'!P84</f>
        <v>0</v>
      </c>
      <c r="AV62" s="125">
        <f>'VON - Vedlejší rozpočtové...'!J33</f>
        <v>0</v>
      </c>
      <c r="AW62" s="125">
        <f>'VON - Vedlejší rozpočtové...'!J34</f>
        <v>0</v>
      </c>
      <c r="AX62" s="125">
        <f>'VON - Vedlejší rozpočtové...'!J35</f>
        <v>0</v>
      </c>
      <c r="AY62" s="125">
        <f>'VON - Vedlejší rozpočtové...'!J36</f>
        <v>0</v>
      </c>
      <c r="AZ62" s="125">
        <f>'VON - Vedlejší rozpočtové...'!F33</f>
        <v>0</v>
      </c>
      <c r="BA62" s="125">
        <f>'VON - Vedlejší rozpočtové...'!F34</f>
        <v>0</v>
      </c>
      <c r="BB62" s="125">
        <f>'VON - Vedlejší rozpočtové...'!F35</f>
        <v>0</v>
      </c>
      <c r="BC62" s="125">
        <f>'VON - Vedlejší rozpočtové...'!F36</f>
        <v>0</v>
      </c>
      <c r="BD62" s="127">
        <f>'VON - Vedlejší rozpočtové...'!F37</f>
        <v>0</v>
      </c>
      <c r="BE62" s="7"/>
      <c r="BT62" s="123" t="s">
        <v>83</v>
      </c>
      <c r="BV62" s="123" t="s">
        <v>77</v>
      </c>
      <c r="BW62" s="123" t="s">
        <v>107</v>
      </c>
      <c r="BX62" s="123" t="s">
        <v>5</v>
      </c>
      <c r="CL62" s="123" t="s">
        <v>19</v>
      </c>
      <c r="CM62" s="123" t="s">
        <v>85</v>
      </c>
    </row>
    <row r="63" s="2" customFormat="1" ht="30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4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44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</sheetData>
  <sheetProtection sheet="1" formatColumns="0" formatRows="0" objects="1" scenarios="1" spinCount="100000" saltValue="4YwkVXDgXh6qeXiDVqj+BMBEVBPYH0d3eOrwQzdasBUSsrCrJJuZL6NhqKVKWVzf3lQ1tvHSxchr7jkth8aYSA==" hashValue="Lyi15fnKBcwIr2PMzp8ssLzCl1ezmDWmfsNhf22ggvu/Xgx8oiZh9mCIzkIIf2ABkEs6xO4KRQlHGG62Sp5VbA==" algorithmName="SHA-512" password="CC35"/>
  <mergeCells count="70">
    <mergeCell ref="L45:AJ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 201 - Veřejné osvětlení'!C2" display="/"/>
    <hyperlink ref="A56" location="'IO 202 - Likvidace dešťov...'!C2" display="/"/>
    <hyperlink ref="A57" location="'SO 101 - Zpevněné plochy'!C2" display="/"/>
    <hyperlink ref="A58" location="'SO 102 - Mobiliář a herní...'!C2" display="/"/>
    <hyperlink ref="A59" location="'SO 103 - Repase schodů k ...'!C2" display="/"/>
    <hyperlink ref="A60" location="'SO 104 - Sadové úpravy'!C2" display="/"/>
    <hyperlink ref="A61" location="'SO 105 - Nová předělová zeď'!C2" display="/"/>
    <hyperlink ref="A62" location="'VO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ROUND((SUM(BE83:BE200)),  2)</f>
        <v>0</v>
      </c>
      <c r="G33" s="38"/>
      <c r="H33" s="38"/>
      <c r="I33" s="148">
        <v>0.20999999999999999</v>
      </c>
      <c r="J33" s="147">
        <f>ROUND(((SUM(BE83:BE200))*I33),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ROUND((SUM(BF83:BF200)),  2)</f>
        <v>0</v>
      </c>
      <c r="G34" s="38"/>
      <c r="H34" s="38"/>
      <c r="I34" s="148">
        <v>0.14999999999999999</v>
      </c>
      <c r="J34" s="147">
        <f>ROUND(((SUM(BF83:BF200))*I34),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ROUND((SUM(BG83:BG200)),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ROUND((SUM(BH83:BH200)),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ROUND((SUM(BI83:BI200)),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201 - Veřejné osvětlení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115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116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117</v>
      </c>
      <c r="E62" s="174"/>
      <c r="F62" s="174"/>
      <c r="G62" s="174"/>
      <c r="H62" s="174"/>
      <c r="I62" s="174"/>
      <c r="J62" s="175">
        <f>J154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118</v>
      </c>
      <c r="E63" s="168"/>
      <c r="F63" s="168"/>
      <c r="G63" s="168"/>
      <c r="H63" s="168"/>
      <c r="I63" s="168"/>
      <c r="J63" s="169">
        <f>J197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119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160" t="str">
        <f>E7</f>
        <v>Revitalizace prostranství před školní jídelnou Bílina</v>
      </c>
      <c r="F73" s="32"/>
      <c r="G73" s="32"/>
      <c r="H73" s="32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109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69" t="str">
        <f>E9</f>
        <v>IO 201 - Veřejné osvětlení</v>
      </c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21</v>
      </c>
      <c r="D77" s="40"/>
      <c r="E77" s="40"/>
      <c r="F77" s="27" t="str">
        <f>F12</f>
        <v>Bílina, okr.Teplice</v>
      </c>
      <c r="G77" s="40"/>
      <c r="H77" s="40"/>
      <c r="I77" s="32" t="s">
        <v>23</v>
      </c>
      <c r="J77" s="72" t="str">
        <f>IF(J12="","",J12)</f>
        <v>11. 4. 2023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5.65" customHeight="1">
      <c r="A79" s="38"/>
      <c r="B79" s="39"/>
      <c r="C79" s="32" t="s">
        <v>25</v>
      </c>
      <c r="D79" s="40"/>
      <c r="E79" s="40"/>
      <c r="F79" s="27" t="str">
        <f>E15</f>
        <v>PS projekty s.r.o., Revoluční 5, Teplice</v>
      </c>
      <c r="G79" s="40"/>
      <c r="H79" s="40"/>
      <c r="I79" s="32" t="s">
        <v>33</v>
      </c>
      <c r="J79" s="36" t="str">
        <f>E21</f>
        <v>PS projekty s.r.o., Revoluční 5, Teplice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40.05" customHeight="1">
      <c r="A80" s="38"/>
      <c r="B80" s="39"/>
      <c r="C80" s="32" t="s">
        <v>31</v>
      </c>
      <c r="D80" s="40"/>
      <c r="E80" s="40"/>
      <c r="F80" s="27" t="str">
        <f>IF(E18="","",E18)</f>
        <v>Vyplň údaj</v>
      </c>
      <c r="G80" s="40"/>
      <c r="H80" s="40"/>
      <c r="I80" s="32" t="s">
        <v>35</v>
      </c>
      <c r="J80" s="36" t="str">
        <f>E24</f>
        <v>STAVINVEST KMS s.r.o., Studentská 285/22, Bílina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7"/>
      <c r="B82" s="178"/>
      <c r="C82" s="179" t="s">
        <v>120</v>
      </c>
      <c r="D82" s="180" t="s">
        <v>60</v>
      </c>
      <c r="E82" s="180" t="s">
        <v>56</v>
      </c>
      <c r="F82" s="180" t="s">
        <v>57</v>
      </c>
      <c r="G82" s="180" t="s">
        <v>121</v>
      </c>
      <c r="H82" s="180" t="s">
        <v>122</v>
      </c>
      <c r="I82" s="180" t="s">
        <v>123</v>
      </c>
      <c r="J82" s="180" t="s">
        <v>113</v>
      </c>
      <c r="K82" s="181" t="s">
        <v>124</v>
      </c>
      <c r="L82" s="182"/>
      <c r="M82" s="92" t="s">
        <v>19</v>
      </c>
      <c r="N82" s="93" t="s">
        <v>45</v>
      </c>
      <c r="O82" s="93" t="s">
        <v>125</v>
      </c>
      <c r="P82" s="93" t="s">
        <v>126</v>
      </c>
      <c r="Q82" s="93" t="s">
        <v>127</v>
      </c>
      <c r="R82" s="93" t="s">
        <v>128</v>
      </c>
      <c r="S82" s="93" t="s">
        <v>129</v>
      </c>
      <c r="T82" s="94" t="s">
        <v>130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8"/>
      <c r="B83" s="39"/>
      <c r="C83" s="99" t="s">
        <v>131</v>
      </c>
      <c r="D83" s="40"/>
      <c r="E83" s="40"/>
      <c r="F83" s="40"/>
      <c r="G83" s="40"/>
      <c r="H83" s="40"/>
      <c r="I83" s="40"/>
      <c r="J83" s="183">
        <f>BK83</f>
        <v>0</v>
      </c>
      <c r="K83" s="40"/>
      <c r="L83" s="44"/>
      <c r="M83" s="95"/>
      <c r="N83" s="184"/>
      <c r="O83" s="96"/>
      <c r="P83" s="185">
        <f>P84+P197</f>
        <v>0</v>
      </c>
      <c r="Q83" s="96"/>
      <c r="R83" s="185">
        <f>R84+R197</f>
        <v>9.8274810900000009</v>
      </c>
      <c r="S83" s="96"/>
      <c r="T83" s="186">
        <f>T84+T197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74</v>
      </c>
      <c r="AU83" s="17" t="s">
        <v>114</v>
      </c>
      <c r="BK83" s="187">
        <f>BK84+BK197</f>
        <v>0</v>
      </c>
    </row>
    <row r="84" s="12" customFormat="1" ht="25.92" customHeight="1">
      <c r="A84" s="12"/>
      <c r="B84" s="188"/>
      <c r="C84" s="189"/>
      <c r="D84" s="190" t="s">
        <v>74</v>
      </c>
      <c r="E84" s="191" t="s">
        <v>132</v>
      </c>
      <c r="F84" s="191" t="s">
        <v>133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P85+P154</f>
        <v>0</v>
      </c>
      <c r="Q84" s="196"/>
      <c r="R84" s="197">
        <f>R85+R154</f>
        <v>9.8274810900000009</v>
      </c>
      <c r="S84" s="196"/>
      <c r="T84" s="198">
        <f>T85+T154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134</v>
      </c>
      <c r="AT84" s="200" t="s">
        <v>74</v>
      </c>
      <c r="AU84" s="200" t="s">
        <v>75</v>
      </c>
      <c r="AY84" s="199" t="s">
        <v>135</v>
      </c>
      <c r="BK84" s="201">
        <f>BK85+BK154</f>
        <v>0</v>
      </c>
    </row>
    <row r="85" s="12" customFormat="1" ht="22.8" customHeight="1">
      <c r="A85" s="12"/>
      <c r="B85" s="188"/>
      <c r="C85" s="189"/>
      <c r="D85" s="190" t="s">
        <v>74</v>
      </c>
      <c r="E85" s="202" t="s">
        <v>136</v>
      </c>
      <c r="F85" s="202" t="s">
        <v>137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SUM(P86:P153)</f>
        <v>0</v>
      </c>
      <c r="Q85" s="196"/>
      <c r="R85" s="197">
        <f>SUM(R86:R153)</f>
        <v>0.52585199999999999</v>
      </c>
      <c r="S85" s="196"/>
      <c r="T85" s="198">
        <f>SUM(T86:T153)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134</v>
      </c>
      <c r="AT85" s="200" t="s">
        <v>74</v>
      </c>
      <c r="AU85" s="200" t="s">
        <v>83</v>
      </c>
      <c r="AY85" s="199" t="s">
        <v>135</v>
      </c>
      <c r="BK85" s="201">
        <f>SUM(BK86:BK153)</f>
        <v>0</v>
      </c>
    </row>
    <row r="86" s="2" customFormat="1" ht="24.15" customHeight="1">
      <c r="A86" s="38"/>
      <c r="B86" s="39"/>
      <c r="C86" s="204" t="s">
        <v>83</v>
      </c>
      <c r="D86" s="204" t="s">
        <v>138</v>
      </c>
      <c r="E86" s="205" t="s">
        <v>139</v>
      </c>
      <c r="F86" s="206" t="s">
        <v>140</v>
      </c>
      <c r="G86" s="207" t="s">
        <v>141</v>
      </c>
      <c r="H86" s="208">
        <v>5</v>
      </c>
      <c r="I86" s="209"/>
      <c r="J86" s="210">
        <f>ROUND(I86*H86,2)</f>
        <v>0</v>
      </c>
      <c r="K86" s="206" t="s">
        <v>142</v>
      </c>
      <c r="L86" s="44"/>
      <c r="M86" s="211" t="s">
        <v>19</v>
      </c>
      <c r="N86" s="212" t="s">
        <v>46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143</v>
      </c>
      <c r="AT86" s="215" t="s">
        <v>138</v>
      </c>
      <c r="AU86" s="215" t="s">
        <v>85</v>
      </c>
      <c r="AY86" s="17" t="s">
        <v>135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83</v>
      </c>
      <c r="BK86" s="216">
        <f>ROUND(I86*H86,2)</f>
        <v>0</v>
      </c>
      <c r="BL86" s="17" t="s">
        <v>143</v>
      </c>
      <c r="BM86" s="215" t="s">
        <v>144</v>
      </c>
    </row>
    <row r="87" s="2" customFormat="1">
      <c r="A87" s="38"/>
      <c r="B87" s="39"/>
      <c r="C87" s="40"/>
      <c r="D87" s="217" t="s">
        <v>145</v>
      </c>
      <c r="E87" s="40"/>
      <c r="F87" s="218" t="s">
        <v>146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145</v>
      </c>
      <c r="AU87" s="17" t="s">
        <v>85</v>
      </c>
    </row>
    <row r="88" s="13" customFormat="1">
      <c r="A88" s="13"/>
      <c r="B88" s="222"/>
      <c r="C88" s="223"/>
      <c r="D88" s="224" t="s">
        <v>147</v>
      </c>
      <c r="E88" s="225" t="s">
        <v>19</v>
      </c>
      <c r="F88" s="226" t="s">
        <v>148</v>
      </c>
      <c r="G88" s="223"/>
      <c r="H88" s="227">
        <v>5</v>
      </c>
      <c r="I88" s="228"/>
      <c r="J88" s="223"/>
      <c r="K88" s="223"/>
      <c r="L88" s="229"/>
      <c r="M88" s="230"/>
      <c r="N88" s="231"/>
      <c r="O88" s="231"/>
      <c r="P88" s="231"/>
      <c r="Q88" s="231"/>
      <c r="R88" s="231"/>
      <c r="S88" s="231"/>
      <c r="T88" s="23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3" t="s">
        <v>147</v>
      </c>
      <c r="AU88" s="233" t="s">
        <v>85</v>
      </c>
      <c r="AV88" s="13" t="s">
        <v>85</v>
      </c>
      <c r="AW88" s="13" t="s">
        <v>34</v>
      </c>
      <c r="AX88" s="13" t="s">
        <v>75</v>
      </c>
      <c r="AY88" s="233" t="s">
        <v>135</v>
      </c>
    </row>
    <row r="89" s="2" customFormat="1" ht="16.5" customHeight="1">
      <c r="A89" s="38"/>
      <c r="B89" s="39"/>
      <c r="C89" s="234" t="s">
        <v>85</v>
      </c>
      <c r="D89" s="234" t="s">
        <v>132</v>
      </c>
      <c r="E89" s="235" t="s">
        <v>149</v>
      </c>
      <c r="F89" s="236" t="s">
        <v>150</v>
      </c>
      <c r="G89" s="237" t="s">
        <v>141</v>
      </c>
      <c r="H89" s="238">
        <v>5</v>
      </c>
      <c r="I89" s="239"/>
      <c r="J89" s="240">
        <f>ROUND(I89*H89,2)</f>
        <v>0</v>
      </c>
      <c r="K89" s="236" t="s">
        <v>19</v>
      </c>
      <c r="L89" s="241"/>
      <c r="M89" s="242" t="s">
        <v>19</v>
      </c>
      <c r="N89" s="243" t="s">
        <v>46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151</v>
      </c>
      <c r="AT89" s="215" t="s">
        <v>132</v>
      </c>
      <c r="AU89" s="215" t="s">
        <v>85</v>
      </c>
      <c r="AY89" s="17" t="s">
        <v>135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83</v>
      </c>
      <c r="BK89" s="216">
        <f>ROUND(I89*H89,2)</f>
        <v>0</v>
      </c>
      <c r="BL89" s="17" t="s">
        <v>151</v>
      </c>
      <c r="BM89" s="215" t="s">
        <v>152</v>
      </c>
    </row>
    <row r="90" s="2" customFormat="1" ht="24.15" customHeight="1">
      <c r="A90" s="38"/>
      <c r="B90" s="39"/>
      <c r="C90" s="204" t="s">
        <v>134</v>
      </c>
      <c r="D90" s="204" t="s">
        <v>138</v>
      </c>
      <c r="E90" s="205" t="s">
        <v>153</v>
      </c>
      <c r="F90" s="206" t="s">
        <v>154</v>
      </c>
      <c r="G90" s="207" t="s">
        <v>141</v>
      </c>
      <c r="H90" s="208">
        <v>10</v>
      </c>
      <c r="I90" s="209"/>
      <c r="J90" s="210">
        <f>ROUND(I90*H90,2)</f>
        <v>0</v>
      </c>
      <c r="K90" s="206" t="s">
        <v>142</v>
      </c>
      <c r="L90" s="44"/>
      <c r="M90" s="211" t="s">
        <v>19</v>
      </c>
      <c r="N90" s="212" t="s">
        <v>46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143</v>
      </c>
      <c r="AT90" s="215" t="s">
        <v>138</v>
      </c>
      <c r="AU90" s="215" t="s">
        <v>85</v>
      </c>
      <c r="AY90" s="17" t="s">
        <v>135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83</v>
      </c>
      <c r="BK90" s="216">
        <f>ROUND(I90*H90,2)</f>
        <v>0</v>
      </c>
      <c r="BL90" s="17" t="s">
        <v>143</v>
      </c>
      <c r="BM90" s="215" t="s">
        <v>155</v>
      </c>
    </row>
    <row r="91" s="2" customFormat="1">
      <c r="A91" s="38"/>
      <c r="B91" s="39"/>
      <c r="C91" s="40"/>
      <c r="D91" s="217" t="s">
        <v>145</v>
      </c>
      <c r="E91" s="40"/>
      <c r="F91" s="218" t="s">
        <v>156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85</v>
      </c>
    </row>
    <row r="92" s="13" customFormat="1">
      <c r="A92" s="13"/>
      <c r="B92" s="222"/>
      <c r="C92" s="223"/>
      <c r="D92" s="224" t="s">
        <v>147</v>
      </c>
      <c r="E92" s="225" t="s">
        <v>19</v>
      </c>
      <c r="F92" s="226" t="s">
        <v>157</v>
      </c>
      <c r="G92" s="223"/>
      <c r="H92" s="227">
        <v>10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147</v>
      </c>
      <c r="AU92" s="233" t="s">
        <v>85</v>
      </c>
      <c r="AV92" s="13" t="s">
        <v>85</v>
      </c>
      <c r="AW92" s="13" t="s">
        <v>34</v>
      </c>
      <c r="AX92" s="13" t="s">
        <v>75</v>
      </c>
      <c r="AY92" s="233" t="s">
        <v>135</v>
      </c>
    </row>
    <row r="93" s="2" customFormat="1" ht="16.5" customHeight="1">
      <c r="A93" s="38"/>
      <c r="B93" s="39"/>
      <c r="C93" s="234" t="s">
        <v>158</v>
      </c>
      <c r="D93" s="234" t="s">
        <v>132</v>
      </c>
      <c r="E93" s="235" t="s">
        <v>159</v>
      </c>
      <c r="F93" s="236" t="s">
        <v>160</v>
      </c>
      <c r="G93" s="237" t="s">
        <v>141</v>
      </c>
      <c r="H93" s="238">
        <v>10</v>
      </c>
      <c r="I93" s="239"/>
      <c r="J93" s="240">
        <f>ROUND(I93*H93,2)</f>
        <v>0</v>
      </c>
      <c r="K93" s="236" t="s">
        <v>19</v>
      </c>
      <c r="L93" s="241"/>
      <c r="M93" s="242" t="s">
        <v>19</v>
      </c>
      <c r="N93" s="243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151</v>
      </c>
      <c r="AT93" s="215" t="s">
        <v>132</v>
      </c>
      <c r="AU93" s="215" t="s">
        <v>85</v>
      </c>
      <c r="AY93" s="17" t="s">
        <v>135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151</v>
      </c>
      <c r="BM93" s="215" t="s">
        <v>161</v>
      </c>
    </row>
    <row r="94" s="2" customFormat="1" ht="16.5" customHeight="1">
      <c r="A94" s="38"/>
      <c r="B94" s="39"/>
      <c r="C94" s="204" t="s">
        <v>162</v>
      </c>
      <c r="D94" s="204" t="s">
        <v>138</v>
      </c>
      <c r="E94" s="205" t="s">
        <v>163</v>
      </c>
      <c r="F94" s="206" t="s">
        <v>164</v>
      </c>
      <c r="G94" s="207" t="s">
        <v>141</v>
      </c>
      <c r="H94" s="208">
        <v>5</v>
      </c>
      <c r="I94" s="209"/>
      <c r="J94" s="210">
        <f>ROUND(I94*H94,2)</f>
        <v>0</v>
      </c>
      <c r="K94" s="206" t="s">
        <v>142</v>
      </c>
      <c r="L94" s="44"/>
      <c r="M94" s="211" t="s">
        <v>19</v>
      </c>
      <c r="N94" s="212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143</v>
      </c>
      <c r="AT94" s="215" t="s">
        <v>138</v>
      </c>
      <c r="AU94" s="215" t="s">
        <v>85</v>
      </c>
      <c r="AY94" s="17" t="s">
        <v>135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143</v>
      </c>
      <c r="BM94" s="215" t="s">
        <v>165</v>
      </c>
    </row>
    <row r="95" s="2" customFormat="1">
      <c r="A95" s="38"/>
      <c r="B95" s="39"/>
      <c r="C95" s="40"/>
      <c r="D95" s="217" t="s">
        <v>145</v>
      </c>
      <c r="E95" s="40"/>
      <c r="F95" s="218" t="s">
        <v>166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85</v>
      </c>
    </row>
    <row r="96" s="13" customFormat="1">
      <c r="A96" s="13"/>
      <c r="B96" s="222"/>
      <c r="C96" s="223"/>
      <c r="D96" s="224" t="s">
        <v>147</v>
      </c>
      <c r="E96" s="225" t="s">
        <v>19</v>
      </c>
      <c r="F96" s="226" t="s">
        <v>148</v>
      </c>
      <c r="G96" s="223"/>
      <c r="H96" s="227">
        <v>5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147</v>
      </c>
      <c r="AU96" s="233" t="s">
        <v>85</v>
      </c>
      <c r="AV96" s="13" t="s">
        <v>85</v>
      </c>
      <c r="AW96" s="13" t="s">
        <v>34</v>
      </c>
      <c r="AX96" s="13" t="s">
        <v>75</v>
      </c>
      <c r="AY96" s="233" t="s">
        <v>135</v>
      </c>
    </row>
    <row r="97" s="2" customFormat="1" ht="16.5" customHeight="1">
      <c r="A97" s="38"/>
      <c r="B97" s="39"/>
      <c r="C97" s="204" t="s">
        <v>167</v>
      </c>
      <c r="D97" s="204" t="s">
        <v>138</v>
      </c>
      <c r="E97" s="205" t="s">
        <v>168</v>
      </c>
      <c r="F97" s="206" t="s">
        <v>169</v>
      </c>
      <c r="G97" s="207" t="s">
        <v>141</v>
      </c>
      <c r="H97" s="208">
        <v>5</v>
      </c>
      <c r="I97" s="209"/>
      <c r="J97" s="210">
        <f>ROUND(I97*H97,2)</f>
        <v>0</v>
      </c>
      <c r="K97" s="206" t="s">
        <v>142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143</v>
      </c>
      <c r="AT97" s="215" t="s">
        <v>138</v>
      </c>
      <c r="AU97" s="215" t="s">
        <v>85</v>
      </c>
      <c r="AY97" s="17" t="s">
        <v>135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143</v>
      </c>
      <c r="BM97" s="215" t="s">
        <v>170</v>
      </c>
    </row>
    <row r="98" s="2" customFormat="1">
      <c r="A98" s="38"/>
      <c r="B98" s="39"/>
      <c r="C98" s="40"/>
      <c r="D98" s="217" t="s">
        <v>145</v>
      </c>
      <c r="E98" s="40"/>
      <c r="F98" s="218" t="s">
        <v>171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85</v>
      </c>
    </row>
    <row r="99" s="2" customFormat="1" ht="16.5" customHeight="1">
      <c r="A99" s="38"/>
      <c r="B99" s="39"/>
      <c r="C99" s="234" t="s">
        <v>172</v>
      </c>
      <c r="D99" s="234" t="s">
        <v>132</v>
      </c>
      <c r="E99" s="235" t="s">
        <v>173</v>
      </c>
      <c r="F99" s="236" t="s">
        <v>174</v>
      </c>
      <c r="G99" s="237" t="s">
        <v>141</v>
      </c>
      <c r="H99" s="238">
        <v>5</v>
      </c>
      <c r="I99" s="239"/>
      <c r="J99" s="240">
        <f>ROUND(I99*H99,2)</f>
        <v>0</v>
      </c>
      <c r="K99" s="236" t="s">
        <v>142</v>
      </c>
      <c r="L99" s="241"/>
      <c r="M99" s="242" t="s">
        <v>19</v>
      </c>
      <c r="N99" s="243" t="s">
        <v>46</v>
      </c>
      <c r="O99" s="84"/>
      <c r="P99" s="213">
        <f>O99*H99</f>
        <v>0</v>
      </c>
      <c r="Q99" s="213">
        <v>0.0022000000000000001</v>
      </c>
      <c r="R99" s="213">
        <f>Q99*H99</f>
        <v>0.011000000000000001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151</v>
      </c>
      <c r="AT99" s="215" t="s">
        <v>132</v>
      </c>
      <c r="AU99" s="215" t="s">
        <v>85</v>
      </c>
      <c r="AY99" s="17" t="s">
        <v>135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83</v>
      </c>
      <c r="BK99" s="216">
        <f>ROUND(I99*H99,2)</f>
        <v>0</v>
      </c>
      <c r="BL99" s="17" t="s">
        <v>151</v>
      </c>
      <c r="BM99" s="215" t="s">
        <v>175</v>
      </c>
    </row>
    <row r="100" s="2" customFormat="1">
      <c r="A100" s="38"/>
      <c r="B100" s="39"/>
      <c r="C100" s="40"/>
      <c r="D100" s="224" t="s">
        <v>176</v>
      </c>
      <c r="E100" s="40"/>
      <c r="F100" s="244" t="s">
        <v>177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176</v>
      </c>
      <c r="AU100" s="17" t="s">
        <v>85</v>
      </c>
    </row>
    <row r="101" s="13" customFormat="1">
      <c r="A101" s="13"/>
      <c r="B101" s="222"/>
      <c r="C101" s="223"/>
      <c r="D101" s="224" t="s">
        <v>147</v>
      </c>
      <c r="E101" s="225" t="s">
        <v>19</v>
      </c>
      <c r="F101" s="226" t="s">
        <v>148</v>
      </c>
      <c r="G101" s="223"/>
      <c r="H101" s="227">
        <v>5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147</v>
      </c>
      <c r="AU101" s="233" t="s">
        <v>85</v>
      </c>
      <c r="AV101" s="13" t="s">
        <v>85</v>
      </c>
      <c r="AW101" s="13" t="s">
        <v>34</v>
      </c>
      <c r="AX101" s="13" t="s">
        <v>75</v>
      </c>
      <c r="AY101" s="233" t="s">
        <v>135</v>
      </c>
    </row>
    <row r="102" s="2" customFormat="1" ht="16.5" customHeight="1">
      <c r="A102" s="38"/>
      <c r="B102" s="39"/>
      <c r="C102" s="204" t="s">
        <v>178</v>
      </c>
      <c r="D102" s="204" t="s">
        <v>138</v>
      </c>
      <c r="E102" s="205" t="s">
        <v>179</v>
      </c>
      <c r="F102" s="206" t="s">
        <v>180</v>
      </c>
      <c r="G102" s="207" t="s">
        <v>141</v>
      </c>
      <c r="H102" s="208">
        <v>5</v>
      </c>
      <c r="I102" s="209"/>
      <c r="J102" s="210">
        <f>ROUND(I102*H102,2)</f>
        <v>0</v>
      </c>
      <c r="K102" s="206" t="s">
        <v>142</v>
      </c>
      <c r="L102" s="44"/>
      <c r="M102" s="211" t="s">
        <v>19</v>
      </c>
      <c r="N102" s="212" t="s">
        <v>46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143</v>
      </c>
      <c r="AT102" s="215" t="s">
        <v>138</v>
      </c>
      <c r="AU102" s="215" t="s">
        <v>85</v>
      </c>
      <c r="AY102" s="17" t="s">
        <v>135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83</v>
      </c>
      <c r="BK102" s="216">
        <f>ROUND(I102*H102,2)</f>
        <v>0</v>
      </c>
      <c r="BL102" s="17" t="s">
        <v>143</v>
      </c>
      <c r="BM102" s="215" t="s">
        <v>181</v>
      </c>
    </row>
    <row r="103" s="2" customFormat="1">
      <c r="A103" s="38"/>
      <c r="B103" s="39"/>
      <c r="C103" s="40"/>
      <c r="D103" s="217" t="s">
        <v>145</v>
      </c>
      <c r="E103" s="40"/>
      <c r="F103" s="218" t="s">
        <v>182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85</v>
      </c>
    </row>
    <row r="104" s="2" customFormat="1" ht="16.5" customHeight="1">
      <c r="A104" s="38"/>
      <c r="B104" s="39"/>
      <c r="C104" s="234" t="s">
        <v>183</v>
      </c>
      <c r="D104" s="234" t="s">
        <v>132</v>
      </c>
      <c r="E104" s="235" t="s">
        <v>184</v>
      </c>
      <c r="F104" s="236" t="s">
        <v>185</v>
      </c>
      <c r="G104" s="237" t="s">
        <v>141</v>
      </c>
      <c r="H104" s="238">
        <v>1</v>
      </c>
      <c r="I104" s="239"/>
      <c r="J104" s="240">
        <f>ROUND(I104*H104,2)</f>
        <v>0</v>
      </c>
      <c r="K104" s="236" t="s">
        <v>142</v>
      </c>
      <c r="L104" s="241"/>
      <c r="M104" s="242" t="s">
        <v>19</v>
      </c>
      <c r="N104" s="243" t="s">
        <v>46</v>
      </c>
      <c r="O104" s="84"/>
      <c r="P104" s="213">
        <f>O104*H104</f>
        <v>0</v>
      </c>
      <c r="Q104" s="213">
        <v>0.045999999999999999</v>
      </c>
      <c r="R104" s="213">
        <f>Q104*H104</f>
        <v>0.045999999999999999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151</v>
      </c>
      <c r="AT104" s="215" t="s">
        <v>132</v>
      </c>
      <c r="AU104" s="215" t="s">
        <v>85</v>
      </c>
      <c r="AY104" s="17" t="s">
        <v>135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151</v>
      </c>
      <c r="BM104" s="215" t="s">
        <v>186</v>
      </c>
    </row>
    <row r="105" s="13" customFormat="1">
      <c r="A105" s="13"/>
      <c r="B105" s="222"/>
      <c r="C105" s="223"/>
      <c r="D105" s="224" t="s">
        <v>147</v>
      </c>
      <c r="E105" s="225" t="s">
        <v>19</v>
      </c>
      <c r="F105" s="226" t="s">
        <v>187</v>
      </c>
      <c r="G105" s="223"/>
      <c r="H105" s="227">
        <v>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147</v>
      </c>
      <c r="AU105" s="233" t="s">
        <v>85</v>
      </c>
      <c r="AV105" s="13" t="s">
        <v>85</v>
      </c>
      <c r="AW105" s="13" t="s">
        <v>34</v>
      </c>
      <c r="AX105" s="13" t="s">
        <v>75</v>
      </c>
      <c r="AY105" s="233" t="s">
        <v>135</v>
      </c>
    </row>
    <row r="106" s="2" customFormat="1" ht="16.5" customHeight="1">
      <c r="A106" s="38"/>
      <c r="B106" s="39"/>
      <c r="C106" s="234" t="s">
        <v>188</v>
      </c>
      <c r="D106" s="234" t="s">
        <v>132</v>
      </c>
      <c r="E106" s="235" t="s">
        <v>189</v>
      </c>
      <c r="F106" s="236" t="s">
        <v>190</v>
      </c>
      <c r="G106" s="237" t="s">
        <v>141</v>
      </c>
      <c r="H106" s="238">
        <v>4</v>
      </c>
      <c r="I106" s="239"/>
      <c r="J106" s="240">
        <f>ROUND(I106*H106,2)</f>
        <v>0</v>
      </c>
      <c r="K106" s="236" t="s">
        <v>142</v>
      </c>
      <c r="L106" s="241"/>
      <c r="M106" s="242" t="s">
        <v>19</v>
      </c>
      <c r="N106" s="243" t="s">
        <v>46</v>
      </c>
      <c r="O106" s="84"/>
      <c r="P106" s="213">
        <f>O106*H106</f>
        <v>0</v>
      </c>
      <c r="Q106" s="213">
        <v>0.051999999999999998</v>
      </c>
      <c r="R106" s="213">
        <f>Q106*H106</f>
        <v>0.20799999999999999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151</v>
      </c>
      <c r="AT106" s="215" t="s">
        <v>132</v>
      </c>
      <c r="AU106" s="215" t="s">
        <v>85</v>
      </c>
      <c r="AY106" s="17" t="s">
        <v>135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151</v>
      </c>
      <c r="BM106" s="215" t="s">
        <v>191</v>
      </c>
    </row>
    <row r="107" s="13" customFormat="1">
      <c r="A107" s="13"/>
      <c r="B107" s="222"/>
      <c r="C107" s="223"/>
      <c r="D107" s="224" t="s">
        <v>147</v>
      </c>
      <c r="E107" s="225" t="s">
        <v>19</v>
      </c>
      <c r="F107" s="226" t="s">
        <v>192</v>
      </c>
      <c r="G107" s="223"/>
      <c r="H107" s="227">
        <v>4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147</v>
      </c>
      <c r="AU107" s="233" t="s">
        <v>85</v>
      </c>
      <c r="AV107" s="13" t="s">
        <v>85</v>
      </c>
      <c r="AW107" s="13" t="s">
        <v>34</v>
      </c>
      <c r="AX107" s="13" t="s">
        <v>75</v>
      </c>
      <c r="AY107" s="233" t="s">
        <v>135</v>
      </c>
    </row>
    <row r="108" s="2" customFormat="1" ht="16.5" customHeight="1">
      <c r="A108" s="38"/>
      <c r="B108" s="39"/>
      <c r="C108" s="204" t="s">
        <v>193</v>
      </c>
      <c r="D108" s="204" t="s">
        <v>138</v>
      </c>
      <c r="E108" s="205" t="s">
        <v>194</v>
      </c>
      <c r="F108" s="206" t="s">
        <v>195</v>
      </c>
      <c r="G108" s="207" t="s">
        <v>141</v>
      </c>
      <c r="H108" s="208">
        <v>5</v>
      </c>
      <c r="I108" s="209"/>
      <c r="J108" s="210">
        <f>ROUND(I108*H108,2)</f>
        <v>0</v>
      </c>
      <c r="K108" s="206" t="s">
        <v>142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143</v>
      </c>
      <c r="AT108" s="215" t="s">
        <v>138</v>
      </c>
      <c r="AU108" s="215" t="s">
        <v>85</v>
      </c>
      <c r="AY108" s="17" t="s">
        <v>135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143</v>
      </c>
      <c r="BM108" s="215" t="s">
        <v>196</v>
      </c>
    </row>
    <row r="109" s="2" customFormat="1">
      <c r="A109" s="38"/>
      <c r="B109" s="39"/>
      <c r="C109" s="40"/>
      <c r="D109" s="217" t="s">
        <v>145</v>
      </c>
      <c r="E109" s="40"/>
      <c r="F109" s="218" t="s">
        <v>197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85</v>
      </c>
    </row>
    <row r="110" s="2" customFormat="1" ht="16.5" customHeight="1">
      <c r="A110" s="38"/>
      <c r="B110" s="39"/>
      <c r="C110" s="234" t="s">
        <v>198</v>
      </c>
      <c r="D110" s="234" t="s">
        <v>132</v>
      </c>
      <c r="E110" s="235" t="s">
        <v>199</v>
      </c>
      <c r="F110" s="236" t="s">
        <v>200</v>
      </c>
      <c r="G110" s="237" t="s">
        <v>141</v>
      </c>
      <c r="H110" s="238">
        <v>4</v>
      </c>
      <c r="I110" s="239"/>
      <c r="J110" s="240">
        <f>ROUND(I110*H110,2)</f>
        <v>0</v>
      </c>
      <c r="K110" s="236" t="s">
        <v>142</v>
      </c>
      <c r="L110" s="241"/>
      <c r="M110" s="242" t="s">
        <v>19</v>
      </c>
      <c r="N110" s="243" t="s">
        <v>46</v>
      </c>
      <c r="O110" s="84"/>
      <c r="P110" s="213">
        <f>O110*H110</f>
        <v>0</v>
      </c>
      <c r="Q110" s="213">
        <v>0.00029999999999999997</v>
      </c>
      <c r="R110" s="213">
        <f>Q110*H110</f>
        <v>0.0011999999999999999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151</v>
      </c>
      <c r="AT110" s="215" t="s">
        <v>132</v>
      </c>
      <c r="AU110" s="215" t="s">
        <v>85</v>
      </c>
      <c r="AY110" s="17" t="s">
        <v>135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151</v>
      </c>
      <c r="BM110" s="215" t="s">
        <v>201</v>
      </c>
    </row>
    <row r="111" s="13" customFormat="1">
      <c r="A111" s="13"/>
      <c r="B111" s="222"/>
      <c r="C111" s="223"/>
      <c r="D111" s="224" t="s">
        <v>147</v>
      </c>
      <c r="E111" s="225" t="s">
        <v>19</v>
      </c>
      <c r="F111" s="226" t="s">
        <v>192</v>
      </c>
      <c r="G111" s="223"/>
      <c r="H111" s="227">
        <v>4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147</v>
      </c>
      <c r="AU111" s="233" t="s">
        <v>85</v>
      </c>
      <c r="AV111" s="13" t="s">
        <v>85</v>
      </c>
      <c r="AW111" s="13" t="s">
        <v>34</v>
      </c>
      <c r="AX111" s="13" t="s">
        <v>75</v>
      </c>
      <c r="AY111" s="233" t="s">
        <v>135</v>
      </c>
    </row>
    <row r="112" s="2" customFormat="1" ht="16.5" customHeight="1">
      <c r="A112" s="38"/>
      <c r="B112" s="39"/>
      <c r="C112" s="234" t="s">
        <v>202</v>
      </c>
      <c r="D112" s="234" t="s">
        <v>132</v>
      </c>
      <c r="E112" s="235" t="s">
        <v>203</v>
      </c>
      <c r="F112" s="236" t="s">
        <v>204</v>
      </c>
      <c r="G112" s="237" t="s">
        <v>141</v>
      </c>
      <c r="H112" s="238">
        <v>1</v>
      </c>
      <c r="I112" s="239"/>
      <c r="J112" s="240">
        <f>ROUND(I112*H112,2)</f>
        <v>0</v>
      </c>
      <c r="K112" s="236" t="s">
        <v>142</v>
      </c>
      <c r="L112" s="241"/>
      <c r="M112" s="242" t="s">
        <v>19</v>
      </c>
      <c r="N112" s="243" t="s">
        <v>46</v>
      </c>
      <c r="O112" s="84"/>
      <c r="P112" s="213">
        <f>O112*H112</f>
        <v>0</v>
      </c>
      <c r="Q112" s="213">
        <v>0.00050000000000000001</v>
      </c>
      <c r="R112" s="213">
        <f>Q112*H112</f>
        <v>0.00050000000000000001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151</v>
      </c>
      <c r="AT112" s="215" t="s">
        <v>132</v>
      </c>
      <c r="AU112" s="215" t="s">
        <v>85</v>
      </c>
      <c r="AY112" s="17" t="s">
        <v>135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83</v>
      </c>
      <c r="BK112" s="216">
        <f>ROUND(I112*H112,2)</f>
        <v>0</v>
      </c>
      <c r="BL112" s="17" t="s">
        <v>151</v>
      </c>
      <c r="BM112" s="215" t="s">
        <v>205</v>
      </c>
    </row>
    <row r="113" s="13" customFormat="1">
      <c r="A113" s="13"/>
      <c r="B113" s="222"/>
      <c r="C113" s="223"/>
      <c r="D113" s="224" t="s">
        <v>147</v>
      </c>
      <c r="E113" s="225" t="s">
        <v>19</v>
      </c>
      <c r="F113" s="226" t="s">
        <v>187</v>
      </c>
      <c r="G113" s="223"/>
      <c r="H113" s="227">
        <v>1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85</v>
      </c>
      <c r="AV113" s="13" t="s">
        <v>85</v>
      </c>
      <c r="AW113" s="13" t="s">
        <v>34</v>
      </c>
      <c r="AX113" s="13" t="s">
        <v>75</v>
      </c>
      <c r="AY113" s="233" t="s">
        <v>135</v>
      </c>
    </row>
    <row r="114" s="2" customFormat="1" ht="24.15" customHeight="1">
      <c r="A114" s="38"/>
      <c r="B114" s="39"/>
      <c r="C114" s="204" t="s">
        <v>206</v>
      </c>
      <c r="D114" s="204" t="s">
        <v>138</v>
      </c>
      <c r="E114" s="205" t="s">
        <v>207</v>
      </c>
      <c r="F114" s="206" t="s">
        <v>208</v>
      </c>
      <c r="G114" s="207" t="s">
        <v>209</v>
      </c>
      <c r="H114" s="208">
        <v>141</v>
      </c>
      <c r="I114" s="209"/>
      <c r="J114" s="210">
        <f>ROUND(I114*H114,2)</f>
        <v>0</v>
      </c>
      <c r="K114" s="206" t="s">
        <v>142</v>
      </c>
      <c r="L114" s="44"/>
      <c r="M114" s="211" t="s">
        <v>19</v>
      </c>
      <c r="N114" s="212" t="s">
        <v>46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143</v>
      </c>
      <c r="AT114" s="215" t="s">
        <v>138</v>
      </c>
      <c r="AU114" s="215" t="s">
        <v>85</v>
      </c>
      <c r="AY114" s="17" t="s">
        <v>135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143</v>
      </c>
      <c r="BM114" s="215" t="s">
        <v>210</v>
      </c>
    </row>
    <row r="115" s="2" customFormat="1">
      <c r="A115" s="38"/>
      <c r="B115" s="39"/>
      <c r="C115" s="40"/>
      <c r="D115" s="217" t="s">
        <v>145</v>
      </c>
      <c r="E115" s="40"/>
      <c r="F115" s="218" t="s">
        <v>211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85</v>
      </c>
    </row>
    <row r="116" s="13" customFormat="1">
      <c r="A116" s="13"/>
      <c r="B116" s="222"/>
      <c r="C116" s="223"/>
      <c r="D116" s="224" t="s">
        <v>147</v>
      </c>
      <c r="E116" s="225" t="s">
        <v>19</v>
      </c>
      <c r="F116" s="226" t="s">
        <v>212</v>
      </c>
      <c r="G116" s="223"/>
      <c r="H116" s="227">
        <v>141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147</v>
      </c>
      <c r="AU116" s="233" t="s">
        <v>85</v>
      </c>
      <c r="AV116" s="13" t="s">
        <v>85</v>
      </c>
      <c r="AW116" s="13" t="s">
        <v>34</v>
      </c>
      <c r="AX116" s="13" t="s">
        <v>75</v>
      </c>
      <c r="AY116" s="233" t="s">
        <v>135</v>
      </c>
    </row>
    <row r="117" s="2" customFormat="1" ht="16.5" customHeight="1">
      <c r="A117" s="38"/>
      <c r="B117" s="39"/>
      <c r="C117" s="234" t="s">
        <v>8</v>
      </c>
      <c r="D117" s="234" t="s">
        <v>132</v>
      </c>
      <c r="E117" s="235" t="s">
        <v>213</v>
      </c>
      <c r="F117" s="236" t="s">
        <v>214</v>
      </c>
      <c r="G117" s="237" t="s">
        <v>215</v>
      </c>
      <c r="H117" s="238">
        <v>91.790999999999997</v>
      </c>
      <c r="I117" s="239"/>
      <c r="J117" s="240">
        <f>ROUND(I117*H117,2)</f>
        <v>0</v>
      </c>
      <c r="K117" s="236" t="s">
        <v>142</v>
      </c>
      <c r="L117" s="241"/>
      <c r="M117" s="242" t="s">
        <v>19</v>
      </c>
      <c r="N117" s="243" t="s">
        <v>46</v>
      </c>
      <c r="O117" s="84"/>
      <c r="P117" s="213">
        <f>O117*H117</f>
        <v>0</v>
      </c>
      <c r="Q117" s="213">
        <v>0.001</v>
      </c>
      <c r="R117" s="213">
        <f>Q117*H117</f>
        <v>0.091790999999999998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216</v>
      </c>
      <c r="AT117" s="215" t="s">
        <v>132</v>
      </c>
      <c r="AU117" s="215" t="s">
        <v>85</v>
      </c>
      <c r="AY117" s="17" t="s">
        <v>135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143</v>
      </c>
      <c r="BM117" s="215" t="s">
        <v>217</v>
      </c>
    </row>
    <row r="118" s="13" customFormat="1">
      <c r="A118" s="13"/>
      <c r="B118" s="222"/>
      <c r="C118" s="223"/>
      <c r="D118" s="224" t="s">
        <v>147</v>
      </c>
      <c r="E118" s="225" t="s">
        <v>19</v>
      </c>
      <c r="F118" s="226" t="s">
        <v>218</v>
      </c>
      <c r="G118" s="223"/>
      <c r="H118" s="227">
        <v>87.420000000000002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147</v>
      </c>
      <c r="AU118" s="233" t="s">
        <v>85</v>
      </c>
      <c r="AV118" s="13" t="s">
        <v>85</v>
      </c>
      <c r="AW118" s="13" t="s">
        <v>34</v>
      </c>
      <c r="AX118" s="13" t="s">
        <v>75</v>
      </c>
      <c r="AY118" s="233" t="s">
        <v>135</v>
      </c>
    </row>
    <row r="119" s="13" customFormat="1">
      <c r="A119" s="13"/>
      <c r="B119" s="222"/>
      <c r="C119" s="223"/>
      <c r="D119" s="224" t="s">
        <v>147</v>
      </c>
      <c r="E119" s="223"/>
      <c r="F119" s="226" t="s">
        <v>219</v>
      </c>
      <c r="G119" s="223"/>
      <c r="H119" s="227">
        <v>91.790999999999997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147</v>
      </c>
      <c r="AU119" s="233" t="s">
        <v>85</v>
      </c>
      <c r="AV119" s="13" t="s">
        <v>85</v>
      </c>
      <c r="AW119" s="13" t="s">
        <v>4</v>
      </c>
      <c r="AX119" s="13" t="s">
        <v>83</v>
      </c>
      <c r="AY119" s="233" t="s">
        <v>135</v>
      </c>
    </row>
    <row r="120" s="2" customFormat="1" ht="16.5" customHeight="1">
      <c r="A120" s="38"/>
      <c r="B120" s="39"/>
      <c r="C120" s="204" t="s">
        <v>220</v>
      </c>
      <c r="D120" s="204" t="s">
        <v>138</v>
      </c>
      <c r="E120" s="205" t="s">
        <v>221</v>
      </c>
      <c r="F120" s="206" t="s">
        <v>222</v>
      </c>
      <c r="G120" s="207" t="s">
        <v>141</v>
      </c>
      <c r="H120" s="208">
        <v>10</v>
      </c>
      <c r="I120" s="209"/>
      <c r="J120" s="210">
        <f>ROUND(I120*H120,2)</f>
        <v>0</v>
      </c>
      <c r="K120" s="206" t="s">
        <v>142</v>
      </c>
      <c r="L120" s="44"/>
      <c r="M120" s="211" t="s">
        <v>19</v>
      </c>
      <c r="N120" s="212" t="s">
        <v>46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143</v>
      </c>
      <c r="AT120" s="215" t="s">
        <v>138</v>
      </c>
      <c r="AU120" s="215" t="s">
        <v>85</v>
      </c>
      <c r="AY120" s="17" t="s">
        <v>135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83</v>
      </c>
      <c r="BK120" s="216">
        <f>ROUND(I120*H120,2)</f>
        <v>0</v>
      </c>
      <c r="BL120" s="17" t="s">
        <v>143</v>
      </c>
      <c r="BM120" s="215" t="s">
        <v>223</v>
      </c>
    </row>
    <row r="121" s="2" customFormat="1">
      <c r="A121" s="38"/>
      <c r="B121" s="39"/>
      <c r="C121" s="40"/>
      <c r="D121" s="217" t="s">
        <v>145</v>
      </c>
      <c r="E121" s="40"/>
      <c r="F121" s="218" t="s">
        <v>224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145</v>
      </c>
      <c r="AU121" s="17" t="s">
        <v>85</v>
      </c>
    </row>
    <row r="122" s="2" customFormat="1" ht="16.5" customHeight="1">
      <c r="A122" s="38"/>
      <c r="B122" s="39"/>
      <c r="C122" s="234" t="s">
        <v>225</v>
      </c>
      <c r="D122" s="234" t="s">
        <v>132</v>
      </c>
      <c r="E122" s="235" t="s">
        <v>226</v>
      </c>
      <c r="F122" s="236" t="s">
        <v>227</v>
      </c>
      <c r="G122" s="237" t="s">
        <v>141</v>
      </c>
      <c r="H122" s="238">
        <v>10</v>
      </c>
      <c r="I122" s="239"/>
      <c r="J122" s="240">
        <f>ROUND(I122*H122,2)</f>
        <v>0</v>
      </c>
      <c r="K122" s="236" t="s">
        <v>142</v>
      </c>
      <c r="L122" s="241"/>
      <c r="M122" s="242" t="s">
        <v>19</v>
      </c>
      <c r="N122" s="243" t="s">
        <v>46</v>
      </c>
      <c r="O122" s="84"/>
      <c r="P122" s="213">
        <f>O122*H122</f>
        <v>0</v>
      </c>
      <c r="Q122" s="213">
        <v>0.00016000000000000001</v>
      </c>
      <c r="R122" s="213">
        <f>Q122*H122</f>
        <v>0.0016000000000000001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216</v>
      </c>
      <c r="AT122" s="215" t="s">
        <v>132</v>
      </c>
      <c r="AU122" s="215" t="s">
        <v>85</v>
      </c>
      <c r="AY122" s="17" t="s">
        <v>135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143</v>
      </c>
      <c r="BM122" s="215" t="s">
        <v>228</v>
      </c>
    </row>
    <row r="123" s="13" customFormat="1">
      <c r="A123" s="13"/>
      <c r="B123" s="222"/>
      <c r="C123" s="223"/>
      <c r="D123" s="224" t="s">
        <v>147</v>
      </c>
      <c r="E123" s="225" t="s">
        <v>19</v>
      </c>
      <c r="F123" s="226" t="s">
        <v>229</v>
      </c>
      <c r="G123" s="223"/>
      <c r="H123" s="227">
        <v>10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147</v>
      </c>
      <c r="AU123" s="233" t="s">
        <v>85</v>
      </c>
      <c r="AV123" s="13" t="s">
        <v>85</v>
      </c>
      <c r="AW123" s="13" t="s">
        <v>34</v>
      </c>
      <c r="AX123" s="13" t="s">
        <v>75</v>
      </c>
      <c r="AY123" s="233" t="s">
        <v>135</v>
      </c>
    </row>
    <row r="124" s="2" customFormat="1" ht="16.5" customHeight="1">
      <c r="A124" s="38"/>
      <c r="B124" s="39"/>
      <c r="C124" s="204" t="s">
        <v>230</v>
      </c>
      <c r="D124" s="204" t="s">
        <v>138</v>
      </c>
      <c r="E124" s="205" t="s">
        <v>231</v>
      </c>
      <c r="F124" s="206" t="s">
        <v>232</v>
      </c>
      <c r="G124" s="207" t="s">
        <v>141</v>
      </c>
      <c r="H124" s="208">
        <v>13</v>
      </c>
      <c r="I124" s="209"/>
      <c r="J124" s="210">
        <f>ROUND(I124*H124,2)</f>
        <v>0</v>
      </c>
      <c r="K124" s="206" t="s">
        <v>142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143</v>
      </c>
      <c r="AT124" s="215" t="s">
        <v>138</v>
      </c>
      <c r="AU124" s="215" t="s">
        <v>85</v>
      </c>
      <c r="AY124" s="17" t="s">
        <v>135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143</v>
      </c>
      <c r="BM124" s="215" t="s">
        <v>233</v>
      </c>
    </row>
    <row r="125" s="2" customFormat="1">
      <c r="A125" s="38"/>
      <c r="B125" s="39"/>
      <c r="C125" s="40"/>
      <c r="D125" s="217" t="s">
        <v>145</v>
      </c>
      <c r="E125" s="40"/>
      <c r="F125" s="218" t="s">
        <v>234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85</v>
      </c>
    </row>
    <row r="126" s="2" customFormat="1" ht="16.5" customHeight="1">
      <c r="A126" s="38"/>
      <c r="B126" s="39"/>
      <c r="C126" s="234" t="s">
        <v>235</v>
      </c>
      <c r="D126" s="234" t="s">
        <v>132</v>
      </c>
      <c r="E126" s="235" t="s">
        <v>236</v>
      </c>
      <c r="F126" s="236" t="s">
        <v>237</v>
      </c>
      <c r="G126" s="237" t="s">
        <v>141</v>
      </c>
      <c r="H126" s="238">
        <v>13</v>
      </c>
      <c r="I126" s="239"/>
      <c r="J126" s="240">
        <f>ROUND(I126*H126,2)</f>
        <v>0</v>
      </c>
      <c r="K126" s="236" t="s">
        <v>142</v>
      </c>
      <c r="L126" s="241"/>
      <c r="M126" s="242" t="s">
        <v>19</v>
      </c>
      <c r="N126" s="243" t="s">
        <v>46</v>
      </c>
      <c r="O126" s="84"/>
      <c r="P126" s="213">
        <f>O126*H126</f>
        <v>0</v>
      </c>
      <c r="Q126" s="213">
        <v>0.00023000000000000001</v>
      </c>
      <c r="R126" s="213">
        <f>Q126*H126</f>
        <v>0.00299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216</v>
      </c>
      <c r="AT126" s="215" t="s">
        <v>132</v>
      </c>
      <c r="AU126" s="215" t="s">
        <v>85</v>
      </c>
      <c r="AY126" s="17" t="s">
        <v>135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83</v>
      </c>
      <c r="BK126" s="216">
        <f>ROUND(I126*H126,2)</f>
        <v>0</v>
      </c>
      <c r="BL126" s="17" t="s">
        <v>143</v>
      </c>
      <c r="BM126" s="215" t="s">
        <v>238</v>
      </c>
    </row>
    <row r="127" s="13" customFormat="1">
      <c r="A127" s="13"/>
      <c r="B127" s="222"/>
      <c r="C127" s="223"/>
      <c r="D127" s="224" t="s">
        <v>147</v>
      </c>
      <c r="E127" s="225" t="s">
        <v>19</v>
      </c>
      <c r="F127" s="226" t="s">
        <v>239</v>
      </c>
      <c r="G127" s="223"/>
      <c r="H127" s="227">
        <v>13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147</v>
      </c>
      <c r="AU127" s="233" t="s">
        <v>85</v>
      </c>
      <c r="AV127" s="13" t="s">
        <v>85</v>
      </c>
      <c r="AW127" s="13" t="s">
        <v>34</v>
      </c>
      <c r="AX127" s="13" t="s">
        <v>75</v>
      </c>
      <c r="AY127" s="233" t="s">
        <v>135</v>
      </c>
    </row>
    <row r="128" s="2" customFormat="1" ht="24.15" customHeight="1">
      <c r="A128" s="38"/>
      <c r="B128" s="39"/>
      <c r="C128" s="204" t="s">
        <v>240</v>
      </c>
      <c r="D128" s="204" t="s">
        <v>138</v>
      </c>
      <c r="E128" s="205" t="s">
        <v>241</v>
      </c>
      <c r="F128" s="206" t="s">
        <v>242</v>
      </c>
      <c r="G128" s="207" t="s">
        <v>141</v>
      </c>
      <c r="H128" s="208">
        <v>1</v>
      </c>
      <c r="I128" s="209"/>
      <c r="J128" s="210">
        <f>ROUND(I128*H128,2)</f>
        <v>0</v>
      </c>
      <c r="K128" s="206" t="s">
        <v>142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143</v>
      </c>
      <c r="AT128" s="215" t="s">
        <v>138</v>
      </c>
      <c r="AU128" s="215" t="s">
        <v>85</v>
      </c>
      <c r="AY128" s="17" t="s">
        <v>135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143</v>
      </c>
      <c r="BM128" s="215" t="s">
        <v>243</v>
      </c>
    </row>
    <row r="129" s="2" customFormat="1">
      <c r="A129" s="38"/>
      <c r="B129" s="39"/>
      <c r="C129" s="40"/>
      <c r="D129" s="217" t="s">
        <v>145</v>
      </c>
      <c r="E129" s="40"/>
      <c r="F129" s="218" t="s">
        <v>244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85</v>
      </c>
    </row>
    <row r="130" s="2" customFormat="1" ht="24.15" customHeight="1">
      <c r="A130" s="38"/>
      <c r="B130" s="39"/>
      <c r="C130" s="204" t="s">
        <v>7</v>
      </c>
      <c r="D130" s="204" t="s">
        <v>138</v>
      </c>
      <c r="E130" s="205" t="s">
        <v>245</v>
      </c>
      <c r="F130" s="206" t="s">
        <v>246</v>
      </c>
      <c r="G130" s="207" t="s">
        <v>209</v>
      </c>
      <c r="H130" s="208">
        <v>47</v>
      </c>
      <c r="I130" s="209"/>
      <c r="J130" s="210">
        <f>ROUND(I130*H130,2)</f>
        <v>0</v>
      </c>
      <c r="K130" s="206" t="s">
        <v>142</v>
      </c>
      <c r="L130" s="44"/>
      <c r="M130" s="211" t="s">
        <v>19</v>
      </c>
      <c r="N130" s="212" t="s">
        <v>46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143</v>
      </c>
      <c r="AT130" s="215" t="s">
        <v>138</v>
      </c>
      <c r="AU130" s="215" t="s">
        <v>85</v>
      </c>
      <c r="AY130" s="17" t="s">
        <v>135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83</v>
      </c>
      <c r="BK130" s="216">
        <f>ROUND(I130*H130,2)</f>
        <v>0</v>
      </c>
      <c r="BL130" s="17" t="s">
        <v>143</v>
      </c>
      <c r="BM130" s="215" t="s">
        <v>247</v>
      </c>
    </row>
    <row r="131" s="2" customFormat="1">
      <c r="A131" s="38"/>
      <c r="B131" s="39"/>
      <c r="C131" s="40"/>
      <c r="D131" s="217" t="s">
        <v>145</v>
      </c>
      <c r="E131" s="40"/>
      <c r="F131" s="218" t="s">
        <v>248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85</v>
      </c>
    </row>
    <row r="132" s="13" customFormat="1">
      <c r="A132" s="13"/>
      <c r="B132" s="222"/>
      <c r="C132" s="223"/>
      <c r="D132" s="224" t="s">
        <v>147</v>
      </c>
      <c r="E132" s="225" t="s">
        <v>19</v>
      </c>
      <c r="F132" s="226" t="s">
        <v>249</v>
      </c>
      <c r="G132" s="223"/>
      <c r="H132" s="227">
        <v>47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147</v>
      </c>
      <c r="AU132" s="233" t="s">
        <v>85</v>
      </c>
      <c r="AV132" s="13" t="s">
        <v>85</v>
      </c>
      <c r="AW132" s="13" t="s">
        <v>34</v>
      </c>
      <c r="AX132" s="13" t="s">
        <v>75</v>
      </c>
      <c r="AY132" s="233" t="s">
        <v>135</v>
      </c>
    </row>
    <row r="133" s="2" customFormat="1" ht="16.5" customHeight="1">
      <c r="A133" s="38"/>
      <c r="B133" s="39"/>
      <c r="C133" s="234" t="s">
        <v>250</v>
      </c>
      <c r="D133" s="234" t="s">
        <v>132</v>
      </c>
      <c r="E133" s="235" t="s">
        <v>251</v>
      </c>
      <c r="F133" s="236" t="s">
        <v>252</v>
      </c>
      <c r="G133" s="237" t="s">
        <v>209</v>
      </c>
      <c r="H133" s="238">
        <v>54.049999999999997</v>
      </c>
      <c r="I133" s="239"/>
      <c r="J133" s="240">
        <f>ROUND(I133*H133,2)</f>
        <v>0</v>
      </c>
      <c r="K133" s="236" t="s">
        <v>142</v>
      </c>
      <c r="L133" s="241"/>
      <c r="M133" s="242" t="s">
        <v>19</v>
      </c>
      <c r="N133" s="243" t="s">
        <v>46</v>
      </c>
      <c r="O133" s="84"/>
      <c r="P133" s="213">
        <f>O133*H133</f>
        <v>0</v>
      </c>
      <c r="Q133" s="213">
        <v>0.00012</v>
      </c>
      <c r="R133" s="213">
        <f>Q133*H133</f>
        <v>0.0064859999999999996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151</v>
      </c>
      <c r="AT133" s="215" t="s">
        <v>132</v>
      </c>
      <c r="AU133" s="215" t="s">
        <v>85</v>
      </c>
      <c r="AY133" s="17" t="s">
        <v>135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83</v>
      </c>
      <c r="BK133" s="216">
        <f>ROUND(I133*H133,2)</f>
        <v>0</v>
      </c>
      <c r="BL133" s="17" t="s">
        <v>151</v>
      </c>
      <c r="BM133" s="215" t="s">
        <v>253</v>
      </c>
    </row>
    <row r="134" s="13" customFormat="1">
      <c r="A134" s="13"/>
      <c r="B134" s="222"/>
      <c r="C134" s="223"/>
      <c r="D134" s="224" t="s">
        <v>147</v>
      </c>
      <c r="E134" s="223"/>
      <c r="F134" s="226" t="s">
        <v>254</v>
      </c>
      <c r="G134" s="223"/>
      <c r="H134" s="227">
        <v>54.049999999999997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147</v>
      </c>
      <c r="AU134" s="233" t="s">
        <v>85</v>
      </c>
      <c r="AV134" s="13" t="s">
        <v>85</v>
      </c>
      <c r="AW134" s="13" t="s">
        <v>4</v>
      </c>
      <c r="AX134" s="13" t="s">
        <v>83</v>
      </c>
      <c r="AY134" s="233" t="s">
        <v>135</v>
      </c>
    </row>
    <row r="135" s="2" customFormat="1" ht="24.15" customHeight="1">
      <c r="A135" s="38"/>
      <c r="B135" s="39"/>
      <c r="C135" s="204" t="s">
        <v>255</v>
      </c>
      <c r="D135" s="204" t="s">
        <v>138</v>
      </c>
      <c r="E135" s="205" t="s">
        <v>256</v>
      </c>
      <c r="F135" s="206" t="s">
        <v>257</v>
      </c>
      <c r="G135" s="207" t="s">
        <v>209</v>
      </c>
      <c r="H135" s="208">
        <v>151</v>
      </c>
      <c r="I135" s="209"/>
      <c r="J135" s="210">
        <f>ROUND(I135*H135,2)</f>
        <v>0</v>
      </c>
      <c r="K135" s="206" t="s">
        <v>142</v>
      </c>
      <c r="L135" s="44"/>
      <c r="M135" s="211" t="s">
        <v>19</v>
      </c>
      <c r="N135" s="212" t="s">
        <v>46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143</v>
      </c>
      <c r="AT135" s="215" t="s">
        <v>138</v>
      </c>
      <c r="AU135" s="215" t="s">
        <v>85</v>
      </c>
      <c r="AY135" s="17" t="s">
        <v>135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83</v>
      </c>
      <c r="BK135" s="216">
        <f>ROUND(I135*H135,2)</f>
        <v>0</v>
      </c>
      <c r="BL135" s="17" t="s">
        <v>143</v>
      </c>
      <c r="BM135" s="215" t="s">
        <v>258</v>
      </c>
    </row>
    <row r="136" s="2" customFormat="1">
      <c r="A136" s="38"/>
      <c r="B136" s="39"/>
      <c r="C136" s="40"/>
      <c r="D136" s="217" t="s">
        <v>145</v>
      </c>
      <c r="E136" s="40"/>
      <c r="F136" s="218" t="s">
        <v>259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85</v>
      </c>
    </row>
    <row r="137" s="13" customFormat="1">
      <c r="A137" s="13"/>
      <c r="B137" s="222"/>
      <c r="C137" s="223"/>
      <c r="D137" s="224" t="s">
        <v>147</v>
      </c>
      <c r="E137" s="225" t="s">
        <v>19</v>
      </c>
      <c r="F137" s="226" t="s">
        <v>260</v>
      </c>
      <c r="G137" s="223"/>
      <c r="H137" s="227">
        <v>151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147</v>
      </c>
      <c r="AU137" s="233" t="s">
        <v>85</v>
      </c>
      <c r="AV137" s="13" t="s">
        <v>85</v>
      </c>
      <c r="AW137" s="13" t="s">
        <v>34</v>
      </c>
      <c r="AX137" s="13" t="s">
        <v>75</v>
      </c>
      <c r="AY137" s="233" t="s">
        <v>135</v>
      </c>
    </row>
    <row r="138" s="2" customFormat="1" ht="16.5" customHeight="1">
      <c r="A138" s="38"/>
      <c r="B138" s="39"/>
      <c r="C138" s="234" t="s">
        <v>261</v>
      </c>
      <c r="D138" s="234" t="s">
        <v>132</v>
      </c>
      <c r="E138" s="235" t="s">
        <v>262</v>
      </c>
      <c r="F138" s="236" t="s">
        <v>263</v>
      </c>
      <c r="G138" s="237" t="s">
        <v>209</v>
      </c>
      <c r="H138" s="238">
        <v>173.65000000000001</v>
      </c>
      <c r="I138" s="239"/>
      <c r="J138" s="240">
        <f>ROUND(I138*H138,2)</f>
        <v>0</v>
      </c>
      <c r="K138" s="236" t="s">
        <v>142</v>
      </c>
      <c r="L138" s="241"/>
      <c r="M138" s="242" t="s">
        <v>19</v>
      </c>
      <c r="N138" s="243" t="s">
        <v>46</v>
      </c>
      <c r="O138" s="84"/>
      <c r="P138" s="213">
        <f>O138*H138</f>
        <v>0</v>
      </c>
      <c r="Q138" s="213">
        <v>0.00089999999999999998</v>
      </c>
      <c r="R138" s="213">
        <f>Q138*H138</f>
        <v>0.15628500000000001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151</v>
      </c>
      <c r="AT138" s="215" t="s">
        <v>132</v>
      </c>
      <c r="AU138" s="215" t="s">
        <v>85</v>
      </c>
      <c r="AY138" s="17" t="s">
        <v>135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151</v>
      </c>
      <c r="BM138" s="215" t="s">
        <v>264</v>
      </c>
    </row>
    <row r="139" s="13" customFormat="1">
      <c r="A139" s="13"/>
      <c r="B139" s="222"/>
      <c r="C139" s="223"/>
      <c r="D139" s="224" t="s">
        <v>147</v>
      </c>
      <c r="E139" s="223"/>
      <c r="F139" s="226" t="s">
        <v>265</v>
      </c>
      <c r="G139" s="223"/>
      <c r="H139" s="227">
        <v>173.65000000000001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147</v>
      </c>
      <c r="AU139" s="233" t="s">
        <v>85</v>
      </c>
      <c r="AV139" s="13" t="s">
        <v>85</v>
      </c>
      <c r="AW139" s="13" t="s">
        <v>4</v>
      </c>
      <c r="AX139" s="13" t="s">
        <v>83</v>
      </c>
      <c r="AY139" s="233" t="s">
        <v>135</v>
      </c>
    </row>
    <row r="140" s="2" customFormat="1" ht="21.75" customHeight="1">
      <c r="A140" s="38"/>
      <c r="B140" s="39"/>
      <c r="C140" s="204" t="s">
        <v>266</v>
      </c>
      <c r="D140" s="204" t="s">
        <v>138</v>
      </c>
      <c r="E140" s="205" t="s">
        <v>267</v>
      </c>
      <c r="F140" s="206" t="s">
        <v>268</v>
      </c>
      <c r="G140" s="207" t="s">
        <v>141</v>
      </c>
      <c r="H140" s="208">
        <v>3</v>
      </c>
      <c r="I140" s="209"/>
      <c r="J140" s="210">
        <f>ROUND(I140*H140,2)</f>
        <v>0</v>
      </c>
      <c r="K140" s="206" t="s">
        <v>142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143</v>
      </c>
      <c r="AT140" s="215" t="s">
        <v>138</v>
      </c>
      <c r="AU140" s="215" t="s">
        <v>85</v>
      </c>
      <c r="AY140" s="17" t="s">
        <v>135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143</v>
      </c>
      <c r="BM140" s="215" t="s">
        <v>269</v>
      </c>
    </row>
    <row r="141" s="2" customFormat="1">
      <c r="A141" s="38"/>
      <c r="B141" s="39"/>
      <c r="C141" s="40"/>
      <c r="D141" s="217" t="s">
        <v>145</v>
      </c>
      <c r="E141" s="40"/>
      <c r="F141" s="218" t="s">
        <v>270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85</v>
      </c>
    </row>
    <row r="142" s="13" customFormat="1">
      <c r="A142" s="13"/>
      <c r="B142" s="222"/>
      <c r="C142" s="223"/>
      <c r="D142" s="224" t="s">
        <v>147</v>
      </c>
      <c r="E142" s="225" t="s">
        <v>19</v>
      </c>
      <c r="F142" s="226" t="s">
        <v>271</v>
      </c>
      <c r="G142" s="223"/>
      <c r="H142" s="227">
        <v>3</v>
      </c>
      <c r="I142" s="228"/>
      <c r="J142" s="223"/>
      <c r="K142" s="223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147</v>
      </c>
      <c r="AU142" s="233" t="s">
        <v>85</v>
      </c>
      <c r="AV142" s="13" t="s">
        <v>85</v>
      </c>
      <c r="AW142" s="13" t="s">
        <v>34</v>
      </c>
      <c r="AX142" s="13" t="s">
        <v>75</v>
      </c>
      <c r="AY142" s="233" t="s">
        <v>135</v>
      </c>
    </row>
    <row r="143" s="2" customFormat="1" ht="16.5" customHeight="1">
      <c r="A143" s="38"/>
      <c r="B143" s="39"/>
      <c r="C143" s="204" t="s">
        <v>272</v>
      </c>
      <c r="D143" s="204" t="s">
        <v>138</v>
      </c>
      <c r="E143" s="205" t="s">
        <v>273</v>
      </c>
      <c r="F143" s="206" t="s">
        <v>274</v>
      </c>
      <c r="G143" s="207" t="s">
        <v>141</v>
      </c>
      <c r="H143" s="208">
        <v>3</v>
      </c>
      <c r="I143" s="209"/>
      <c r="J143" s="210">
        <f>ROUND(I143*H143,2)</f>
        <v>0</v>
      </c>
      <c r="K143" s="206" t="s">
        <v>142</v>
      </c>
      <c r="L143" s="44"/>
      <c r="M143" s="211" t="s">
        <v>19</v>
      </c>
      <c r="N143" s="212" t="s">
        <v>46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143</v>
      </c>
      <c r="AT143" s="215" t="s">
        <v>138</v>
      </c>
      <c r="AU143" s="215" t="s">
        <v>85</v>
      </c>
      <c r="AY143" s="17" t="s">
        <v>135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83</v>
      </c>
      <c r="BK143" s="216">
        <f>ROUND(I143*H143,2)</f>
        <v>0</v>
      </c>
      <c r="BL143" s="17" t="s">
        <v>143</v>
      </c>
      <c r="BM143" s="215" t="s">
        <v>275</v>
      </c>
    </row>
    <row r="144" s="2" customFormat="1">
      <c r="A144" s="38"/>
      <c r="B144" s="39"/>
      <c r="C144" s="40"/>
      <c r="D144" s="217" t="s">
        <v>145</v>
      </c>
      <c r="E144" s="40"/>
      <c r="F144" s="218" t="s">
        <v>276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85</v>
      </c>
    </row>
    <row r="145" s="13" customFormat="1">
      <c r="A145" s="13"/>
      <c r="B145" s="222"/>
      <c r="C145" s="223"/>
      <c r="D145" s="224" t="s">
        <v>147</v>
      </c>
      <c r="E145" s="225" t="s">
        <v>19</v>
      </c>
      <c r="F145" s="226" t="s">
        <v>271</v>
      </c>
      <c r="G145" s="223"/>
      <c r="H145" s="227">
        <v>3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147</v>
      </c>
      <c r="AU145" s="233" t="s">
        <v>85</v>
      </c>
      <c r="AV145" s="13" t="s">
        <v>85</v>
      </c>
      <c r="AW145" s="13" t="s">
        <v>34</v>
      </c>
      <c r="AX145" s="13" t="s">
        <v>75</v>
      </c>
      <c r="AY145" s="233" t="s">
        <v>135</v>
      </c>
    </row>
    <row r="146" s="2" customFormat="1" ht="24.15" customHeight="1">
      <c r="A146" s="38"/>
      <c r="B146" s="39"/>
      <c r="C146" s="204" t="s">
        <v>277</v>
      </c>
      <c r="D146" s="204" t="s">
        <v>138</v>
      </c>
      <c r="E146" s="205" t="s">
        <v>278</v>
      </c>
      <c r="F146" s="206" t="s">
        <v>279</v>
      </c>
      <c r="G146" s="207" t="s">
        <v>209</v>
      </c>
      <c r="H146" s="208">
        <v>93</v>
      </c>
      <c r="I146" s="209"/>
      <c r="J146" s="210">
        <f>ROUND(I146*H146,2)</f>
        <v>0</v>
      </c>
      <c r="K146" s="206" t="s">
        <v>142</v>
      </c>
      <c r="L146" s="44"/>
      <c r="M146" s="211" t="s">
        <v>19</v>
      </c>
      <c r="N146" s="212" t="s">
        <v>46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143</v>
      </c>
      <c r="AT146" s="215" t="s">
        <v>138</v>
      </c>
      <c r="AU146" s="215" t="s">
        <v>85</v>
      </c>
      <c r="AY146" s="17" t="s">
        <v>135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143</v>
      </c>
      <c r="BM146" s="215" t="s">
        <v>280</v>
      </c>
    </row>
    <row r="147" s="2" customFormat="1">
      <c r="A147" s="38"/>
      <c r="B147" s="39"/>
      <c r="C147" s="40"/>
      <c r="D147" s="217" t="s">
        <v>145</v>
      </c>
      <c r="E147" s="40"/>
      <c r="F147" s="218" t="s">
        <v>281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85</v>
      </c>
    </row>
    <row r="148" s="13" customFormat="1">
      <c r="A148" s="13"/>
      <c r="B148" s="222"/>
      <c r="C148" s="223"/>
      <c r="D148" s="224" t="s">
        <v>147</v>
      </c>
      <c r="E148" s="225" t="s">
        <v>19</v>
      </c>
      <c r="F148" s="226" t="s">
        <v>282</v>
      </c>
      <c r="G148" s="223"/>
      <c r="H148" s="227">
        <v>93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147</v>
      </c>
      <c r="AU148" s="233" t="s">
        <v>85</v>
      </c>
      <c r="AV148" s="13" t="s">
        <v>85</v>
      </c>
      <c r="AW148" s="13" t="s">
        <v>34</v>
      </c>
      <c r="AX148" s="13" t="s">
        <v>75</v>
      </c>
      <c r="AY148" s="233" t="s">
        <v>135</v>
      </c>
    </row>
    <row r="149" s="2" customFormat="1" ht="24.15" customHeight="1">
      <c r="A149" s="38"/>
      <c r="B149" s="39"/>
      <c r="C149" s="204" t="s">
        <v>283</v>
      </c>
      <c r="D149" s="204" t="s">
        <v>138</v>
      </c>
      <c r="E149" s="205" t="s">
        <v>284</v>
      </c>
      <c r="F149" s="206" t="s">
        <v>285</v>
      </c>
      <c r="G149" s="207" t="s">
        <v>286</v>
      </c>
      <c r="H149" s="208">
        <v>1</v>
      </c>
      <c r="I149" s="209"/>
      <c r="J149" s="210">
        <f>ROUND(I149*H149,2)</f>
        <v>0</v>
      </c>
      <c r="K149" s="206" t="s">
        <v>19</v>
      </c>
      <c r="L149" s="44"/>
      <c r="M149" s="211" t="s">
        <v>19</v>
      </c>
      <c r="N149" s="212" t="s">
        <v>46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143</v>
      </c>
      <c r="AT149" s="215" t="s">
        <v>138</v>
      </c>
      <c r="AU149" s="215" t="s">
        <v>85</v>
      </c>
      <c r="AY149" s="17" t="s">
        <v>135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83</v>
      </c>
      <c r="BK149" s="216">
        <f>ROUND(I149*H149,2)</f>
        <v>0</v>
      </c>
      <c r="BL149" s="17" t="s">
        <v>143</v>
      </c>
      <c r="BM149" s="215" t="s">
        <v>287</v>
      </c>
    </row>
    <row r="150" s="2" customFormat="1" ht="24.15" customHeight="1">
      <c r="A150" s="38"/>
      <c r="B150" s="39"/>
      <c r="C150" s="204" t="s">
        <v>288</v>
      </c>
      <c r="D150" s="204" t="s">
        <v>138</v>
      </c>
      <c r="E150" s="205" t="s">
        <v>289</v>
      </c>
      <c r="F150" s="206" t="s">
        <v>290</v>
      </c>
      <c r="G150" s="207" t="s">
        <v>215</v>
      </c>
      <c r="H150" s="208">
        <v>10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143</v>
      </c>
      <c r="AT150" s="215" t="s">
        <v>138</v>
      </c>
      <c r="AU150" s="215" t="s">
        <v>85</v>
      </c>
      <c r="AY150" s="17" t="s">
        <v>135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143</v>
      </c>
      <c r="BM150" s="215" t="s">
        <v>291</v>
      </c>
    </row>
    <row r="151" s="13" customFormat="1">
      <c r="A151" s="13"/>
      <c r="B151" s="222"/>
      <c r="C151" s="223"/>
      <c r="D151" s="224" t="s">
        <v>147</v>
      </c>
      <c r="E151" s="225" t="s">
        <v>19</v>
      </c>
      <c r="F151" s="226" t="s">
        <v>292</v>
      </c>
      <c r="G151" s="223"/>
      <c r="H151" s="227">
        <v>10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147</v>
      </c>
      <c r="AU151" s="233" t="s">
        <v>85</v>
      </c>
      <c r="AV151" s="13" t="s">
        <v>85</v>
      </c>
      <c r="AW151" s="13" t="s">
        <v>34</v>
      </c>
      <c r="AX151" s="13" t="s">
        <v>75</v>
      </c>
      <c r="AY151" s="233" t="s">
        <v>135</v>
      </c>
    </row>
    <row r="152" s="2" customFormat="1" ht="24.15" customHeight="1">
      <c r="A152" s="38"/>
      <c r="B152" s="39"/>
      <c r="C152" s="204" t="s">
        <v>293</v>
      </c>
      <c r="D152" s="204" t="s">
        <v>138</v>
      </c>
      <c r="E152" s="205" t="s">
        <v>294</v>
      </c>
      <c r="F152" s="206" t="s">
        <v>295</v>
      </c>
      <c r="G152" s="207" t="s">
        <v>286</v>
      </c>
      <c r="H152" s="208">
        <v>1</v>
      </c>
      <c r="I152" s="209"/>
      <c r="J152" s="210">
        <f>ROUND(I152*H152,2)</f>
        <v>0</v>
      </c>
      <c r="K152" s="206" t="s">
        <v>19</v>
      </c>
      <c r="L152" s="44"/>
      <c r="M152" s="211" t="s">
        <v>19</v>
      </c>
      <c r="N152" s="212" t="s">
        <v>46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143</v>
      </c>
      <c r="AT152" s="215" t="s">
        <v>138</v>
      </c>
      <c r="AU152" s="215" t="s">
        <v>85</v>
      </c>
      <c r="AY152" s="17" t="s">
        <v>135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143</v>
      </c>
      <c r="BM152" s="215" t="s">
        <v>296</v>
      </c>
    </row>
    <row r="153" s="13" customFormat="1">
      <c r="A153" s="13"/>
      <c r="B153" s="222"/>
      <c r="C153" s="223"/>
      <c r="D153" s="224" t="s">
        <v>147</v>
      </c>
      <c r="E153" s="225" t="s">
        <v>19</v>
      </c>
      <c r="F153" s="226" t="s">
        <v>187</v>
      </c>
      <c r="G153" s="223"/>
      <c r="H153" s="227">
        <v>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85</v>
      </c>
      <c r="AV153" s="13" t="s">
        <v>85</v>
      </c>
      <c r="AW153" s="13" t="s">
        <v>34</v>
      </c>
      <c r="AX153" s="13" t="s">
        <v>75</v>
      </c>
      <c r="AY153" s="233" t="s">
        <v>135</v>
      </c>
    </row>
    <row r="154" s="12" customFormat="1" ht="22.8" customHeight="1">
      <c r="A154" s="12"/>
      <c r="B154" s="188"/>
      <c r="C154" s="189"/>
      <c r="D154" s="190" t="s">
        <v>74</v>
      </c>
      <c r="E154" s="202" t="s">
        <v>297</v>
      </c>
      <c r="F154" s="202" t="s">
        <v>298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SUM(P155:P196)</f>
        <v>0</v>
      </c>
      <c r="Q154" s="196"/>
      <c r="R154" s="197">
        <f>SUM(R155:R196)</f>
        <v>9.3016290900000005</v>
      </c>
      <c r="S154" s="196"/>
      <c r="T154" s="198">
        <f>SUM(T155:T196)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99" t="s">
        <v>134</v>
      </c>
      <c r="AT154" s="200" t="s">
        <v>74</v>
      </c>
      <c r="AU154" s="200" t="s">
        <v>83</v>
      </c>
      <c r="AY154" s="199" t="s">
        <v>135</v>
      </c>
      <c r="BK154" s="201">
        <f>SUM(BK155:BK196)</f>
        <v>0</v>
      </c>
    </row>
    <row r="155" s="2" customFormat="1" ht="16.5" customHeight="1">
      <c r="A155" s="38"/>
      <c r="B155" s="39"/>
      <c r="C155" s="204" t="s">
        <v>299</v>
      </c>
      <c r="D155" s="204" t="s">
        <v>138</v>
      </c>
      <c r="E155" s="205" t="s">
        <v>300</v>
      </c>
      <c r="F155" s="206" t="s">
        <v>301</v>
      </c>
      <c r="G155" s="207" t="s">
        <v>302</v>
      </c>
      <c r="H155" s="208">
        <v>0.113</v>
      </c>
      <c r="I155" s="209"/>
      <c r="J155" s="210">
        <f>ROUND(I155*H155,2)</f>
        <v>0</v>
      </c>
      <c r="K155" s="206" t="s">
        <v>142</v>
      </c>
      <c r="L155" s="44"/>
      <c r="M155" s="211" t="s">
        <v>19</v>
      </c>
      <c r="N155" s="212" t="s">
        <v>46</v>
      </c>
      <c r="O155" s="84"/>
      <c r="P155" s="213">
        <f>O155*H155</f>
        <v>0</v>
      </c>
      <c r="Q155" s="213">
        <v>0.0019300000000000001</v>
      </c>
      <c r="R155" s="213">
        <f>Q155*H155</f>
        <v>0.00021809000000000002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143</v>
      </c>
      <c r="AT155" s="215" t="s">
        <v>138</v>
      </c>
      <c r="AU155" s="215" t="s">
        <v>85</v>
      </c>
      <c r="AY155" s="17" t="s">
        <v>135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143</v>
      </c>
      <c r="BM155" s="215" t="s">
        <v>303</v>
      </c>
    </row>
    <row r="156" s="2" customFormat="1">
      <c r="A156" s="38"/>
      <c r="B156" s="39"/>
      <c r="C156" s="40"/>
      <c r="D156" s="217" t="s">
        <v>145</v>
      </c>
      <c r="E156" s="40"/>
      <c r="F156" s="218" t="s">
        <v>304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85</v>
      </c>
    </row>
    <row r="157" s="13" customFormat="1">
      <c r="A157" s="13"/>
      <c r="B157" s="222"/>
      <c r="C157" s="223"/>
      <c r="D157" s="224" t="s">
        <v>147</v>
      </c>
      <c r="E157" s="225" t="s">
        <v>19</v>
      </c>
      <c r="F157" s="226" t="s">
        <v>305</v>
      </c>
      <c r="G157" s="223"/>
      <c r="H157" s="227">
        <v>0.113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147</v>
      </c>
      <c r="AU157" s="233" t="s">
        <v>85</v>
      </c>
      <c r="AV157" s="13" t="s">
        <v>85</v>
      </c>
      <c r="AW157" s="13" t="s">
        <v>34</v>
      </c>
      <c r="AX157" s="13" t="s">
        <v>75</v>
      </c>
      <c r="AY157" s="233" t="s">
        <v>135</v>
      </c>
    </row>
    <row r="158" s="2" customFormat="1" ht="33" customHeight="1">
      <c r="A158" s="38"/>
      <c r="B158" s="39"/>
      <c r="C158" s="204" t="s">
        <v>306</v>
      </c>
      <c r="D158" s="204" t="s">
        <v>138</v>
      </c>
      <c r="E158" s="205" t="s">
        <v>307</v>
      </c>
      <c r="F158" s="206" t="s">
        <v>308</v>
      </c>
      <c r="G158" s="207" t="s">
        <v>309</v>
      </c>
      <c r="H158" s="208">
        <v>5.5350000000000001</v>
      </c>
      <c r="I158" s="209"/>
      <c r="J158" s="210">
        <f>ROUND(I158*H158,2)</f>
        <v>0</v>
      </c>
      <c r="K158" s="206" t="s">
        <v>142</v>
      </c>
      <c r="L158" s="44"/>
      <c r="M158" s="211" t="s">
        <v>19</v>
      </c>
      <c r="N158" s="212" t="s">
        <v>46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143</v>
      </c>
      <c r="AT158" s="215" t="s">
        <v>138</v>
      </c>
      <c r="AU158" s="215" t="s">
        <v>85</v>
      </c>
      <c r="AY158" s="17" t="s">
        <v>135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83</v>
      </c>
      <c r="BK158" s="216">
        <f>ROUND(I158*H158,2)</f>
        <v>0</v>
      </c>
      <c r="BL158" s="17" t="s">
        <v>143</v>
      </c>
      <c r="BM158" s="215" t="s">
        <v>310</v>
      </c>
    </row>
    <row r="159" s="2" customFormat="1">
      <c r="A159" s="38"/>
      <c r="B159" s="39"/>
      <c r="C159" s="40"/>
      <c r="D159" s="217" t="s">
        <v>145</v>
      </c>
      <c r="E159" s="40"/>
      <c r="F159" s="218" t="s">
        <v>311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85</v>
      </c>
    </row>
    <row r="160" s="13" customFormat="1">
      <c r="A160" s="13"/>
      <c r="B160" s="222"/>
      <c r="C160" s="223"/>
      <c r="D160" s="224" t="s">
        <v>147</v>
      </c>
      <c r="E160" s="225" t="s">
        <v>19</v>
      </c>
      <c r="F160" s="226" t="s">
        <v>312</v>
      </c>
      <c r="G160" s="223"/>
      <c r="H160" s="227">
        <v>5.5350000000000001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147</v>
      </c>
      <c r="AU160" s="233" t="s">
        <v>85</v>
      </c>
      <c r="AV160" s="13" t="s">
        <v>85</v>
      </c>
      <c r="AW160" s="13" t="s">
        <v>34</v>
      </c>
      <c r="AX160" s="13" t="s">
        <v>75</v>
      </c>
      <c r="AY160" s="233" t="s">
        <v>135</v>
      </c>
    </row>
    <row r="161" s="2" customFormat="1" ht="37.8" customHeight="1">
      <c r="A161" s="38"/>
      <c r="B161" s="39"/>
      <c r="C161" s="204" t="s">
        <v>313</v>
      </c>
      <c r="D161" s="204" t="s">
        <v>138</v>
      </c>
      <c r="E161" s="205" t="s">
        <v>314</v>
      </c>
      <c r="F161" s="206" t="s">
        <v>315</v>
      </c>
      <c r="G161" s="207" t="s">
        <v>209</v>
      </c>
      <c r="H161" s="208">
        <v>64</v>
      </c>
      <c r="I161" s="209"/>
      <c r="J161" s="210">
        <f>ROUND(I161*H161,2)</f>
        <v>0</v>
      </c>
      <c r="K161" s="206" t="s">
        <v>142</v>
      </c>
      <c r="L161" s="44"/>
      <c r="M161" s="211" t="s">
        <v>19</v>
      </c>
      <c r="N161" s="212" t="s">
        <v>46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143</v>
      </c>
      <c r="AT161" s="215" t="s">
        <v>138</v>
      </c>
      <c r="AU161" s="215" t="s">
        <v>85</v>
      </c>
      <c r="AY161" s="17" t="s">
        <v>135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83</v>
      </c>
      <c r="BK161" s="216">
        <f>ROUND(I161*H161,2)</f>
        <v>0</v>
      </c>
      <c r="BL161" s="17" t="s">
        <v>143</v>
      </c>
      <c r="BM161" s="215" t="s">
        <v>316</v>
      </c>
    </row>
    <row r="162" s="2" customFormat="1">
      <c r="A162" s="38"/>
      <c r="B162" s="39"/>
      <c r="C162" s="40"/>
      <c r="D162" s="217" t="s">
        <v>145</v>
      </c>
      <c r="E162" s="40"/>
      <c r="F162" s="218" t="s">
        <v>317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85</v>
      </c>
    </row>
    <row r="163" s="13" customFormat="1">
      <c r="A163" s="13"/>
      <c r="B163" s="222"/>
      <c r="C163" s="223"/>
      <c r="D163" s="224" t="s">
        <v>147</v>
      </c>
      <c r="E163" s="225" t="s">
        <v>19</v>
      </c>
      <c r="F163" s="226" t="s">
        <v>318</v>
      </c>
      <c r="G163" s="223"/>
      <c r="H163" s="227">
        <v>64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147</v>
      </c>
      <c r="AU163" s="233" t="s">
        <v>85</v>
      </c>
      <c r="AV163" s="13" t="s">
        <v>85</v>
      </c>
      <c r="AW163" s="13" t="s">
        <v>34</v>
      </c>
      <c r="AX163" s="13" t="s">
        <v>75</v>
      </c>
      <c r="AY163" s="233" t="s">
        <v>135</v>
      </c>
    </row>
    <row r="164" s="2" customFormat="1" ht="37.8" customHeight="1">
      <c r="A164" s="38"/>
      <c r="B164" s="39"/>
      <c r="C164" s="204" t="s">
        <v>319</v>
      </c>
      <c r="D164" s="204" t="s">
        <v>138</v>
      </c>
      <c r="E164" s="205" t="s">
        <v>320</v>
      </c>
      <c r="F164" s="206" t="s">
        <v>321</v>
      </c>
      <c r="G164" s="207" t="s">
        <v>209</v>
      </c>
      <c r="H164" s="208">
        <v>49</v>
      </c>
      <c r="I164" s="209"/>
      <c r="J164" s="210">
        <f>ROUND(I164*H164,2)</f>
        <v>0</v>
      </c>
      <c r="K164" s="206" t="s">
        <v>142</v>
      </c>
      <c r="L164" s="44"/>
      <c r="M164" s="211" t="s">
        <v>19</v>
      </c>
      <c r="N164" s="212" t="s">
        <v>46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143</v>
      </c>
      <c r="AT164" s="215" t="s">
        <v>138</v>
      </c>
      <c r="AU164" s="215" t="s">
        <v>85</v>
      </c>
      <c r="AY164" s="17" t="s">
        <v>135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83</v>
      </c>
      <c r="BK164" s="216">
        <f>ROUND(I164*H164,2)</f>
        <v>0</v>
      </c>
      <c r="BL164" s="17" t="s">
        <v>143</v>
      </c>
      <c r="BM164" s="215" t="s">
        <v>322</v>
      </c>
    </row>
    <row r="165" s="2" customFormat="1">
      <c r="A165" s="38"/>
      <c r="B165" s="39"/>
      <c r="C165" s="40"/>
      <c r="D165" s="217" t="s">
        <v>145</v>
      </c>
      <c r="E165" s="40"/>
      <c r="F165" s="218" t="s">
        <v>323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85</v>
      </c>
    </row>
    <row r="166" s="13" customFormat="1">
      <c r="A166" s="13"/>
      <c r="B166" s="222"/>
      <c r="C166" s="223"/>
      <c r="D166" s="224" t="s">
        <v>147</v>
      </c>
      <c r="E166" s="225" t="s">
        <v>19</v>
      </c>
      <c r="F166" s="226" t="s">
        <v>324</v>
      </c>
      <c r="G166" s="223"/>
      <c r="H166" s="227">
        <v>49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147</v>
      </c>
      <c r="AU166" s="233" t="s">
        <v>85</v>
      </c>
      <c r="AV166" s="13" t="s">
        <v>85</v>
      </c>
      <c r="AW166" s="13" t="s">
        <v>34</v>
      </c>
      <c r="AX166" s="13" t="s">
        <v>75</v>
      </c>
      <c r="AY166" s="233" t="s">
        <v>135</v>
      </c>
    </row>
    <row r="167" s="2" customFormat="1" ht="33" customHeight="1">
      <c r="A167" s="38"/>
      <c r="B167" s="39"/>
      <c r="C167" s="204" t="s">
        <v>325</v>
      </c>
      <c r="D167" s="204" t="s">
        <v>138</v>
      </c>
      <c r="E167" s="205" t="s">
        <v>326</v>
      </c>
      <c r="F167" s="206" t="s">
        <v>327</v>
      </c>
      <c r="G167" s="207" t="s">
        <v>209</v>
      </c>
      <c r="H167" s="208">
        <v>64</v>
      </c>
      <c r="I167" s="209"/>
      <c r="J167" s="210">
        <f>ROUND(I167*H167,2)</f>
        <v>0</v>
      </c>
      <c r="K167" s="206" t="s">
        <v>142</v>
      </c>
      <c r="L167" s="44"/>
      <c r="M167" s="211" t="s">
        <v>19</v>
      </c>
      <c r="N167" s="212" t="s">
        <v>46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143</v>
      </c>
      <c r="AT167" s="215" t="s">
        <v>138</v>
      </c>
      <c r="AU167" s="215" t="s">
        <v>85</v>
      </c>
      <c r="AY167" s="17" t="s">
        <v>135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83</v>
      </c>
      <c r="BK167" s="216">
        <f>ROUND(I167*H167,2)</f>
        <v>0</v>
      </c>
      <c r="BL167" s="17" t="s">
        <v>143</v>
      </c>
      <c r="BM167" s="215" t="s">
        <v>328</v>
      </c>
    </row>
    <row r="168" s="2" customFormat="1">
      <c r="A168" s="38"/>
      <c r="B168" s="39"/>
      <c r="C168" s="40"/>
      <c r="D168" s="217" t="s">
        <v>145</v>
      </c>
      <c r="E168" s="40"/>
      <c r="F168" s="218" t="s">
        <v>329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85</v>
      </c>
    </row>
    <row r="169" s="13" customFormat="1">
      <c r="A169" s="13"/>
      <c r="B169" s="222"/>
      <c r="C169" s="223"/>
      <c r="D169" s="224" t="s">
        <v>147</v>
      </c>
      <c r="E169" s="225" t="s">
        <v>19</v>
      </c>
      <c r="F169" s="226" t="s">
        <v>318</v>
      </c>
      <c r="G169" s="223"/>
      <c r="H169" s="227">
        <v>64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147</v>
      </c>
      <c r="AU169" s="233" t="s">
        <v>85</v>
      </c>
      <c r="AV169" s="13" t="s">
        <v>85</v>
      </c>
      <c r="AW169" s="13" t="s">
        <v>34</v>
      </c>
      <c r="AX169" s="13" t="s">
        <v>75</v>
      </c>
      <c r="AY169" s="233" t="s">
        <v>135</v>
      </c>
    </row>
    <row r="170" s="2" customFormat="1" ht="33" customHeight="1">
      <c r="A170" s="38"/>
      <c r="B170" s="39"/>
      <c r="C170" s="204" t="s">
        <v>330</v>
      </c>
      <c r="D170" s="204" t="s">
        <v>138</v>
      </c>
      <c r="E170" s="205" t="s">
        <v>331</v>
      </c>
      <c r="F170" s="206" t="s">
        <v>332</v>
      </c>
      <c r="G170" s="207" t="s">
        <v>209</v>
      </c>
      <c r="H170" s="208">
        <v>49</v>
      </c>
      <c r="I170" s="209"/>
      <c r="J170" s="210">
        <f>ROUND(I170*H170,2)</f>
        <v>0</v>
      </c>
      <c r="K170" s="206" t="s">
        <v>142</v>
      </c>
      <c r="L170" s="44"/>
      <c r="M170" s="211" t="s">
        <v>19</v>
      </c>
      <c r="N170" s="212" t="s">
        <v>46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143</v>
      </c>
      <c r="AT170" s="215" t="s">
        <v>138</v>
      </c>
      <c r="AU170" s="215" t="s">
        <v>85</v>
      </c>
      <c r="AY170" s="17" t="s">
        <v>135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143</v>
      </c>
      <c r="BM170" s="215" t="s">
        <v>333</v>
      </c>
    </row>
    <row r="171" s="2" customFormat="1">
      <c r="A171" s="38"/>
      <c r="B171" s="39"/>
      <c r="C171" s="40"/>
      <c r="D171" s="217" t="s">
        <v>145</v>
      </c>
      <c r="E171" s="40"/>
      <c r="F171" s="218" t="s">
        <v>334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85</v>
      </c>
    </row>
    <row r="172" s="13" customFormat="1">
      <c r="A172" s="13"/>
      <c r="B172" s="222"/>
      <c r="C172" s="223"/>
      <c r="D172" s="224" t="s">
        <v>147</v>
      </c>
      <c r="E172" s="225" t="s">
        <v>19</v>
      </c>
      <c r="F172" s="226" t="s">
        <v>324</v>
      </c>
      <c r="G172" s="223"/>
      <c r="H172" s="227">
        <v>49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147</v>
      </c>
      <c r="AU172" s="233" t="s">
        <v>85</v>
      </c>
      <c r="AV172" s="13" t="s">
        <v>85</v>
      </c>
      <c r="AW172" s="13" t="s">
        <v>34</v>
      </c>
      <c r="AX172" s="13" t="s">
        <v>75</v>
      </c>
      <c r="AY172" s="233" t="s">
        <v>135</v>
      </c>
    </row>
    <row r="173" s="2" customFormat="1" ht="16.5" customHeight="1">
      <c r="A173" s="38"/>
      <c r="B173" s="39"/>
      <c r="C173" s="204" t="s">
        <v>335</v>
      </c>
      <c r="D173" s="204" t="s">
        <v>138</v>
      </c>
      <c r="E173" s="205" t="s">
        <v>336</v>
      </c>
      <c r="F173" s="206" t="s">
        <v>337</v>
      </c>
      <c r="G173" s="207" t="s">
        <v>309</v>
      </c>
      <c r="H173" s="208">
        <v>5.5350000000000001</v>
      </c>
      <c r="I173" s="209"/>
      <c r="J173" s="210">
        <f>ROUND(I173*H173,2)</f>
        <v>0</v>
      </c>
      <c r="K173" s="206" t="s">
        <v>142</v>
      </c>
      <c r="L173" s="44"/>
      <c r="M173" s="211" t="s">
        <v>19</v>
      </c>
      <c r="N173" s="212" t="s">
        <v>46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143</v>
      </c>
      <c r="AT173" s="215" t="s">
        <v>138</v>
      </c>
      <c r="AU173" s="215" t="s">
        <v>85</v>
      </c>
      <c r="AY173" s="17" t="s">
        <v>135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83</v>
      </c>
      <c r="BK173" s="216">
        <f>ROUND(I173*H173,2)</f>
        <v>0</v>
      </c>
      <c r="BL173" s="17" t="s">
        <v>143</v>
      </c>
      <c r="BM173" s="215" t="s">
        <v>338</v>
      </c>
    </row>
    <row r="174" s="2" customFormat="1">
      <c r="A174" s="38"/>
      <c r="B174" s="39"/>
      <c r="C174" s="40"/>
      <c r="D174" s="217" t="s">
        <v>145</v>
      </c>
      <c r="E174" s="40"/>
      <c r="F174" s="218" t="s">
        <v>339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85</v>
      </c>
    </row>
    <row r="175" s="13" customFormat="1">
      <c r="A175" s="13"/>
      <c r="B175" s="222"/>
      <c r="C175" s="223"/>
      <c r="D175" s="224" t="s">
        <v>147</v>
      </c>
      <c r="E175" s="225" t="s">
        <v>19</v>
      </c>
      <c r="F175" s="226" t="s">
        <v>340</v>
      </c>
      <c r="G175" s="223"/>
      <c r="H175" s="227">
        <v>5.5350000000000001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147</v>
      </c>
      <c r="AU175" s="233" t="s">
        <v>85</v>
      </c>
      <c r="AV175" s="13" t="s">
        <v>85</v>
      </c>
      <c r="AW175" s="13" t="s">
        <v>34</v>
      </c>
      <c r="AX175" s="13" t="s">
        <v>75</v>
      </c>
      <c r="AY175" s="233" t="s">
        <v>135</v>
      </c>
    </row>
    <row r="176" s="2" customFormat="1" ht="21.75" customHeight="1">
      <c r="A176" s="38"/>
      <c r="B176" s="39"/>
      <c r="C176" s="204" t="s">
        <v>341</v>
      </c>
      <c r="D176" s="204" t="s">
        <v>138</v>
      </c>
      <c r="E176" s="205" t="s">
        <v>342</v>
      </c>
      <c r="F176" s="206" t="s">
        <v>343</v>
      </c>
      <c r="G176" s="207" t="s">
        <v>209</v>
      </c>
      <c r="H176" s="208">
        <v>64</v>
      </c>
      <c r="I176" s="209"/>
      <c r="J176" s="210">
        <f>ROUND(I176*H176,2)</f>
        <v>0</v>
      </c>
      <c r="K176" s="206" t="s">
        <v>142</v>
      </c>
      <c r="L176" s="44"/>
      <c r="M176" s="211" t="s">
        <v>19</v>
      </c>
      <c r="N176" s="212" t="s">
        <v>46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143</v>
      </c>
      <c r="AT176" s="215" t="s">
        <v>138</v>
      </c>
      <c r="AU176" s="215" t="s">
        <v>85</v>
      </c>
      <c r="AY176" s="17" t="s">
        <v>135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143</v>
      </c>
      <c r="BM176" s="215" t="s">
        <v>344</v>
      </c>
    </row>
    <row r="177" s="2" customFormat="1">
      <c r="A177" s="38"/>
      <c r="B177" s="39"/>
      <c r="C177" s="40"/>
      <c r="D177" s="217" t="s">
        <v>145</v>
      </c>
      <c r="E177" s="40"/>
      <c r="F177" s="218" t="s">
        <v>345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85</v>
      </c>
    </row>
    <row r="178" s="13" customFormat="1">
      <c r="A178" s="13"/>
      <c r="B178" s="222"/>
      <c r="C178" s="223"/>
      <c r="D178" s="224" t="s">
        <v>147</v>
      </c>
      <c r="E178" s="225" t="s">
        <v>19</v>
      </c>
      <c r="F178" s="226" t="s">
        <v>318</v>
      </c>
      <c r="G178" s="223"/>
      <c r="H178" s="227">
        <v>64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147</v>
      </c>
      <c r="AU178" s="233" t="s">
        <v>85</v>
      </c>
      <c r="AV178" s="13" t="s">
        <v>85</v>
      </c>
      <c r="AW178" s="13" t="s">
        <v>34</v>
      </c>
      <c r="AX178" s="13" t="s">
        <v>75</v>
      </c>
      <c r="AY178" s="233" t="s">
        <v>135</v>
      </c>
    </row>
    <row r="179" s="2" customFormat="1" ht="21.75" customHeight="1">
      <c r="A179" s="38"/>
      <c r="B179" s="39"/>
      <c r="C179" s="204" t="s">
        <v>346</v>
      </c>
      <c r="D179" s="204" t="s">
        <v>138</v>
      </c>
      <c r="E179" s="205" t="s">
        <v>347</v>
      </c>
      <c r="F179" s="206" t="s">
        <v>348</v>
      </c>
      <c r="G179" s="207" t="s">
        <v>209</v>
      </c>
      <c r="H179" s="208">
        <v>113</v>
      </c>
      <c r="I179" s="209"/>
      <c r="J179" s="210">
        <f>ROUND(I179*H179,2)</f>
        <v>0</v>
      </c>
      <c r="K179" s="206" t="s">
        <v>142</v>
      </c>
      <c r="L179" s="44"/>
      <c r="M179" s="211" t="s">
        <v>19</v>
      </c>
      <c r="N179" s="212" t="s">
        <v>46</v>
      </c>
      <c r="O179" s="84"/>
      <c r="P179" s="213">
        <f>O179*H179</f>
        <v>0</v>
      </c>
      <c r="Q179" s="213">
        <v>6.9999999999999994E-05</v>
      </c>
      <c r="R179" s="213">
        <f>Q179*H179</f>
        <v>0.0079099999999999986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143</v>
      </c>
      <c r="AT179" s="215" t="s">
        <v>138</v>
      </c>
      <c r="AU179" s="215" t="s">
        <v>85</v>
      </c>
      <c r="AY179" s="17" t="s">
        <v>135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83</v>
      </c>
      <c r="BK179" s="216">
        <f>ROUND(I179*H179,2)</f>
        <v>0</v>
      </c>
      <c r="BL179" s="17" t="s">
        <v>143</v>
      </c>
      <c r="BM179" s="215" t="s">
        <v>349</v>
      </c>
    </row>
    <row r="180" s="2" customFormat="1">
      <c r="A180" s="38"/>
      <c r="B180" s="39"/>
      <c r="C180" s="40"/>
      <c r="D180" s="217" t="s">
        <v>145</v>
      </c>
      <c r="E180" s="40"/>
      <c r="F180" s="218" t="s">
        <v>350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145</v>
      </c>
      <c r="AU180" s="17" t="s">
        <v>85</v>
      </c>
    </row>
    <row r="181" s="13" customFormat="1">
      <c r="A181" s="13"/>
      <c r="B181" s="222"/>
      <c r="C181" s="223"/>
      <c r="D181" s="224" t="s">
        <v>147</v>
      </c>
      <c r="E181" s="225" t="s">
        <v>19</v>
      </c>
      <c r="F181" s="226" t="s">
        <v>351</v>
      </c>
      <c r="G181" s="223"/>
      <c r="H181" s="227">
        <v>113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147</v>
      </c>
      <c r="AU181" s="233" t="s">
        <v>85</v>
      </c>
      <c r="AV181" s="13" t="s">
        <v>85</v>
      </c>
      <c r="AW181" s="13" t="s">
        <v>34</v>
      </c>
      <c r="AX181" s="13" t="s">
        <v>75</v>
      </c>
      <c r="AY181" s="233" t="s">
        <v>135</v>
      </c>
    </row>
    <row r="182" s="2" customFormat="1" ht="21.75" customHeight="1">
      <c r="A182" s="38"/>
      <c r="B182" s="39"/>
      <c r="C182" s="204" t="s">
        <v>352</v>
      </c>
      <c r="D182" s="204" t="s">
        <v>138</v>
      </c>
      <c r="E182" s="205" t="s">
        <v>353</v>
      </c>
      <c r="F182" s="206" t="s">
        <v>354</v>
      </c>
      <c r="G182" s="207" t="s">
        <v>209</v>
      </c>
      <c r="H182" s="208">
        <v>135</v>
      </c>
      <c r="I182" s="209"/>
      <c r="J182" s="210">
        <f>ROUND(I182*H182,2)</f>
        <v>0</v>
      </c>
      <c r="K182" s="206" t="s">
        <v>142</v>
      </c>
      <c r="L182" s="44"/>
      <c r="M182" s="211" t="s">
        <v>19</v>
      </c>
      <c r="N182" s="212" t="s">
        <v>46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143</v>
      </c>
      <c r="AT182" s="215" t="s">
        <v>138</v>
      </c>
      <c r="AU182" s="215" t="s">
        <v>85</v>
      </c>
      <c r="AY182" s="17" t="s">
        <v>135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143</v>
      </c>
      <c r="BM182" s="215" t="s">
        <v>355</v>
      </c>
    </row>
    <row r="183" s="2" customFormat="1">
      <c r="A183" s="38"/>
      <c r="B183" s="39"/>
      <c r="C183" s="40"/>
      <c r="D183" s="217" t="s">
        <v>145</v>
      </c>
      <c r="E183" s="40"/>
      <c r="F183" s="218" t="s">
        <v>356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85</v>
      </c>
    </row>
    <row r="184" s="13" customFormat="1">
      <c r="A184" s="13"/>
      <c r="B184" s="222"/>
      <c r="C184" s="223"/>
      <c r="D184" s="224" t="s">
        <v>147</v>
      </c>
      <c r="E184" s="225" t="s">
        <v>19</v>
      </c>
      <c r="F184" s="226" t="s">
        <v>357</v>
      </c>
      <c r="G184" s="223"/>
      <c r="H184" s="227">
        <v>135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147</v>
      </c>
      <c r="AU184" s="233" t="s">
        <v>85</v>
      </c>
      <c r="AV184" s="13" t="s">
        <v>85</v>
      </c>
      <c r="AW184" s="13" t="s">
        <v>34</v>
      </c>
      <c r="AX184" s="13" t="s">
        <v>75</v>
      </c>
      <c r="AY184" s="233" t="s">
        <v>135</v>
      </c>
    </row>
    <row r="185" s="2" customFormat="1" ht="16.5" customHeight="1">
      <c r="A185" s="38"/>
      <c r="B185" s="39"/>
      <c r="C185" s="234" t="s">
        <v>358</v>
      </c>
      <c r="D185" s="234" t="s">
        <v>132</v>
      </c>
      <c r="E185" s="235" t="s">
        <v>359</v>
      </c>
      <c r="F185" s="236" t="s">
        <v>360</v>
      </c>
      <c r="G185" s="237" t="s">
        <v>209</v>
      </c>
      <c r="H185" s="238">
        <v>141.75</v>
      </c>
      <c r="I185" s="239"/>
      <c r="J185" s="240">
        <f>ROUND(I185*H185,2)</f>
        <v>0</v>
      </c>
      <c r="K185" s="236" t="s">
        <v>142</v>
      </c>
      <c r="L185" s="241"/>
      <c r="M185" s="242" t="s">
        <v>19</v>
      </c>
      <c r="N185" s="243" t="s">
        <v>46</v>
      </c>
      <c r="O185" s="84"/>
      <c r="P185" s="213">
        <f>O185*H185</f>
        <v>0</v>
      </c>
      <c r="Q185" s="213">
        <v>0.00042999999999999999</v>
      </c>
      <c r="R185" s="213">
        <f>Q185*H185</f>
        <v>0.0609525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151</v>
      </c>
      <c r="AT185" s="215" t="s">
        <v>132</v>
      </c>
      <c r="AU185" s="215" t="s">
        <v>85</v>
      </c>
      <c r="AY185" s="17" t="s">
        <v>135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83</v>
      </c>
      <c r="BK185" s="216">
        <f>ROUND(I185*H185,2)</f>
        <v>0</v>
      </c>
      <c r="BL185" s="17" t="s">
        <v>151</v>
      </c>
      <c r="BM185" s="215" t="s">
        <v>361</v>
      </c>
    </row>
    <row r="186" s="13" customFormat="1">
      <c r="A186" s="13"/>
      <c r="B186" s="222"/>
      <c r="C186" s="223"/>
      <c r="D186" s="224" t="s">
        <v>147</v>
      </c>
      <c r="E186" s="223"/>
      <c r="F186" s="226" t="s">
        <v>362</v>
      </c>
      <c r="G186" s="223"/>
      <c r="H186" s="227">
        <v>141.75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147</v>
      </c>
      <c r="AU186" s="233" t="s">
        <v>85</v>
      </c>
      <c r="AV186" s="13" t="s">
        <v>85</v>
      </c>
      <c r="AW186" s="13" t="s">
        <v>4</v>
      </c>
      <c r="AX186" s="13" t="s">
        <v>83</v>
      </c>
      <c r="AY186" s="233" t="s">
        <v>135</v>
      </c>
    </row>
    <row r="187" s="2" customFormat="1" ht="16.5" customHeight="1">
      <c r="A187" s="38"/>
      <c r="B187" s="39"/>
      <c r="C187" s="204" t="s">
        <v>363</v>
      </c>
      <c r="D187" s="204" t="s">
        <v>138</v>
      </c>
      <c r="E187" s="205" t="s">
        <v>364</v>
      </c>
      <c r="F187" s="206" t="s">
        <v>365</v>
      </c>
      <c r="G187" s="207" t="s">
        <v>309</v>
      </c>
      <c r="H187" s="208">
        <v>3.6749999999999998</v>
      </c>
      <c r="I187" s="209"/>
      <c r="J187" s="210">
        <f>ROUND(I187*H187,2)</f>
        <v>0</v>
      </c>
      <c r="K187" s="206" t="s">
        <v>142</v>
      </c>
      <c r="L187" s="44"/>
      <c r="M187" s="211" t="s">
        <v>19</v>
      </c>
      <c r="N187" s="212" t="s">
        <v>46</v>
      </c>
      <c r="O187" s="84"/>
      <c r="P187" s="213">
        <f>O187*H187</f>
        <v>0</v>
      </c>
      <c r="Q187" s="213">
        <v>2.3010199999999998</v>
      </c>
      <c r="R187" s="213">
        <f>Q187*H187</f>
        <v>8.4562484999999992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143</v>
      </c>
      <c r="AT187" s="215" t="s">
        <v>138</v>
      </c>
      <c r="AU187" s="215" t="s">
        <v>85</v>
      </c>
      <c r="AY187" s="17" t="s">
        <v>135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83</v>
      </c>
      <c r="BK187" s="216">
        <f>ROUND(I187*H187,2)</f>
        <v>0</v>
      </c>
      <c r="BL187" s="17" t="s">
        <v>143</v>
      </c>
      <c r="BM187" s="215" t="s">
        <v>366</v>
      </c>
    </row>
    <row r="188" s="2" customFormat="1">
      <c r="A188" s="38"/>
      <c r="B188" s="39"/>
      <c r="C188" s="40"/>
      <c r="D188" s="217" t="s">
        <v>145</v>
      </c>
      <c r="E188" s="40"/>
      <c r="F188" s="218" t="s">
        <v>367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85</v>
      </c>
    </row>
    <row r="189" s="13" customFormat="1">
      <c r="A189" s="13"/>
      <c r="B189" s="222"/>
      <c r="C189" s="223"/>
      <c r="D189" s="224" t="s">
        <v>147</v>
      </c>
      <c r="E189" s="225" t="s">
        <v>19</v>
      </c>
      <c r="F189" s="226" t="s">
        <v>368</v>
      </c>
      <c r="G189" s="223"/>
      <c r="H189" s="227">
        <v>3.6749999999999998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147</v>
      </c>
      <c r="AU189" s="233" t="s">
        <v>85</v>
      </c>
      <c r="AV189" s="13" t="s">
        <v>85</v>
      </c>
      <c r="AW189" s="13" t="s">
        <v>34</v>
      </c>
      <c r="AX189" s="13" t="s">
        <v>75</v>
      </c>
      <c r="AY189" s="233" t="s">
        <v>135</v>
      </c>
    </row>
    <row r="190" s="2" customFormat="1" ht="24.15" customHeight="1">
      <c r="A190" s="38"/>
      <c r="B190" s="39"/>
      <c r="C190" s="204" t="s">
        <v>369</v>
      </c>
      <c r="D190" s="204" t="s">
        <v>138</v>
      </c>
      <c r="E190" s="205" t="s">
        <v>370</v>
      </c>
      <c r="F190" s="206" t="s">
        <v>371</v>
      </c>
      <c r="G190" s="207" t="s">
        <v>372</v>
      </c>
      <c r="H190" s="208">
        <v>3.5</v>
      </c>
      <c r="I190" s="209"/>
      <c r="J190" s="210">
        <f>ROUND(I190*H190,2)</f>
        <v>0</v>
      </c>
      <c r="K190" s="206" t="s">
        <v>142</v>
      </c>
      <c r="L190" s="44"/>
      <c r="M190" s="211" t="s">
        <v>19</v>
      </c>
      <c r="N190" s="212" t="s">
        <v>46</v>
      </c>
      <c r="O190" s="84"/>
      <c r="P190" s="213">
        <f>O190*H190</f>
        <v>0</v>
      </c>
      <c r="Q190" s="213">
        <v>0.084250000000000005</v>
      </c>
      <c r="R190" s="213">
        <f>Q190*H190</f>
        <v>0.294875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143</v>
      </c>
      <c r="AT190" s="215" t="s">
        <v>138</v>
      </c>
      <c r="AU190" s="215" t="s">
        <v>85</v>
      </c>
      <c r="AY190" s="17" t="s">
        <v>135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83</v>
      </c>
      <c r="BK190" s="216">
        <f>ROUND(I190*H190,2)</f>
        <v>0</v>
      </c>
      <c r="BL190" s="17" t="s">
        <v>143</v>
      </c>
      <c r="BM190" s="215" t="s">
        <v>373</v>
      </c>
    </row>
    <row r="191" s="2" customFormat="1">
      <c r="A191" s="38"/>
      <c r="B191" s="39"/>
      <c r="C191" s="40"/>
      <c r="D191" s="217" t="s">
        <v>145</v>
      </c>
      <c r="E191" s="40"/>
      <c r="F191" s="218" t="s">
        <v>374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85</v>
      </c>
    </row>
    <row r="192" s="13" customFormat="1">
      <c r="A192" s="13"/>
      <c r="B192" s="222"/>
      <c r="C192" s="223"/>
      <c r="D192" s="224" t="s">
        <v>147</v>
      </c>
      <c r="E192" s="225" t="s">
        <v>19</v>
      </c>
      <c r="F192" s="226" t="s">
        <v>375</v>
      </c>
      <c r="G192" s="223"/>
      <c r="H192" s="227">
        <v>3.5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147</v>
      </c>
      <c r="AU192" s="233" t="s">
        <v>85</v>
      </c>
      <c r="AV192" s="13" t="s">
        <v>85</v>
      </c>
      <c r="AW192" s="13" t="s">
        <v>34</v>
      </c>
      <c r="AX192" s="13" t="s">
        <v>75</v>
      </c>
      <c r="AY192" s="233" t="s">
        <v>135</v>
      </c>
    </row>
    <row r="193" s="2" customFormat="1" ht="16.5" customHeight="1">
      <c r="A193" s="38"/>
      <c r="B193" s="39"/>
      <c r="C193" s="234" t="s">
        <v>376</v>
      </c>
      <c r="D193" s="234" t="s">
        <v>132</v>
      </c>
      <c r="E193" s="235" t="s">
        <v>377</v>
      </c>
      <c r="F193" s="236" t="s">
        <v>378</v>
      </c>
      <c r="G193" s="237" t="s">
        <v>372</v>
      </c>
      <c r="H193" s="238">
        <v>3.6749999999999998</v>
      </c>
      <c r="I193" s="239"/>
      <c r="J193" s="240">
        <f>ROUND(I193*H193,2)</f>
        <v>0</v>
      </c>
      <c r="K193" s="236" t="s">
        <v>142</v>
      </c>
      <c r="L193" s="241"/>
      <c r="M193" s="242" t="s">
        <v>19</v>
      </c>
      <c r="N193" s="243" t="s">
        <v>46</v>
      </c>
      <c r="O193" s="84"/>
      <c r="P193" s="213">
        <f>O193*H193</f>
        <v>0</v>
      </c>
      <c r="Q193" s="213">
        <v>0.13100000000000001</v>
      </c>
      <c r="R193" s="213">
        <f>Q193*H193</f>
        <v>0.48142499999999999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216</v>
      </c>
      <c r="AT193" s="215" t="s">
        <v>132</v>
      </c>
      <c r="AU193" s="215" t="s">
        <v>85</v>
      </c>
      <c r="AY193" s="17" t="s">
        <v>135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83</v>
      </c>
      <c r="BK193" s="216">
        <f>ROUND(I193*H193,2)</f>
        <v>0</v>
      </c>
      <c r="BL193" s="17" t="s">
        <v>143</v>
      </c>
      <c r="BM193" s="215" t="s">
        <v>379</v>
      </c>
    </row>
    <row r="194" s="13" customFormat="1">
      <c r="A194" s="13"/>
      <c r="B194" s="222"/>
      <c r="C194" s="223"/>
      <c r="D194" s="224" t="s">
        <v>147</v>
      </c>
      <c r="E194" s="223"/>
      <c r="F194" s="226" t="s">
        <v>380</v>
      </c>
      <c r="G194" s="223"/>
      <c r="H194" s="227">
        <v>3.6749999999999998</v>
      </c>
      <c r="I194" s="228"/>
      <c r="J194" s="223"/>
      <c r="K194" s="223"/>
      <c r="L194" s="229"/>
      <c r="M194" s="230"/>
      <c r="N194" s="231"/>
      <c r="O194" s="231"/>
      <c r="P194" s="231"/>
      <c r="Q194" s="231"/>
      <c r="R194" s="231"/>
      <c r="S194" s="231"/>
      <c r="T194" s="23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3" t="s">
        <v>147</v>
      </c>
      <c r="AU194" s="233" t="s">
        <v>85</v>
      </c>
      <c r="AV194" s="13" t="s">
        <v>85</v>
      </c>
      <c r="AW194" s="13" t="s">
        <v>4</v>
      </c>
      <c r="AX194" s="13" t="s">
        <v>83</v>
      </c>
      <c r="AY194" s="233" t="s">
        <v>135</v>
      </c>
    </row>
    <row r="195" s="2" customFormat="1" ht="16.5" customHeight="1">
      <c r="A195" s="38"/>
      <c r="B195" s="39"/>
      <c r="C195" s="204" t="s">
        <v>381</v>
      </c>
      <c r="D195" s="204" t="s">
        <v>138</v>
      </c>
      <c r="E195" s="205" t="s">
        <v>382</v>
      </c>
      <c r="F195" s="206" t="s">
        <v>383</v>
      </c>
      <c r="G195" s="207" t="s">
        <v>384</v>
      </c>
      <c r="H195" s="208">
        <v>9.3019999999999996</v>
      </c>
      <c r="I195" s="209"/>
      <c r="J195" s="210">
        <f>ROUND(I195*H195,2)</f>
        <v>0</v>
      </c>
      <c r="K195" s="206" t="s">
        <v>142</v>
      </c>
      <c r="L195" s="44"/>
      <c r="M195" s="211" t="s">
        <v>19</v>
      </c>
      <c r="N195" s="212" t="s">
        <v>46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143</v>
      </c>
      <c r="AT195" s="215" t="s">
        <v>138</v>
      </c>
      <c r="AU195" s="215" t="s">
        <v>85</v>
      </c>
      <c r="AY195" s="17" t="s">
        <v>135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83</v>
      </c>
      <c r="BK195" s="216">
        <f>ROUND(I195*H195,2)</f>
        <v>0</v>
      </c>
      <c r="BL195" s="17" t="s">
        <v>143</v>
      </c>
      <c r="BM195" s="215" t="s">
        <v>385</v>
      </c>
    </row>
    <row r="196" s="2" customFormat="1">
      <c r="A196" s="38"/>
      <c r="B196" s="39"/>
      <c r="C196" s="40"/>
      <c r="D196" s="217" t="s">
        <v>145</v>
      </c>
      <c r="E196" s="40"/>
      <c r="F196" s="218" t="s">
        <v>386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85</v>
      </c>
    </row>
    <row r="197" s="12" customFormat="1" ht="25.92" customHeight="1">
      <c r="A197" s="12"/>
      <c r="B197" s="188"/>
      <c r="C197" s="189"/>
      <c r="D197" s="190" t="s">
        <v>74</v>
      </c>
      <c r="E197" s="191" t="s">
        <v>387</v>
      </c>
      <c r="F197" s="191" t="s">
        <v>388</v>
      </c>
      <c r="G197" s="189"/>
      <c r="H197" s="189"/>
      <c r="I197" s="192"/>
      <c r="J197" s="193">
        <f>BK197</f>
        <v>0</v>
      </c>
      <c r="K197" s="189"/>
      <c r="L197" s="194"/>
      <c r="M197" s="195"/>
      <c r="N197" s="196"/>
      <c r="O197" s="196"/>
      <c r="P197" s="197">
        <f>SUM(P198:P200)</f>
        <v>0</v>
      </c>
      <c r="Q197" s="196"/>
      <c r="R197" s="197">
        <f>SUM(R198:R200)</f>
        <v>0</v>
      </c>
      <c r="S197" s="196"/>
      <c r="T197" s="198">
        <f>SUM(T198:T200)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9" t="s">
        <v>158</v>
      </c>
      <c r="AT197" s="200" t="s">
        <v>74</v>
      </c>
      <c r="AU197" s="200" t="s">
        <v>75</v>
      </c>
      <c r="AY197" s="199" t="s">
        <v>135</v>
      </c>
      <c r="BK197" s="201">
        <f>SUM(BK198:BK200)</f>
        <v>0</v>
      </c>
    </row>
    <row r="198" s="2" customFormat="1" ht="16.5" customHeight="1">
      <c r="A198" s="38"/>
      <c r="B198" s="39"/>
      <c r="C198" s="204" t="s">
        <v>389</v>
      </c>
      <c r="D198" s="204" t="s">
        <v>138</v>
      </c>
      <c r="E198" s="205" t="s">
        <v>390</v>
      </c>
      <c r="F198" s="206" t="s">
        <v>391</v>
      </c>
      <c r="G198" s="207" t="s">
        <v>392</v>
      </c>
      <c r="H198" s="208">
        <v>50</v>
      </c>
      <c r="I198" s="209"/>
      <c r="J198" s="210">
        <f>ROUND(I198*H198,2)</f>
        <v>0</v>
      </c>
      <c r="K198" s="206" t="s">
        <v>142</v>
      </c>
      <c r="L198" s="44"/>
      <c r="M198" s="211" t="s">
        <v>19</v>
      </c>
      <c r="N198" s="212" t="s">
        <v>46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393</v>
      </c>
      <c r="AT198" s="215" t="s">
        <v>138</v>
      </c>
      <c r="AU198" s="215" t="s">
        <v>83</v>
      </c>
      <c r="AY198" s="17" t="s">
        <v>135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83</v>
      </c>
      <c r="BK198" s="216">
        <f>ROUND(I198*H198,2)</f>
        <v>0</v>
      </c>
      <c r="BL198" s="17" t="s">
        <v>393</v>
      </c>
      <c r="BM198" s="215" t="s">
        <v>394</v>
      </c>
    </row>
    <row r="199" s="2" customFormat="1">
      <c r="A199" s="38"/>
      <c r="B199" s="39"/>
      <c r="C199" s="40"/>
      <c r="D199" s="217" t="s">
        <v>145</v>
      </c>
      <c r="E199" s="40"/>
      <c r="F199" s="218" t="s">
        <v>395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83</v>
      </c>
    </row>
    <row r="200" s="13" customFormat="1">
      <c r="A200" s="13"/>
      <c r="B200" s="222"/>
      <c r="C200" s="223"/>
      <c r="D200" s="224" t="s">
        <v>147</v>
      </c>
      <c r="E200" s="225" t="s">
        <v>19</v>
      </c>
      <c r="F200" s="226" t="s">
        <v>396</v>
      </c>
      <c r="G200" s="223"/>
      <c r="H200" s="227">
        <v>50</v>
      </c>
      <c r="I200" s="228"/>
      <c r="J200" s="223"/>
      <c r="K200" s="223"/>
      <c r="L200" s="229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147</v>
      </c>
      <c r="AU200" s="233" t="s">
        <v>83</v>
      </c>
      <c r="AV200" s="13" t="s">
        <v>85</v>
      </c>
      <c r="AW200" s="13" t="s">
        <v>34</v>
      </c>
      <c r="AX200" s="13" t="s">
        <v>75</v>
      </c>
      <c r="AY200" s="233" t="s">
        <v>135</v>
      </c>
    </row>
    <row r="201" s="2" customFormat="1" ht="6.96" customHeight="1">
      <c r="A201" s="38"/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RIbqWZmELKOtEls+G0TEIc0sBETfz3rIxGnoL4aChWd+gkENr9u3WufbTueN/qk5lI4wznVbyyL+4ZnSa0bngQ==" hashValue="kWRLxgOc1iKSBC25vVBKsKTkrtH7IvbovNoGGiVzUaXzDcIfO59KnleexyjWAIS7uS7xz0figT6/GK/BAHC1mw==" algorithmName="SHA-512" password="CC35"/>
  <autoFilter ref="C82:K2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3_01/210100251"/>
    <hyperlink ref="F91" r:id="rId2" display="https://podminky.urs.cz/item/CS_URS_2023_01/210100252"/>
    <hyperlink ref="F95" r:id="rId3" display="https://podminky.urs.cz/item/CS_URS_2023_01/210120001"/>
    <hyperlink ref="F98" r:id="rId4" display="https://podminky.urs.cz/item/CS_URS_2023_01/210203901"/>
    <hyperlink ref="F103" r:id="rId5" display="https://podminky.urs.cz/item/CS_URS_2023_01/210204011"/>
    <hyperlink ref="F109" r:id="rId6" display="https://podminky.urs.cz/item/CS_URS_2023_01/210204201"/>
    <hyperlink ref="F115" r:id="rId7" display="https://podminky.urs.cz/item/CS_URS_2023_01/210220022"/>
    <hyperlink ref="F121" r:id="rId8" display="https://podminky.urs.cz/item/CS_URS_2023_01/210220300"/>
    <hyperlink ref="F125" r:id="rId9" display="https://podminky.urs.cz/item/CS_URS_2023_01/210220301"/>
    <hyperlink ref="F129" r:id="rId10" display="https://podminky.urs.cz/item/CS_URS_2023_01/210280002"/>
    <hyperlink ref="F131" r:id="rId11" display="https://podminky.urs.cz/item/CS_URS_2023_01/210812011"/>
    <hyperlink ref="F136" r:id="rId12" display="https://podminky.urs.cz/item/CS_URS_2023_01/210812035"/>
    <hyperlink ref="F141" r:id="rId13" display="https://podminky.urs.cz/item/CS_URS_2023_01/218202016"/>
    <hyperlink ref="F144" r:id="rId14" display="https://podminky.urs.cz/item/CS_URS_2023_01/218204011"/>
    <hyperlink ref="F147" r:id="rId15" display="https://podminky.urs.cz/item/CS_URS_2023_01/218902012"/>
    <hyperlink ref="F156" r:id="rId16" display="https://podminky.urs.cz/item/CS_URS_2023_01/460010022"/>
    <hyperlink ref="F159" r:id="rId17" display="https://podminky.urs.cz/item/CS_URS_2023_01/460131113"/>
    <hyperlink ref="F162" r:id="rId18" display="https://podminky.urs.cz/item/CS_URS_2023_01/460161172"/>
    <hyperlink ref="F165" r:id="rId19" display="https://podminky.urs.cz/item/CS_URS_2023_01/460161312"/>
    <hyperlink ref="F168" r:id="rId20" display="https://podminky.urs.cz/item/CS_URS_2023_01/460431182"/>
    <hyperlink ref="F171" r:id="rId21" display="https://podminky.urs.cz/item/CS_URS_2023_01/460431332"/>
    <hyperlink ref="F174" r:id="rId22" display="https://podminky.urs.cz/item/CS_URS_2023_01/460641113"/>
    <hyperlink ref="F177" r:id="rId23" display="https://podminky.urs.cz/item/CS_URS_2023_01/460661111"/>
    <hyperlink ref="F180" r:id="rId24" display="https://podminky.urs.cz/item/CS_URS_2023_01/460671112"/>
    <hyperlink ref="F183" r:id="rId25" display="https://podminky.urs.cz/item/CS_URS_2023_01/460791213"/>
    <hyperlink ref="F188" r:id="rId26" display="https://podminky.urs.cz/item/CS_URS_2023_01/460821111"/>
    <hyperlink ref="F191" r:id="rId27" display="https://podminky.urs.cz/item/CS_URS_2023_01/460881612"/>
    <hyperlink ref="F196" r:id="rId28" display="https://podminky.urs.cz/item/CS_URS_2023_01/469981111"/>
    <hyperlink ref="F199" r:id="rId29" display="https://podminky.urs.cz/item/CS_URS_2023_01/HZS2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ROUND((SUM(BE90:BE218)),  2)</f>
        <v>0</v>
      </c>
      <c r="G33" s="38"/>
      <c r="H33" s="38"/>
      <c r="I33" s="148">
        <v>0.20999999999999999</v>
      </c>
      <c r="J33" s="147">
        <f>ROUND(((SUM(BE90:BE218))*I33),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ROUND((SUM(BF90:BF218)),  2)</f>
        <v>0</v>
      </c>
      <c r="G34" s="38"/>
      <c r="H34" s="38"/>
      <c r="I34" s="148">
        <v>0.14999999999999999</v>
      </c>
      <c r="J34" s="147">
        <f>ROUND(((SUM(BF90:BF218))*I34),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ROUND((SUM(BG90:BG218)),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ROUND((SUM(BH90:BH218)),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ROUND((SUM(BI90:BI218)),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IO 202 - Likvidace dešťových vod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J91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J92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400</v>
      </c>
      <c r="E62" s="174"/>
      <c r="F62" s="174"/>
      <c r="G62" s="174"/>
      <c r="H62" s="174"/>
      <c r="I62" s="174"/>
      <c r="J62" s="175">
        <f>J120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401</v>
      </c>
      <c r="E63" s="174"/>
      <c r="F63" s="174"/>
      <c r="G63" s="174"/>
      <c r="H63" s="174"/>
      <c r="I63" s="174"/>
      <c r="J63" s="175">
        <f>J127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402</v>
      </c>
      <c r="E64" s="174"/>
      <c r="F64" s="174"/>
      <c r="G64" s="174"/>
      <c r="H64" s="174"/>
      <c r="I64" s="174"/>
      <c r="J64" s="175">
        <f>J132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403</v>
      </c>
      <c r="E65" s="174"/>
      <c r="F65" s="174"/>
      <c r="G65" s="174"/>
      <c r="H65" s="174"/>
      <c r="I65" s="174"/>
      <c r="J65" s="175">
        <f>J142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404</v>
      </c>
      <c r="E66" s="174"/>
      <c r="F66" s="174"/>
      <c r="G66" s="174"/>
      <c r="H66" s="174"/>
      <c r="I66" s="174"/>
      <c r="J66" s="175">
        <f>J173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405</v>
      </c>
      <c r="E67" s="174"/>
      <c r="F67" s="174"/>
      <c r="G67" s="174"/>
      <c r="H67" s="174"/>
      <c r="I67" s="174"/>
      <c r="J67" s="175">
        <f>J179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406</v>
      </c>
      <c r="E68" s="174"/>
      <c r="F68" s="174"/>
      <c r="G68" s="174"/>
      <c r="H68" s="174"/>
      <c r="I68" s="174"/>
      <c r="J68" s="175">
        <f>J189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5"/>
      <c r="C69" s="166"/>
      <c r="D69" s="167" t="s">
        <v>407</v>
      </c>
      <c r="E69" s="168"/>
      <c r="F69" s="168"/>
      <c r="G69" s="168"/>
      <c r="H69" s="168"/>
      <c r="I69" s="168"/>
      <c r="J69" s="169">
        <f>J209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1"/>
      <c r="C70" s="172"/>
      <c r="D70" s="173" t="s">
        <v>408</v>
      </c>
      <c r="E70" s="174"/>
      <c r="F70" s="174"/>
      <c r="G70" s="174"/>
      <c r="H70" s="174"/>
      <c r="I70" s="174"/>
      <c r="J70" s="175">
        <f>J210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119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16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160" t="str">
        <f>E7</f>
        <v>Revitalizace prostranství před školní jídelnou Bílina</v>
      </c>
      <c r="F80" s="32"/>
      <c r="G80" s="32"/>
      <c r="H80" s="32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109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69" t="str">
        <f>E9</f>
        <v>IO 202 - Likvidace dešťových vod</v>
      </c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40"/>
      <c r="E84" s="40"/>
      <c r="F84" s="27" t="str">
        <f>F12</f>
        <v>Bílina, okr.Teplice</v>
      </c>
      <c r="G84" s="40"/>
      <c r="H84" s="40"/>
      <c r="I84" s="32" t="s">
        <v>23</v>
      </c>
      <c r="J84" s="72" t="str">
        <f>IF(J12="","",J12)</f>
        <v>11. 4. 2023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25.65" customHeight="1">
      <c r="A86" s="38"/>
      <c r="B86" s="39"/>
      <c r="C86" s="32" t="s">
        <v>25</v>
      </c>
      <c r="D86" s="40"/>
      <c r="E86" s="40"/>
      <c r="F86" s="27" t="str">
        <f>E15</f>
        <v>PS projekty s.r.o., Revoluční 5, Teplice</v>
      </c>
      <c r="G86" s="40"/>
      <c r="H86" s="40"/>
      <c r="I86" s="32" t="s">
        <v>33</v>
      </c>
      <c r="J86" s="36" t="str">
        <f>E21</f>
        <v>PS projekty s.r.o., Revoluční 5, Teplice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40.05" customHeight="1">
      <c r="A87" s="38"/>
      <c r="B87" s="39"/>
      <c r="C87" s="32" t="s">
        <v>31</v>
      </c>
      <c r="D87" s="40"/>
      <c r="E87" s="40"/>
      <c r="F87" s="27" t="str">
        <f>IF(E18="","",E18)</f>
        <v>Vyplň údaj</v>
      </c>
      <c r="G87" s="40"/>
      <c r="H87" s="40"/>
      <c r="I87" s="32" t="s">
        <v>35</v>
      </c>
      <c r="J87" s="36" t="str">
        <f>E24</f>
        <v>STAVINVEST KMS s.r.o., Studentská 285/22, Bílina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77"/>
      <c r="B89" s="178"/>
      <c r="C89" s="179" t="s">
        <v>120</v>
      </c>
      <c r="D89" s="180" t="s">
        <v>60</v>
      </c>
      <c r="E89" s="180" t="s">
        <v>56</v>
      </c>
      <c r="F89" s="180" t="s">
        <v>57</v>
      </c>
      <c r="G89" s="180" t="s">
        <v>121</v>
      </c>
      <c r="H89" s="180" t="s">
        <v>122</v>
      </c>
      <c r="I89" s="180" t="s">
        <v>123</v>
      </c>
      <c r="J89" s="180" t="s">
        <v>113</v>
      </c>
      <c r="K89" s="181" t="s">
        <v>124</v>
      </c>
      <c r="L89" s="182"/>
      <c r="M89" s="92" t="s">
        <v>19</v>
      </c>
      <c r="N89" s="93" t="s">
        <v>45</v>
      </c>
      <c r="O89" s="93" t="s">
        <v>125</v>
      </c>
      <c r="P89" s="93" t="s">
        <v>126</v>
      </c>
      <c r="Q89" s="93" t="s">
        <v>127</v>
      </c>
      <c r="R89" s="93" t="s">
        <v>128</v>
      </c>
      <c r="S89" s="93" t="s">
        <v>129</v>
      </c>
      <c r="T89" s="94" t="s">
        <v>130</v>
      </c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</row>
    <row r="90" s="2" customFormat="1" ht="22.8" customHeight="1">
      <c r="A90" s="38"/>
      <c r="B90" s="39"/>
      <c r="C90" s="99" t="s">
        <v>131</v>
      </c>
      <c r="D90" s="40"/>
      <c r="E90" s="40"/>
      <c r="F90" s="40"/>
      <c r="G90" s="40"/>
      <c r="H90" s="40"/>
      <c r="I90" s="40"/>
      <c r="J90" s="183">
        <f>BK90</f>
        <v>0</v>
      </c>
      <c r="K90" s="40"/>
      <c r="L90" s="44"/>
      <c r="M90" s="95"/>
      <c r="N90" s="184"/>
      <c r="O90" s="96"/>
      <c r="P90" s="185">
        <f>P91+P209</f>
        <v>0</v>
      </c>
      <c r="Q90" s="96"/>
      <c r="R90" s="185">
        <f>R91+R209</f>
        <v>47.847219399999993</v>
      </c>
      <c r="S90" s="96"/>
      <c r="T90" s="186">
        <f>T91+T209</f>
        <v>1.3800000000000001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74</v>
      </c>
      <c r="AU90" s="17" t="s">
        <v>114</v>
      </c>
      <c r="BK90" s="187">
        <f>BK91+BK209</f>
        <v>0</v>
      </c>
    </row>
    <row r="91" s="12" customFormat="1" ht="25.92" customHeight="1">
      <c r="A91" s="12"/>
      <c r="B91" s="188"/>
      <c r="C91" s="189"/>
      <c r="D91" s="190" t="s">
        <v>74</v>
      </c>
      <c r="E91" s="191" t="s">
        <v>409</v>
      </c>
      <c r="F91" s="191" t="s">
        <v>410</v>
      </c>
      <c r="G91" s="189"/>
      <c r="H91" s="189"/>
      <c r="I91" s="192"/>
      <c r="J91" s="193">
        <f>BK91</f>
        <v>0</v>
      </c>
      <c r="K91" s="189"/>
      <c r="L91" s="194"/>
      <c r="M91" s="195"/>
      <c r="N91" s="196"/>
      <c r="O91" s="196"/>
      <c r="P91" s="197">
        <f>P92+P120+P127+P132+P142+P173+P179+P189</f>
        <v>0</v>
      </c>
      <c r="Q91" s="196"/>
      <c r="R91" s="197">
        <f>R92+R120+R127+R132+R142+R173+R179+R189</f>
        <v>47.844834399999996</v>
      </c>
      <c r="S91" s="196"/>
      <c r="T91" s="198">
        <f>T92+T120+T127+T132+T142+T173+T179+T189</f>
        <v>1.3800000000000001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83</v>
      </c>
      <c r="AT91" s="200" t="s">
        <v>74</v>
      </c>
      <c r="AU91" s="200" t="s">
        <v>75</v>
      </c>
      <c r="AY91" s="199" t="s">
        <v>135</v>
      </c>
      <c r="BK91" s="201">
        <f>BK92+BK120+BK127+BK132+BK142+BK173+BK179+BK189</f>
        <v>0</v>
      </c>
    </row>
    <row r="92" s="12" customFormat="1" ht="22.8" customHeight="1">
      <c r="A92" s="12"/>
      <c r="B92" s="188"/>
      <c r="C92" s="189"/>
      <c r="D92" s="190" t="s">
        <v>74</v>
      </c>
      <c r="E92" s="202" t="s">
        <v>83</v>
      </c>
      <c r="F92" s="202" t="s">
        <v>411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SUM(P93:P119)</f>
        <v>0</v>
      </c>
      <c r="Q92" s="196"/>
      <c r="R92" s="197">
        <f>SUM(R93:R119)</f>
        <v>45.319000000000003</v>
      </c>
      <c r="S92" s="196"/>
      <c r="T92" s="198">
        <f>SUM(T93:T119)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83</v>
      </c>
      <c r="AT92" s="200" t="s">
        <v>74</v>
      </c>
      <c r="AU92" s="200" t="s">
        <v>83</v>
      </c>
      <c r="AY92" s="199" t="s">
        <v>135</v>
      </c>
      <c r="BK92" s="201">
        <f>SUM(BK93:BK119)</f>
        <v>0</v>
      </c>
    </row>
    <row r="93" s="2" customFormat="1" ht="24.15" customHeight="1">
      <c r="A93" s="38"/>
      <c r="B93" s="39"/>
      <c r="C93" s="204" t="s">
        <v>83</v>
      </c>
      <c r="D93" s="204" t="s">
        <v>138</v>
      </c>
      <c r="E93" s="205" t="s">
        <v>412</v>
      </c>
      <c r="F93" s="206" t="s">
        <v>413</v>
      </c>
      <c r="G93" s="207" t="s">
        <v>309</v>
      </c>
      <c r="H93" s="208">
        <v>35.244</v>
      </c>
      <c r="I93" s="209"/>
      <c r="J93" s="210">
        <f>ROUND(I93*H93,2)</f>
        <v>0</v>
      </c>
      <c r="K93" s="206" t="s">
        <v>142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158</v>
      </c>
      <c r="AT93" s="215" t="s">
        <v>138</v>
      </c>
      <c r="AU93" s="215" t="s">
        <v>85</v>
      </c>
      <c r="AY93" s="17" t="s">
        <v>135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158</v>
      </c>
      <c r="BM93" s="215" t="s">
        <v>414</v>
      </c>
    </row>
    <row r="94" s="2" customFormat="1">
      <c r="A94" s="38"/>
      <c r="B94" s="39"/>
      <c r="C94" s="40"/>
      <c r="D94" s="217" t="s">
        <v>145</v>
      </c>
      <c r="E94" s="40"/>
      <c r="F94" s="218" t="s">
        <v>415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85</v>
      </c>
    </row>
    <row r="95" s="13" customFormat="1">
      <c r="A95" s="13"/>
      <c r="B95" s="222"/>
      <c r="C95" s="223"/>
      <c r="D95" s="224" t="s">
        <v>147</v>
      </c>
      <c r="E95" s="225" t="s">
        <v>19</v>
      </c>
      <c r="F95" s="226" t="s">
        <v>416</v>
      </c>
      <c r="G95" s="223"/>
      <c r="H95" s="227">
        <v>35.244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147</v>
      </c>
      <c r="AU95" s="233" t="s">
        <v>85</v>
      </c>
      <c r="AV95" s="13" t="s">
        <v>85</v>
      </c>
      <c r="AW95" s="13" t="s">
        <v>34</v>
      </c>
      <c r="AX95" s="13" t="s">
        <v>75</v>
      </c>
      <c r="AY95" s="233" t="s">
        <v>135</v>
      </c>
    </row>
    <row r="96" s="2" customFormat="1" ht="24.15" customHeight="1">
      <c r="A96" s="38"/>
      <c r="B96" s="39"/>
      <c r="C96" s="204" t="s">
        <v>85</v>
      </c>
      <c r="D96" s="204" t="s">
        <v>138</v>
      </c>
      <c r="E96" s="205" t="s">
        <v>417</v>
      </c>
      <c r="F96" s="206" t="s">
        <v>418</v>
      </c>
      <c r="G96" s="207" t="s">
        <v>309</v>
      </c>
      <c r="H96" s="208">
        <v>34.725999999999999</v>
      </c>
      <c r="I96" s="209"/>
      <c r="J96" s="210">
        <f>ROUND(I96*H96,2)</f>
        <v>0</v>
      </c>
      <c r="K96" s="206" t="s">
        <v>142</v>
      </c>
      <c r="L96" s="44"/>
      <c r="M96" s="211" t="s">
        <v>19</v>
      </c>
      <c r="N96" s="212" t="s">
        <v>46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158</v>
      </c>
      <c r="AT96" s="215" t="s">
        <v>138</v>
      </c>
      <c r="AU96" s="215" t="s">
        <v>85</v>
      </c>
      <c r="AY96" s="17" t="s">
        <v>135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83</v>
      </c>
      <c r="BK96" s="216">
        <f>ROUND(I96*H96,2)</f>
        <v>0</v>
      </c>
      <c r="BL96" s="17" t="s">
        <v>158</v>
      </c>
      <c r="BM96" s="215" t="s">
        <v>419</v>
      </c>
    </row>
    <row r="97" s="2" customFormat="1">
      <c r="A97" s="38"/>
      <c r="B97" s="39"/>
      <c r="C97" s="40"/>
      <c r="D97" s="217" t="s">
        <v>145</v>
      </c>
      <c r="E97" s="40"/>
      <c r="F97" s="218" t="s">
        <v>420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145</v>
      </c>
      <c r="AU97" s="17" t="s">
        <v>85</v>
      </c>
    </row>
    <row r="98" s="13" customFormat="1">
      <c r="A98" s="13"/>
      <c r="B98" s="222"/>
      <c r="C98" s="223"/>
      <c r="D98" s="224" t="s">
        <v>147</v>
      </c>
      <c r="E98" s="225" t="s">
        <v>19</v>
      </c>
      <c r="F98" s="226" t="s">
        <v>421</v>
      </c>
      <c r="G98" s="223"/>
      <c r="H98" s="227">
        <v>19.178999999999998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147</v>
      </c>
      <c r="AU98" s="233" t="s">
        <v>85</v>
      </c>
      <c r="AV98" s="13" t="s">
        <v>85</v>
      </c>
      <c r="AW98" s="13" t="s">
        <v>34</v>
      </c>
      <c r="AX98" s="13" t="s">
        <v>75</v>
      </c>
      <c r="AY98" s="233" t="s">
        <v>135</v>
      </c>
    </row>
    <row r="99" s="13" customFormat="1">
      <c r="A99" s="13"/>
      <c r="B99" s="222"/>
      <c r="C99" s="223"/>
      <c r="D99" s="224" t="s">
        <v>147</v>
      </c>
      <c r="E99" s="225" t="s">
        <v>19</v>
      </c>
      <c r="F99" s="226" t="s">
        <v>422</v>
      </c>
      <c r="G99" s="223"/>
      <c r="H99" s="227">
        <v>12.847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147</v>
      </c>
      <c r="AU99" s="233" t="s">
        <v>85</v>
      </c>
      <c r="AV99" s="13" t="s">
        <v>85</v>
      </c>
      <c r="AW99" s="13" t="s">
        <v>34</v>
      </c>
      <c r="AX99" s="13" t="s">
        <v>75</v>
      </c>
      <c r="AY99" s="233" t="s">
        <v>135</v>
      </c>
    </row>
    <row r="100" s="13" customFormat="1">
      <c r="A100" s="13"/>
      <c r="B100" s="222"/>
      <c r="C100" s="223"/>
      <c r="D100" s="224" t="s">
        <v>147</v>
      </c>
      <c r="E100" s="225" t="s">
        <v>19</v>
      </c>
      <c r="F100" s="226" t="s">
        <v>423</v>
      </c>
      <c r="G100" s="223"/>
      <c r="H100" s="227">
        <v>2.7000000000000002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147</v>
      </c>
      <c r="AU100" s="233" t="s">
        <v>85</v>
      </c>
      <c r="AV100" s="13" t="s">
        <v>85</v>
      </c>
      <c r="AW100" s="13" t="s">
        <v>34</v>
      </c>
      <c r="AX100" s="13" t="s">
        <v>75</v>
      </c>
      <c r="AY100" s="233" t="s">
        <v>135</v>
      </c>
    </row>
    <row r="101" s="2" customFormat="1" ht="37.8" customHeight="1">
      <c r="A101" s="38"/>
      <c r="B101" s="39"/>
      <c r="C101" s="204" t="s">
        <v>134</v>
      </c>
      <c r="D101" s="204" t="s">
        <v>138</v>
      </c>
      <c r="E101" s="205" t="s">
        <v>424</v>
      </c>
      <c r="F101" s="206" t="s">
        <v>425</v>
      </c>
      <c r="G101" s="207" t="s">
        <v>309</v>
      </c>
      <c r="H101" s="208">
        <v>53.773000000000003</v>
      </c>
      <c r="I101" s="209"/>
      <c r="J101" s="210">
        <f>ROUND(I101*H101,2)</f>
        <v>0</v>
      </c>
      <c r="K101" s="206" t="s">
        <v>142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158</v>
      </c>
      <c r="AT101" s="215" t="s">
        <v>138</v>
      </c>
      <c r="AU101" s="215" t="s">
        <v>85</v>
      </c>
      <c r="AY101" s="17" t="s">
        <v>135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158</v>
      </c>
      <c r="BM101" s="215" t="s">
        <v>426</v>
      </c>
    </row>
    <row r="102" s="2" customFormat="1">
      <c r="A102" s="38"/>
      <c r="B102" s="39"/>
      <c r="C102" s="40"/>
      <c r="D102" s="217" t="s">
        <v>145</v>
      </c>
      <c r="E102" s="40"/>
      <c r="F102" s="218" t="s">
        <v>427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85</v>
      </c>
    </row>
    <row r="103" s="13" customFormat="1">
      <c r="A103" s="13"/>
      <c r="B103" s="222"/>
      <c r="C103" s="223"/>
      <c r="D103" s="224" t="s">
        <v>147</v>
      </c>
      <c r="E103" s="225" t="s">
        <v>19</v>
      </c>
      <c r="F103" s="226" t="s">
        <v>428</v>
      </c>
      <c r="G103" s="223"/>
      <c r="H103" s="227">
        <v>18.529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147</v>
      </c>
      <c r="AU103" s="233" t="s">
        <v>85</v>
      </c>
      <c r="AV103" s="13" t="s">
        <v>85</v>
      </c>
      <c r="AW103" s="13" t="s">
        <v>34</v>
      </c>
      <c r="AX103" s="13" t="s">
        <v>75</v>
      </c>
      <c r="AY103" s="233" t="s">
        <v>135</v>
      </c>
    </row>
    <row r="104" s="13" customFormat="1">
      <c r="A104" s="13"/>
      <c r="B104" s="222"/>
      <c r="C104" s="223"/>
      <c r="D104" s="224" t="s">
        <v>147</v>
      </c>
      <c r="E104" s="225" t="s">
        <v>19</v>
      </c>
      <c r="F104" s="226" t="s">
        <v>429</v>
      </c>
      <c r="G104" s="223"/>
      <c r="H104" s="227">
        <v>35.244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147</v>
      </c>
      <c r="AU104" s="233" t="s">
        <v>85</v>
      </c>
      <c r="AV104" s="13" t="s">
        <v>85</v>
      </c>
      <c r="AW104" s="13" t="s">
        <v>34</v>
      </c>
      <c r="AX104" s="13" t="s">
        <v>75</v>
      </c>
      <c r="AY104" s="233" t="s">
        <v>135</v>
      </c>
    </row>
    <row r="105" s="2" customFormat="1" ht="24.15" customHeight="1">
      <c r="A105" s="38"/>
      <c r="B105" s="39"/>
      <c r="C105" s="204" t="s">
        <v>158</v>
      </c>
      <c r="D105" s="204" t="s">
        <v>138</v>
      </c>
      <c r="E105" s="205" t="s">
        <v>430</v>
      </c>
      <c r="F105" s="206" t="s">
        <v>431</v>
      </c>
      <c r="G105" s="207" t="s">
        <v>309</v>
      </c>
      <c r="H105" s="208">
        <v>18.529</v>
      </c>
      <c r="I105" s="209"/>
      <c r="J105" s="210">
        <f>ROUND(I105*H105,2)</f>
        <v>0</v>
      </c>
      <c r="K105" s="206" t="s">
        <v>142</v>
      </c>
      <c r="L105" s="44"/>
      <c r="M105" s="211" t="s">
        <v>19</v>
      </c>
      <c r="N105" s="212" t="s">
        <v>46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158</v>
      </c>
      <c r="AT105" s="215" t="s">
        <v>138</v>
      </c>
      <c r="AU105" s="215" t="s">
        <v>85</v>
      </c>
      <c r="AY105" s="17" t="s">
        <v>135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83</v>
      </c>
      <c r="BK105" s="216">
        <f>ROUND(I105*H105,2)</f>
        <v>0</v>
      </c>
      <c r="BL105" s="17" t="s">
        <v>158</v>
      </c>
      <c r="BM105" s="215" t="s">
        <v>432</v>
      </c>
    </row>
    <row r="106" s="2" customFormat="1">
      <c r="A106" s="38"/>
      <c r="B106" s="39"/>
      <c r="C106" s="40"/>
      <c r="D106" s="217" t="s">
        <v>145</v>
      </c>
      <c r="E106" s="40"/>
      <c r="F106" s="218" t="s">
        <v>433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85</v>
      </c>
    </row>
    <row r="107" s="13" customFormat="1">
      <c r="A107" s="13"/>
      <c r="B107" s="222"/>
      <c r="C107" s="223"/>
      <c r="D107" s="224" t="s">
        <v>147</v>
      </c>
      <c r="E107" s="225" t="s">
        <v>19</v>
      </c>
      <c r="F107" s="226" t="s">
        <v>434</v>
      </c>
      <c r="G107" s="223"/>
      <c r="H107" s="227">
        <v>18.529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147</v>
      </c>
      <c r="AU107" s="233" t="s">
        <v>85</v>
      </c>
      <c r="AV107" s="13" t="s">
        <v>85</v>
      </c>
      <c r="AW107" s="13" t="s">
        <v>34</v>
      </c>
      <c r="AX107" s="13" t="s">
        <v>75</v>
      </c>
      <c r="AY107" s="233" t="s">
        <v>135</v>
      </c>
    </row>
    <row r="108" s="2" customFormat="1" ht="24.15" customHeight="1">
      <c r="A108" s="38"/>
      <c r="B108" s="39"/>
      <c r="C108" s="204" t="s">
        <v>162</v>
      </c>
      <c r="D108" s="204" t="s">
        <v>138</v>
      </c>
      <c r="E108" s="205" t="s">
        <v>435</v>
      </c>
      <c r="F108" s="206" t="s">
        <v>436</v>
      </c>
      <c r="G108" s="207" t="s">
        <v>309</v>
      </c>
      <c r="H108" s="208">
        <v>16.196999999999999</v>
      </c>
      <c r="I108" s="209"/>
      <c r="J108" s="210">
        <f>ROUND(I108*H108,2)</f>
        <v>0</v>
      </c>
      <c r="K108" s="206" t="s">
        <v>142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158</v>
      </c>
      <c r="AT108" s="215" t="s">
        <v>138</v>
      </c>
      <c r="AU108" s="215" t="s">
        <v>85</v>
      </c>
      <c r="AY108" s="17" t="s">
        <v>135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158</v>
      </c>
      <c r="BM108" s="215" t="s">
        <v>437</v>
      </c>
    </row>
    <row r="109" s="2" customFormat="1">
      <c r="A109" s="38"/>
      <c r="B109" s="39"/>
      <c r="C109" s="40"/>
      <c r="D109" s="217" t="s">
        <v>145</v>
      </c>
      <c r="E109" s="40"/>
      <c r="F109" s="218" t="s">
        <v>438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85</v>
      </c>
    </row>
    <row r="110" s="13" customFormat="1">
      <c r="A110" s="13"/>
      <c r="B110" s="222"/>
      <c r="C110" s="223"/>
      <c r="D110" s="224" t="s">
        <v>147</v>
      </c>
      <c r="E110" s="225" t="s">
        <v>19</v>
      </c>
      <c r="F110" s="226" t="s">
        <v>439</v>
      </c>
      <c r="G110" s="223"/>
      <c r="H110" s="227">
        <v>16.196999999999999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147</v>
      </c>
      <c r="AU110" s="233" t="s">
        <v>85</v>
      </c>
      <c r="AV110" s="13" t="s">
        <v>85</v>
      </c>
      <c r="AW110" s="13" t="s">
        <v>34</v>
      </c>
      <c r="AX110" s="13" t="s">
        <v>75</v>
      </c>
      <c r="AY110" s="233" t="s">
        <v>135</v>
      </c>
    </row>
    <row r="111" s="2" customFormat="1" ht="24.15" customHeight="1">
      <c r="A111" s="38"/>
      <c r="B111" s="39"/>
      <c r="C111" s="204" t="s">
        <v>167</v>
      </c>
      <c r="D111" s="204" t="s">
        <v>138</v>
      </c>
      <c r="E111" s="205" t="s">
        <v>440</v>
      </c>
      <c r="F111" s="206" t="s">
        <v>441</v>
      </c>
      <c r="G111" s="207" t="s">
        <v>309</v>
      </c>
      <c r="H111" s="208">
        <v>18.849</v>
      </c>
      <c r="I111" s="209"/>
      <c r="J111" s="210">
        <f>ROUND(I111*H111,2)</f>
        <v>0</v>
      </c>
      <c r="K111" s="206" t="s">
        <v>142</v>
      </c>
      <c r="L111" s="44"/>
      <c r="M111" s="211" t="s">
        <v>19</v>
      </c>
      <c r="N111" s="212" t="s">
        <v>46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158</v>
      </c>
      <c r="AT111" s="215" t="s">
        <v>138</v>
      </c>
      <c r="AU111" s="215" t="s">
        <v>85</v>
      </c>
      <c r="AY111" s="17" t="s">
        <v>135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83</v>
      </c>
      <c r="BK111" s="216">
        <f>ROUND(I111*H111,2)</f>
        <v>0</v>
      </c>
      <c r="BL111" s="17" t="s">
        <v>158</v>
      </c>
      <c r="BM111" s="215" t="s">
        <v>442</v>
      </c>
    </row>
    <row r="112" s="2" customFormat="1">
      <c r="A112" s="38"/>
      <c r="B112" s="39"/>
      <c r="C112" s="40"/>
      <c r="D112" s="217" t="s">
        <v>145</v>
      </c>
      <c r="E112" s="40"/>
      <c r="F112" s="218" t="s">
        <v>443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85</v>
      </c>
    </row>
    <row r="113" s="13" customFormat="1">
      <c r="A113" s="13"/>
      <c r="B113" s="222"/>
      <c r="C113" s="223"/>
      <c r="D113" s="224" t="s">
        <v>147</v>
      </c>
      <c r="E113" s="225" t="s">
        <v>19</v>
      </c>
      <c r="F113" s="226" t="s">
        <v>444</v>
      </c>
      <c r="G113" s="223"/>
      <c r="H113" s="227">
        <v>18.849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85</v>
      </c>
      <c r="AV113" s="13" t="s">
        <v>85</v>
      </c>
      <c r="AW113" s="13" t="s">
        <v>34</v>
      </c>
      <c r="AX113" s="13" t="s">
        <v>75</v>
      </c>
      <c r="AY113" s="233" t="s">
        <v>135</v>
      </c>
    </row>
    <row r="114" s="2" customFormat="1" ht="16.5" customHeight="1">
      <c r="A114" s="38"/>
      <c r="B114" s="39"/>
      <c r="C114" s="234" t="s">
        <v>172</v>
      </c>
      <c r="D114" s="234" t="s">
        <v>132</v>
      </c>
      <c r="E114" s="235" t="s">
        <v>445</v>
      </c>
      <c r="F114" s="236" t="s">
        <v>446</v>
      </c>
      <c r="G114" s="237" t="s">
        <v>384</v>
      </c>
      <c r="H114" s="238">
        <v>18.849</v>
      </c>
      <c r="I114" s="239"/>
      <c r="J114" s="240">
        <f>ROUND(I114*H114,2)</f>
        <v>0</v>
      </c>
      <c r="K114" s="236" t="s">
        <v>142</v>
      </c>
      <c r="L114" s="241"/>
      <c r="M114" s="242" t="s">
        <v>19</v>
      </c>
      <c r="N114" s="243" t="s">
        <v>46</v>
      </c>
      <c r="O114" s="84"/>
      <c r="P114" s="213">
        <f>O114*H114</f>
        <v>0</v>
      </c>
      <c r="Q114" s="213">
        <v>1</v>
      </c>
      <c r="R114" s="213">
        <f>Q114*H114</f>
        <v>18.849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178</v>
      </c>
      <c r="AT114" s="215" t="s">
        <v>132</v>
      </c>
      <c r="AU114" s="215" t="s">
        <v>85</v>
      </c>
      <c r="AY114" s="17" t="s">
        <v>135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158</v>
      </c>
      <c r="BM114" s="215" t="s">
        <v>447</v>
      </c>
    </row>
    <row r="115" s="2" customFormat="1" ht="37.8" customHeight="1">
      <c r="A115" s="38"/>
      <c r="B115" s="39"/>
      <c r="C115" s="204" t="s">
        <v>178</v>
      </c>
      <c r="D115" s="204" t="s">
        <v>138</v>
      </c>
      <c r="E115" s="205" t="s">
        <v>448</v>
      </c>
      <c r="F115" s="206" t="s">
        <v>449</v>
      </c>
      <c r="G115" s="207" t="s">
        <v>309</v>
      </c>
      <c r="H115" s="208">
        <v>13.234999999999999</v>
      </c>
      <c r="I115" s="209"/>
      <c r="J115" s="210">
        <f>ROUND(I115*H115,2)</f>
        <v>0</v>
      </c>
      <c r="K115" s="206" t="s">
        <v>142</v>
      </c>
      <c r="L115" s="44"/>
      <c r="M115" s="211" t="s">
        <v>19</v>
      </c>
      <c r="N115" s="212" t="s">
        <v>46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158</v>
      </c>
      <c r="AT115" s="215" t="s">
        <v>138</v>
      </c>
      <c r="AU115" s="215" t="s">
        <v>85</v>
      </c>
      <c r="AY115" s="17" t="s">
        <v>135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83</v>
      </c>
      <c r="BK115" s="216">
        <f>ROUND(I115*H115,2)</f>
        <v>0</v>
      </c>
      <c r="BL115" s="17" t="s">
        <v>158</v>
      </c>
      <c r="BM115" s="215" t="s">
        <v>450</v>
      </c>
    </row>
    <row r="116" s="2" customFormat="1">
      <c r="A116" s="38"/>
      <c r="B116" s="39"/>
      <c r="C116" s="40"/>
      <c r="D116" s="217" t="s">
        <v>145</v>
      </c>
      <c r="E116" s="40"/>
      <c r="F116" s="218" t="s">
        <v>451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145</v>
      </c>
      <c r="AU116" s="17" t="s">
        <v>85</v>
      </c>
    </row>
    <row r="117" s="13" customFormat="1">
      <c r="A117" s="13"/>
      <c r="B117" s="222"/>
      <c r="C117" s="223"/>
      <c r="D117" s="224" t="s">
        <v>147</v>
      </c>
      <c r="E117" s="225" t="s">
        <v>19</v>
      </c>
      <c r="F117" s="226" t="s">
        <v>452</v>
      </c>
      <c r="G117" s="223"/>
      <c r="H117" s="227">
        <v>13.234999999999999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147</v>
      </c>
      <c r="AU117" s="233" t="s">
        <v>85</v>
      </c>
      <c r="AV117" s="13" t="s">
        <v>85</v>
      </c>
      <c r="AW117" s="13" t="s">
        <v>34</v>
      </c>
      <c r="AX117" s="13" t="s">
        <v>75</v>
      </c>
      <c r="AY117" s="233" t="s">
        <v>135</v>
      </c>
    </row>
    <row r="118" s="2" customFormat="1" ht="16.5" customHeight="1">
      <c r="A118" s="38"/>
      <c r="B118" s="39"/>
      <c r="C118" s="234" t="s">
        <v>183</v>
      </c>
      <c r="D118" s="234" t="s">
        <v>132</v>
      </c>
      <c r="E118" s="235" t="s">
        <v>453</v>
      </c>
      <c r="F118" s="236" t="s">
        <v>454</v>
      </c>
      <c r="G118" s="237" t="s">
        <v>384</v>
      </c>
      <c r="H118" s="238">
        <v>26.469999999999999</v>
      </c>
      <c r="I118" s="239"/>
      <c r="J118" s="240">
        <f>ROUND(I118*H118,2)</f>
        <v>0</v>
      </c>
      <c r="K118" s="236" t="s">
        <v>142</v>
      </c>
      <c r="L118" s="241"/>
      <c r="M118" s="242" t="s">
        <v>19</v>
      </c>
      <c r="N118" s="243" t="s">
        <v>46</v>
      </c>
      <c r="O118" s="84"/>
      <c r="P118" s="213">
        <f>O118*H118</f>
        <v>0</v>
      </c>
      <c r="Q118" s="213">
        <v>1</v>
      </c>
      <c r="R118" s="213">
        <f>Q118*H118</f>
        <v>26.469999999999999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178</v>
      </c>
      <c r="AT118" s="215" t="s">
        <v>132</v>
      </c>
      <c r="AU118" s="215" t="s">
        <v>85</v>
      </c>
      <c r="AY118" s="17" t="s">
        <v>135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83</v>
      </c>
      <c r="BK118" s="216">
        <f>ROUND(I118*H118,2)</f>
        <v>0</v>
      </c>
      <c r="BL118" s="17" t="s">
        <v>158</v>
      </c>
      <c r="BM118" s="215" t="s">
        <v>455</v>
      </c>
    </row>
    <row r="119" s="13" customFormat="1">
      <c r="A119" s="13"/>
      <c r="B119" s="222"/>
      <c r="C119" s="223"/>
      <c r="D119" s="224" t="s">
        <v>147</v>
      </c>
      <c r="E119" s="223"/>
      <c r="F119" s="226" t="s">
        <v>456</v>
      </c>
      <c r="G119" s="223"/>
      <c r="H119" s="227">
        <v>26.469999999999999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147</v>
      </c>
      <c r="AU119" s="233" t="s">
        <v>85</v>
      </c>
      <c r="AV119" s="13" t="s">
        <v>85</v>
      </c>
      <c r="AW119" s="13" t="s">
        <v>4</v>
      </c>
      <c r="AX119" s="13" t="s">
        <v>83</v>
      </c>
      <c r="AY119" s="233" t="s">
        <v>135</v>
      </c>
    </row>
    <row r="120" s="12" customFormat="1" ht="22.8" customHeight="1">
      <c r="A120" s="12"/>
      <c r="B120" s="188"/>
      <c r="C120" s="189"/>
      <c r="D120" s="190" t="s">
        <v>74</v>
      </c>
      <c r="E120" s="202" t="s">
        <v>85</v>
      </c>
      <c r="F120" s="202" t="s">
        <v>457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SUM(P121:P126)</f>
        <v>0</v>
      </c>
      <c r="Q120" s="196"/>
      <c r="R120" s="197">
        <f>SUM(R121:R126)</f>
        <v>0.017532799999999998</v>
      </c>
      <c r="S120" s="196"/>
      <c r="T120" s="19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83</v>
      </c>
      <c r="AT120" s="200" t="s">
        <v>74</v>
      </c>
      <c r="AU120" s="200" t="s">
        <v>83</v>
      </c>
      <c r="AY120" s="199" t="s">
        <v>135</v>
      </c>
      <c r="BK120" s="201">
        <f>SUM(BK121:BK126)</f>
        <v>0</v>
      </c>
    </row>
    <row r="121" s="2" customFormat="1" ht="24.15" customHeight="1">
      <c r="A121" s="38"/>
      <c r="B121" s="39"/>
      <c r="C121" s="204" t="s">
        <v>188</v>
      </c>
      <c r="D121" s="204" t="s">
        <v>138</v>
      </c>
      <c r="E121" s="205" t="s">
        <v>458</v>
      </c>
      <c r="F121" s="206" t="s">
        <v>459</v>
      </c>
      <c r="G121" s="207" t="s">
        <v>372</v>
      </c>
      <c r="H121" s="208">
        <v>38.503999999999998</v>
      </c>
      <c r="I121" s="209"/>
      <c r="J121" s="210">
        <f>ROUND(I121*H121,2)</f>
        <v>0</v>
      </c>
      <c r="K121" s="206" t="s">
        <v>142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0.00010000000000000001</v>
      </c>
      <c r="R121" s="213">
        <f>Q121*H121</f>
        <v>0.0038503999999999999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158</v>
      </c>
      <c r="AT121" s="215" t="s">
        <v>138</v>
      </c>
      <c r="AU121" s="215" t="s">
        <v>85</v>
      </c>
      <c r="AY121" s="17" t="s">
        <v>135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158</v>
      </c>
      <c r="BM121" s="215" t="s">
        <v>460</v>
      </c>
    </row>
    <row r="122" s="2" customFormat="1">
      <c r="A122" s="38"/>
      <c r="B122" s="39"/>
      <c r="C122" s="40"/>
      <c r="D122" s="217" t="s">
        <v>145</v>
      </c>
      <c r="E122" s="40"/>
      <c r="F122" s="218" t="s">
        <v>461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85</v>
      </c>
    </row>
    <row r="123" s="13" customFormat="1">
      <c r="A123" s="13"/>
      <c r="B123" s="222"/>
      <c r="C123" s="223"/>
      <c r="D123" s="224" t="s">
        <v>147</v>
      </c>
      <c r="E123" s="225" t="s">
        <v>19</v>
      </c>
      <c r="F123" s="226" t="s">
        <v>462</v>
      </c>
      <c r="G123" s="223"/>
      <c r="H123" s="227">
        <v>2.1040000000000001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147</v>
      </c>
      <c r="AU123" s="233" t="s">
        <v>85</v>
      </c>
      <c r="AV123" s="13" t="s">
        <v>85</v>
      </c>
      <c r="AW123" s="13" t="s">
        <v>34</v>
      </c>
      <c r="AX123" s="13" t="s">
        <v>75</v>
      </c>
      <c r="AY123" s="233" t="s">
        <v>135</v>
      </c>
    </row>
    <row r="124" s="13" customFormat="1">
      <c r="A124" s="13"/>
      <c r="B124" s="222"/>
      <c r="C124" s="223"/>
      <c r="D124" s="224" t="s">
        <v>147</v>
      </c>
      <c r="E124" s="225" t="s">
        <v>19</v>
      </c>
      <c r="F124" s="226" t="s">
        <v>463</v>
      </c>
      <c r="G124" s="223"/>
      <c r="H124" s="227">
        <v>36.399999999999999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147</v>
      </c>
      <c r="AU124" s="233" t="s">
        <v>85</v>
      </c>
      <c r="AV124" s="13" t="s">
        <v>85</v>
      </c>
      <c r="AW124" s="13" t="s">
        <v>34</v>
      </c>
      <c r="AX124" s="13" t="s">
        <v>75</v>
      </c>
      <c r="AY124" s="233" t="s">
        <v>135</v>
      </c>
    </row>
    <row r="125" s="2" customFormat="1" ht="16.5" customHeight="1">
      <c r="A125" s="38"/>
      <c r="B125" s="39"/>
      <c r="C125" s="234" t="s">
        <v>193</v>
      </c>
      <c r="D125" s="234" t="s">
        <v>132</v>
      </c>
      <c r="E125" s="235" t="s">
        <v>464</v>
      </c>
      <c r="F125" s="236" t="s">
        <v>465</v>
      </c>
      <c r="G125" s="237" t="s">
        <v>372</v>
      </c>
      <c r="H125" s="238">
        <v>45.607999999999997</v>
      </c>
      <c r="I125" s="239"/>
      <c r="J125" s="240">
        <f>ROUND(I125*H125,2)</f>
        <v>0</v>
      </c>
      <c r="K125" s="236" t="s">
        <v>142</v>
      </c>
      <c r="L125" s="241"/>
      <c r="M125" s="242" t="s">
        <v>19</v>
      </c>
      <c r="N125" s="243" t="s">
        <v>46</v>
      </c>
      <c r="O125" s="84"/>
      <c r="P125" s="213">
        <f>O125*H125</f>
        <v>0</v>
      </c>
      <c r="Q125" s="213">
        <v>0.00029999999999999997</v>
      </c>
      <c r="R125" s="213">
        <f>Q125*H125</f>
        <v>0.013682399999999997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178</v>
      </c>
      <c r="AT125" s="215" t="s">
        <v>132</v>
      </c>
      <c r="AU125" s="215" t="s">
        <v>85</v>
      </c>
      <c r="AY125" s="17" t="s">
        <v>135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83</v>
      </c>
      <c r="BK125" s="216">
        <f>ROUND(I125*H125,2)</f>
        <v>0</v>
      </c>
      <c r="BL125" s="17" t="s">
        <v>158</v>
      </c>
      <c r="BM125" s="215" t="s">
        <v>466</v>
      </c>
    </row>
    <row r="126" s="13" customFormat="1">
      <c r="A126" s="13"/>
      <c r="B126" s="222"/>
      <c r="C126" s="223"/>
      <c r="D126" s="224" t="s">
        <v>147</v>
      </c>
      <c r="E126" s="223"/>
      <c r="F126" s="226" t="s">
        <v>467</v>
      </c>
      <c r="G126" s="223"/>
      <c r="H126" s="227">
        <v>45.607999999999997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85</v>
      </c>
      <c r="AV126" s="13" t="s">
        <v>85</v>
      </c>
      <c r="AW126" s="13" t="s">
        <v>4</v>
      </c>
      <c r="AX126" s="13" t="s">
        <v>83</v>
      </c>
      <c r="AY126" s="233" t="s">
        <v>135</v>
      </c>
    </row>
    <row r="127" s="12" customFormat="1" ht="22.8" customHeight="1">
      <c r="A127" s="12"/>
      <c r="B127" s="188"/>
      <c r="C127" s="189"/>
      <c r="D127" s="190" t="s">
        <v>74</v>
      </c>
      <c r="E127" s="202" t="s">
        <v>158</v>
      </c>
      <c r="F127" s="202" t="s">
        <v>468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SUM(P128:P131)</f>
        <v>0</v>
      </c>
      <c r="Q127" s="196"/>
      <c r="R127" s="197">
        <f>SUM(R128:R131)</f>
        <v>0</v>
      </c>
      <c r="S127" s="196"/>
      <c r="T127" s="198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83</v>
      </c>
      <c r="AT127" s="200" t="s">
        <v>74</v>
      </c>
      <c r="AU127" s="200" t="s">
        <v>83</v>
      </c>
      <c r="AY127" s="199" t="s">
        <v>135</v>
      </c>
      <c r="BK127" s="201">
        <f>SUM(BK128:BK131)</f>
        <v>0</v>
      </c>
    </row>
    <row r="128" s="2" customFormat="1" ht="16.5" customHeight="1">
      <c r="A128" s="38"/>
      <c r="B128" s="39"/>
      <c r="C128" s="204" t="s">
        <v>198</v>
      </c>
      <c r="D128" s="204" t="s">
        <v>138</v>
      </c>
      <c r="E128" s="205" t="s">
        <v>469</v>
      </c>
      <c r="F128" s="206" t="s">
        <v>470</v>
      </c>
      <c r="G128" s="207" t="s">
        <v>309</v>
      </c>
      <c r="H128" s="208">
        <v>7.3979999999999997</v>
      </c>
      <c r="I128" s="209"/>
      <c r="J128" s="210">
        <f>ROUND(I128*H128,2)</f>
        <v>0</v>
      </c>
      <c r="K128" s="206" t="s">
        <v>142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158</v>
      </c>
      <c r="AT128" s="215" t="s">
        <v>138</v>
      </c>
      <c r="AU128" s="215" t="s">
        <v>85</v>
      </c>
      <c r="AY128" s="17" t="s">
        <v>135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158</v>
      </c>
      <c r="BM128" s="215" t="s">
        <v>471</v>
      </c>
    </row>
    <row r="129" s="2" customFormat="1">
      <c r="A129" s="38"/>
      <c r="B129" s="39"/>
      <c r="C129" s="40"/>
      <c r="D129" s="217" t="s">
        <v>145</v>
      </c>
      <c r="E129" s="40"/>
      <c r="F129" s="218" t="s">
        <v>472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85</v>
      </c>
    </row>
    <row r="130" s="13" customFormat="1">
      <c r="A130" s="13"/>
      <c r="B130" s="222"/>
      <c r="C130" s="223"/>
      <c r="D130" s="224" t="s">
        <v>147</v>
      </c>
      <c r="E130" s="225" t="s">
        <v>19</v>
      </c>
      <c r="F130" s="226" t="s">
        <v>473</v>
      </c>
      <c r="G130" s="223"/>
      <c r="H130" s="227">
        <v>5.2939999999999996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147</v>
      </c>
      <c r="AU130" s="233" t="s">
        <v>85</v>
      </c>
      <c r="AV130" s="13" t="s">
        <v>85</v>
      </c>
      <c r="AW130" s="13" t="s">
        <v>34</v>
      </c>
      <c r="AX130" s="13" t="s">
        <v>75</v>
      </c>
      <c r="AY130" s="233" t="s">
        <v>135</v>
      </c>
    </row>
    <row r="131" s="13" customFormat="1">
      <c r="A131" s="13"/>
      <c r="B131" s="222"/>
      <c r="C131" s="223"/>
      <c r="D131" s="224" t="s">
        <v>147</v>
      </c>
      <c r="E131" s="225" t="s">
        <v>19</v>
      </c>
      <c r="F131" s="226" t="s">
        <v>474</v>
      </c>
      <c r="G131" s="223"/>
      <c r="H131" s="227">
        <v>2.1040000000000001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147</v>
      </c>
      <c r="AU131" s="233" t="s">
        <v>85</v>
      </c>
      <c r="AV131" s="13" t="s">
        <v>85</v>
      </c>
      <c r="AW131" s="13" t="s">
        <v>34</v>
      </c>
      <c r="AX131" s="13" t="s">
        <v>75</v>
      </c>
      <c r="AY131" s="233" t="s">
        <v>135</v>
      </c>
    </row>
    <row r="132" s="12" customFormat="1" ht="22.8" customHeight="1">
      <c r="A132" s="12"/>
      <c r="B132" s="188"/>
      <c r="C132" s="189"/>
      <c r="D132" s="190" t="s">
        <v>74</v>
      </c>
      <c r="E132" s="202" t="s">
        <v>162</v>
      </c>
      <c r="F132" s="202" t="s">
        <v>475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SUM(P133:P141)</f>
        <v>0</v>
      </c>
      <c r="Q132" s="196"/>
      <c r="R132" s="197">
        <f>SUM(R133:R141)</f>
        <v>2.2471944000000001</v>
      </c>
      <c r="S132" s="196"/>
      <c r="T132" s="198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9" t="s">
        <v>83</v>
      </c>
      <c r="AT132" s="200" t="s">
        <v>74</v>
      </c>
      <c r="AU132" s="200" t="s">
        <v>83</v>
      </c>
      <c r="AY132" s="199" t="s">
        <v>135</v>
      </c>
      <c r="BK132" s="201">
        <f>SUM(BK133:BK141)</f>
        <v>0</v>
      </c>
    </row>
    <row r="133" s="2" customFormat="1" ht="24.15" customHeight="1">
      <c r="A133" s="38"/>
      <c r="B133" s="39"/>
      <c r="C133" s="204" t="s">
        <v>202</v>
      </c>
      <c r="D133" s="204" t="s">
        <v>138</v>
      </c>
      <c r="E133" s="205" t="s">
        <v>476</v>
      </c>
      <c r="F133" s="206" t="s">
        <v>477</v>
      </c>
      <c r="G133" s="207" t="s">
        <v>372</v>
      </c>
      <c r="H133" s="208">
        <v>2.6400000000000001</v>
      </c>
      <c r="I133" s="209"/>
      <c r="J133" s="210">
        <f>ROUND(I133*H133,2)</f>
        <v>0</v>
      </c>
      <c r="K133" s="206" t="s">
        <v>142</v>
      </c>
      <c r="L133" s="44"/>
      <c r="M133" s="211" t="s">
        <v>19</v>
      </c>
      <c r="N133" s="212" t="s">
        <v>46</v>
      </c>
      <c r="O133" s="84"/>
      <c r="P133" s="213">
        <f>O133*H133</f>
        <v>0</v>
      </c>
      <c r="Q133" s="213">
        <v>0.38</v>
      </c>
      <c r="R133" s="213">
        <f>Q133*H133</f>
        <v>1.0032000000000001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158</v>
      </c>
      <c r="AT133" s="215" t="s">
        <v>138</v>
      </c>
      <c r="AU133" s="215" t="s">
        <v>85</v>
      </c>
      <c r="AY133" s="17" t="s">
        <v>135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83</v>
      </c>
      <c r="BK133" s="216">
        <f>ROUND(I133*H133,2)</f>
        <v>0</v>
      </c>
      <c r="BL133" s="17" t="s">
        <v>158</v>
      </c>
      <c r="BM133" s="215" t="s">
        <v>478</v>
      </c>
    </row>
    <row r="134" s="2" customFormat="1">
      <c r="A134" s="38"/>
      <c r="B134" s="39"/>
      <c r="C134" s="40"/>
      <c r="D134" s="217" t="s">
        <v>145</v>
      </c>
      <c r="E134" s="40"/>
      <c r="F134" s="218" t="s">
        <v>479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85</v>
      </c>
    </row>
    <row r="135" s="13" customFormat="1">
      <c r="A135" s="13"/>
      <c r="B135" s="222"/>
      <c r="C135" s="223"/>
      <c r="D135" s="224" t="s">
        <v>147</v>
      </c>
      <c r="E135" s="225" t="s">
        <v>19</v>
      </c>
      <c r="F135" s="226" t="s">
        <v>480</v>
      </c>
      <c r="G135" s="223"/>
      <c r="H135" s="227">
        <v>2.6400000000000001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147</v>
      </c>
      <c r="AU135" s="233" t="s">
        <v>85</v>
      </c>
      <c r="AV135" s="13" t="s">
        <v>85</v>
      </c>
      <c r="AW135" s="13" t="s">
        <v>34</v>
      </c>
      <c r="AX135" s="13" t="s">
        <v>75</v>
      </c>
      <c r="AY135" s="233" t="s">
        <v>135</v>
      </c>
    </row>
    <row r="136" s="2" customFormat="1" ht="24.15" customHeight="1">
      <c r="A136" s="38"/>
      <c r="B136" s="39"/>
      <c r="C136" s="204" t="s">
        <v>206</v>
      </c>
      <c r="D136" s="204" t="s">
        <v>138</v>
      </c>
      <c r="E136" s="205" t="s">
        <v>481</v>
      </c>
      <c r="F136" s="206" t="s">
        <v>482</v>
      </c>
      <c r="G136" s="207" t="s">
        <v>372</v>
      </c>
      <c r="H136" s="208">
        <v>2.6400000000000001</v>
      </c>
      <c r="I136" s="209"/>
      <c r="J136" s="210">
        <f>ROUND(I136*H136,2)</f>
        <v>0</v>
      </c>
      <c r="K136" s="206" t="s">
        <v>142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0.26375999999999999</v>
      </c>
      <c r="R136" s="213">
        <f>Q136*H136</f>
        <v>0.69632640000000001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158</v>
      </c>
      <c r="AT136" s="215" t="s">
        <v>138</v>
      </c>
      <c r="AU136" s="215" t="s">
        <v>85</v>
      </c>
      <c r="AY136" s="17" t="s">
        <v>135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158</v>
      </c>
      <c r="BM136" s="215" t="s">
        <v>483</v>
      </c>
    </row>
    <row r="137" s="2" customFormat="1">
      <c r="A137" s="38"/>
      <c r="B137" s="39"/>
      <c r="C137" s="40"/>
      <c r="D137" s="217" t="s">
        <v>145</v>
      </c>
      <c r="E137" s="40"/>
      <c r="F137" s="218" t="s">
        <v>484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85</v>
      </c>
    </row>
    <row r="138" s="13" customFormat="1">
      <c r="A138" s="13"/>
      <c r="B138" s="222"/>
      <c r="C138" s="223"/>
      <c r="D138" s="224" t="s">
        <v>147</v>
      </c>
      <c r="E138" s="225" t="s">
        <v>19</v>
      </c>
      <c r="F138" s="226" t="s">
        <v>480</v>
      </c>
      <c r="G138" s="223"/>
      <c r="H138" s="227">
        <v>2.6400000000000001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147</v>
      </c>
      <c r="AU138" s="233" t="s">
        <v>85</v>
      </c>
      <c r="AV138" s="13" t="s">
        <v>85</v>
      </c>
      <c r="AW138" s="13" t="s">
        <v>34</v>
      </c>
      <c r="AX138" s="13" t="s">
        <v>75</v>
      </c>
      <c r="AY138" s="233" t="s">
        <v>135</v>
      </c>
    </row>
    <row r="139" s="2" customFormat="1" ht="24.15" customHeight="1">
      <c r="A139" s="38"/>
      <c r="B139" s="39"/>
      <c r="C139" s="204" t="s">
        <v>8</v>
      </c>
      <c r="D139" s="204" t="s">
        <v>138</v>
      </c>
      <c r="E139" s="205" t="s">
        <v>485</v>
      </c>
      <c r="F139" s="206" t="s">
        <v>486</v>
      </c>
      <c r="G139" s="207" t="s">
        <v>372</v>
      </c>
      <c r="H139" s="208">
        <v>2.6400000000000001</v>
      </c>
      <c r="I139" s="209"/>
      <c r="J139" s="210">
        <f>ROUND(I139*H139,2)</f>
        <v>0</v>
      </c>
      <c r="K139" s="206" t="s">
        <v>142</v>
      </c>
      <c r="L139" s="44"/>
      <c r="M139" s="211" t="s">
        <v>19</v>
      </c>
      <c r="N139" s="212" t="s">
        <v>46</v>
      </c>
      <c r="O139" s="84"/>
      <c r="P139" s="213">
        <f>O139*H139</f>
        <v>0</v>
      </c>
      <c r="Q139" s="213">
        <v>0.20745</v>
      </c>
      <c r="R139" s="213">
        <f>Q139*H139</f>
        <v>0.54766800000000004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158</v>
      </c>
      <c r="AT139" s="215" t="s">
        <v>138</v>
      </c>
      <c r="AU139" s="215" t="s">
        <v>85</v>
      </c>
      <c r="AY139" s="17" t="s">
        <v>135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83</v>
      </c>
      <c r="BK139" s="216">
        <f>ROUND(I139*H139,2)</f>
        <v>0</v>
      </c>
      <c r="BL139" s="17" t="s">
        <v>158</v>
      </c>
      <c r="BM139" s="215" t="s">
        <v>487</v>
      </c>
    </row>
    <row r="140" s="2" customFormat="1">
      <c r="A140" s="38"/>
      <c r="B140" s="39"/>
      <c r="C140" s="40"/>
      <c r="D140" s="217" t="s">
        <v>145</v>
      </c>
      <c r="E140" s="40"/>
      <c r="F140" s="218" t="s">
        <v>488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85</v>
      </c>
    </row>
    <row r="141" s="13" customFormat="1">
      <c r="A141" s="13"/>
      <c r="B141" s="222"/>
      <c r="C141" s="223"/>
      <c r="D141" s="224" t="s">
        <v>147</v>
      </c>
      <c r="E141" s="225" t="s">
        <v>19</v>
      </c>
      <c r="F141" s="226" t="s">
        <v>480</v>
      </c>
      <c r="G141" s="223"/>
      <c r="H141" s="227">
        <v>2.6400000000000001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147</v>
      </c>
      <c r="AU141" s="233" t="s">
        <v>85</v>
      </c>
      <c r="AV141" s="13" t="s">
        <v>85</v>
      </c>
      <c r="AW141" s="13" t="s">
        <v>34</v>
      </c>
      <c r="AX141" s="13" t="s">
        <v>75</v>
      </c>
      <c r="AY141" s="233" t="s">
        <v>135</v>
      </c>
    </row>
    <row r="142" s="12" customFormat="1" ht="22.8" customHeight="1">
      <c r="A142" s="12"/>
      <c r="B142" s="188"/>
      <c r="C142" s="189"/>
      <c r="D142" s="190" t="s">
        <v>74</v>
      </c>
      <c r="E142" s="202" t="s">
        <v>178</v>
      </c>
      <c r="F142" s="202" t="s">
        <v>489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SUM(P143:P172)</f>
        <v>0</v>
      </c>
      <c r="Q142" s="196"/>
      <c r="R142" s="197">
        <f>SUM(R143:R172)</f>
        <v>0.25943319999999997</v>
      </c>
      <c r="S142" s="196"/>
      <c r="T142" s="198">
        <f>SUM(T143:T172)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83</v>
      </c>
      <c r="AT142" s="200" t="s">
        <v>74</v>
      </c>
      <c r="AU142" s="200" t="s">
        <v>83</v>
      </c>
      <c r="AY142" s="199" t="s">
        <v>135</v>
      </c>
      <c r="BK142" s="201">
        <f>SUM(BK143:BK172)</f>
        <v>0</v>
      </c>
    </row>
    <row r="143" s="2" customFormat="1" ht="24.15" customHeight="1">
      <c r="A143" s="38"/>
      <c r="B143" s="39"/>
      <c r="C143" s="204" t="s">
        <v>220</v>
      </c>
      <c r="D143" s="204" t="s">
        <v>138</v>
      </c>
      <c r="E143" s="205" t="s">
        <v>490</v>
      </c>
      <c r="F143" s="206" t="s">
        <v>491</v>
      </c>
      <c r="G143" s="207" t="s">
        <v>209</v>
      </c>
      <c r="H143" s="208">
        <v>58.82</v>
      </c>
      <c r="I143" s="209"/>
      <c r="J143" s="210">
        <f>ROUND(I143*H143,2)</f>
        <v>0</v>
      </c>
      <c r="K143" s="206" t="s">
        <v>142</v>
      </c>
      <c r="L143" s="44"/>
      <c r="M143" s="211" t="s">
        <v>19</v>
      </c>
      <c r="N143" s="212" t="s">
        <v>46</v>
      </c>
      <c r="O143" s="84"/>
      <c r="P143" s="213">
        <f>O143*H143</f>
        <v>0</v>
      </c>
      <c r="Q143" s="213">
        <v>0.0027599999999999999</v>
      </c>
      <c r="R143" s="213">
        <f>Q143*H143</f>
        <v>0.16234319999999999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158</v>
      </c>
      <c r="AT143" s="215" t="s">
        <v>138</v>
      </c>
      <c r="AU143" s="215" t="s">
        <v>85</v>
      </c>
      <c r="AY143" s="17" t="s">
        <v>135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83</v>
      </c>
      <c r="BK143" s="216">
        <f>ROUND(I143*H143,2)</f>
        <v>0</v>
      </c>
      <c r="BL143" s="17" t="s">
        <v>158</v>
      </c>
      <c r="BM143" s="215" t="s">
        <v>492</v>
      </c>
    </row>
    <row r="144" s="2" customFormat="1">
      <c r="A144" s="38"/>
      <c r="B144" s="39"/>
      <c r="C144" s="40"/>
      <c r="D144" s="217" t="s">
        <v>145</v>
      </c>
      <c r="E144" s="40"/>
      <c r="F144" s="218" t="s">
        <v>493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145</v>
      </c>
      <c r="AU144" s="17" t="s">
        <v>85</v>
      </c>
    </row>
    <row r="145" s="13" customFormat="1">
      <c r="A145" s="13"/>
      <c r="B145" s="222"/>
      <c r="C145" s="223"/>
      <c r="D145" s="224" t="s">
        <v>147</v>
      </c>
      <c r="E145" s="225" t="s">
        <v>19</v>
      </c>
      <c r="F145" s="226" t="s">
        <v>494</v>
      </c>
      <c r="G145" s="223"/>
      <c r="H145" s="227">
        <v>31.109999999999999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147</v>
      </c>
      <c r="AU145" s="233" t="s">
        <v>85</v>
      </c>
      <c r="AV145" s="13" t="s">
        <v>85</v>
      </c>
      <c r="AW145" s="13" t="s">
        <v>34</v>
      </c>
      <c r="AX145" s="13" t="s">
        <v>75</v>
      </c>
      <c r="AY145" s="233" t="s">
        <v>135</v>
      </c>
    </row>
    <row r="146" s="13" customFormat="1">
      <c r="A146" s="13"/>
      <c r="B146" s="222"/>
      <c r="C146" s="223"/>
      <c r="D146" s="224" t="s">
        <v>147</v>
      </c>
      <c r="E146" s="225" t="s">
        <v>19</v>
      </c>
      <c r="F146" s="226" t="s">
        <v>495</v>
      </c>
      <c r="G146" s="223"/>
      <c r="H146" s="227">
        <v>23.210000000000001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147</v>
      </c>
      <c r="AU146" s="233" t="s">
        <v>85</v>
      </c>
      <c r="AV146" s="13" t="s">
        <v>85</v>
      </c>
      <c r="AW146" s="13" t="s">
        <v>34</v>
      </c>
      <c r="AX146" s="13" t="s">
        <v>75</v>
      </c>
      <c r="AY146" s="233" t="s">
        <v>135</v>
      </c>
    </row>
    <row r="147" s="13" customFormat="1">
      <c r="A147" s="13"/>
      <c r="B147" s="222"/>
      <c r="C147" s="223"/>
      <c r="D147" s="224" t="s">
        <v>147</v>
      </c>
      <c r="E147" s="225" t="s">
        <v>19</v>
      </c>
      <c r="F147" s="226" t="s">
        <v>496</v>
      </c>
      <c r="G147" s="223"/>
      <c r="H147" s="227">
        <v>4.5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147</v>
      </c>
      <c r="AU147" s="233" t="s">
        <v>85</v>
      </c>
      <c r="AV147" s="13" t="s">
        <v>85</v>
      </c>
      <c r="AW147" s="13" t="s">
        <v>34</v>
      </c>
      <c r="AX147" s="13" t="s">
        <v>75</v>
      </c>
      <c r="AY147" s="233" t="s">
        <v>135</v>
      </c>
    </row>
    <row r="148" s="2" customFormat="1" ht="24.15" customHeight="1">
      <c r="A148" s="38"/>
      <c r="B148" s="39"/>
      <c r="C148" s="204" t="s">
        <v>225</v>
      </c>
      <c r="D148" s="204" t="s">
        <v>138</v>
      </c>
      <c r="E148" s="205" t="s">
        <v>497</v>
      </c>
      <c r="F148" s="206" t="s">
        <v>498</v>
      </c>
      <c r="G148" s="207" t="s">
        <v>141</v>
      </c>
      <c r="H148" s="208">
        <v>9</v>
      </c>
      <c r="I148" s="209"/>
      <c r="J148" s="210">
        <f>ROUND(I148*H148,2)</f>
        <v>0</v>
      </c>
      <c r="K148" s="206" t="s">
        <v>142</v>
      </c>
      <c r="L148" s="44"/>
      <c r="M148" s="211" t="s">
        <v>19</v>
      </c>
      <c r="N148" s="212" t="s">
        <v>46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158</v>
      </c>
      <c r="AT148" s="215" t="s">
        <v>138</v>
      </c>
      <c r="AU148" s="215" t="s">
        <v>85</v>
      </c>
      <c r="AY148" s="17" t="s">
        <v>135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158</v>
      </c>
      <c r="BM148" s="215" t="s">
        <v>499</v>
      </c>
    </row>
    <row r="149" s="2" customFormat="1">
      <c r="A149" s="38"/>
      <c r="B149" s="39"/>
      <c r="C149" s="40"/>
      <c r="D149" s="217" t="s">
        <v>145</v>
      </c>
      <c r="E149" s="40"/>
      <c r="F149" s="218" t="s">
        <v>500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85</v>
      </c>
    </row>
    <row r="150" s="2" customFormat="1" ht="16.5" customHeight="1">
      <c r="A150" s="38"/>
      <c r="B150" s="39"/>
      <c r="C150" s="234" t="s">
        <v>230</v>
      </c>
      <c r="D150" s="234" t="s">
        <v>132</v>
      </c>
      <c r="E150" s="235" t="s">
        <v>501</v>
      </c>
      <c r="F150" s="236" t="s">
        <v>502</v>
      </c>
      <c r="G150" s="237" t="s">
        <v>141</v>
      </c>
      <c r="H150" s="238">
        <v>1</v>
      </c>
      <c r="I150" s="239"/>
      <c r="J150" s="240">
        <f>ROUND(I150*H150,2)</f>
        <v>0</v>
      </c>
      <c r="K150" s="236" t="s">
        <v>142</v>
      </c>
      <c r="L150" s="241"/>
      <c r="M150" s="242" t="s">
        <v>19</v>
      </c>
      <c r="N150" s="243" t="s">
        <v>46</v>
      </c>
      <c r="O150" s="84"/>
      <c r="P150" s="213">
        <f>O150*H150</f>
        <v>0</v>
      </c>
      <c r="Q150" s="213">
        <v>0.00064000000000000005</v>
      </c>
      <c r="R150" s="213">
        <f>Q150*H150</f>
        <v>0.00064000000000000005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178</v>
      </c>
      <c r="AT150" s="215" t="s">
        <v>132</v>
      </c>
      <c r="AU150" s="215" t="s">
        <v>85</v>
      </c>
      <c r="AY150" s="17" t="s">
        <v>135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158</v>
      </c>
      <c r="BM150" s="215" t="s">
        <v>503</v>
      </c>
    </row>
    <row r="151" s="13" customFormat="1">
      <c r="A151" s="13"/>
      <c r="B151" s="222"/>
      <c r="C151" s="223"/>
      <c r="D151" s="224" t="s">
        <v>147</v>
      </c>
      <c r="E151" s="225" t="s">
        <v>19</v>
      </c>
      <c r="F151" s="226" t="s">
        <v>504</v>
      </c>
      <c r="G151" s="223"/>
      <c r="H151" s="227">
        <v>1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147</v>
      </c>
      <c r="AU151" s="233" t="s">
        <v>85</v>
      </c>
      <c r="AV151" s="13" t="s">
        <v>85</v>
      </c>
      <c r="AW151" s="13" t="s">
        <v>34</v>
      </c>
      <c r="AX151" s="13" t="s">
        <v>75</v>
      </c>
      <c r="AY151" s="233" t="s">
        <v>135</v>
      </c>
    </row>
    <row r="152" s="2" customFormat="1" ht="16.5" customHeight="1">
      <c r="A152" s="38"/>
      <c r="B152" s="39"/>
      <c r="C152" s="234" t="s">
        <v>235</v>
      </c>
      <c r="D152" s="234" t="s">
        <v>132</v>
      </c>
      <c r="E152" s="235" t="s">
        <v>505</v>
      </c>
      <c r="F152" s="236" t="s">
        <v>506</v>
      </c>
      <c r="G152" s="237" t="s">
        <v>141</v>
      </c>
      <c r="H152" s="238">
        <v>7</v>
      </c>
      <c r="I152" s="239"/>
      <c r="J152" s="240">
        <f>ROUND(I152*H152,2)</f>
        <v>0</v>
      </c>
      <c r="K152" s="236" t="s">
        <v>142</v>
      </c>
      <c r="L152" s="241"/>
      <c r="M152" s="242" t="s">
        <v>19</v>
      </c>
      <c r="N152" s="243" t="s">
        <v>46</v>
      </c>
      <c r="O152" s="84"/>
      <c r="P152" s="213">
        <f>O152*H152</f>
        <v>0</v>
      </c>
      <c r="Q152" s="213">
        <v>0.00064999999999999997</v>
      </c>
      <c r="R152" s="213">
        <f>Q152*H152</f>
        <v>0.0045500000000000002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178</v>
      </c>
      <c r="AT152" s="215" t="s">
        <v>132</v>
      </c>
      <c r="AU152" s="215" t="s">
        <v>85</v>
      </c>
      <c r="AY152" s="17" t="s">
        <v>135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158</v>
      </c>
      <c r="BM152" s="215" t="s">
        <v>507</v>
      </c>
    </row>
    <row r="153" s="13" customFormat="1">
      <c r="A153" s="13"/>
      <c r="B153" s="222"/>
      <c r="C153" s="223"/>
      <c r="D153" s="224" t="s">
        <v>147</v>
      </c>
      <c r="E153" s="225" t="s">
        <v>19</v>
      </c>
      <c r="F153" s="226" t="s">
        <v>508</v>
      </c>
      <c r="G153" s="223"/>
      <c r="H153" s="227">
        <v>3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85</v>
      </c>
      <c r="AV153" s="13" t="s">
        <v>85</v>
      </c>
      <c r="AW153" s="13" t="s">
        <v>34</v>
      </c>
      <c r="AX153" s="13" t="s">
        <v>75</v>
      </c>
      <c r="AY153" s="233" t="s">
        <v>135</v>
      </c>
    </row>
    <row r="154" s="13" customFormat="1">
      <c r="A154" s="13"/>
      <c r="B154" s="222"/>
      <c r="C154" s="223"/>
      <c r="D154" s="224" t="s">
        <v>147</v>
      </c>
      <c r="E154" s="225" t="s">
        <v>19</v>
      </c>
      <c r="F154" s="226" t="s">
        <v>509</v>
      </c>
      <c r="G154" s="223"/>
      <c r="H154" s="227">
        <v>4</v>
      </c>
      <c r="I154" s="228"/>
      <c r="J154" s="223"/>
      <c r="K154" s="223"/>
      <c r="L154" s="229"/>
      <c r="M154" s="230"/>
      <c r="N154" s="231"/>
      <c r="O154" s="231"/>
      <c r="P154" s="231"/>
      <c r="Q154" s="231"/>
      <c r="R154" s="231"/>
      <c r="S154" s="231"/>
      <c r="T154" s="23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3" t="s">
        <v>147</v>
      </c>
      <c r="AU154" s="233" t="s">
        <v>85</v>
      </c>
      <c r="AV154" s="13" t="s">
        <v>85</v>
      </c>
      <c r="AW154" s="13" t="s">
        <v>34</v>
      </c>
      <c r="AX154" s="13" t="s">
        <v>75</v>
      </c>
      <c r="AY154" s="233" t="s">
        <v>135</v>
      </c>
    </row>
    <row r="155" s="2" customFormat="1" ht="16.5" customHeight="1">
      <c r="A155" s="38"/>
      <c r="B155" s="39"/>
      <c r="C155" s="234" t="s">
        <v>240</v>
      </c>
      <c r="D155" s="234" t="s">
        <v>132</v>
      </c>
      <c r="E155" s="235" t="s">
        <v>510</v>
      </c>
      <c r="F155" s="236" t="s">
        <v>511</v>
      </c>
      <c r="G155" s="237" t="s">
        <v>141</v>
      </c>
      <c r="H155" s="238">
        <v>1</v>
      </c>
      <c r="I155" s="239"/>
      <c r="J155" s="240">
        <f>ROUND(I155*H155,2)</f>
        <v>0</v>
      </c>
      <c r="K155" s="236" t="s">
        <v>19</v>
      </c>
      <c r="L155" s="241"/>
      <c r="M155" s="242" t="s">
        <v>19</v>
      </c>
      <c r="N155" s="243" t="s">
        <v>46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178</v>
      </c>
      <c r="AT155" s="215" t="s">
        <v>132</v>
      </c>
      <c r="AU155" s="215" t="s">
        <v>85</v>
      </c>
      <c r="AY155" s="17" t="s">
        <v>135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83</v>
      </c>
      <c r="BK155" s="216">
        <f>ROUND(I155*H155,2)</f>
        <v>0</v>
      </c>
      <c r="BL155" s="17" t="s">
        <v>158</v>
      </c>
      <c r="BM155" s="215" t="s">
        <v>512</v>
      </c>
    </row>
    <row r="156" s="13" customFormat="1">
      <c r="A156" s="13"/>
      <c r="B156" s="222"/>
      <c r="C156" s="223"/>
      <c r="D156" s="224" t="s">
        <v>147</v>
      </c>
      <c r="E156" s="225" t="s">
        <v>19</v>
      </c>
      <c r="F156" s="226" t="s">
        <v>513</v>
      </c>
      <c r="G156" s="223"/>
      <c r="H156" s="227">
        <v>1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147</v>
      </c>
      <c r="AU156" s="233" t="s">
        <v>85</v>
      </c>
      <c r="AV156" s="13" t="s">
        <v>85</v>
      </c>
      <c r="AW156" s="13" t="s">
        <v>34</v>
      </c>
      <c r="AX156" s="13" t="s">
        <v>75</v>
      </c>
      <c r="AY156" s="233" t="s">
        <v>135</v>
      </c>
    </row>
    <row r="157" s="2" customFormat="1" ht="24.15" customHeight="1">
      <c r="A157" s="38"/>
      <c r="B157" s="39"/>
      <c r="C157" s="204" t="s">
        <v>7</v>
      </c>
      <c r="D157" s="204" t="s">
        <v>138</v>
      </c>
      <c r="E157" s="205" t="s">
        <v>514</v>
      </c>
      <c r="F157" s="206" t="s">
        <v>515</v>
      </c>
      <c r="G157" s="207" t="s">
        <v>141</v>
      </c>
      <c r="H157" s="208">
        <v>2</v>
      </c>
      <c r="I157" s="209"/>
      <c r="J157" s="210">
        <f>ROUND(I157*H157,2)</f>
        <v>0</v>
      </c>
      <c r="K157" s="206" t="s">
        <v>142</v>
      </c>
      <c r="L157" s="44"/>
      <c r="M157" s="211" t="s">
        <v>19</v>
      </c>
      <c r="N157" s="212" t="s">
        <v>46</v>
      </c>
      <c r="O157" s="84"/>
      <c r="P157" s="213">
        <f>O157*H157</f>
        <v>0</v>
      </c>
      <c r="Q157" s="213">
        <v>0.040050000000000002</v>
      </c>
      <c r="R157" s="213">
        <f>Q157*H157</f>
        <v>0.080100000000000005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158</v>
      </c>
      <c r="AT157" s="215" t="s">
        <v>138</v>
      </c>
      <c r="AU157" s="215" t="s">
        <v>85</v>
      </c>
      <c r="AY157" s="17" t="s">
        <v>135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83</v>
      </c>
      <c r="BK157" s="216">
        <f>ROUND(I157*H157,2)</f>
        <v>0</v>
      </c>
      <c r="BL157" s="17" t="s">
        <v>158</v>
      </c>
      <c r="BM157" s="215" t="s">
        <v>516</v>
      </c>
    </row>
    <row r="158" s="2" customFormat="1">
      <c r="A158" s="38"/>
      <c r="B158" s="39"/>
      <c r="C158" s="40"/>
      <c r="D158" s="217" t="s">
        <v>145</v>
      </c>
      <c r="E158" s="40"/>
      <c r="F158" s="218" t="s">
        <v>517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85</v>
      </c>
    </row>
    <row r="159" s="13" customFormat="1">
      <c r="A159" s="13"/>
      <c r="B159" s="222"/>
      <c r="C159" s="223"/>
      <c r="D159" s="224" t="s">
        <v>147</v>
      </c>
      <c r="E159" s="225" t="s">
        <v>19</v>
      </c>
      <c r="F159" s="226" t="s">
        <v>518</v>
      </c>
      <c r="G159" s="223"/>
      <c r="H159" s="227">
        <v>2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147</v>
      </c>
      <c r="AU159" s="233" t="s">
        <v>85</v>
      </c>
      <c r="AV159" s="13" t="s">
        <v>85</v>
      </c>
      <c r="AW159" s="13" t="s">
        <v>34</v>
      </c>
      <c r="AX159" s="13" t="s">
        <v>75</v>
      </c>
      <c r="AY159" s="233" t="s">
        <v>135</v>
      </c>
    </row>
    <row r="160" s="2" customFormat="1" ht="24.15" customHeight="1">
      <c r="A160" s="38"/>
      <c r="B160" s="39"/>
      <c r="C160" s="204" t="s">
        <v>250</v>
      </c>
      <c r="D160" s="204" t="s">
        <v>138</v>
      </c>
      <c r="E160" s="205" t="s">
        <v>519</v>
      </c>
      <c r="F160" s="206" t="s">
        <v>520</v>
      </c>
      <c r="G160" s="207" t="s">
        <v>141</v>
      </c>
      <c r="H160" s="208">
        <v>2</v>
      </c>
      <c r="I160" s="209"/>
      <c r="J160" s="210">
        <f>ROUND(I160*H160,2)</f>
        <v>0</v>
      </c>
      <c r="K160" s="206" t="s">
        <v>142</v>
      </c>
      <c r="L160" s="44"/>
      <c r="M160" s="211" t="s">
        <v>19</v>
      </c>
      <c r="N160" s="212" t="s">
        <v>46</v>
      </c>
      <c r="O160" s="84"/>
      <c r="P160" s="213">
        <f>O160*H160</f>
        <v>0</v>
      </c>
      <c r="Q160" s="213">
        <v>0.00396</v>
      </c>
      <c r="R160" s="213">
        <f>Q160*H160</f>
        <v>0.00792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158</v>
      </c>
      <c r="AT160" s="215" t="s">
        <v>138</v>
      </c>
      <c r="AU160" s="215" t="s">
        <v>85</v>
      </c>
      <c r="AY160" s="17" t="s">
        <v>135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83</v>
      </c>
      <c r="BK160" s="216">
        <f>ROUND(I160*H160,2)</f>
        <v>0</v>
      </c>
      <c r="BL160" s="17" t="s">
        <v>158</v>
      </c>
      <c r="BM160" s="215" t="s">
        <v>521</v>
      </c>
    </row>
    <row r="161" s="2" customFormat="1">
      <c r="A161" s="38"/>
      <c r="B161" s="39"/>
      <c r="C161" s="40"/>
      <c r="D161" s="217" t="s">
        <v>145</v>
      </c>
      <c r="E161" s="40"/>
      <c r="F161" s="218" t="s">
        <v>522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85</v>
      </c>
    </row>
    <row r="162" s="13" customFormat="1">
      <c r="A162" s="13"/>
      <c r="B162" s="222"/>
      <c r="C162" s="223"/>
      <c r="D162" s="224" t="s">
        <v>147</v>
      </c>
      <c r="E162" s="225" t="s">
        <v>19</v>
      </c>
      <c r="F162" s="226" t="s">
        <v>518</v>
      </c>
      <c r="G162" s="223"/>
      <c r="H162" s="227">
        <v>2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147</v>
      </c>
      <c r="AU162" s="233" t="s">
        <v>85</v>
      </c>
      <c r="AV162" s="13" t="s">
        <v>85</v>
      </c>
      <c r="AW162" s="13" t="s">
        <v>34</v>
      </c>
      <c r="AX162" s="13" t="s">
        <v>75</v>
      </c>
      <c r="AY162" s="233" t="s">
        <v>135</v>
      </c>
    </row>
    <row r="163" s="2" customFormat="1" ht="24.15" customHeight="1">
      <c r="A163" s="38"/>
      <c r="B163" s="39"/>
      <c r="C163" s="204" t="s">
        <v>255</v>
      </c>
      <c r="D163" s="204" t="s">
        <v>138</v>
      </c>
      <c r="E163" s="205" t="s">
        <v>523</v>
      </c>
      <c r="F163" s="206" t="s">
        <v>524</v>
      </c>
      <c r="G163" s="207" t="s">
        <v>141</v>
      </c>
      <c r="H163" s="208">
        <v>2</v>
      </c>
      <c r="I163" s="209"/>
      <c r="J163" s="210">
        <f>ROUND(I163*H163,2)</f>
        <v>0</v>
      </c>
      <c r="K163" s="206" t="s">
        <v>142</v>
      </c>
      <c r="L163" s="44"/>
      <c r="M163" s="211" t="s">
        <v>19</v>
      </c>
      <c r="N163" s="212" t="s">
        <v>46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158</v>
      </c>
      <c r="AT163" s="215" t="s">
        <v>138</v>
      </c>
      <c r="AU163" s="215" t="s">
        <v>85</v>
      </c>
      <c r="AY163" s="17" t="s">
        <v>135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83</v>
      </c>
      <c r="BK163" s="216">
        <f>ROUND(I163*H163,2)</f>
        <v>0</v>
      </c>
      <c r="BL163" s="17" t="s">
        <v>158</v>
      </c>
      <c r="BM163" s="215" t="s">
        <v>525</v>
      </c>
    </row>
    <row r="164" s="2" customFormat="1">
      <c r="A164" s="38"/>
      <c r="B164" s="39"/>
      <c r="C164" s="40"/>
      <c r="D164" s="217" t="s">
        <v>145</v>
      </c>
      <c r="E164" s="40"/>
      <c r="F164" s="218" t="s">
        <v>526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85</v>
      </c>
    </row>
    <row r="165" s="13" customFormat="1">
      <c r="A165" s="13"/>
      <c r="B165" s="222"/>
      <c r="C165" s="223"/>
      <c r="D165" s="224" t="s">
        <v>147</v>
      </c>
      <c r="E165" s="225" t="s">
        <v>19</v>
      </c>
      <c r="F165" s="226" t="s">
        <v>518</v>
      </c>
      <c r="G165" s="223"/>
      <c r="H165" s="227">
        <v>2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147</v>
      </c>
      <c r="AU165" s="233" t="s">
        <v>85</v>
      </c>
      <c r="AV165" s="13" t="s">
        <v>85</v>
      </c>
      <c r="AW165" s="13" t="s">
        <v>34</v>
      </c>
      <c r="AX165" s="13" t="s">
        <v>75</v>
      </c>
      <c r="AY165" s="233" t="s">
        <v>135</v>
      </c>
    </row>
    <row r="166" s="2" customFormat="1" ht="24.15" customHeight="1">
      <c r="A166" s="38"/>
      <c r="B166" s="39"/>
      <c r="C166" s="204" t="s">
        <v>261</v>
      </c>
      <c r="D166" s="204" t="s">
        <v>138</v>
      </c>
      <c r="E166" s="205" t="s">
        <v>527</v>
      </c>
      <c r="F166" s="206" t="s">
        <v>528</v>
      </c>
      <c r="G166" s="207" t="s">
        <v>141</v>
      </c>
      <c r="H166" s="208">
        <v>2</v>
      </c>
      <c r="I166" s="209"/>
      <c r="J166" s="210">
        <f>ROUND(I166*H166,2)</f>
        <v>0</v>
      </c>
      <c r="K166" s="206" t="s">
        <v>142</v>
      </c>
      <c r="L166" s="44"/>
      <c r="M166" s="211" t="s">
        <v>19</v>
      </c>
      <c r="N166" s="212" t="s">
        <v>46</v>
      </c>
      <c r="O166" s="84"/>
      <c r="P166" s="213">
        <f>O166*H166</f>
        <v>0</v>
      </c>
      <c r="Q166" s="213">
        <v>0.0019400000000000001</v>
      </c>
      <c r="R166" s="213">
        <f>Q166*H166</f>
        <v>0.0038800000000000002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158</v>
      </c>
      <c r="AT166" s="215" t="s">
        <v>138</v>
      </c>
      <c r="AU166" s="215" t="s">
        <v>85</v>
      </c>
      <c r="AY166" s="17" t="s">
        <v>135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158</v>
      </c>
      <c r="BM166" s="215" t="s">
        <v>529</v>
      </c>
    </row>
    <row r="167" s="2" customFormat="1">
      <c r="A167" s="38"/>
      <c r="B167" s="39"/>
      <c r="C167" s="40"/>
      <c r="D167" s="217" t="s">
        <v>145</v>
      </c>
      <c r="E167" s="40"/>
      <c r="F167" s="218" t="s">
        <v>530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85</v>
      </c>
    </row>
    <row r="168" s="13" customFormat="1">
      <c r="A168" s="13"/>
      <c r="B168" s="222"/>
      <c r="C168" s="223"/>
      <c r="D168" s="224" t="s">
        <v>147</v>
      </c>
      <c r="E168" s="225" t="s">
        <v>19</v>
      </c>
      <c r="F168" s="226" t="s">
        <v>518</v>
      </c>
      <c r="G168" s="223"/>
      <c r="H168" s="227">
        <v>2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147</v>
      </c>
      <c r="AU168" s="233" t="s">
        <v>85</v>
      </c>
      <c r="AV168" s="13" t="s">
        <v>85</v>
      </c>
      <c r="AW168" s="13" t="s">
        <v>34</v>
      </c>
      <c r="AX168" s="13" t="s">
        <v>75</v>
      </c>
      <c r="AY168" s="233" t="s">
        <v>135</v>
      </c>
    </row>
    <row r="169" s="2" customFormat="1" ht="24.15" customHeight="1">
      <c r="A169" s="38"/>
      <c r="B169" s="39"/>
      <c r="C169" s="204" t="s">
        <v>266</v>
      </c>
      <c r="D169" s="204" t="s">
        <v>138</v>
      </c>
      <c r="E169" s="205" t="s">
        <v>531</v>
      </c>
      <c r="F169" s="206" t="s">
        <v>532</v>
      </c>
      <c r="G169" s="207" t="s">
        <v>286</v>
      </c>
      <c r="H169" s="208">
        <v>1</v>
      </c>
      <c r="I169" s="209"/>
      <c r="J169" s="210">
        <f>ROUND(I169*H169,2)</f>
        <v>0</v>
      </c>
      <c r="K169" s="206" t="s">
        <v>19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158</v>
      </c>
      <c r="AT169" s="215" t="s">
        <v>138</v>
      </c>
      <c r="AU169" s="215" t="s">
        <v>85</v>
      </c>
      <c r="AY169" s="17" t="s">
        <v>135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158</v>
      </c>
      <c r="BM169" s="215" t="s">
        <v>533</v>
      </c>
    </row>
    <row r="170" s="2" customFormat="1" ht="16.5" customHeight="1">
      <c r="A170" s="38"/>
      <c r="B170" s="39"/>
      <c r="C170" s="234" t="s">
        <v>272</v>
      </c>
      <c r="D170" s="234" t="s">
        <v>132</v>
      </c>
      <c r="E170" s="235" t="s">
        <v>534</v>
      </c>
      <c r="F170" s="236" t="s">
        <v>535</v>
      </c>
      <c r="G170" s="237" t="s">
        <v>286</v>
      </c>
      <c r="H170" s="238">
        <v>1</v>
      </c>
      <c r="I170" s="239"/>
      <c r="J170" s="240">
        <f>ROUND(I170*H170,2)</f>
        <v>0</v>
      </c>
      <c r="K170" s="236" t="s">
        <v>19</v>
      </c>
      <c r="L170" s="241"/>
      <c r="M170" s="242" t="s">
        <v>19</v>
      </c>
      <c r="N170" s="243" t="s">
        <v>46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178</v>
      </c>
      <c r="AT170" s="215" t="s">
        <v>132</v>
      </c>
      <c r="AU170" s="215" t="s">
        <v>85</v>
      </c>
      <c r="AY170" s="17" t="s">
        <v>135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158</v>
      </c>
      <c r="BM170" s="215" t="s">
        <v>536</v>
      </c>
    </row>
    <row r="171" s="2" customFormat="1">
      <c r="A171" s="38"/>
      <c r="B171" s="39"/>
      <c r="C171" s="40"/>
      <c r="D171" s="224" t="s">
        <v>176</v>
      </c>
      <c r="E171" s="40"/>
      <c r="F171" s="244" t="s">
        <v>537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176</v>
      </c>
      <c r="AU171" s="17" t="s">
        <v>85</v>
      </c>
    </row>
    <row r="172" s="13" customFormat="1">
      <c r="A172" s="13"/>
      <c r="B172" s="222"/>
      <c r="C172" s="223"/>
      <c r="D172" s="224" t="s">
        <v>147</v>
      </c>
      <c r="E172" s="225" t="s">
        <v>19</v>
      </c>
      <c r="F172" s="226" t="s">
        <v>513</v>
      </c>
      <c r="G172" s="223"/>
      <c r="H172" s="227">
        <v>1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147</v>
      </c>
      <c r="AU172" s="233" t="s">
        <v>85</v>
      </c>
      <c r="AV172" s="13" t="s">
        <v>85</v>
      </c>
      <c r="AW172" s="13" t="s">
        <v>34</v>
      </c>
      <c r="AX172" s="13" t="s">
        <v>75</v>
      </c>
      <c r="AY172" s="233" t="s">
        <v>135</v>
      </c>
    </row>
    <row r="173" s="12" customFormat="1" ht="22.8" customHeight="1">
      <c r="A173" s="12"/>
      <c r="B173" s="188"/>
      <c r="C173" s="189"/>
      <c r="D173" s="190" t="s">
        <v>74</v>
      </c>
      <c r="E173" s="202" t="s">
        <v>183</v>
      </c>
      <c r="F173" s="202" t="s">
        <v>538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SUM(P174:P178)</f>
        <v>0</v>
      </c>
      <c r="Q173" s="196"/>
      <c r="R173" s="197">
        <f>SUM(R174:R178)</f>
        <v>0</v>
      </c>
      <c r="S173" s="196"/>
      <c r="T173" s="198">
        <f>SUM(T174:T178)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83</v>
      </c>
      <c r="AT173" s="200" t="s">
        <v>74</v>
      </c>
      <c r="AU173" s="200" t="s">
        <v>83</v>
      </c>
      <c r="AY173" s="199" t="s">
        <v>135</v>
      </c>
      <c r="BK173" s="201">
        <f>SUM(BK174:BK178)</f>
        <v>0</v>
      </c>
    </row>
    <row r="174" s="2" customFormat="1" ht="24.15" customHeight="1">
      <c r="A174" s="38"/>
      <c r="B174" s="39"/>
      <c r="C174" s="204" t="s">
        <v>277</v>
      </c>
      <c r="D174" s="204" t="s">
        <v>138</v>
      </c>
      <c r="E174" s="205" t="s">
        <v>539</v>
      </c>
      <c r="F174" s="206" t="s">
        <v>540</v>
      </c>
      <c r="G174" s="207" t="s">
        <v>209</v>
      </c>
      <c r="H174" s="208">
        <v>4.4000000000000004</v>
      </c>
      <c r="I174" s="209"/>
      <c r="J174" s="210">
        <f>ROUND(I174*H174,2)</f>
        <v>0</v>
      </c>
      <c r="K174" s="206" t="s">
        <v>142</v>
      </c>
      <c r="L174" s="44"/>
      <c r="M174" s="211" t="s">
        <v>19</v>
      </c>
      <c r="N174" s="212" t="s">
        <v>46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158</v>
      </c>
      <c r="AT174" s="215" t="s">
        <v>138</v>
      </c>
      <c r="AU174" s="215" t="s">
        <v>85</v>
      </c>
      <c r="AY174" s="17" t="s">
        <v>135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83</v>
      </c>
      <c r="BK174" s="216">
        <f>ROUND(I174*H174,2)</f>
        <v>0</v>
      </c>
      <c r="BL174" s="17" t="s">
        <v>158</v>
      </c>
      <c r="BM174" s="215" t="s">
        <v>541</v>
      </c>
    </row>
    <row r="175" s="2" customFormat="1">
      <c r="A175" s="38"/>
      <c r="B175" s="39"/>
      <c r="C175" s="40"/>
      <c r="D175" s="217" t="s">
        <v>145</v>
      </c>
      <c r="E175" s="40"/>
      <c r="F175" s="218" t="s">
        <v>542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85</v>
      </c>
    </row>
    <row r="176" s="2" customFormat="1" ht="16.5" customHeight="1">
      <c r="A176" s="38"/>
      <c r="B176" s="39"/>
      <c r="C176" s="204" t="s">
        <v>283</v>
      </c>
      <c r="D176" s="204" t="s">
        <v>138</v>
      </c>
      <c r="E176" s="205" t="s">
        <v>543</v>
      </c>
      <c r="F176" s="206" t="s">
        <v>544</v>
      </c>
      <c r="G176" s="207" t="s">
        <v>209</v>
      </c>
      <c r="H176" s="208">
        <v>4.4000000000000004</v>
      </c>
      <c r="I176" s="209"/>
      <c r="J176" s="210">
        <f>ROUND(I176*H176,2)</f>
        <v>0</v>
      </c>
      <c r="K176" s="206" t="s">
        <v>142</v>
      </c>
      <c r="L176" s="44"/>
      <c r="M176" s="211" t="s">
        <v>19</v>
      </c>
      <c r="N176" s="212" t="s">
        <v>46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158</v>
      </c>
      <c r="AT176" s="215" t="s">
        <v>138</v>
      </c>
      <c r="AU176" s="215" t="s">
        <v>85</v>
      </c>
      <c r="AY176" s="17" t="s">
        <v>135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158</v>
      </c>
      <c r="BM176" s="215" t="s">
        <v>545</v>
      </c>
    </row>
    <row r="177" s="2" customFormat="1">
      <c r="A177" s="38"/>
      <c r="B177" s="39"/>
      <c r="C177" s="40"/>
      <c r="D177" s="217" t="s">
        <v>145</v>
      </c>
      <c r="E177" s="40"/>
      <c r="F177" s="218" t="s">
        <v>546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85</v>
      </c>
    </row>
    <row r="178" s="13" customFormat="1">
      <c r="A178" s="13"/>
      <c r="B178" s="222"/>
      <c r="C178" s="223"/>
      <c r="D178" s="224" t="s">
        <v>147</v>
      </c>
      <c r="E178" s="225" t="s">
        <v>19</v>
      </c>
      <c r="F178" s="226" t="s">
        <v>547</v>
      </c>
      <c r="G178" s="223"/>
      <c r="H178" s="227">
        <v>4.4000000000000004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147</v>
      </c>
      <c r="AU178" s="233" t="s">
        <v>85</v>
      </c>
      <c r="AV178" s="13" t="s">
        <v>85</v>
      </c>
      <c r="AW178" s="13" t="s">
        <v>34</v>
      </c>
      <c r="AX178" s="13" t="s">
        <v>75</v>
      </c>
      <c r="AY178" s="233" t="s">
        <v>135</v>
      </c>
    </row>
    <row r="179" s="12" customFormat="1" ht="22.8" customHeight="1">
      <c r="A179" s="12"/>
      <c r="B179" s="188"/>
      <c r="C179" s="189"/>
      <c r="D179" s="190" t="s">
        <v>74</v>
      </c>
      <c r="E179" s="202" t="s">
        <v>548</v>
      </c>
      <c r="F179" s="202" t="s">
        <v>549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SUM(P180:P188)</f>
        <v>0</v>
      </c>
      <c r="Q179" s="196"/>
      <c r="R179" s="197">
        <f>SUM(R180:R188)</f>
        <v>0.0016739999999999999</v>
      </c>
      <c r="S179" s="196"/>
      <c r="T179" s="198">
        <f>SUM(T180:T188)</f>
        <v>1.3800000000000001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83</v>
      </c>
      <c r="AT179" s="200" t="s">
        <v>74</v>
      </c>
      <c r="AU179" s="200" t="s">
        <v>83</v>
      </c>
      <c r="AY179" s="199" t="s">
        <v>135</v>
      </c>
      <c r="BK179" s="201">
        <f>SUM(BK180:BK188)</f>
        <v>0</v>
      </c>
    </row>
    <row r="180" s="2" customFormat="1" ht="37.8" customHeight="1">
      <c r="A180" s="38"/>
      <c r="B180" s="39"/>
      <c r="C180" s="204" t="s">
        <v>288</v>
      </c>
      <c r="D180" s="204" t="s">
        <v>138</v>
      </c>
      <c r="E180" s="205" t="s">
        <v>550</v>
      </c>
      <c r="F180" s="206" t="s">
        <v>551</v>
      </c>
      <c r="G180" s="207" t="s">
        <v>372</v>
      </c>
      <c r="H180" s="208">
        <v>2.6400000000000001</v>
      </c>
      <c r="I180" s="209"/>
      <c r="J180" s="210">
        <f>ROUND(I180*H180,2)</f>
        <v>0</v>
      </c>
      <c r="K180" s="206" t="s">
        <v>142</v>
      </c>
      <c r="L180" s="44"/>
      <c r="M180" s="211" t="s">
        <v>19</v>
      </c>
      <c r="N180" s="212" t="s">
        <v>46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0.28999999999999998</v>
      </c>
      <c r="T180" s="214">
        <f>S180*H180</f>
        <v>0.76559999999999995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158</v>
      </c>
      <c r="AT180" s="215" t="s">
        <v>138</v>
      </c>
      <c r="AU180" s="215" t="s">
        <v>85</v>
      </c>
      <c r="AY180" s="17" t="s">
        <v>135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158</v>
      </c>
      <c r="BM180" s="215" t="s">
        <v>552</v>
      </c>
    </row>
    <row r="181" s="2" customFormat="1">
      <c r="A181" s="38"/>
      <c r="B181" s="39"/>
      <c r="C181" s="40"/>
      <c r="D181" s="217" t="s">
        <v>145</v>
      </c>
      <c r="E181" s="40"/>
      <c r="F181" s="218" t="s">
        <v>553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85</v>
      </c>
    </row>
    <row r="182" s="13" customFormat="1">
      <c r="A182" s="13"/>
      <c r="B182" s="222"/>
      <c r="C182" s="223"/>
      <c r="D182" s="224" t="s">
        <v>147</v>
      </c>
      <c r="E182" s="225" t="s">
        <v>19</v>
      </c>
      <c r="F182" s="226" t="s">
        <v>480</v>
      </c>
      <c r="G182" s="223"/>
      <c r="H182" s="227">
        <v>2.6400000000000001</v>
      </c>
      <c r="I182" s="228"/>
      <c r="J182" s="223"/>
      <c r="K182" s="223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147</v>
      </c>
      <c r="AU182" s="233" t="s">
        <v>85</v>
      </c>
      <c r="AV182" s="13" t="s">
        <v>85</v>
      </c>
      <c r="AW182" s="13" t="s">
        <v>34</v>
      </c>
      <c r="AX182" s="13" t="s">
        <v>75</v>
      </c>
      <c r="AY182" s="233" t="s">
        <v>135</v>
      </c>
    </row>
    <row r="183" s="2" customFormat="1" ht="37.8" customHeight="1">
      <c r="A183" s="38"/>
      <c r="B183" s="39"/>
      <c r="C183" s="204" t="s">
        <v>293</v>
      </c>
      <c r="D183" s="204" t="s">
        <v>138</v>
      </c>
      <c r="E183" s="205" t="s">
        <v>554</v>
      </c>
      <c r="F183" s="206" t="s">
        <v>555</v>
      </c>
      <c r="G183" s="207" t="s">
        <v>372</v>
      </c>
      <c r="H183" s="208">
        <v>2.6400000000000001</v>
      </c>
      <c r="I183" s="209"/>
      <c r="J183" s="210">
        <f>ROUND(I183*H183,2)</f>
        <v>0</v>
      </c>
      <c r="K183" s="206" t="s">
        <v>142</v>
      </c>
      <c r="L183" s="44"/>
      <c r="M183" s="211" t="s">
        <v>19</v>
      </c>
      <c r="N183" s="212" t="s">
        <v>46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0.22</v>
      </c>
      <c r="T183" s="214">
        <f>S183*H183</f>
        <v>0.58079999999999998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158</v>
      </c>
      <c r="AT183" s="215" t="s">
        <v>138</v>
      </c>
      <c r="AU183" s="215" t="s">
        <v>85</v>
      </c>
      <c r="AY183" s="17" t="s">
        <v>135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83</v>
      </c>
      <c r="BK183" s="216">
        <f>ROUND(I183*H183,2)</f>
        <v>0</v>
      </c>
      <c r="BL183" s="17" t="s">
        <v>158</v>
      </c>
      <c r="BM183" s="215" t="s">
        <v>556</v>
      </c>
    </row>
    <row r="184" s="2" customFormat="1">
      <c r="A184" s="38"/>
      <c r="B184" s="39"/>
      <c r="C184" s="40"/>
      <c r="D184" s="217" t="s">
        <v>145</v>
      </c>
      <c r="E184" s="40"/>
      <c r="F184" s="218" t="s">
        <v>557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85</v>
      </c>
    </row>
    <row r="185" s="13" customFormat="1">
      <c r="A185" s="13"/>
      <c r="B185" s="222"/>
      <c r="C185" s="223"/>
      <c r="D185" s="224" t="s">
        <v>147</v>
      </c>
      <c r="E185" s="225" t="s">
        <v>19</v>
      </c>
      <c r="F185" s="226" t="s">
        <v>480</v>
      </c>
      <c r="G185" s="223"/>
      <c r="H185" s="227">
        <v>2.6400000000000001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147</v>
      </c>
      <c r="AU185" s="233" t="s">
        <v>85</v>
      </c>
      <c r="AV185" s="13" t="s">
        <v>85</v>
      </c>
      <c r="AW185" s="13" t="s">
        <v>34</v>
      </c>
      <c r="AX185" s="13" t="s">
        <v>75</v>
      </c>
      <c r="AY185" s="233" t="s">
        <v>135</v>
      </c>
    </row>
    <row r="186" s="2" customFormat="1" ht="24.15" customHeight="1">
      <c r="A186" s="38"/>
      <c r="B186" s="39"/>
      <c r="C186" s="204" t="s">
        <v>299</v>
      </c>
      <c r="D186" s="204" t="s">
        <v>138</v>
      </c>
      <c r="E186" s="205" t="s">
        <v>558</v>
      </c>
      <c r="F186" s="206" t="s">
        <v>559</v>
      </c>
      <c r="G186" s="207" t="s">
        <v>209</v>
      </c>
      <c r="H186" s="208">
        <v>0.59999999999999998</v>
      </c>
      <c r="I186" s="209"/>
      <c r="J186" s="210">
        <f>ROUND(I186*H186,2)</f>
        <v>0</v>
      </c>
      <c r="K186" s="206" t="s">
        <v>142</v>
      </c>
      <c r="L186" s="44"/>
      <c r="M186" s="211" t="s">
        <v>19</v>
      </c>
      <c r="N186" s="212" t="s">
        <v>46</v>
      </c>
      <c r="O186" s="84"/>
      <c r="P186" s="213">
        <f>O186*H186</f>
        <v>0</v>
      </c>
      <c r="Q186" s="213">
        <v>0.0027899999999999999</v>
      </c>
      <c r="R186" s="213">
        <f>Q186*H186</f>
        <v>0.0016739999999999999</v>
      </c>
      <c r="S186" s="213">
        <v>0.056000000000000001</v>
      </c>
      <c r="T186" s="214">
        <f>S186*H186</f>
        <v>0.033599999999999998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158</v>
      </c>
      <c r="AT186" s="215" t="s">
        <v>138</v>
      </c>
      <c r="AU186" s="215" t="s">
        <v>85</v>
      </c>
      <c r="AY186" s="17" t="s">
        <v>135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83</v>
      </c>
      <c r="BK186" s="216">
        <f>ROUND(I186*H186,2)</f>
        <v>0</v>
      </c>
      <c r="BL186" s="17" t="s">
        <v>158</v>
      </c>
      <c r="BM186" s="215" t="s">
        <v>560</v>
      </c>
    </row>
    <row r="187" s="2" customFormat="1">
      <c r="A187" s="38"/>
      <c r="B187" s="39"/>
      <c r="C187" s="40"/>
      <c r="D187" s="217" t="s">
        <v>145</v>
      </c>
      <c r="E187" s="40"/>
      <c r="F187" s="218" t="s">
        <v>561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85</v>
      </c>
    </row>
    <row r="188" s="13" customFormat="1">
      <c r="A188" s="13"/>
      <c r="B188" s="222"/>
      <c r="C188" s="223"/>
      <c r="D188" s="224" t="s">
        <v>147</v>
      </c>
      <c r="E188" s="225" t="s">
        <v>19</v>
      </c>
      <c r="F188" s="226" t="s">
        <v>562</v>
      </c>
      <c r="G188" s="223"/>
      <c r="H188" s="227">
        <v>0.59999999999999998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147</v>
      </c>
      <c r="AU188" s="233" t="s">
        <v>85</v>
      </c>
      <c r="AV188" s="13" t="s">
        <v>85</v>
      </c>
      <c r="AW188" s="13" t="s">
        <v>34</v>
      </c>
      <c r="AX188" s="13" t="s">
        <v>75</v>
      </c>
      <c r="AY188" s="233" t="s">
        <v>135</v>
      </c>
    </row>
    <row r="189" s="12" customFormat="1" ht="22.8" customHeight="1">
      <c r="A189" s="12"/>
      <c r="B189" s="188"/>
      <c r="C189" s="189"/>
      <c r="D189" s="190" t="s">
        <v>74</v>
      </c>
      <c r="E189" s="202" t="s">
        <v>563</v>
      </c>
      <c r="F189" s="202" t="s">
        <v>564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SUM(P190:P208)</f>
        <v>0</v>
      </c>
      <c r="Q189" s="196"/>
      <c r="R189" s="197">
        <f>SUM(R190:R208)</f>
        <v>0</v>
      </c>
      <c r="S189" s="196"/>
      <c r="T189" s="198">
        <f>SUM(T190:T208)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83</v>
      </c>
      <c r="AT189" s="200" t="s">
        <v>74</v>
      </c>
      <c r="AU189" s="200" t="s">
        <v>83</v>
      </c>
      <c r="AY189" s="199" t="s">
        <v>135</v>
      </c>
      <c r="BK189" s="201">
        <f>SUM(BK190:BK208)</f>
        <v>0</v>
      </c>
    </row>
    <row r="190" s="2" customFormat="1" ht="24.15" customHeight="1">
      <c r="A190" s="38"/>
      <c r="B190" s="39"/>
      <c r="C190" s="204" t="s">
        <v>306</v>
      </c>
      <c r="D190" s="204" t="s">
        <v>138</v>
      </c>
      <c r="E190" s="205" t="s">
        <v>565</v>
      </c>
      <c r="F190" s="206" t="s">
        <v>566</v>
      </c>
      <c r="G190" s="207" t="s">
        <v>384</v>
      </c>
      <c r="H190" s="208">
        <v>0.76600000000000001</v>
      </c>
      <c r="I190" s="209"/>
      <c r="J190" s="210">
        <f>ROUND(I190*H190,2)</f>
        <v>0</v>
      </c>
      <c r="K190" s="206" t="s">
        <v>142</v>
      </c>
      <c r="L190" s="44"/>
      <c r="M190" s="211" t="s">
        <v>19</v>
      </c>
      <c r="N190" s="212" t="s">
        <v>46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158</v>
      </c>
      <c r="AT190" s="215" t="s">
        <v>138</v>
      </c>
      <c r="AU190" s="215" t="s">
        <v>85</v>
      </c>
      <c r="AY190" s="17" t="s">
        <v>135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83</v>
      </c>
      <c r="BK190" s="216">
        <f>ROUND(I190*H190,2)</f>
        <v>0</v>
      </c>
      <c r="BL190" s="17" t="s">
        <v>158</v>
      </c>
      <c r="BM190" s="215" t="s">
        <v>567</v>
      </c>
    </row>
    <row r="191" s="2" customFormat="1">
      <c r="A191" s="38"/>
      <c r="B191" s="39"/>
      <c r="C191" s="40"/>
      <c r="D191" s="217" t="s">
        <v>145</v>
      </c>
      <c r="E191" s="40"/>
      <c r="F191" s="218" t="s">
        <v>568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85</v>
      </c>
    </row>
    <row r="192" s="13" customFormat="1">
      <c r="A192" s="13"/>
      <c r="B192" s="222"/>
      <c r="C192" s="223"/>
      <c r="D192" s="224" t="s">
        <v>147</v>
      </c>
      <c r="E192" s="225" t="s">
        <v>19</v>
      </c>
      <c r="F192" s="226" t="s">
        <v>569</v>
      </c>
      <c r="G192" s="223"/>
      <c r="H192" s="227">
        <v>0.76600000000000001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147</v>
      </c>
      <c r="AU192" s="233" t="s">
        <v>85</v>
      </c>
      <c r="AV192" s="13" t="s">
        <v>85</v>
      </c>
      <c r="AW192" s="13" t="s">
        <v>34</v>
      </c>
      <c r="AX192" s="13" t="s">
        <v>75</v>
      </c>
      <c r="AY192" s="233" t="s">
        <v>135</v>
      </c>
    </row>
    <row r="193" s="2" customFormat="1" ht="24.15" customHeight="1">
      <c r="A193" s="38"/>
      <c r="B193" s="39"/>
      <c r="C193" s="204" t="s">
        <v>313</v>
      </c>
      <c r="D193" s="204" t="s">
        <v>138</v>
      </c>
      <c r="E193" s="205" t="s">
        <v>570</v>
      </c>
      <c r="F193" s="206" t="s">
        <v>571</v>
      </c>
      <c r="G193" s="207" t="s">
        <v>384</v>
      </c>
      <c r="H193" s="208">
        <v>9.1920000000000002</v>
      </c>
      <c r="I193" s="209"/>
      <c r="J193" s="210">
        <f>ROUND(I193*H193,2)</f>
        <v>0</v>
      </c>
      <c r="K193" s="206" t="s">
        <v>142</v>
      </c>
      <c r="L193" s="44"/>
      <c r="M193" s="211" t="s">
        <v>19</v>
      </c>
      <c r="N193" s="212" t="s">
        <v>46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158</v>
      </c>
      <c r="AT193" s="215" t="s">
        <v>138</v>
      </c>
      <c r="AU193" s="215" t="s">
        <v>85</v>
      </c>
      <c r="AY193" s="17" t="s">
        <v>135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83</v>
      </c>
      <c r="BK193" s="216">
        <f>ROUND(I193*H193,2)</f>
        <v>0</v>
      </c>
      <c r="BL193" s="17" t="s">
        <v>158</v>
      </c>
      <c r="BM193" s="215" t="s">
        <v>572</v>
      </c>
    </row>
    <row r="194" s="2" customFormat="1">
      <c r="A194" s="38"/>
      <c r="B194" s="39"/>
      <c r="C194" s="40"/>
      <c r="D194" s="217" t="s">
        <v>145</v>
      </c>
      <c r="E194" s="40"/>
      <c r="F194" s="218" t="s">
        <v>573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85</v>
      </c>
    </row>
    <row r="195" s="13" customFormat="1">
      <c r="A195" s="13"/>
      <c r="B195" s="222"/>
      <c r="C195" s="223"/>
      <c r="D195" s="224" t="s">
        <v>147</v>
      </c>
      <c r="E195" s="223"/>
      <c r="F195" s="226" t="s">
        <v>574</v>
      </c>
      <c r="G195" s="223"/>
      <c r="H195" s="227">
        <v>9.1920000000000002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147</v>
      </c>
      <c r="AU195" s="233" t="s">
        <v>85</v>
      </c>
      <c r="AV195" s="13" t="s">
        <v>85</v>
      </c>
      <c r="AW195" s="13" t="s">
        <v>4</v>
      </c>
      <c r="AX195" s="13" t="s">
        <v>83</v>
      </c>
      <c r="AY195" s="233" t="s">
        <v>135</v>
      </c>
    </row>
    <row r="196" s="2" customFormat="1" ht="24.15" customHeight="1">
      <c r="A196" s="38"/>
      <c r="B196" s="39"/>
      <c r="C196" s="204" t="s">
        <v>319</v>
      </c>
      <c r="D196" s="204" t="s">
        <v>138</v>
      </c>
      <c r="E196" s="205" t="s">
        <v>575</v>
      </c>
      <c r="F196" s="206" t="s">
        <v>576</v>
      </c>
      <c r="G196" s="207" t="s">
        <v>384</v>
      </c>
      <c r="H196" s="208">
        <v>0.61499999999999999</v>
      </c>
      <c r="I196" s="209"/>
      <c r="J196" s="210">
        <f>ROUND(I196*H196,2)</f>
        <v>0</v>
      </c>
      <c r="K196" s="206" t="s">
        <v>142</v>
      </c>
      <c r="L196" s="44"/>
      <c r="M196" s="211" t="s">
        <v>19</v>
      </c>
      <c r="N196" s="212" t="s">
        <v>46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158</v>
      </c>
      <c r="AT196" s="215" t="s">
        <v>138</v>
      </c>
      <c r="AU196" s="215" t="s">
        <v>85</v>
      </c>
      <c r="AY196" s="17" t="s">
        <v>135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83</v>
      </c>
      <c r="BK196" s="216">
        <f>ROUND(I196*H196,2)</f>
        <v>0</v>
      </c>
      <c r="BL196" s="17" t="s">
        <v>158</v>
      </c>
      <c r="BM196" s="215" t="s">
        <v>577</v>
      </c>
    </row>
    <row r="197" s="2" customFormat="1">
      <c r="A197" s="38"/>
      <c r="B197" s="39"/>
      <c r="C197" s="40"/>
      <c r="D197" s="217" t="s">
        <v>145</v>
      </c>
      <c r="E197" s="40"/>
      <c r="F197" s="218" t="s">
        <v>578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85</v>
      </c>
    </row>
    <row r="198" s="13" customFormat="1">
      <c r="A198" s="13"/>
      <c r="B198" s="222"/>
      <c r="C198" s="223"/>
      <c r="D198" s="224" t="s">
        <v>147</v>
      </c>
      <c r="E198" s="225" t="s">
        <v>19</v>
      </c>
      <c r="F198" s="226" t="s">
        <v>579</v>
      </c>
      <c r="G198" s="223"/>
      <c r="H198" s="227">
        <v>0.58099999999999996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147</v>
      </c>
      <c r="AU198" s="233" t="s">
        <v>85</v>
      </c>
      <c r="AV198" s="13" t="s">
        <v>85</v>
      </c>
      <c r="AW198" s="13" t="s">
        <v>34</v>
      </c>
      <c r="AX198" s="13" t="s">
        <v>75</v>
      </c>
      <c r="AY198" s="233" t="s">
        <v>135</v>
      </c>
    </row>
    <row r="199" s="13" customFormat="1">
      <c r="A199" s="13"/>
      <c r="B199" s="222"/>
      <c r="C199" s="223"/>
      <c r="D199" s="224" t="s">
        <v>147</v>
      </c>
      <c r="E199" s="225" t="s">
        <v>19</v>
      </c>
      <c r="F199" s="226" t="s">
        <v>580</v>
      </c>
      <c r="G199" s="223"/>
      <c r="H199" s="227">
        <v>0.034000000000000002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147</v>
      </c>
      <c r="AU199" s="233" t="s">
        <v>85</v>
      </c>
      <c r="AV199" s="13" t="s">
        <v>85</v>
      </c>
      <c r="AW199" s="13" t="s">
        <v>34</v>
      </c>
      <c r="AX199" s="13" t="s">
        <v>75</v>
      </c>
      <c r="AY199" s="233" t="s">
        <v>135</v>
      </c>
    </row>
    <row r="200" s="2" customFormat="1" ht="24.15" customHeight="1">
      <c r="A200" s="38"/>
      <c r="B200" s="39"/>
      <c r="C200" s="204" t="s">
        <v>325</v>
      </c>
      <c r="D200" s="204" t="s">
        <v>138</v>
      </c>
      <c r="E200" s="205" t="s">
        <v>581</v>
      </c>
      <c r="F200" s="206" t="s">
        <v>571</v>
      </c>
      <c r="G200" s="207" t="s">
        <v>384</v>
      </c>
      <c r="H200" s="208">
        <v>7.3799999999999999</v>
      </c>
      <c r="I200" s="209"/>
      <c r="J200" s="210">
        <f>ROUND(I200*H200,2)</f>
        <v>0</v>
      </c>
      <c r="K200" s="206" t="s">
        <v>142</v>
      </c>
      <c r="L200" s="44"/>
      <c r="M200" s="211" t="s">
        <v>19</v>
      </c>
      <c r="N200" s="212" t="s">
        <v>46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158</v>
      </c>
      <c r="AT200" s="215" t="s">
        <v>138</v>
      </c>
      <c r="AU200" s="215" t="s">
        <v>85</v>
      </c>
      <c r="AY200" s="17" t="s">
        <v>135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158</v>
      </c>
      <c r="BM200" s="215" t="s">
        <v>582</v>
      </c>
    </row>
    <row r="201" s="2" customFormat="1">
      <c r="A201" s="38"/>
      <c r="B201" s="39"/>
      <c r="C201" s="40"/>
      <c r="D201" s="217" t="s">
        <v>145</v>
      </c>
      <c r="E201" s="40"/>
      <c r="F201" s="218" t="s">
        <v>583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85</v>
      </c>
    </row>
    <row r="202" s="13" customFormat="1">
      <c r="A202" s="13"/>
      <c r="B202" s="222"/>
      <c r="C202" s="223"/>
      <c r="D202" s="224" t="s">
        <v>147</v>
      </c>
      <c r="E202" s="223"/>
      <c r="F202" s="226" t="s">
        <v>584</v>
      </c>
      <c r="G202" s="223"/>
      <c r="H202" s="227">
        <v>7.3799999999999999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147</v>
      </c>
      <c r="AU202" s="233" t="s">
        <v>85</v>
      </c>
      <c r="AV202" s="13" t="s">
        <v>85</v>
      </c>
      <c r="AW202" s="13" t="s">
        <v>4</v>
      </c>
      <c r="AX202" s="13" t="s">
        <v>83</v>
      </c>
      <c r="AY202" s="233" t="s">
        <v>135</v>
      </c>
    </row>
    <row r="203" s="2" customFormat="1" ht="24.15" customHeight="1">
      <c r="A203" s="38"/>
      <c r="B203" s="39"/>
      <c r="C203" s="204" t="s">
        <v>330</v>
      </c>
      <c r="D203" s="204" t="s">
        <v>138</v>
      </c>
      <c r="E203" s="205" t="s">
        <v>585</v>
      </c>
      <c r="F203" s="206" t="s">
        <v>586</v>
      </c>
      <c r="G203" s="207" t="s">
        <v>384</v>
      </c>
      <c r="H203" s="208">
        <v>0.034000000000000002</v>
      </c>
      <c r="I203" s="209"/>
      <c r="J203" s="210">
        <f>ROUND(I203*H203,2)</f>
        <v>0</v>
      </c>
      <c r="K203" s="206" t="s">
        <v>142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158</v>
      </c>
      <c r="AT203" s="215" t="s">
        <v>138</v>
      </c>
      <c r="AU203" s="215" t="s">
        <v>85</v>
      </c>
      <c r="AY203" s="17" t="s">
        <v>135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158</v>
      </c>
      <c r="BM203" s="215" t="s">
        <v>587</v>
      </c>
    </row>
    <row r="204" s="2" customFormat="1">
      <c r="A204" s="38"/>
      <c r="B204" s="39"/>
      <c r="C204" s="40"/>
      <c r="D204" s="217" t="s">
        <v>145</v>
      </c>
      <c r="E204" s="40"/>
      <c r="F204" s="218" t="s">
        <v>588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85</v>
      </c>
    </row>
    <row r="205" s="2" customFormat="1" ht="24.15" customHeight="1">
      <c r="A205" s="38"/>
      <c r="B205" s="39"/>
      <c r="C205" s="204" t="s">
        <v>335</v>
      </c>
      <c r="D205" s="204" t="s">
        <v>138</v>
      </c>
      <c r="E205" s="205" t="s">
        <v>589</v>
      </c>
      <c r="F205" s="206" t="s">
        <v>590</v>
      </c>
      <c r="G205" s="207" t="s">
        <v>384</v>
      </c>
      <c r="H205" s="208">
        <v>0.76600000000000001</v>
      </c>
      <c r="I205" s="209"/>
      <c r="J205" s="210">
        <f>ROUND(I205*H205,2)</f>
        <v>0</v>
      </c>
      <c r="K205" s="206" t="s">
        <v>142</v>
      </c>
      <c r="L205" s="44"/>
      <c r="M205" s="211" t="s">
        <v>19</v>
      </c>
      <c r="N205" s="212" t="s">
        <v>46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158</v>
      </c>
      <c r="AT205" s="215" t="s">
        <v>138</v>
      </c>
      <c r="AU205" s="215" t="s">
        <v>85</v>
      </c>
      <c r="AY205" s="17" t="s">
        <v>135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83</v>
      </c>
      <c r="BK205" s="216">
        <f>ROUND(I205*H205,2)</f>
        <v>0</v>
      </c>
      <c r="BL205" s="17" t="s">
        <v>158</v>
      </c>
      <c r="BM205" s="215" t="s">
        <v>591</v>
      </c>
    </row>
    <row r="206" s="2" customFormat="1">
      <c r="A206" s="38"/>
      <c r="B206" s="39"/>
      <c r="C206" s="40"/>
      <c r="D206" s="217" t="s">
        <v>145</v>
      </c>
      <c r="E206" s="40"/>
      <c r="F206" s="218" t="s">
        <v>592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85</v>
      </c>
    </row>
    <row r="207" s="2" customFormat="1" ht="24.15" customHeight="1">
      <c r="A207" s="38"/>
      <c r="B207" s="39"/>
      <c r="C207" s="204" t="s">
        <v>341</v>
      </c>
      <c r="D207" s="204" t="s">
        <v>138</v>
      </c>
      <c r="E207" s="205" t="s">
        <v>593</v>
      </c>
      <c r="F207" s="206" t="s">
        <v>594</v>
      </c>
      <c r="G207" s="207" t="s">
        <v>384</v>
      </c>
      <c r="H207" s="208">
        <v>0.58099999999999996</v>
      </c>
      <c r="I207" s="209"/>
      <c r="J207" s="210">
        <f>ROUND(I207*H207,2)</f>
        <v>0</v>
      </c>
      <c r="K207" s="206" t="s">
        <v>142</v>
      </c>
      <c r="L207" s="44"/>
      <c r="M207" s="211" t="s">
        <v>19</v>
      </c>
      <c r="N207" s="212" t="s">
        <v>46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158</v>
      </c>
      <c r="AT207" s="215" t="s">
        <v>138</v>
      </c>
      <c r="AU207" s="215" t="s">
        <v>85</v>
      </c>
      <c r="AY207" s="17" t="s">
        <v>135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83</v>
      </c>
      <c r="BK207" s="216">
        <f>ROUND(I207*H207,2)</f>
        <v>0</v>
      </c>
      <c r="BL207" s="17" t="s">
        <v>158</v>
      </c>
      <c r="BM207" s="215" t="s">
        <v>595</v>
      </c>
    </row>
    <row r="208" s="2" customFormat="1">
      <c r="A208" s="38"/>
      <c r="B208" s="39"/>
      <c r="C208" s="40"/>
      <c r="D208" s="217" t="s">
        <v>145</v>
      </c>
      <c r="E208" s="40"/>
      <c r="F208" s="218" t="s">
        <v>596</v>
      </c>
      <c r="G208" s="40"/>
      <c r="H208" s="40"/>
      <c r="I208" s="219"/>
      <c r="J208" s="40"/>
      <c r="K208" s="40"/>
      <c r="L208" s="44"/>
      <c r="M208" s="220"/>
      <c r="N208" s="22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145</v>
      </c>
      <c r="AU208" s="17" t="s">
        <v>85</v>
      </c>
    </row>
    <row r="209" s="12" customFormat="1" ht="25.92" customHeight="1">
      <c r="A209" s="12"/>
      <c r="B209" s="188"/>
      <c r="C209" s="189"/>
      <c r="D209" s="190" t="s">
        <v>74</v>
      </c>
      <c r="E209" s="191" t="s">
        <v>597</v>
      </c>
      <c r="F209" s="191" t="s">
        <v>598</v>
      </c>
      <c r="G209" s="189"/>
      <c r="H209" s="189"/>
      <c r="I209" s="192"/>
      <c r="J209" s="193">
        <f>BK209</f>
        <v>0</v>
      </c>
      <c r="K209" s="189"/>
      <c r="L209" s="194"/>
      <c r="M209" s="195"/>
      <c r="N209" s="196"/>
      <c r="O209" s="196"/>
      <c r="P209" s="197">
        <f>P210</f>
        <v>0</v>
      </c>
      <c r="Q209" s="196"/>
      <c r="R209" s="197">
        <f>R210</f>
        <v>0.002385</v>
      </c>
      <c r="S209" s="196"/>
      <c r="T209" s="198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9" t="s">
        <v>85</v>
      </c>
      <c r="AT209" s="200" t="s">
        <v>74</v>
      </c>
      <c r="AU209" s="200" t="s">
        <v>75</v>
      </c>
      <c r="AY209" s="199" t="s">
        <v>135</v>
      </c>
      <c r="BK209" s="201">
        <f>BK210</f>
        <v>0</v>
      </c>
    </row>
    <row r="210" s="12" customFormat="1" ht="22.8" customHeight="1">
      <c r="A210" s="12"/>
      <c r="B210" s="188"/>
      <c r="C210" s="189"/>
      <c r="D210" s="190" t="s">
        <v>74</v>
      </c>
      <c r="E210" s="202" t="s">
        <v>599</v>
      </c>
      <c r="F210" s="202" t="s">
        <v>600</v>
      </c>
      <c r="G210" s="189"/>
      <c r="H210" s="189"/>
      <c r="I210" s="192"/>
      <c r="J210" s="203">
        <f>BK210</f>
        <v>0</v>
      </c>
      <c r="K210" s="189"/>
      <c r="L210" s="194"/>
      <c r="M210" s="195"/>
      <c r="N210" s="196"/>
      <c r="O210" s="196"/>
      <c r="P210" s="197">
        <f>SUM(P211:P218)</f>
        <v>0</v>
      </c>
      <c r="Q210" s="196"/>
      <c r="R210" s="197">
        <f>SUM(R211:R218)</f>
        <v>0.002385</v>
      </c>
      <c r="S210" s="196"/>
      <c r="T210" s="198">
        <f>SUM(T211:T218)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9" t="s">
        <v>85</v>
      </c>
      <c r="AT210" s="200" t="s">
        <v>74</v>
      </c>
      <c r="AU210" s="200" t="s">
        <v>83</v>
      </c>
      <c r="AY210" s="199" t="s">
        <v>135</v>
      </c>
      <c r="BK210" s="201">
        <f>SUM(BK211:BK218)</f>
        <v>0</v>
      </c>
    </row>
    <row r="211" s="2" customFormat="1" ht="16.5" customHeight="1">
      <c r="A211" s="38"/>
      <c r="B211" s="39"/>
      <c r="C211" s="204" t="s">
        <v>346</v>
      </c>
      <c r="D211" s="204" t="s">
        <v>138</v>
      </c>
      <c r="E211" s="205" t="s">
        <v>601</v>
      </c>
      <c r="F211" s="206" t="s">
        <v>602</v>
      </c>
      <c r="G211" s="207" t="s">
        <v>209</v>
      </c>
      <c r="H211" s="208">
        <v>1.25</v>
      </c>
      <c r="I211" s="209"/>
      <c r="J211" s="210">
        <f>ROUND(I211*H211,2)</f>
        <v>0</v>
      </c>
      <c r="K211" s="206" t="s">
        <v>142</v>
      </c>
      <c r="L211" s="44"/>
      <c r="M211" s="211" t="s">
        <v>19</v>
      </c>
      <c r="N211" s="212" t="s">
        <v>46</v>
      </c>
      <c r="O211" s="84"/>
      <c r="P211" s="213">
        <f>O211*H211</f>
        <v>0</v>
      </c>
      <c r="Q211" s="213">
        <v>0.0015</v>
      </c>
      <c r="R211" s="213">
        <f>Q211*H211</f>
        <v>0.0018749999999999999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220</v>
      </c>
      <c r="AT211" s="215" t="s">
        <v>138</v>
      </c>
      <c r="AU211" s="215" t="s">
        <v>85</v>
      </c>
      <c r="AY211" s="17" t="s">
        <v>135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83</v>
      </c>
      <c r="BK211" s="216">
        <f>ROUND(I211*H211,2)</f>
        <v>0</v>
      </c>
      <c r="BL211" s="17" t="s">
        <v>220</v>
      </c>
      <c r="BM211" s="215" t="s">
        <v>603</v>
      </c>
    </row>
    <row r="212" s="2" customFormat="1">
      <c r="A212" s="38"/>
      <c r="B212" s="39"/>
      <c r="C212" s="40"/>
      <c r="D212" s="217" t="s">
        <v>145</v>
      </c>
      <c r="E212" s="40"/>
      <c r="F212" s="218" t="s">
        <v>604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145</v>
      </c>
      <c r="AU212" s="17" t="s">
        <v>85</v>
      </c>
    </row>
    <row r="213" s="13" customFormat="1">
      <c r="A213" s="13"/>
      <c r="B213" s="222"/>
      <c r="C213" s="223"/>
      <c r="D213" s="224" t="s">
        <v>147</v>
      </c>
      <c r="E213" s="225" t="s">
        <v>19</v>
      </c>
      <c r="F213" s="226" t="s">
        <v>605</v>
      </c>
      <c r="G213" s="223"/>
      <c r="H213" s="227">
        <v>1.25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147</v>
      </c>
      <c r="AU213" s="233" t="s">
        <v>85</v>
      </c>
      <c r="AV213" s="13" t="s">
        <v>85</v>
      </c>
      <c r="AW213" s="13" t="s">
        <v>34</v>
      </c>
      <c r="AX213" s="13" t="s">
        <v>75</v>
      </c>
      <c r="AY213" s="233" t="s">
        <v>135</v>
      </c>
    </row>
    <row r="214" s="2" customFormat="1" ht="16.5" customHeight="1">
      <c r="A214" s="38"/>
      <c r="B214" s="39"/>
      <c r="C214" s="204" t="s">
        <v>352</v>
      </c>
      <c r="D214" s="204" t="s">
        <v>138</v>
      </c>
      <c r="E214" s="205" t="s">
        <v>606</v>
      </c>
      <c r="F214" s="206" t="s">
        <v>607</v>
      </c>
      <c r="G214" s="207" t="s">
        <v>141</v>
      </c>
      <c r="H214" s="208">
        <v>1</v>
      </c>
      <c r="I214" s="209"/>
      <c r="J214" s="210">
        <f>ROUND(I214*H214,2)</f>
        <v>0</v>
      </c>
      <c r="K214" s="206" t="s">
        <v>142</v>
      </c>
      <c r="L214" s="44"/>
      <c r="M214" s="211" t="s">
        <v>19</v>
      </c>
      <c r="N214" s="212" t="s">
        <v>46</v>
      </c>
      <c r="O214" s="84"/>
      <c r="P214" s="213">
        <f>O214*H214</f>
        <v>0</v>
      </c>
      <c r="Q214" s="213">
        <v>0.00051000000000000004</v>
      </c>
      <c r="R214" s="213">
        <f>Q214*H214</f>
        <v>0.00051000000000000004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220</v>
      </c>
      <c r="AT214" s="215" t="s">
        <v>138</v>
      </c>
      <c r="AU214" s="215" t="s">
        <v>85</v>
      </c>
      <c r="AY214" s="17" t="s">
        <v>135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83</v>
      </c>
      <c r="BK214" s="216">
        <f>ROUND(I214*H214,2)</f>
        <v>0</v>
      </c>
      <c r="BL214" s="17" t="s">
        <v>220</v>
      </c>
      <c r="BM214" s="215" t="s">
        <v>608</v>
      </c>
    </row>
    <row r="215" s="2" customFormat="1">
      <c r="A215" s="38"/>
      <c r="B215" s="39"/>
      <c r="C215" s="40"/>
      <c r="D215" s="217" t="s">
        <v>145</v>
      </c>
      <c r="E215" s="40"/>
      <c r="F215" s="218" t="s">
        <v>609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145</v>
      </c>
      <c r="AU215" s="17" t="s">
        <v>85</v>
      </c>
    </row>
    <row r="216" s="13" customFormat="1">
      <c r="A216" s="13"/>
      <c r="B216" s="222"/>
      <c r="C216" s="223"/>
      <c r="D216" s="224" t="s">
        <v>147</v>
      </c>
      <c r="E216" s="225" t="s">
        <v>19</v>
      </c>
      <c r="F216" s="226" t="s">
        <v>610</v>
      </c>
      <c r="G216" s="223"/>
      <c r="H216" s="227">
        <v>1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147</v>
      </c>
      <c r="AU216" s="233" t="s">
        <v>85</v>
      </c>
      <c r="AV216" s="13" t="s">
        <v>85</v>
      </c>
      <c r="AW216" s="13" t="s">
        <v>34</v>
      </c>
      <c r="AX216" s="13" t="s">
        <v>75</v>
      </c>
      <c r="AY216" s="233" t="s">
        <v>135</v>
      </c>
    </row>
    <row r="217" s="2" customFormat="1" ht="24.15" customHeight="1">
      <c r="A217" s="38"/>
      <c r="B217" s="39"/>
      <c r="C217" s="204" t="s">
        <v>358</v>
      </c>
      <c r="D217" s="204" t="s">
        <v>138</v>
      </c>
      <c r="E217" s="205" t="s">
        <v>611</v>
      </c>
      <c r="F217" s="206" t="s">
        <v>612</v>
      </c>
      <c r="G217" s="207" t="s">
        <v>613</v>
      </c>
      <c r="H217" s="248"/>
      <c r="I217" s="209"/>
      <c r="J217" s="210">
        <f>ROUND(I217*H217,2)</f>
        <v>0</v>
      </c>
      <c r="K217" s="206" t="s">
        <v>142</v>
      </c>
      <c r="L217" s="44"/>
      <c r="M217" s="211" t="s">
        <v>19</v>
      </c>
      <c r="N217" s="212" t="s">
        <v>46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220</v>
      </c>
      <c r="AT217" s="215" t="s">
        <v>138</v>
      </c>
      <c r="AU217" s="215" t="s">
        <v>85</v>
      </c>
      <c r="AY217" s="17" t="s">
        <v>135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83</v>
      </c>
      <c r="BK217" s="216">
        <f>ROUND(I217*H217,2)</f>
        <v>0</v>
      </c>
      <c r="BL217" s="17" t="s">
        <v>220</v>
      </c>
      <c r="BM217" s="215" t="s">
        <v>614</v>
      </c>
    </row>
    <row r="218" s="2" customFormat="1">
      <c r="A218" s="38"/>
      <c r="B218" s="39"/>
      <c r="C218" s="40"/>
      <c r="D218" s="217" t="s">
        <v>145</v>
      </c>
      <c r="E218" s="40"/>
      <c r="F218" s="218" t="s">
        <v>615</v>
      </c>
      <c r="G218" s="40"/>
      <c r="H218" s="40"/>
      <c r="I218" s="219"/>
      <c r="J218" s="40"/>
      <c r="K218" s="40"/>
      <c r="L218" s="44"/>
      <c r="M218" s="249"/>
      <c r="N218" s="250"/>
      <c r="O218" s="251"/>
      <c r="P218" s="251"/>
      <c r="Q218" s="251"/>
      <c r="R218" s="251"/>
      <c r="S218" s="251"/>
      <c r="T218" s="25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85</v>
      </c>
    </row>
    <row r="219" s="2" customFormat="1" ht="6.96" customHeight="1">
      <c r="A219" s="38"/>
      <c r="B219" s="59"/>
      <c r="C219" s="60"/>
      <c r="D219" s="60"/>
      <c r="E219" s="60"/>
      <c r="F219" s="60"/>
      <c r="G219" s="60"/>
      <c r="H219" s="60"/>
      <c r="I219" s="60"/>
      <c r="J219" s="60"/>
      <c r="K219" s="60"/>
      <c r="L219" s="44"/>
      <c r="M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jVJC6Pq+gDib/9lm5MV9PuNymfZXb28HxCQB0pCeylTgJ3AKKckmfzBkWnf17jNlymf01IARJULpJablXslk0g==" hashValue="zD1canWj7NowVQfg6vsOwZNtUe9pZP/IyI7111UKvTirsT1ugtL8gLmZTiliIzEPkaRghKt0cAHWHfa3ytXpBA==" algorithmName="SHA-512" password="CC35"/>
  <autoFilter ref="C89:K218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3_01/131251102"/>
    <hyperlink ref="F97" r:id="rId2" display="https://podminky.urs.cz/item/CS_URS_2023_01/132251101"/>
    <hyperlink ref="F102" r:id="rId3" display="https://podminky.urs.cz/item/CS_URS_2023_01/162651112"/>
    <hyperlink ref="F106" r:id="rId4" display="https://podminky.urs.cz/item/CS_URS_2023_01/167151101"/>
    <hyperlink ref="F109" r:id="rId5" display="https://podminky.urs.cz/item/CS_URS_2023_01/174151101"/>
    <hyperlink ref="F112" r:id="rId6" display="https://podminky.urs.cz/item/CS_URS_2023_01/174251101"/>
    <hyperlink ref="F116" r:id="rId7" display="https://podminky.urs.cz/item/CS_URS_2023_01/175111101"/>
    <hyperlink ref="F122" r:id="rId8" display="https://podminky.urs.cz/item/CS_URS_2023_01/213141111"/>
    <hyperlink ref="F129" r:id="rId9" display="https://podminky.urs.cz/item/CS_URS_2023_01/451573111"/>
    <hyperlink ref="F134" r:id="rId10" display="https://podminky.urs.cz/item/CS_URS_2023_01/566901143"/>
    <hyperlink ref="F137" r:id="rId11" display="https://podminky.urs.cz/item/CS_URS_2023_01/566901161"/>
    <hyperlink ref="F140" r:id="rId12" display="https://podminky.urs.cz/item/CS_URS_2023_01/572340112"/>
    <hyperlink ref="F144" r:id="rId13" display="https://podminky.urs.cz/item/CS_URS_2023_01/871315221"/>
    <hyperlink ref="F149" r:id="rId14" display="https://podminky.urs.cz/item/CS_URS_2023_01/877315211"/>
    <hyperlink ref="F158" r:id="rId15" display="https://podminky.urs.cz/item/CS_URS_2023_01/894812001"/>
    <hyperlink ref="F161" r:id="rId16" display="https://podminky.urs.cz/item/CS_URS_2023_01/894812031"/>
    <hyperlink ref="F164" r:id="rId17" display="https://podminky.urs.cz/item/CS_URS_2023_01/894812041"/>
    <hyperlink ref="F167" r:id="rId18" display="https://podminky.urs.cz/item/CS_URS_2023_01/894812051"/>
    <hyperlink ref="F175" r:id="rId19" display="https://podminky.urs.cz/item/CS_URS_2023_01/919731122"/>
    <hyperlink ref="F177" r:id="rId20" display="https://podminky.urs.cz/item/CS_URS_2023_01/919735112"/>
    <hyperlink ref="F181" r:id="rId21" display="https://podminky.urs.cz/item/CS_URS_2023_01/113107422"/>
    <hyperlink ref="F184" r:id="rId22" display="https://podminky.urs.cz/item/CS_URS_2023_01/113107442"/>
    <hyperlink ref="F187" r:id="rId23" display="https://podminky.urs.cz/item/CS_URS_2023_01/977151124"/>
    <hyperlink ref="F191" r:id="rId24" display="https://podminky.urs.cz/item/CS_URS_2023_01/997221551"/>
    <hyperlink ref="F194" r:id="rId25" display="https://podminky.urs.cz/item/CS_URS_2023_01/997221559"/>
    <hyperlink ref="F197" r:id="rId26" display="https://podminky.urs.cz/item/CS_URS_2023_01/997221561"/>
    <hyperlink ref="F201" r:id="rId27" display="https://podminky.urs.cz/item/CS_URS_2023_01/997221569"/>
    <hyperlink ref="F204" r:id="rId28" display="https://podminky.urs.cz/item/CS_URS_2023_01/997221861"/>
    <hyperlink ref="F206" r:id="rId29" display="https://podminky.urs.cz/item/CS_URS_2023_01/997221873"/>
    <hyperlink ref="F208" r:id="rId30" display="https://podminky.urs.cz/item/CS_URS_2023_01/997221875"/>
    <hyperlink ref="F212" r:id="rId31" display="https://podminky.urs.cz/item/CS_URS_2023_01/721173746"/>
    <hyperlink ref="F215" r:id="rId32" display="https://podminky.urs.cz/item/CS_URS_2023_01/721274103"/>
    <hyperlink ref="F218" r:id="rId33" display="https://podminky.urs.cz/item/CS_URS_2023_01/9987212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616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ROUND(J92,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ROUND((SUM(BE92:BE421)),  2)</f>
        <v>0</v>
      </c>
      <c r="G33" s="38"/>
      <c r="H33" s="38"/>
      <c r="I33" s="148">
        <v>0.20999999999999999</v>
      </c>
      <c r="J33" s="147">
        <f>ROUND(((SUM(BE92:BE421))*I33),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ROUND((SUM(BF92:BF421)),  2)</f>
        <v>0</v>
      </c>
      <c r="G34" s="38"/>
      <c r="H34" s="38"/>
      <c r="I34" s="148">
        <v>0.14999999999999999</v>
      </c>
      <c r="J34" s="147">
        <f>ROUND(((SUM(BF92:BF421))*I34),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ROUND((SUM(BG92:BG421)),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ROUND((SUM(BH92:BH421)),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ROUND((SUM(BI92:BI421)),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101 - Zpevněné plochy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J92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J93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J94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400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617</v>
      </c>
      <c r="E63" s="174"/>
      <c r="F63" s="174"/>
      <c r="G63" s="174"/>
      <c r="H63" s="174"/>
      <c r="I63" s="174"/>
      <c r="J63" s="175">
        <f>J135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402</v>
      </c>
      <c r="E64" s="174"/>
      <c r="F64" s="174"/>
      <c r="G64" s="174"/>
      <c r="H64" s="174"/>
      <c r="I64" s="174"/>
      <c r="J64" s="175">
        <f>J149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618</v>
      </c>
      <c r="E65" s="174"/>
      <c r="F65" s="174"/>
      <c r="G65" s="174"/>
      <c r="H65" s="174"/>
      <c r="I65" s="174"/>
      <c r="J65" s="175">
        <f>J240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404</v>
      </c>
      <c r="E66" s="174"/>
      <c r="F66" s="174"/>
      <c r="G66" s="174"/>
      <c r="H66" s="174"/>
      <c r="I66" s="174"/>
      <c r="J66" s="175">
        <f>J247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405</v>
      </c>
      <c r="E67" s="174"/>
      <c r="F67" s="174"/>
      <c r="G67" s="174"/>
      <c r="H67" s="174"/>
      <c r="I67" s="174"/>
      <c r="J67" s="175">
        <f>J325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406</v>
      </c>
      <c r="E68" s="174"/>
      <c r="F68" s="174"/>
      <c r="G68" s="174"/>
      <c r="H68" s="174"/>
      <c r="I68" s="174"/>
      <c r="J68" s="175">
        <f>J373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619</v>
      </c>
      <c r="E69" s="174"/>
      <c r="F69" s="174"/>
      <c r="G69" s="174"/>
      <c r="H69" s="174"/>
      <c r="I69" s="174"/>
      <c r="J69" s="175">
        <f>J405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5"/>
      <c r="C70" s="166"/>
      <c r="D70" s="167" t="s">
        <v>407</v>
      </c>
      <c r="E70" s="168"/>
      <c r="F70" s="168"/>
      <c r="G70" s="168"/>
      <c r="H70" s="168"/>
      <c r="I70" s="168"/>
      <c r="J70" s="169">
        <f>J408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1"/>
      <c r="C71" s="172"/>
      <c r="D71" s="173" t="s">
        <v>620</v>
      </c>
      <c r="E71" s="174"/>
      <c r="F71" s="174"/>
      <c r="G71" s="174"/>
      <c r="H71" s="174"/>
      <c r="I71" s="174"/>
      <c r="J71" s="175">
        <f>J409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5"/>
      <c r="C72" s="166"/>
      <c r="D72" s="167" t="s">
        <v>118</v>
      </c>
      <c r="E72" s="168"/>
      <c r="F72" s="168"/>
      <c r="G72" s="168"/>
      <c r="H72" s="168"/>
      <c r="I72" s="168"/>
      <c r="J72" s="169">
        <f>J418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59"/>
      <c r="C74" s="60"/>
      <c r="D74" s="60"/>
      <c r="E74" s="60"/>
      <c r="F74" s="60"/>
      <c r="G74" s="60"/>
      <c r="H74" s="60"/>
      <c r="I74" s="60"/>
      <c r="J74" s="60"/>
      <c r="K74" s="6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8" s="2" customFormat="1" ht="6.96" customHeight="1">
      <c r="A78" s="38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24.96" customHeight="1">
      <c r="A79" s="38"/>
      <c r="B79" s="39"/>
      <c r="C79" s="23" t="s">
        <v>119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16</v>
      </c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40"/>
      <c r="D82" s="40"/>
      <c r="E82" s="160" t="str">
        <f>E7</f>
        <v>Revitalizace prostranství před školní jídelnou Bílina</v>
      </c>
      <c r="F82" s="32"/>
      <c r="G82" s="32"/>
      <c r="H82" s="32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109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69" t="str">
        <f>E9</f>
        <v>SO 101 - Zpevněné plochy</v>
      </c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21</v>
      </c>
      <c r="D86" s="40"/>
      <c r="E86" s="40"/>
      <c r="F86" s="27" t="str">
        <f>F12</f>
        <v>Bílina, okr.Teplice</v>
      </c>
      <c r="G86" s="40"/>
      <c r="H86" s="40"/>
      <c r="I86" s="32" t="s">
        <v>23</v>
      </c>
      <c r="J86" s="72" t="str">
        <f>IF(J12="","",J12)</f>
        <v>11. 4. 2023</v>
      </c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6.96" customHeight="1">
      <c r="A87" s="38"/>
      <c r="B87" s="39"/>
      <c r="C87" s="40"/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25.65" customHeight="1">
      <c r="A88" s="38"/>
      <c r="B88" s="39"/>
      <c r="C88" s="32" t="s">
        <v>25</v>
      </c>
      <c r="D88" s="40"/>
      <c r="E88" s="40"/>
      <c r="F88" s="27" t="str">
        <f>E15</f>
        <v>PS projekty s.r.o., Revoluční 5, Teplice</v>
      </c>
      <c r="G88" s="40"/>
      <c r="H88" s="40"/>
      <c r="I88" s="32" t="s">
        <v>33</v>
      </c>
      <c r="J88" s="36" t="str">
        <f>E21</f>
        <v>PS projekty s.r.o., Revoluční 5, Teplice</v>
      </c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2" t="s">
        <v>31</v>
      </c>
      <c r="D89" s="40"/>
      <c r="E89" s="40"/>
      <c r="F89" s="27" t="str">
        <f>IF(E18="","",E18)</f>
        <v>Vyplň údaj</v>
      </c>
      <c r="G89" s="40"/>
      <c r="H89" s="40"/>
      <c r="I89" s="32" t="s">
        <v>35</v>
      </c>
      <c r="J89" s="36" t="str">
        <f>E24</f>
        <v>STAVINVEST KMS s.r.o., Studentská 285/22, Bílina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0.32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11" customFormat="1" ht="29.28" customHeight="1">
      <c r="A91" s="177"/>
      <c r="B91" s="178"/>
      <c r="C91" s="179" t="s">
        <v>120</v>
      </c>
      <c r="D91" s="180" t="s">
        <v>60</v>
      </c>
      <c r="E91" s="180" t="s">
        <v>56</v>
      </c>
      <c r="F91" s="180" t="s">
        <v>57</v>
      </c>
      <c r="G91" s="180" t="s">
        <v>121</v>
      </c>
      <c r="H91" s="180" t="s">
        <v>122</v>
      </c>
      <c r="I91" s="180" t="s">
        <v>123</v>
      </c>
      <c r="J91" s="180" t="s">
        <v>113</v>
      </c>
      <c r="K91" s="181" t="s">
        <v>124</v>
      </c>
      <c r="L91" s="182"/>
      <c r="M91" s="92" t="s">
        <v>19</v>
      </c>
      <c r="N91" s="93" t="s">
        <v>45</v>
      </c>
      <c r="O91" s="93" t="s">
        <v>125</v>
      </c>
      <c r="P91" s="93" t="s">
        <v>126</v>
      </c>
      <c r="Q91" s="93" t="s">
        <v>127</v>
      </c>
      <c r="R91" s="93" t="s">
        <v>128</v>
      </c>
      <c r="S91" s="93" t="s">
        <v>129</v>
      </c>
      <c r="T91" s="94" t="s">
        <v>130</v>
      </c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</row>
    <row r="92" s="2" customFormat="1" ht="22.8" customHeight="1">
      <c r="A92" s="38"/>
      <c r="B92" s="39"/>
      <c r="C92" s="99" t="s">
        <v>131</v>
      </c>
      <c r="D92" s="40"/>
      <c r="E92" s="40"/>
      <c r="F92" s="40"/>
      <c r="G92" s="40"/>
      <c r="H92" s="40"/>
      <c r="I92" s="40"/>
      <c r="J92" s="183">
        <f>BK92</f>
        <v>0</v>
      </c>
      <c r="K92" s="40"/>
      <c r="L92" s="44"/>
      <c r="M92" s="95"/>
      <c r="N92" s="184"/>
      <c r="O92" s="96"/>
      <c r="P92" s="185">
        <f>P93+P408+P418</f>
        <v>0</v>
      </c>
      <c r="Q92" s="96"/>
      <c r="R92" s="185">
        <f>R93+R408+R418</f>
        <v>502.56719540239988</v>
      </c>
      <c r="S92" s="96"/>
      <c r="T92" s="186">
        <f>T93+T408+T418</f>
        <v>567.16637100000003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74</v>
      </c>
      <c r="AU92" s="17" t="s">
        <v>114</v>
      </c>
      <c r="BK92" s="187">
        <f>BK93+BK408+BK418</f>
        <v>0</v>
      </c>
    </row>
    <row r="93" s="12" customFormat="1" ht="25.92" customHeight="1">
      <c r="A93" s="12"/>
      <c r="B93" s="188"/>
      <c r="C93" s="189"/>
      <c r="D93" s="190" t="s">
        <v>74</v>
      </c>
      <c r="E93" s="191" t="s">
        <v>409</v>
      </c>
      <c r="F93" s="191" t="s">
        <v>410</v>
      </c>
      <c r="G93" s="189"/>
      <c r="H93" s="189"/>
      <c r="I93" s="192"/>
      <c r="J93" s="193">
        <f>BK93</f>
        <v>0</v>
      </c>
      <c r="K93" s="189"/>
      <c r="L93" s="194"/>
      <c r="M93" s="195"/>
      <c r="N93" s="196"/>
      <c r="O93" s="196"/>
      <c r="P93" s="197">
        <f>P94+P131+P135+P149+P240+P247+P325+P373+P405</f>
        <v>0</v>
      </c>
      <c r="Q93" s="196"/>
      <c r="R93" s="197">
        <f>R94+R131+R135+R149+R240+R247+R325+R373+R405</f>
        <v>502.54224560239987</v>
      </c>
      <c r="S93" s="196"/>
      <c r="T93" s="198">
        <f>T94+T131+T135+T149+T240+T247+T325+T373+T405</f>
        <v>567.16637100000003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9" t="s">
        <v>83</v>
      </c>
      <c r="AT93" s="200" t="s">
        <v>74</v>
      </c>
      <c r="AU93" s="200" t="s">
        <v>75</v>
      </c>
      <c r="AY93" s="199" t="s">
        <v>135</v>
      </c>
      <c r="BK93" s="201">
        <f>BK94+BK131+BK135+BK149+BK240+BK247+BK325+BK373+BK405</f>
        <v>0</v>
      </c>
    </row>
    <row r="94" s="12" customFormat="1" ht="22.8" customHeight="1">
      <c r="A94" s="12"/>
      <c r="B94" s="188"/>
      <c r="C94" s="189"/>
      <c r="D94" s="190" t="s">
        <v>74</v>
      </c>
      <c r="E94" s="202" t="s">
        <v>83</v>
      </c>
      <c r="F94" s="202" t="s">
        <v>411</v>
      </c>
      <c r="G94" s="189"/>
      <c r="H94" s="189"/>
      <c r="I94" s="192"/>
      <c r="J94" s="203">
        <f>BK94</f>
        <v>0</v>
      </c>
      <c r="K94" s="189"/>
      <c r="L94" s="194"/>
      <c r="M94" s="195"/>
      <c r="N94" s="196"/>
      <c r="O94" s="196"/>
      <c r="P94" s="197">
        <f>SUM(P95:P130)</f>
        <v>0</v>
      </c>
      <c r="Q94" s="196"/>
      <c r="R94" s="197">
        <f>SUM(R95:R130)</f>
        <v>0</v>
      </c>
      <c r="S94" s="196"/>
      <c r="T94" s="198">
        <f>SUM(T95:T130)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83</v>
      </c>
      <c r="AT94" s="200" t="s">
        <v>74</v>
      </c>
      <c r="AU94" s="200" t="s">
        <v>83</v>
      </c>
      <c r="AY94" s="199" t="s">
        <v>135</v>
      </c>
      <c r="BK94" s="201">
        <f>SUM(BK95:BK130)</f>
        <v>0</v>
      </c>
    </row>
    <row r="95" s="2" customFormat="1" ht="24.15" customHeight="1">
      <c r="A95" s="38"/>
      <c r="B95" s="39"/>
      <c r="C95" s="204" t="s">
        <v>83</v>
      </c>
      <c r="D95" s="204" t="s">
        <v>138</v>
      </c>
      <c r="E95" s="205" t="s">
        <v>621</v>
      </c>
      <c r="F95" s="206" t="s">
        <v>622</v>
      </c>
      <c r="G95" s="207" t="s">
        <v>372</v>
      </c>
      <c r="H95" s="208">
        <v>12</v>
      </c>
      <c r="I95" s="209"/>
      <c r="J95" s="210">
        <f>ROUND(I95*H95,2)</f>
        <v>0</v>
      </c>
      <c r="K95" s="206" t="s">
        <v>142</v>
      </c>
      <c r="L95" s="44"/>
      <c r="M95" s="211" t="s">
        <v>19</v>
      </c>
      <c r="N95" s="212" t="s">
        <v>46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158</v>
      </c>
      <c r="AT95" s="215" t="s">
        <v>138</v>
      </c>
      <c r="AU95" s="215" t="s">
        <v>85</v>
      </c>
      <c r="AY95" s="17" t="s">
        <v>135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83</v>
      </c>
      <c r="BK95" s="216">
        <f>ROUND(I95*H95,2)</f>
        <v>0</v>
      </c>
      <c r="BL95" s="17" t="s">
        <v>158</v>
      </c>
      <c r="BM95" s="215" t="s">
        <v>623</v>
      </c>
    </row>
    <row r="96" s="2" customFormat="1">
      <c r="A96" s="38"/>
      <c r="B96" s="39"/>
      <c r="C96" s="40"/>
      <c r="D96" s="217" t="s">
        <v>145</v>
      </c>
      <c r="E96" s="40"/>
      <c r="F96" s="218" t="s">
        <v>624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145</v>
      </c>
      <c r="AU96" s="17" t="s">
        <v>85</v>
      </c>
    </row>
    <row r="97" s="13" customFormat="1">
      <c r="A97" s="13"/>
      <c r="B97" s="222"/>
      <c r="C97" s="223"/>
      <c r="D97" s="224" t="s">
        <v>147</v>
      </c>
      <c r="E97" s="225" t="s">
        <v>19</v>
      </c>
      <c r="F97" s="226" t="s">
        <v>625</v>
      </c>
      <c r="G97" s="223"/>
      <c r="H97" s="227">
        <v>12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147</v>
      </c>
      <c r="AU97" s="233" t="s">
        <v>85</v>
      </c>
      <c r="AV97" s="13" t="s">
        <v>85</v>
      </c>
      <c r="AW97" s="13" t="s">
        <v>34</v>
      </c>
      <c r="AX97" s="13" t="s">
        <v>75</v>
      </c>
      <c r="AY97" s="233" t="s">
        <v>135</v>
      </c>
    </row>
    <row r="98" s="2" customFormat="1" ht="24.15" customHeight="1">
      <c r="A98" s="38"/>
      <c r="B98" s="39"/>
      <c r="C98" s="204" t="s">
        <v>85</v>
      </c>
      <c r="D98" s="204" t="s">
        <v>138</v>
      </c>
      <c r="E98" s="205" t="s">
        <v>626</v>
      </c>
      <c r="F98" s="206" t="s">
        <v>627</v>
      </c>
      <c r="G98" s="207" t="s">
        <v>309</v>
      </c>
      <c r="H98" s="208">
        <v>411.19799999999998</v>
      </c>
      <c r="I98" s="209"/>
      <c r="J98" s="210">
        <f>ROUND(I98*H98,2)</f>
        <v>0</v>
      </c>
      <c r="K98" s="206" t="s">
        <v>142</v>
      </c>
      <c r="L98" s="44"/>
      <c r="M98" s="211" t="s">
        <v>19</v>
      </c>
      <c r="N98" s="212" t="s">
        <v>46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158</v>
      </c>
      <c r="AT98" s="215" t="s">
        <v>138</v>
      </c>
      <c r="AU98" s="215" t="s">
        <v>85</v>
      </c>
      <c r="AY98" s="17" t="s">
        <v>135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83</v>
      </c>
      <c r="BK98" s="216">
        <f>ROUND(I98*H98,2)</f>
        <v>0</v>
      </c>
      <c r="BL98" s="17" t="s">
        <v>158</v>
      </c>
      <c r="BM98" s="215" t="s">
        <v>628</v>
      </c>
    </row>
    <row r="99" s="2" customFormat="1">
      <c r="A99" s="38"/>
      <c r="B99" s="39"/>
      <c r="C99" s="40"/>
      <c r="D99" s="217" t="s">
        <v>145</v>
      </c>
      <c r="E99" s="40"/>
      <c r="F99" s="218" t="s">
        <v>629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145</v>
      </c>
      <c r="AU99" s="17" t="s">
        <v>85</v>
      </c>
    </row>
    <row r="100" s="13" customFormat="1">
      <c r="A100" s="13"/>
      <c r="B100" s="222"/>
      <c r="C100" s="223"/>
      <c r="D100" s="224" t="s">
        <v>147</v>
      </c>
      <c r="E100" s="225" t="s">
        <v>19</v>
      </c>
      <c r="F100" s="226" t="s">
        <v>630</v>
      </c>
      <c r="G100" s="223"/>
      <c r="H100" s="227">
        <v>93.939999999999998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147</v>
      </c>
      <c r="AU100" s="233" t="s">
        <v>85</v>
      </c>
      <c r="AV100" s="13" t="s">
        <v>85</v>
      </c>
      <c r="AW100" s="13" t="s">
        <v>34</v>
      </c>
      <c r="AX100" s="13" t="s">
        <v>75</v>
      </c>
      <c r="AY100" s="233" t="s">
        <v>135</v>
      </c>
    </row>
    <row r="101" s="13" customFormat="1">
      <c r="A101" s="13"/>
      <c r="B101" s="222"/>
      <c r="C101" s="223"/>
      <c r="D101" s="224" t="s">
        <v>147</v>
      </c>
      <c r="E101" s="225" t="s">
        <v>19</v>
      </c>
      <c r="F101" s="226" t="s">
        <v>631</v>
      </c>
      <c r="G101" s="223"/>
      <c r="H101" s="227">
        <v>66.902000000000001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147</v>
      </c>
      <c r="AU101" s="233" t="s">
        <v>85</v>
      </c>
      <c r="AV101" s="13" t="s">
        <v>85</v>
      </c>
      <c r="AW101" s="13" t="s">
        <v>34</v>
      </c>
      <c r="AX101" s="13" t="s">
        <v>75</v>
      </c>
      <c r="AY101" s="233" t="s">
        <v>135</v>
      </c>
    </row>
    <row r="102" s="13" customFormat="1">
      <c r="A102" s="13"/>
      <c r="B102" s="222"/>
      <c r="C102" s="223"/>
      <c r="D102" s="224" t="s">
        <v>147</v>
      </c>
      <c r="E102" s="225" t="s">
        <v>19</v>
      </c>
      <c r="F102" s="226" t="s">
        <v>632</v>
      </c>
      <c r="G102" s="223"/>
      <c r="H102" s="227">
        <v>76.370000000000005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147</v>
      </c>
      <c r="AU102" s="233" t="s">
        <v>85</v>
      </c>
      <c r="AV102" s="13" t="s">
        <v>85</v>
      </c>
      <c r="AW102" s="13" t="s">
        <v>34</v>
      </c>
      <c r="AX102" s="13" t="s">
        <v>75</v>
      </c>
      <c r="AY102" s="233" t="s">
        <v>135</v>
      </c>
    </row>
    <row r="103" s="13" customFormat="1">
      <c r="A103" s="13"/>
      <c r="B103" s="222"/>
      <c r="C103" s="223"/>
      <c r="D103" s="224" t="s">
        <v>147</v>
      </c>
      <c r="E103" s="225" t="s">
        <v>19</v>
      </c>
      <c r="F103" s="226" t="s">
        <v>633</v>
      </c>
      <c r="G103" s="223"/>
      <c r="H103" s="227">
        <v>124.69499999999999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147</v>
      </c>
      <c r="AU103" s="233" t="s">
        <v>85</v>
      </c>
      <c r="AV103" s="13" t="s">
        <v>85</v>
      </c>
      <c r="AW103" s="13" t="s">
        <v>34</v>
      </c>
      <c r="AX103" s="13" t="s">
        <v>75</v>
      </c>
      <c r="AY103" s="233" t="s">
        <v>135</v>
      </c>
    </row>
    <row r="104" s="13" customFormat="1">
      <c r="A104" s="13"/>
      <c r="B104" s="222"/>
      <c r="C104" s="223"/>
      <c r="D104" s="224" t="s">
        <v>147</v>
      </c>
      <c r="E104" s="225" t="s">
        <v>19</v>
      </c>
      <c r="F104" s="226" t="s">
        <v>634</v>
      </c>
      <c r="G104" s="223"/>
      <c r="H104" s="227">
        <v>5.194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147</v>
      </c>
      <c r="AU104" s="233" t="s">
        <v>85</v>
      </c>
      <c r="AV104" s="13" t="s">
        <v>85</v>
      </c>
      <c r="AW104" s="13" t="s">
        <v>34</v>
      </c>
      <c r="AX104" s="13" t="s">
        <v>75</v>
      </c>
      <c r="AY104" s="233" t="s">
        <v>135</v>
      </c>
    </row>
    <row r="105" s="13" customFormat="1">
      <c r="A105" s="13"/>
      <c r="B105" s="222"/>
      <c r="C105" s="223"/>
      <c r="D105" s="224" t="s">
        <v>147</v>
      </c>
      <c r="E105" s="225" t="s">
        <v>19</v>
      </c>
      <c r="F105" s="226" t="s">
        <v>635</v>
      </c>
      <c r="G105" s="223"/>
      <c r="H105" s="227">
        <v>30.629999999999999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147</v>
      </c>
      <c r="AU105" s="233" t="s">
        <v>85</v>
      </c>
      <c r="AV105" s="13" t="s">
        <v>85</v>
      </c>
      <c r="AW105" s="13" t="s">
        <v>34</v>
      </c>
      <c r="AX105" s="13" t="s">
        <v>75</v>
      </c>
      <c r="AY105" s="233" t="s">
        <v>135</v>
      </c>
    </row>
    <row r="106" s="13" customFormat="1">
      <c r="A106" s="13"/>
      <c r="B106" s="222"/>
      <c r="C106" s="223"/>
      <c r="D106" s="224" t="s">
        <v>147</v>
      </c>
      <c r="E106" s="225" t="s">
        <v>19</v>
      </c>
      <c r="F106" s="226" t="s">
        <v>636</v>
      </c>
      <c r="G106" s="223"/>
      <c r="H106" s="227">
        <v>13.467000000000001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147</v>
      </c>
      <c r="AU106" s="233" t="s">
        <v>85</v>
      </c>
      <c r="AV106" s="13" t="s">
        <v>85</v>
      </c>
      <c r="AW106" s="13" t="s">
        <v>34</v>
      </c>
      <c r="AX106" s="13" t="s">
        <v>75</v>
      </c>
      <c r="AY106" s="233" t="s">
        <v>135</v>
      </c>
    </row>
    <row r="107" s="2" customFormat="1" ht="24.15" customHeight="1">
      <c r="A107" s="38"/>
      <c r="B107" s="39"/>
      <c r="C107" s="204" t="s">
        <v>134</v>
      </c>
      <c r="D107" s="204" t="s">
        <v>138</v>
      </c>
      <c r="E107" s="205" t="s">
        <v>637</v>
      </c>
      <c r="F107" s="206" t="s">
        <v>638</v>
      </c>
      <c r="G107" s="207" t="s">
        <v>309</v>
      </c>
      <c r="H107" s="208">
        <v>3.988</v>
      </c>
      <c r="I107" s="209"/>
      <c r="J107" s="210">
        <f>ROUND(I107*H107,2)</f>
        <v>0</v>
      </c>
      <c r="K107" s="206" t="s">
        <v>142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158</v>
      </c>
      <c r="AT107" s="215" t="s">
        <v>138</v>
      </c>
      <c r="AU107" s="215" t="s">
        <v>85</v>
      </c>
      <c r="AY107" s="17" t="s">
        <v>135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158</v>
      </c>
      <c r="BM107" s="215" t="s">
        <v>639</v>
      </c>
    </row>
    <row r="108" s="2" customFormat="1">
      <c r="A108" s="38"/>
      <c r="B108" s="39"/>
      <c r="C108" s="40"/>
      <c r="D108" s="217" t="s">
        <v>145</v>
      </c>
      <c r="E108" s="40"/>
      <c r="F108" s="218" t="s">
        <v>640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85</v>
      </c>
    </row>
    <row r="109" s="13" customFormat="1">
      <c r="A109" s="13"/>
      <c r="B109" s="222"/>
      <c r="C109" s="223"/>
      <c r="D109" s="224" t="s">
        <v>147</v>
      </c>
      <c r="E109" s="225" t="s">
        <v>19</v>
      </c>
      <c r="F109" s="226" t="s">
        <v>641</v>
      </c>
      <c r="G109" s="223"/>
      <c r="H109" s="227">
        <v>1.748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147</v>
      </c>
      <c r="AU109" s="233" t="s">
        <v>85</v>
      </c>
      <c r="AV109" s="13" t="s">
        <v>85</v>
      </c>
      <c r="AW109" s="13" t="s">
        <v>34</v>
      </c>
      <c r="AX109" s="13" t="s">
        <v>75</v>
      </c>
      <c r="AY109" s="233" t="s">
        <v>135</v>
      </c>
    </row>
    <row r="110" s="13" customFormat="1">
      <c r="A110" s="13"/>
      <c r="B110" s="222"/>
      <c r="C110" s="223"/>
      <c r="D110" s="224" t="s">
        <v>147</v>
      </c>
      <c r="E110" s="225" t="s">
        <v>19</v>
      </c>
      <c r="F110" s="226" t="s">
        <v>642</v>
      </c>
      <c r="G110" s="223"/>
      <c r="H110" s="227">
        <v>2.2400000000000002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147</v>
      </c>
      <c r="AU110" s="233" t="s">
        <v>85</v>
      </c>
      <c r="AV110" s="13" t="s">
        <v>85</v>
      </c>
      <c r="AW110" s="13" t="s">
        <v>34</v>
      </c>
      <c r="AX110" s="13" t="s">
        <v>75</v>
      </c>
      <c r="AY110" s="233" t="s">
        <v>135</v>
      </c>
    </row>
    <row r="111" s="2" customFormat="1" ht="37.8" customHeight="1">
      <c r="A111" s="38"/>
      <c r="B111" s="39"/>
      <c r="C111" s="204" t="s">
        <v>158</v>
      </c>
      <c r="D111" s="204" t="s">
        <v>138</v>
      </c>
      <c r="E111" s="205" t="s">
        <v>424</v>
      </c>
      <c r="F111" s="206" t="s">
        <v>425</v>
      </c>
      <c r="G111" s="207" t="s">
        <v>309</v>
      </c>
      <c r="H111" s="208">
        <v>413.51999999999998</v>
      </c>
      <c r="I111" s="209"/>
      <c r="J111" s="210">
        <f>ROUND(I111*H111,2)</f>
        <v>0</v>
      </c>
      <c r="K111" s="206" t="s">
        <v>142</v>
      </c>
      <c r="L111" s="44"/>
      <c r="M111" s="211" t="s">
        <v>19</v>
      </c>
      <c r="N111" s="212" t="s">
        <v>46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158</v>
      </c>
      <c r="AT111" s="215" t="s">
        <v>138</v>
      </c>
      <c r="AU111" s="215" t="s">
        <v>85</v>
      </c>
      <c r="AY111" s="17" t="s">
        <v>135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83</v>
      </c>
      <c r="BK111" s="216">
        <f>ROUND(I111*H111,2)</f>
        <v>0</v>
      </c>
      <c r="BL111" s="17" t="s">
        <v>158</v>
      </c>
      <c r="BM111" s="215" t="s">
        <v>643</v>
      </c>
    </row>
    <row r="112" s="2" customFormat="1">
      <c r="A112" s="38"/>
      <c r="B112" s="39"/>
      <c r="C112" s="40"/>
      <c r="D112" s="217" t="s">
        <v>145</v>
      </c>
      <c r="E112" s="40"/>
      <c r="F112" s="218" t="s">
        <v>427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85</v>
      </c>
    </row>
    <row r="113" s="13" customFormat="1">
      <c r="A113" s="13"/>
      <c r="B113" s="222"/>
      <c r="C113" s="223"/>
      <c r="D113" s="224" t="s">
        <v>147</v>
      </c>
      <c r="E113" s="225" t="s">
        <v>19</v>
      </c>
      <c r="F113" s="226" t="s">
        <v>644</v>
      </c>
      <c r="G113" s="223"/>
      <c r="H113" s="227">
        <v>413.51999999999998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85</v>
      </c>
      <c r="AV113" s="13" t="s">
        <v>85</v>
      </c>
      <c r="AW113" s="13" t="s">
        <v>34</v>
      </c>
      <c r="AX113" s="13" t="s">
        <v>75</v>
      </c>
      <c r="AY113" s="233" t="s">
        <v>135</v>
      </c>
    </row>
    <row r="114" s="2" customFormat="1" ht="24.15" customHeight="1">
      <c r="A114" s="38"/>
      <c r="B114" s="39"/>
      <c r="C114" s="204" t="s">
        <v>162</v>
      </c>
      <c r="D114" s="204" t="s">
        <v>138</v>
      </c>
      <c r="E114" s="205" t="s">
        <v>645</v>
      </c>
      <c r="F114" s="206" t="s">
        <v>646</v>
      </c>
      <c r="G114" s="207" t="s">
        <v>309</v>
      </c>
      <c r="H114" s="208">
        <v>1.6659999999999999</v>
      </c>
      <c r="I114" s="209"/>
      <c r="J114" s="210">
        <f>ROUND(I114*H114,2)</f>
        <v>0</v>
      </c>
      <c r="K114" s="206" t="s">
        <v>142</v>
      </c>
      <c r="L114" s="44"/>
      <c r="M114" s="211" t="s">
        <v>19</v>
      </c>
      <c r="N114" s="212" t="s">
        <v>46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158</v>
      </c>
      <c r="AT114" s="215" t="s">
        <v>138</v>
      </c>
      <c r="AU114" s="215" t="s">
        <v>85</v>
      </c>
      <c r="AY114" s="17" t="s">
        <v>135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158</v>
      </c>
      <c r="BM114" s="215" t="s">
        <v>647</v>
      </c>
    </row>
    <row r="115" s="2" customFormat="1">
      <c r="A115" s="38"/>
      <c r="B115" s="39"/>
      <c r="C115" s="40"/>
      <c r="D115" s="217" t="s">
        <v>145</v>
      </c>
      <c r="E115" s="40"/>
      <c r="F115" s="218" t="s">
        <v>648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145</v>
      </c>
      <c r="AU115" s="17" t="s">
        <v>85</v>
      </c>
    </row>
    <row r="116" s="13" customFormat="1">
      <c r="A116" s="13"/>
      <c r="B116" s="222"/>
      <c r="C116" s="223"/>
      <c r="D116" s="224" t="s">
        <v>147</v>
      </c>
      <c r="E116" s="225" t="s">
        <v>19</v>
      </c>
      <c r="F116" s="226" t="s">
        <v>649</v>
      </c>
      <c r="G116" s="223"/>
      <c r="H116" s="227">
        <v>1.6659999999999999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147</v>
      </c>
      <c r="AU116" s="233" t="s">
        <v>85</v>
      </c>
      <c r="AV116" s="13" t="s">
        <v>85</v>
      </c>
      <c r="AW116" s="13" t="s">
        <v>34</v>
      </c>
      <c r="AX116" s="13" t="s">
        <v>75</v>
      </c>
      <c r="AY116" s="233" t="s">
        <v>135</v>
      </c>
    </row>
    <row r="117" s="2" customFormat="1" ht="21.75" customHeight="1">
      <c r="A117" s="38"/>
      <c r="B117" s="39"/>
      <c r="C117" s="204" t="s">
        <v>167</v>
      </c>
      <c r="D117" s="204" t="s">
        <v>138</v>
      </c>
      <c r="E117" s="205" t="s">
        <v>650</v>
      </c>
      <c r="F117" s="206" t="s">
        <v>651</v>
      </c>
      <c r="G117" s="207" t="s">
        <v>372</v>
      </c>
      <c r="H117" s="208">
        <v>11.24</v>
      </c>
      <c r="I117" s="209"/>
      <c r="J117" s="210">
        <f>ROUND(I117*H117,2)</f>
        <v>0</v>
      </c>
      <c r="K117" s="206" t="s">
        <v>142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158</v>
      </c>
      <c r="AT117" s="215" t="s">
        <v>138</v>
      </c>
      <c r="AU117" s="215" t="s">
        <v>85</v>
      </c>
      <c r="AY117" s="17" t="s">
        <v>135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158</v>
      </c>
      <c r="BM117" s="215" t="s">
        <v>652</v>
      </c>
    </row>
    <row r="118" s="2" customFormat="1">
      <c r="A118" s="38"/>
      <c r="B118" s="39"/>
      <c r="C118" s="40"/>
      <c r="D118" s="217" t="s">
        <v>145</v>
      </c>
      <c r="E118" s="40"/>
      <c r="F118" s="218" t="s">
        <v>653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145</v>
      </c>
      <c r="AU118" s="17" t="s">
        <v>85</v>
      </c>
    </row>
    <row r="119" s="13" customFormat="1">
      <c r="A119" s="13"/>
      <c r="B119" s="222"/>
      <c r="C119" s="223"/>
      <c r="D119" s="224" t="s">
        <v>147</v>
      </c>
      <c r="E119" s="225" t="s">
        <v>19</v>
      </c>
      <c r="F119" s="226" t="s">
        <v>654</v>
      </c>
      <c r="G119" s="223"/>
      <c r="H119" s="227">
        <v>5.6399999999999997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147</v>
      </c>
      <c r="AU119" s="233" t="s">
        <v>85</v>
      </c>
      <c r="AV119" s="13" t="s">
        <v>85</v>
      </c>
      <c r="AW119" s="13" t="s">
        <v>34</v>
      </c>
      <c r="AX119" s="13" t="s">
        <v>75</v>
      </c>
      <c r="AY119" s="233" t="s">
        <v>135</v>
      </c>
    </row>
    <row r="120" s="13" customFormat="1">
      <c r="A120" s="13"/>
      <c r="B120" s="222"/>
      <c r="C120" s="223"/>
      <c r="D120" s="224" t="s">
        <v>147</v>
      </c>
      <c r="E120" s="225" t="s">
        <v>19</v>
      </c>
      <c r="F120" s="226" t="s">
        <v>655</v>
      </c>
      <c r="G120" s="223"/>
      <c r="H120" s="227">
        <v>5.5999999999999996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147</v>
      </c>
      <c r="AU120" s="233" t="s">
        <v>85</v>
      </c>
      <c r="AV120" s="13" t="s">
        <v>85</v>
      </c>
      <c r="AW120" s="13" t="s">
        <v>34</v>
      </c>
      <c r="AX120" s="13" t="s">
        <v>75</v>
      </c>
      <c r="AY120" s="233" t="s">
        <v>135</v>
      </c>
    </row>
    <row r="121" s="2" customFormat="1" ht="21.75" customHeight="1">
      <c r="A121" s="38"/>
      <c r="B121" s="39"/>
      <c r="C121" s="204" t="s">
        <v>172</v>
      </c>
      <c r="D121" s="204" t="s">
        <v>138</v>
      </c>
      <c r="E121" s="205" t="s">
        <v>656</v>
      </c>
      <c r="F121" s="206" t="s">
        <v>657</v>
      </c>
      <c r="G121" s="207" t="s">
        <v>372</v>
      </c>
      <c r="H121" s="208">
        <v>883.75999999999999</v>
      </c>
      <c r="I121" s="209"/>
      <c r="J121" s="210">
        <f>ROUND(I121*H121,2)</f>
        <v>0</v>
      </c>
      <c r="K121" s="206" t="s">
        <v>142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158</v>
      </c>
      <c r="AT121" s="215" t="s">
        <v>138</v>
      </c>
      <c r="AU121" s="215" t="s">
        <v>85</v>
      </c>
      <c r="AY121" s="17" t="s">
        <v>135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158</v>
      </c>
      <c r="BM121" s="215" t="s">
        <v>658</v>
      </c>
    </row>
    <row r="122" s="2" customFormat="1">
      <c r="A122" s="38"/>
      <c r="B122" s="39"/>
      <c r="C122" s="40"/>
      <c r="D122" s="217" t="s">
        <v>145</v>
      </c>
      <c r="E122" s="40"/>
      <c r="F122" s="218" t="s">
        <v>659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85</v>
      </c>
    </row>
    <row r="123" s="2" customFormat="1">
      <c r="A123" s="38"/>
      <c r="B123" s="39"/>
      <c r="C123" s="40"/>
      <c r="D123" s="224" t="s">
        <v>176</v>
      </c>
      <c r="E123" s="40"/>
      <c r="F123" s="244" t="s">
        <v>660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176</v>
      </c>
      <c r="AU123" s="17" t="s">
        <v>85</v>
      </c>
    </row>
    <row r="124" s="13" customFormat="1">
      <c r="A124" s="13"/>
      <c r="B124" s="222"/>
      <c r="C124" s="223"/>
      <c r="D124" s="224" t="s">
        <v>147</v>
      </c>
      <c r="E124" s="225" t="s">
        <v>19</v>
      </c>
      <c r="F124" s="226" t="s">
        <v>661</v>
      </c>
      <c r="G124" s="223"/>
      <c r="H124" s="227">
        <v>134.19999999999999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147</v>
      </c>
      <c r="AU124" s="233" t="s">
        <v>85</v>
      </c>
      <c r="AV124" s="13" t="s">
        <v>85</v>
      </c>
      <c r="AW124" s="13" t="s">
        <v>34</v>
      </c>
      <c r="AX124" s="13" t="s">
        <v>75</v>
      </c>
      <c r="AY124" s="233" t="s">
        <v>135</v>
      </c>
    </row>
    <row r="125" s="13" customFormat="1">
      <c r="A125" s="13"/>
      <c r="B125" s="222"/>
      <c r="C125" s="223"/>
      <c r="D125" s="224" t="s">
        <v>147</v>
      </c>
      <c r="E125" s="225" t="s">
        <v>19</v>
      </c>
      <c r="F125" s="226" t="s">
        <v>662</v>
      </c>
      <c r="G125" s="223"/>
      <c r="H125" s="227">
        <v>196.77000000000001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147</v>
      </c>
      <c r="AU125" s="233" t="s">
        <v>85</v>
      </c>
      <c r="AV125" s="13" t="s">
        <v>85</v>
      </c>
      <c r="AW125" s="13" t="s">
        <v>34</v>
      </c>
      <c r="AX125" s="13" t="s">
        <v>75</v>
      </c>
      <c r="AY125" s="233" t="s">
        <v>135</v>
      </c>
    </row>
    <row r="126" s="13" customFormat="1">
      <c r="A126" s="13"/>
      <c r="B126" s="222"/>
      <c r="C126" s="223"/>
      <c r="D126" s="224" t="s">
        <v>147</v>
      </c>
      <c r="E126" s="225" t="s">
        <v>19</v>
      </c>
      <c r="F126" s="226" t="s">
        <v>663</v>
      </c>
      <c r="G126" s="223"/>
      <c r="H126" s="227">
        <v>169.71000000000001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85</v>
      </c>
      <c r="AV126" s="13" t="s">
        <v>85</v>
      </c>
      <c r="AW126" s="13" t="s">
        <v>34</v>
      </c>
      <c r="AX126" s="13" t="s">
        <v>75</v>
      </c>
      <c r="AY126" s="233" t="s">
        <v>135</v>
      </c>
    </row>
    <row r="127" s="13" customFormat="1">
      <c r="A127" s="13"/>
      <c r="B127" s="222"/>
      <c r="C127" s="223"/>
      <c r="D127" s="224" t="s">
        <v>147</v>
      </c>
      <c r="E127" s="225" t="s">
        <v>19</v>
      </c>
      <c r="F127" s="226" t="s">
        <v>664</v>
      </c>
      <c r="G127" s="223"/>
      <c r="H127" s="227">
        <v>254.47999999999999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147</v>
      </c>
      <c r="AU127" s="233" t="s">
        <v>85</v>
      </c>
      <c r="AV127" s="13" t="s">
        <v>85</v>
      </c>
      <c r="AW127" s="13" t="s">
        <v>34</v>
      </c>
      <c r="AX127" s="13" t="s">
        <v>75</v>
      </c>
      <c r="AY127" s="233" t="s">
        <v>135</v>
      </c>
    </row>
    <row r="128" s="13" customFormat="1">
      <c r="A128" s="13"/>
      <c r="B128" s="222"/>
      <c r="C128" s="223"/>
      <c r="D128" s="224" t="s">
        <v>147</v>
      </c>
      <c r="E128" s="225" t="s">
        <v>19</v>
      </c>
      <c r="F128" s="226" t="s">
        <v>665</v>
      </c>
      <c r="G128" s="223"/>
      <c r="H128" s="227">
        <v>21.199999999999999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147</v>
      </c>
      <c r="AU128" s="233" t="s">
        <v>85</v>
      </c>
      <c r="AV128" s="13" t="s">
        <v>85</v>
      </c>
      <c r="AW128" s="13" t="s">
        <v>34</v>
      </c>
      <c r="AX128" s="13" t="s">
        <v>75</v>
      </c>
      <c r="AY128" s="233" t="s">
        <v>135</v>
      </c>
    </row>
    <row r="129" s="13" customFormat="1">
      <c r="A129" s="13"/>
      <c r="B129" s="222"/>
      <c r="C129" s="223"/>
      <c r="D129" s="224" t="s">
        <v>147</v>
      </c>
      <c r="E129" s="225" t="s">
        <v>19</v>
      </c>
      <c r="F129" s="226" t="s">
        <v>666</v>
      </c>
      <c r="G129" s="223"/>
      <c r="H129" s="227">
        <v>62.509999999999998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147</v>
      </c>
      <c r="AU129" s="233" t="s">
        <v>85</v>
      </c>
      <c r="AV129" s="13" t="s">
        <v>85</v>
      </c>
      <c r="AW129" s="13" t="s">
        <v>34</v>
      </c>
      <c r="AX129" s="13" t="s">
        <v>75</v>
      </c>
      <c r="AY129" s="233" t="s">
        <v>135</v>
      </c>
    </row>
    <row r="130" s="13" customFormat="1">
      <c r="A130" s="13"/>
      <c r="B130" s="222"/>
      <c r="C130" s="223"/>
      <c r="D130" s="224" t="s">
        <v>147</v>
      </c>
      <c r="E130" s="225" t="s">
        <v>19</v>
      </c>
      <c r="F130" s="226" t="s">
        <v>667</v>
      </c>
      <c r="G130" s="223"/>
      <c r="H130" s="227">
        <v>44.890000000000001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147</v>
      </c>
      <c r="AU130" s="233" t="s">
        <v>85</v>
      </c>
      <c r="AV130" s="13" t="s">
        <v>85</v>
      </c>
      <c r="AW130" s="13" t="s">
        <v>34</v>
      </c>
      <c r="AX130" s="13" t="s">
        <v>75</v>
      </c>
      <c r="AY130" s="233" t="s">
        <v>135</v>
      </c>
    </row>
    <row r="131" s="12" customFormat="1" ht="22.8" customHeight="1">
      <c r="A131" s="12"/>
      <c r="B131" s="188"/>
      <c r="C131" s="189"/>
      <c r="D131" s="190" t="s">
        <v>74</v>
      </c>
      <c r="E131" s="202" t="s">
        <v>85</v>
      </c>
      <c r="F131" s="202" t="s">
        <v>457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SUM(P132:P134)</f>
        <v>0</v>
      </c>
      <c r="Q131" s="196"/>
      <c r="R131" s="197">
        <f>SUM(R132:R134)</f>
        <v>1.561758</v>
      </c>
      <c r="S131" s="196"/>
      <c r="T131" s="19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83</v>
      </c>
      <c r="AT131" s="200" t="s">
        <v>74</v>
      </c>
      <c r="AU131" s="200" t="s">
        <v>83</v>
      </c>
      <c r="AY131" s="199" t="s">
        <v>135</v>
      </c>
      <c r="BK131" s="201">
        <f>SUM(BK132:BK134)</f>
        <v>0</v>
      </c>
    </row>
    <row r="132" s="2" customFormat="1" ht="24.15" customHeight="1">
      <c r="A132" s="38"/>
      <c r="B132" s="39"/>
      <c r="C132" s="204" t="s">
        <v>178</v>
      </c>
      <c r="D132" s="204" t="s">
        <v>138</v>
      </c>
      <c r="E132" s="205" t="s">
        <v>668</v>
      </c>
      <c r="F132" s="206" t="s">
        <v>669</v>
      </c>
      <c r="G132" s="207" t="s">
        <v>372</v>
      </c>
      <c r="H132" s="208">
        <v>3.2999999999999998</v>
      </c>
      <c r="I132" s="209"/>
      <c r="J132" s="210">
        <f>ROUND(I132*H132,2)</f>
        <v>0</v>
      </c>
      <c r="K132" s="206" t="s">
        <v>142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0.47326000000000001</v>
      </c>
      <c r="R132" s="213">
        <f>Q132*H132</f>
        <v>1.561758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158</v>
      </c>
      <c r="AT132" s="215" t="s">
        <v>138</v>
      </c>
      <c r="AU132" s="215" t="s">
        <v>85</v>
      </c>
      <c r="AY132" s="17" t="s">
        <v>135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158</v>
      </c>
      <c r="BM132" s="215" t="s">
        <v>670</v>
      </c>
    </row>
    <row r="133" s="2" customFormat="1">
      <c r="A133" s="38"/>
      <c r="B133" s="39"/>
      <c r="C133" s="40"/>
      <c r="D133" s="217" t="s">
        <v>145</v>
      </c>
      <c r="E133" s="40"/>
      <c r="F133" s="218" t="s">
        <v>671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85</v>
      </c>
    </row>
    <row r="134" s="13" customFormat="1">
      <c r="A134" s="13"/>
      <c r="B134" s="222"/>
      <c r="C134" s="223"/>
      <c r="D134" s="224" t="s">
        <v>147</v>
      </c>
      <c r="E134" s="225" t="s">
        <v>19</v>
      </c>
      <c r="F134" s="226" t="s">
        <v>672</v>
      </c>
      <c r="G134" s="223"/>
      <c r="H134" s="227">
        <v>3.2999999999999998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147</v>
      </c>
      <c r="AU134" s="233" t="s">
        <v>85</v>
      </c>
      <c r="AV134" s="13" t="s">
        <v>85</v>
      </c>
      <c r="AW134" s="13" t="s">
        <v>34</v>
      </c>
      <c r="AX134" s="13" t="s">
        <v>75</v>
      </c>
      <c r="AY134" s="233" t="s">
        <v>135</v>
      </c>
    </row>
    <row r="135" s="12" customFormat="1" ht="22.8" customHeight="1">
      <c r="A135" s="12"/>
      <c r="B135" s="188"/>
      <c r="C135" s="189"/>
      <c r="D135" s="190" t="s">
        <v>74</v>
      </c>
      <c r="E135" s="202" t="s">
        <v>134</v>
      </c>
      <c r="F135" s="202" t="s">
        <v>673</v>
      </c>
      <c r="G135" s="189"/>
      <c r="H135" s="189"/>
      <c r="I135" s="192"/>
      <c r="J135" s="203">
        <f>BK135</f>
        <v>0</v>
      </c>
      <c r="K135" s="189"/>
      <c r="L135" s="194"/>
      <c r="M135" s="195"/>
      <c r="N135" s="196"/>
      <c r="O135" s="196"/>
      <c r="P135" s="197">
        <f>SUM(P136:P148)</f>
        <v>0</v>
      </c>
      <c r="Q135" s="196"/>
      <c r="R135" s="197">
        <f>SUM(R136:R148)</f>
        <v>12.76801584</v>
      </c>
      <c r="S135" s="196"/>
      <c r="T135" s="198">
        <f>SUM(T136:T148)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99" t="s">
        <v>83</v>
      </c>
      <c r="AT135" s="200" t="s">
        <v>74</v>
      </c>
      <c r="AU135" s="200" t="s">
        <v>83</v>
      </c>
      <c r="AY135" s="199" t="s">
        <v>135</v>
      </c>
      <c r="BK135" s="201">
        <f>SUM(BK136:BK148)</f>
        <v>0</v>
      </c>
    </row>
    <row r="136" s="2" customFormat="1" ht="24.15" customHeight="1">
      <c r="A136" s="38"/>
      <c r="B136" s="39"/>
      <c r="C136" s="204" t="s">
        <v>183</v>
      </c>
      <c r="D136" s="204" t="s">
        <v>138</v>
      </c>
      <c r="E136" s="205" t="s">
        <v>674</v>
      </c>
      <c r="F136" s="206" t="s">
        <v>675</v>
      </c>
      <c r="G136" s="207" t="s">
        <v>384</v>
      </c>
      <c r="H136" s="208">
        <v>0.45600000000000002</v>
      </c>
      <c r="I136" s="209"/>
      <c r="J136" s="210">
        <f>ROUND(I136*H136,2)</f>
        <v>0</v>
      </c>
      <c r="K136" s="206" t="s">
        <v>142</v>
      </c>
      <c r="L136" s="44"/>
      <c r="M136" s="211" t="s">
        <v>19</v>
      </c>
      <c r="N136" s="212" t="s">
        <v>46</v>
      </c>
      <c r="O136" s="84"/>
      <c r="P136" s="213">
        <f>O136*H136</f>
        <v>0</v>
      </c>
      <c r="Q136" s="213">
        <v>0.019539999999999998</v>
      </c>
      <c r="R136" s="213">
        <f>Q136*H136</f>
        <v>0.0089102399999999998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158</v>
      </c>
      <c r="AT136" s="215" t="s">
        <v>138</v>
      </c>
      <c r="AU136" s="215" t="s">
        <v>85</v>
      </c>
      <c r="AY136" s="17" t="s">
        <v>135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158</v>
      </c>
      <c r="BM136" s="215" t="s">
        <v>676</v>
      </c>
    </row>
    <row r="137" s="2" customFormat="1">
      <c r="A137" s="38"/>
      <c r="B137" s="39"/>
      <c r="C137" s="40"/>
      <c r="D137" s="217" t="s">
        <v>145</v>
      </c>
      <c r="E137" s="40"/>
      <c r="F137" s="218" t="s">
        <v>677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85</v>
      </c>
    </row>
    <row r="138" s="2" customFormat="1" ht="16.5" customHeight="1">
      <c r="A138" s="38"/>
      <c r="B138" s="39"/>
      <c r="C138" s="234" t="s">
        <v>188</v>
      </c>
      <c r="D138" s="234" t="s">
        <v>132</v>
      </c>
      <c r="E138" s="235" t="s">
        <v>678</v>
      </c>
      <c r="F138" s="236" t="s">
        <v>679</v>
      </c>
      <c r="G138" s="237" t="s">
        <v>384</v>
      </c>
      <c r="H138" s="238">
        <v>0.47899999999999998</v>
      </c>
      <c r="I138" s="239"/>
      <c r="J138" s="240">
        <f>ROUND(I138*H138,2)</f>
        <v>0</v>
      </c>
      <c r="K138" s="236" t="s">
        <v>142</v>
      </c>
      <c r="L138" s="241"/>
      <c r="M138" s="242" t="s">
        <v>19</v>
      </c>
      <c r="N138" s="243" t="s">
        <v>46</v>
      </c>
      <c r="O138" s="84"/>
      <c r="P138" s="213">
        <f>O138*H138</f>
        <v>0</v>
      </c>
      <c r="Q138" s="213">
        <v>1</v>
      </c>
      <c r="R138" s="213">
        <f>Q138*H138</f>
        <v>0.47899999999999998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178</v>
      </c>
      <c r="AT138" s="215" t="s">
        <v>132</v>
      </c>
      <c r="AU138" s="215" t="s">
        <v>85</v>
      </c>
      <c r="AY138" s="17" t="s">
        <v>135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158</v>
      </c>
      <c r="BM138" s="215" t="s">
        <v>680</v>
      </c>
    </row>
    <row r="139" s="13" customFormat="1">
      <c r="A139" s="13"/>
      <c r="B139" s="222"/>
      <c r="C139" s="223"/>
      <c r="D139" s="224" t="s">
        <v>147</v>
      </c>
      <c r="E139" s="225" t="s">
        <v>19</v>
      </c>
      <c r="F139" s="226" t="s">
        <v>681</v>
      </c>
      <c r="G139" s="223"/>
      <c r="H139" s="227">
        <v>0.45600000000000002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147</v>
      </c>
      <c r="AU139" s="233" t="s">
        <v>85</v>
      </c>
      <c r="AV139" s="13" t="s">
        <v>85</v>
      </c>
      <c r="AW139" s="13" t="s">
        <v>34</v>
      </c>
      <c r="AX139" s="13" t="s">
        <v>75</v>
      </c>
      <c r="AY139" s="233" t="s">
        <v>135</v>
      </c>
    </row>
    <row r="140" s="13" customFormat="1">
      <c r="A140" s="13"/>
      <c r="B140" s="222"/>
      <c r="C140" s="223"/>
      <c r="D140" s="224" t="s">
        <v>147</v>
      </c>
      <c r="E140" s="223"/>
      <c r="F140" s="226" t="s">
        <v>682</v>
      </c>
      <c r="G140" s="223"/>
      <c r="H140" s="227">
        <v>0.47899999999999998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147</v>
      </c>
      <c r="AU140" s="233" t="s">
        <v>85</v>
      </c>
      <c r="AV140" s="13" t="s">
        <v>85</v>
      </c>
      <c r="AW140" s="13" t="s">
        <v>4</v>
      </c>
      <c r="AX140" s="13" t="s">
        <v>83</v>
      </c>
      <c r="AY140" s="233" t="s">
        <v>135</v>
      </c>
    </row>
    <row r="141" s="2" customFormat="1" ht="24.15" customHeight="1">
      <c r="A141" s="38"/>
      <c r="B141" s="39"/>
      <c r="C141" s="204" t="s">
        <v>193</v>
      </c>
      <c r="D141" s="204" t="s">
        <v>138</v>
      </c>
      <c r="E141" s="205" t="s">
        <v>683</v>
      </c>
      <c r="F141" s="206" t="s">
        <v>684</v>
      </c>
      <c r="G141" s="207" t="s">
        <v>309</v>
      </c>
      <c r="H141" s="208">
        <v>2.6400000000000001</v>
      </c>
      <c r="I141" s="209"/>
      <c r="J141" s="210">
        <f>ROUND(I141*H141,2)</f>
        <v>0</v>
      </c>
      <c r="K141" s="206" t="s">
        <v>142</v>
      </c>
      <c r="L141" s="44"/>
      <c r="M141" s="211" t="s">
        <v>19</v>
      </c>
      <c r="N141" s="212" t="s">
        <v>46</v>
      </c>
      <c r="O141" s="84"/>
      <c r="P141" s="213">
        <f>O141*H141</f>
        <v>0</v>
      </c>
      <c r="Q141" s="213">
        <v>2.3115399999999999</v>
      </c>
      <c r="R141" s="213">
        <f>Q141*H141</f>
        <v>6.1024656000000004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158</v>
      </c>
      <c r="AT141" s="215" t="s">
        <v>138</v>
      </c>
      <c r="AU141" s="215" t="s">
        <v>85</v>
      </c>
      <c r="AY141" s="17" t="s">
        <v>135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83</v>
      </c>
      <c r="BK141" s="216">
        <f>ROUND(I141*H141,2)</f>
        <v>0</v>
      </c>
      <c r="BL141" s="17" t="s">
        <v>158</v>
      </c>
      <c r="BM141" s="215" t="s">
        <v>685</v>
      </c>
    </row>
    <row r="142" s="2" customFormat="1">
      <c r="A142" s="38"/>
      <c r="B142" s="39"/>
      <c r="C142" s="40"/>
      <c r="D142" s="217" t="s">
        <v>145</v>
      </c>
      <c r="E142" s="40"/>
      <c r="F142" s="218" t="s">
        <v>686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85</v>
      </c>
    </row>
    <row r="143" s="13" customFormat="1">
      <c r="A143" s="13"/>
      <c r="B143" s="222"/>
      <c r="C143" s="223"/>
      <c r="D143" s="224" t="s">
        <v>147</v>
      </c>
      <c r="E143" s="225" t="s">
        <v>19</v>
      </c>
      <c r="F143" s="226" t="s">
        <v>687</v>
      </c>
      <c r="G143" s="223"/>
      <c r="H143" s="227">
        <v>2.6400000000000001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147</v>
      </c>
      <c r="AU143" s="233" t="s">
        <v>85</v>
      </c>
      <c r="AV143" s="13" t="s">
        <v>85</v>
      </c>
      <c r="AW143" s="13" t="s">
        <v>34</v>
      </c>
      <c r="AX143" s="13" t="s">
        <v>75</v>
      </c>
      <c r="AY143" s="233" t="s">
        <v>135</v>
      </c>
    </row>
    <row r="144" s="2" customFormat="1" ht="16.5" customHeight="1">
      <c r="A144" s="38"/>
      <c r="B144" s="39"/>
      <c r="C144" s="204" t="s">
        <v>198</v>
      </c>
      <c r="D144" s="204" t="s">
        <v>138</v>
      </c>
      <c r="E144" s="205" t="s">
        <v>688</v>
      </c>
      <c r="F144" s="206" t="s">
        <v>689</v>
      </c>
      <c r="G144" s="207" t="s">
        <v>209</v>
      </c>
      <c r="H144" s="208">
        <v>28</v>
      </c>
      <c r="I144" s="209"/>
      <c r="J144" s="210">
        <f>ROUND(I144*H144,2)</f>
        <v>0</v>
      </c>
      <c r="K144" s="206" t="s">
        <v>142</v>
      </c>
      <c r="L144" s="44"/>
      <c r="M144" s="211" t="s">
        <v>19</v>
      </c>
      <c r="N144" s="212" t="s">
        <v>46</v>
      </c>
      <c r="O144" s="84"/>
      <c r="P144" s="213">
        <f>O144*H144</f>
        <v>0</v>
      </c>
      <c r="Q144" s="213">
        <v>0.12064</v>
      </c>
      <c r="R144" s="213">
        <f>Q144*H144</f>
        <v>3.37792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158</v>
      </c>
      <c r="AT144" s="215" t="s">
        <v>138</v>
      </c>
      <c r="AU144" s="215" t="s">
        <v>85</v>
      </c>
      <c r="AY144" s="17" t="s">
        <v>135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158</v>
      </c>
      <c r="BM144" s="215" t="s">
        <v>690</v>
      </c>
    </row>
    <row r="145" s="2" customFormat="1">
      <c r="A145" s="38"/>
      <c r="B145" s="39"/>
      <c r="C145" s="40"/>
      <c r="D145" s="217" t="s">
        <v>145</v>
      </c>
      <c r="E145" s="40"/>
      <c r="F145" s="218" t="s">
        <v>691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85</v>
      </c>
    </row>
    <row r="146" s="13" customFormat="1">
      <c r="A146" s="13"/>
      <c r="B146" s="222"/>
      <c r="C146" s="223"/>
      <c r="D146" s="224" t="s">
        <v>147</v>
      </c>
      <c r="E146" s="225" t="s">
        <v>19</v>
      </c>
      <c r="F146" s="226" t="s">
        <v>692</v>
      </c>
      <c r="G146" s="223"/>
      <c r="H146" s="227">
        <v>28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147</v>
      </c>
      <c r="AU146" s="233" t="s">
        <v>85</v>
      </c>
      <c r="AV146" s="13" t="s">
        <v>85</v>
      </c>
      <c r="AW146" s="13" t="s">
        <v>34</v>
      </c>
      <c r="AX146" s="13" t="s">
        <v>75</v>
      </c>
      <c r="AY146" s="233" t="s">
        <v>135</v>
      </c>
    </row>
    <row r="147" s="2" customFormat="1" ht="16.5" customHeight="1">
      <c r="A147" s="38"/>
      <c r="B147" s="39"/>
      <c r="C147" s="234" t="s">
        <v>202</v>
      </c>
      <c r="D147" s="234" t="s">
        <v>132</v>
      </c>
      <c r="E147" s="235" t="s">
        <v>693</v>
      </c>
      <c r="F147" s="236" t="s">
        <v>694</v>
      </c>
      <c r="G147" s="237" t="s">
        <v>141</v>
      </c>
      <c r="H147" s="238">
        <v>254.52000000000001</v>
      </c>
      <c r="I147" s="239"/>
      <c r="J147" s="240">
        <f>ROUND(I147*H147,2)</f>
        <v>0</v>
      </c>
      <c r="K147" s="236" t="s">
        <v>142</v>
      </c>
      <c r="L147" s="241"/>
      <c r="M147" s="242" t="s">
        <v>19</v>
      </c>
      <c r="N147" s="243" t="s">
        <v>46</v>
      </c>
      <c r="O147" s="84"/>
      <c r="P147" s="213">
        <f>O147*H147</f>
        <v>0</v>
      </c>
      <c r="Q147" s="213">
        <v>0.010999999999999999</v>
      </c>
      <c r="R147" s="213">
        <f>Q147*H147</f>
        <v>2.7997199999999998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178</v>
      </c>
      <c r="AT147" s="215" t="s">
        <v>132</v>
      </c>
      <c r="AU147" s="215" t="s">
        <v>85</v>
      </c>
      <c r="AY147" s="17" t="s">
        <v>135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83</v>
      </c>
      <c r="BK147" s="216">
        <f>ROUND(I147*H147,2)</f>
        <v>0</v>
      </c>
      <c r="BL147" s="17" t="s">
        <v>158</v>
      </c>
      <c r="BM147" s="215" t="s">
        <v>695</v>
      </c>
    </row>
    <row r="148" s="13" customFormat="1">
      <c r="A148" s="13"/>
      <c r="B148" s="222"/>
      <c r="C148" s="223"/>
      <c r="D148" s="224" t="s">
        <v>147</v>
      </c>
      <c r="E148" s="223"/>
      <c r="F148" s="226" t="s">
        <v>696</v>
      </c>
      <c r="G148" s="223"/>
      <c r="H148" s="227">
        <v>254.52000000000001</v>
      </c>
      <c r="I148" s="228"/>
      <c r="J148" s="223"/>
      <c r="K148" s="223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147</v>
      </c>
      <c r="AU148" s="233" t="s">
        <v>85</v>
      </c>
      <c r="AV148" s="13" t="s">
        <v>85</v>
      </c>
      <c r="AW148" s="13" t="s">
        <v>4</v>
      </c>
      <c r="AX148" s="13" t="s">
        <v>83</v>
      </c>
      <c r="AY148" s="233" t="s">
        <v>135</v>
      </c>
    </row>
    <row r="149" s="12" customFormat="1" ht="22.8" customHeight="1">
      <c r="A149" s="12"/>
      <c r="B149" s="188"/>
      <c r="C149" s="189"/>
      <c r="D149" s="190" t="s">
        <v>74</v>
      </c>
      <c r="E149" s="202" t="s">
        <v>162</v>
      </c>
      <c r="F149" s="202" t="s">
        <v>475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SUM(P150:P239)</f>
        <v>0</v>
      </c>
      <c r="Q149" s="196"/>
      <c r="R149" s="197">
        <f>SUM(R150:R239)</f>
        <v>405.17700839999992</v>
      </c>
      <c r="S149" s="196"/>
      <c r="T149" s="198">
        <f>SUM(T150:T239)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99" t="s">
        <v>83</v>
      </c>
      <c r="AT149" s="200" t="s">
        <v>74</v>
      </c>
      <c r="AU149" s="200" t="s">
        <v>83</v>
      </c>
      <c r="AY149" s="199" t="s">
        <v>135</v>
      </c>
      <c r="BK149" s="201">
        <f>SUM(BK150:BK239)</f>
        <v>0</v>
      </c>
    </row>
    <row r="150" s="2" customFormat="1" ht="33" customHeight="1">
      <c r="A150" s="38"/>
      <c r="B150" s="39"/>
      <c r="C150" s="204" t="s">
        <v>206</v>
      </c>
      <c r="D150" s="204" t="s">
        <v>138</v>
      </c>
      <c r="E150" s="205" t="s">
        <v>697</v>
      </c>
      <c r="F150" s="206" t="s">
        <v>698</v>
      </c>
      <c r="G150" s="207" t="s">
        <v>372</v>
      </c>
      <c r="H150" s="208">
        <v>62.509999999999998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46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158</v>
      </c>
      <c r="AT150" s="215" t="s">
        <v>138</v>
      </c>
      <c r="AU150" s="215" t="s">
        <v>85</v>
      </c>
      <c r="AY150" s="17" t="s">
        <v>135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158</v>
      </c>
      <c r="BM150" s="215" t="s">
        <v>699</v>
      </c>
    </row>
    <row r="151" s="13" customFormat="1">
      <c r="A151" s="13"/>
      <c r="B151" s="222"/>
      <c r="C151" s="223"/>
      <c r="D151" s="224" t="s">
        <v>147</v>
      </c>
      <c r="E151" s="225" t="s">
        <v>19</v>
      </c>
      <c r="F151" s="226" t="s">
        <v>700</v>
      </c>
      <c r="G151" s="223"/>
      <c r="H151" s="227">
        <v>62.509999999999998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147</v>
      </c>
      <c r="AU151" s="233" t="s">
        <v>85</v>
      </c>
      <c r="AV151" s="13" t="s">
        <v>85</v>
      </c>
      <c r="AW151" s="13" t="s">
        <v>34</v>
      </c>
      <c r="AX151" s="13" t="s">
        <v>75</v>
      </c>
      <c r="AY151" s="233" t="s">
        <v>135</v>
      </c>
    </row>
    <row r="152" s="2" customFormat="1" ht="16.5" customHeight="1">
      <c r="A152" s="38"/>
      <c r="B152" s="39"/>
      <c r="C152" s="234" t="s">
        <v>8</v>
      </c>
      <c r="D152" s="234" t="s">
        <v>132</v>
      </c>
      <c r="E152" s="235" t="s">
        <v>701</v>
      </c>
      <c r="F152" s="236" t="s">
        <v>702</v>
      </c>
      <c r="G152" s="237" t="s">
        <v>384</v>
      </c>
      <c r="H152" s="238">
        <v>4.5940000000000003</v>
      </c>
      <c r="I152" s="239"/>
      <c r="J152" s="240">
        <f>ROUND(I152*H152,2)</f>
        <v>0</v>
      </c>
      <c r="K152" s="236" t="s">
        <v>142</v>
      </c>
      <c r="L152" s="241"/>
      <c r="M152" s="242" t="s">
        <v>19</v>
      </c>
      <c r="N152" s="243" t="s">
        <v>46</v>
      </c>
      <c r="O152" s="84"/>
      <c r="P152" s="213">
        <f>O152*H152</f>
        <v>0</v>
      </c>
      <c r="Q152" s="213">
        <v>1</v>
      </c>
      <c r="R152" s="213">
        <f>Q152*H152</f>
        <v>4.5940000000000003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178</v>
      </c>
      <c r="AT152" s="215" t="s">
        <v>132</v>
      </c>
      <c r="AU152" s="215" t="s">
        <v>85</v>
      </c>
      <c r="AY152" s="17" t="s">
        <v>135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158</v>
      </c>
      <c r="BM152" s="215" t="s">
        <v>703</v>
      </c>
    </row>
    <row r="153" s="13" customFormat="1">
      <c r="A153" s="13"/>
      <c r="B153" s="222"/>
      <c r="C153" s="223"/>
      <c r="D153" s="224" t="s">
        <v>147</v>
      </c>
      <c r="E153" s="225" t="s">
        <v>19</v>
      </c>
      <c r="F153" s="226" t="s">
        <v>704</v>
      </c>
      <c r="G153" s="223"/>
      <c r="H153" s="227">
        <v>4.5940000000000003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85</v>
      </c>
      <c r="AV153" s="13" t="s">
        <v>85</v>
      </c>
      <c r="AW153" s="13" t="s">
        <v>34</v>
      </c>
      <c r="AX153" s="13" t="s">
        <v>75</v>
      </c>
      <c r="AY153" s="233" t="s">
        <v>135</v>
      </c>
    </row>
    <row r="154" s="2" customFormat="1" ht="16.5" customHeight="1">
      <c r="A154" s="38"/>
      <c r="B154" s="39"/>
      <c r="C154" s="234" t="s">
        <v>220</v>
      </c>
      <c r="D154" s="234" t="s">
        <v>132</v>
      </c>
      <c r="E154" s="235" t="s">
        <v>705</v>
      </c>
      <c r="F154" s="236" t="s">
        <v>706</v>
      </c>
      <c r="G154" s="237" t="s">
        <v>309</v>
      </c>
      <c r="H154" s="238">
        <v>0.46899999999999997</v>
      </c>
      <c r="I154" s="239"/>
      <c r="J154" s="240">
        <f>ROUND(I154*H154,2)</f>
        <v>0</v>
      </c>
      <c r="K154" s="236" t="s">
        <v>142</v>
      </c>
      <c r="L154" s="241"/>
      <c r="M154" s="242" t="s">
        <v>19</v>
      </c>
      <c r="N154" s="243" t="s">
        <v>46</v>
      </c>
      <c r="O154" s="84"/>
      <c r="P154" s="213">
        <f>O154*H154</f>
        <v>0</v>
      </c>
      <c r="Q154" s="213">
        <v>0.22</v>
      </c>
      <c r="R154" s="213">
        <f>Q154*H154</f>
        <v>0.10317999999999999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178</v>
      </c>
      <c r="AT154" s="215" t="s">
        <v>132</v>
      </c>
      <c r="AU154" s="215" t="s">
        <v>85</v>
      </c>
      <c r="AY154" s="17" t="s">
        <v>135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158</v>
      </c>
      <c r="BM154" s="215" t="s">
        <v>707</v>
      </c>
    </row>
    <row r="155" s="13" customFormat="1">
      <c r="A155" s="13"/>
      <c r="B155" s="222"/>
      <c r="C155" s="223"/>
      <c r="D155" s="224" t="s">
        <v>147</v>
      </c>
      <c r="E155" s="225" t="s">
        <v>19</v>
      </c>
      <c r="F155" s="226" t="s">
        <v>708</v>
      </c>
      <c r="G155" s="223"/>
      <c r="H155" s="227">
        <v>0.46899999999999997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147</v>
      </c>
      <c r="AU155" s="233" t="s">
        <v>85</v>
      </c>
      <c r="AV155" s="13" t="s">
        <v>85</v>
      </c>
      <c r="AW155" s="13" t="s">
        <v>34</v>
      </c>
      <c r="AX155" s="13" t="s">
        <v>75</v>
      </c>
      <c r="AY155" s="233" t="s">
        <v>135</v>
      </c>
    </row>
    <row r="156" s="2" customFormat="1" ht="24.15" customHeight="1">
      <c r="A156" s="38"/>
      <c r="B156" s="39"/>
      <c r="C156" s="204" t="s">
        <v>225</v>
      </c>
      <c r="D156" s="204" t="s">
        <v>138</v>
      </c>
      <c r="E156" s="205" t="s">
        <v>709</v>
      </c>
      <c r="F156" s="206" t="s">
        <v>710</v>
      </c>
      <c r="G156" s="207" t="s">
        <v>372</v>
      </c>
      <c r="H156" s="208">
        <v>169.71000000000001</v>
      </c>
      <c r="I156" s="209"/>
      <c r="J156" s="210">
        <f>ROUND(I156*H156,2)</f>
        <v>0</v>
      </c>
      <c r="K156" s="206" t="s">
        <v>142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158</v>
      </c>
      <c r="AT156" s="215" t="s">
        <v>138</v>
      </c>
      <c r="AU156" s="215" t="s">
        <v>85</v>
      </c>
      <c r="AY156" s="17" t="s">
        <v>135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158</v>
      </c>
      <c r="BM156" s="215" t="s">
        <v>711</v>
      </c>
    </row>
    <row r="157" s="2" customFormat="1">
      <c r="A157" s="38"/>
      <c r="B157" s="39"/>
      <c r="C157" s="40"/>
      <c r="D157" s="217" t="s">
        <v>145</v>
      </c>
      <c r="E157" s="40"/>
      <c r="F157" s="218" t="s">
        <v>712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85</v>
      </c>
    </row>
    <row r="158" s="13" customFormat="1">
      <c r="A158" s="13"/>
      <c r="B158" s="222"/>
      <c r="C158" s="223"/>
      <c r="D158" s="224" t="s">
        <v>147</v>
      </c>
      <c r="E158" s="225" t="s">
        <v>19</v>
      </c>
      <c r="F158" s="226" t="s">
        <v>713</v>
      </c>
      <c r="G158" s="223"/>
      <c r="H158" s="227">
        <v>169.71000000000001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147</v>
      </c>
      <c r="AU158" s="233" t="s">
        <v>85</v>
      </c>
      <c r="AV158" s="13" t="s">
        <v>85</v>
      </c>
      <c r="AW158" s="13" t="s">
        <v>34</v>
      </c>
      <c r="AX158" s="13" t="s">
        <v>75</v>
      </c>
      <c r="AY158" s="233" t="s">
        <v>135</v>
      </c>
    </row>
    <row r="159" s="2" customFormat="1" ht="24.15" customHeight="1">
      <c r="A159" s="38"/>
      <c r="B159" s="39"/>
      <c r="C159" s="204" t="s">
        <v>230</v>
      </c>
      <c r="D159" s="204" t="s">
        <v>138</v>
      </c>
      <c r="E159" s="205" t="s">
        <v>714</v>
      </c>
      <c r="F159" s="206" t="s">
        <v>715</v>
      </c>
      <c r="G159" s="207" t="s">
        <v>372</v>
      </c>
      <c r="H159" s="208">
        <v>21.199999999999999</v>
      </c>
      <c r="I159" s="209"/>
      <c r="J159" s="210">
        <f>ROUND(I159*H159,2)</f>
        <v>0</v>
      </c>
      <c r="K159" s="206" t="s">
        <v>142</v>
      </c>
      <c r="L159" s="44"/>
      <c r="M159" s="211" t="s">
        <v>19</v>
      </c>
      <c r="N159" s="212" t="s">
        <v>46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158</v>
      </c>
      <c r="AT159" s="215" t="s">
        <v>138</v>
      </c>
      <c r="AU159" s="215" t="s">
        <v>85</v>
      </c>
      <c r="AY159" s="17" t="s">
        <v>135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83</v>
      </c>
      <c r="BK159" s="216">
        <f>ROUND(I159*H159,2)</f>
        <v>0</v>
      </c>
      <c r="BL159" s="17" t="s">
        <v>158</v>
      </c>
      <c r="BM159" s="215" t="s">
        <v>716</v>
      </c>
    </row>
    <row r="160" s="2" customFormat="1">
      <c r="A160" s="38"/>
      <c r="B160" s="39"/>
      <c r="C160" s="40"/>
      <c r="D160" s="217" t="s">
        <v>145</v>
      </c>
      <c r="E160" s="40"/>
      <c r="F160" s="218" t="s">
        <v>717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85</v>
      </c>
    </row>
    <row r="161" s="13" customFormat="1">
      <c r="A161" s="13"/>
      <c r="B161" s="222"/>
      <c r="C161" s="223"/>
      <c r="D161" s="224" t="s">
        <v>147</v>
      </c>
      <c r="E161" s="225" t="s">
        <v>19</v>
      </c>
      <c r="F161" s="226" t="s">
        <v>718</v>
      </c>
      <c r="G161" s="223"/>
      <c r="H161" s="227">
        <v>21.199999999999999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147</v>
      </c>
      <c r="AU161" s="233" t="s">
        <v>85</v>
      </c>
      <c r="AV161" s="13" t="s">
        <v>85</v>
      </c>
      <c r="AW161" s="13" t="s">
        <v>34</v>
      </c>
      <c r="AX161" s="13" t="s">
        <v>75</v>
      </c>
      <c r="AY161" s="233" t="s">
        <v>135</v>
      </c>
    </row>
    <row r="162" s="2" customFormat="1" ht="24.15" customHeight="1">
      <c r="A162" s="38"/>
      <c r="B162" s="39"/>
      <c r="C162" s="204" t="s">
        <v>235</v>
      </c>
      <c r="D162" s="204" t="s">
        <v>138</v>
      </c>
      <c r="E162" s="205" t="s">
        <v>719</v>
      </c>
      <c r="F162" s="206" t="s">
        <v>720</v>
      </c>
      <c r="G162" s="207" t="s">
        <v>372</v>
      </c>
      <c r="H162" s="208">
        <v>175.34999999999999</v>
      </c>
      <c r="I162" s="209"/>
      <c r="J162" s="210">
        <f>ROUND(I162*H162,2)</f>
        <v>0</v>
      </c>
      <c r="K162" s="206" t="s">
        <v>142</v>
      </c>
      <c r="L162" s="44"/>
      <c r="M162" s="211" t="s">
        <v>19</v>
      </c>
      <c r="N162" s="212" t="s">
        <v>46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158</v>
      </c>
      <c r="AT162" s="215" t="s">
        <v>138</v>
      </c>
      <c r="AU162" s="215" t="s">
        <v>85</v>
      </c>
      <c r="AY162" s="17" t="s">
        <v>135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83</v>
      </c>
      <c r="BK162" s="216">
        <f>ROUND(I162*H162,2)</f>
        <v>0</v>
      </c>
      <c r="BL162" s="17" t="s">
        <v>158</v>
      </c>
      <c r="BM162" s="215" t="s">
        <v>721</v>
      </c>
    </row>
    <row r="163" s="2" customFormat="1">
      <c r="A163" s="38"/>
      <c r="B163" s="39"/>
      <c r="C163" s="40"/>
      <c r="D163" s="217" t="s">
        <v>145</v>
      </c>
      <c r="E163" s="40"/>
      <c r="F163" s="218" t="s">
        <v>722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85</v>
      </c>
    </row>
    <row r="164" s="13" customFormat="1">
      <c r="A164" s="13"/>
      <c r="B164" s="222"/>
      <c r="C164" s="223"/>
      <c r="D164" s="224" t="s">
        <v>147</v>
      </c>
      <c r="E164" s="225" t="s">
        <v>19</v>
      </c>
      <c r="F164" s="226" t="s">
        <v>723</v>
      </c>
      <c r="G164" s="223"/>
      <c r="H164" s="227">
        <v>169.71000000000001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147</v>
      </c>
      <c r="AU164" s="233" t="s">
        <v>85</v>
      </c>
      <c r="AV164" s="13" t="s">
        <v>85</v>
      </c>
      <c r="AW164" s="13" t="s">
        <v>34</v>
      </c>
      <c r="AX164" s="13" t="s">
        <v>75</v>
      </c>
      <c r="AY164" s="233" t="s">
        <v>135</v>
      </c>
    </row>
    <row r="165" s="13" customFormat="1">
      <c r="A165" s="13"/>
      <c r="B165" s="222"/>
      <c r="C165" s="223"/>
      <c r="D165" s="224" t="s">
        <v>147</v>
      </c>
      <c r="E165" s="225" t="s">
        <v>19</v>
      </c>
      <c r="F165" s="226" t="s">
        <v>724</v>
      </c>
      <c r="G165" s="223"/>
      <c r="H165" s="227">
        <v>5.6399999999999997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147</v>
      </c>
      <c r="AU165" s="233" t="s">
        <v>85</v>
      </c>
      <c r="AV165" s="13" t="s">
        <v>85</v>
      </c>
      <c r="AW165" s="13" t="s">
        <v>34</v>
      </c>
      <c r="AX165" s="13" t="s">
        <v>75</v>
      </c>
      <c r="AY165" s="233" t="s">
        <v>135</v>
      </c>
    </row>
    <row r="166" s="2" customFormat="1" ht="24.15" customHeight="1">
      <c r="A166" s="38"/>
      <c r="B166" s="39"/>
      <c r="C166" s="204" t="s">
        <v>240</v>
      </c>
      <c r="D166" s="204" t="s">
        <v>138</v>
      </c>
      <c r="E166" s="205" t="s">
        <v>725</v>
      </c>
      <c r="F166" s="206" t="s">
        <v>726</v>
      </c>
      <c r="G166" s="207" t="s">
        <v>372</v>
      </c>
      <c r="H166" s="208">
        <v>21.199999999999999</v>
      </c>
      <c r="I166" s="209"/>
      <c r="J166" s="210">
        <f>ROUND(I166*H166,2)</f>
        <v>0</v>
      </c>
      <c r="K166" s="206" t="s">
        <v>142</v>
      </c>
      <c r="L166" s="44"/>
      <c r="M166" s="211" t="s">
        <v>19</v>
      </c>
      <c r="N166" s="212" t="s">
        <v>46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158</v>
      </c>
      <c r="AT166" s="215" t="s">
        <v>138</v>
      </c>
      <c r="AU166" s="215" t="s">
        <v>85</v>
      </c>
      <c r="AY166" s="17" t="s">
        <v>135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158</v>
      </c>
      <c r="BM166" s="215" t="s">
        <v>727</v>
      </c>
    </row>
    <row r="167" s="2" customFormat="1">
      <c r="A167" s="38"/>
      <c r="B167" s="39"/>
      <c r="C167" s="40"/>
      <c r="D167" s="217" t="s">
        <v>145</v>
      </c>
      <c r="E167" s="40"/>
      <c r="F167" s="218" t="s">
        <v>728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85</v>
      </c>
    </row>
    <row r="168" s="13" customFormat="1">
      <c r="A168" s="13"/>
      <c r="B168" s="222"/>
      <c r="C168" s="223"/>
      <c r="D168" s="224" t="s">
        <v>147</v>
      </c>
      <c r="E168" s="225" t="s">
        <v>19</v>
      </c>
      <c r="F168" s="226" t="s">
        <v>718</v>
      </c>
      <c r="G168" s="223"/>
      <c r="H168" s="227">
        <v>21.199999999999999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147</v>
      </c>
      <c r="AU168" s="233" t="s">
        <v>85</v>
      </c>
      <c r="AV168" s="13" t="s">
        <v>85</v>
      </c>
      <c r="AW168" s="13" t="s">
        <v>34</v>
      </c>
      <c r="AX168" s="13" t="s">
        <v>75</v>
      </c>
      <c r="AY168" s="233" t="s">
        <v>135</v>
      </c>
    </row>
    <row r="169" s="2" customFormat="1" ht="24.15" customHeight="1">
      <c r="A169" s="38"/>
      <c r="B169" s="39"/>
      <c r="C169" s="204" t="s">
        <v>7</v>
      </c>
      <c r="D169" s="204" t="s">
        <v>138</v>
      </c>
      <c r="E169" s="205" t="s">
        <v>729</v>
      </c>
      <c r="F169" s="206" t="s">
        <v>730</v>
      </c>
      <c r="G169" s="207" t="s">
        <v>372</v>
      </c>
      <c r="H169" s="208">
        <v>62.509999999999998</v>
      </c>
      <c r="I169" s="209"/>
      <c r="J169" s="210">
        <f>ROUND(I169*H169,2)</f>
        <v>0</v>
      </c>
      <c r="K169" s="206" t="s">
        <v>142</v>
      </c>
      <c r="L169" s="44"/>
      <c r="M169" s="211" t="s">
        <v>19</v>
      </c>
      <c r="N169" s="212" t="s">
        <v>46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158</v>
      </c>
      <c r="AT169" s="215" t="s">
        <v>138</v>
      </c>
      <c r="AU169" s="215" t="s">
        <v>85</v>
      </c>
      <c r="AY169" s="17" t="s">
        <v>135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158</v>
      </c>
      <c r="BM169" s="215" t="s">
        <v>731</v>
      </c>
    </row>
    <row r="170" s="2" customFormat="1">
      <c r="A170" s="38"/>
      <c r="B170" s="39"/>
      <c r="C170" s="40"/>
      <c r="D170" s="217" t="s">
        <v>145</v>
      </c>
      <c r="E170" s="40"/>
      <c r="F170" s="218" t="s">
        <v>732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85</v>
      </c>
    </row>
    <row r="171" s="13" customFormat="1">
      <c r="A171" s="13"/>
      <c r="B171" s="222"/>
      <c r="C171" s="223"/>
      <c r="D171" s="224" t="s">
        <v>147</v>
      </c>
      <c r="E171" s="225" t="s">
        <v>19</v>
      </c>
      <c r="F171" s="226" t="s">
        <v>733</v>
      </c>
      <c r="G171" s="223"/>
      <c r="H171" s="227">
        <v>62.509999999999998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147</v>
      </c>
      <c r="AU171" s="233" t="s">
        <v>85</v>
      </c>
      <c r="AV171" s="13" t="s">
        <v>85</v>
      </c>
      <c r="AW171" s="13" t="s">
        <v>34</v>
      </c>
      <c r="AX171" s="13" t="s">
        <v>75</v>
      </c>
      <c r="AY171" s="233" t="s">
        <v>135</v>
      </c>
    </row>
    <row r="172" s="2" customFormat="1" ht="24.15" customHeight="1">
      <c r="A172" s="38"/>
      <c r="B172" s="39"/>
      <c r="C172" s="204" t="s">
        <v>250</v>
      </c>
      <c r="D172" s="204" t="s">
        <v>138</v>
      </c>
      <c r="E172" s="205" t="s">
        <v>734</v>
      </c>
      <c r="F172" s="206" t="s">
        <v>735</v>
      </c>
      <c r="G172" s="207" t="s">
        <v>372</v>
      </c>
      <c r="H172" s="208">
        <v>62.509999999999998</v>
      </c>
      <c r="I172" s="209"/>
      <c r="J172" s="210">
        <f>ROUND(I172*H172,2)</f>
        <v>0</v>
      </c>
      <c r="K172" s="206" t="s">
        <v>142</v>
      </c>
      <c r="L172" s="44"/>
      <c r="M172" s="211" t="s">
        <v>19</v>
      </c>
      <c r="N172" s="212" t="s">
        <v>46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158</v>
      </c>
      <c r="AT172" s="215" t="s">
        <v>138</v>
      </c>
      <c r="AU172" s="215" t="s">
        <v>85</v>
      </c>
      <c r="AY172" s="17" t="s">
        <v>135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83</v>
      </c>
      <c r="BK172" s="216">
        <f>ROUND(I172*H172,2)</f>
        <v>0</v>
      </c>
      <c r="BL172" s="17" t="s">
        <v>158</v>
      </c>
      <c r="BM172" s="215" t="s">
        <v>736</v>
      </c>
    </row>
    <row r="173" s="2" customFormat="1">
      <c r="A173" s="38"/>
      <c r="B173" s="39"/>
      <c r="C173" s="40"/>
      <c r="D173" s="217" t="s">
        <v>145</v>
      </c>
      <c r="E173" s="40"/>
      <c r="F173" s="218" t="s">
        <v>737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85</v>
      </c>
    </row>
    <row r="174" s="13" customFormat="1">
      <c r="A174" s="13"/>
      <c r="B174" s="222"/>
      <c r="C174" s="223"/>
      <c r="D174" s="224" t="s">
        <v>147</v>
      </c>
      <c r="E174" s="225" t="s">
        <v>19</v>
      </c>
      <c r="F174" s="226" t="s">
        <v>733</v>
      </c>
      <c r="G174" s="223"/>
      <c r="H174" s="227">
        <v>62.509999999999998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147</v>
      </c>
      <c r="AU174" s="233" t="s">
        <v>85</v>
      </c>
      <c r="AV174" s="13" t="s">
        <v>85</v>
      </c>
      <c r="AW174" s="13" t="s">
        <v>34</v>
      </c>
      <c r="AX174" s="13" t="s">
        <v>75</v>
      </c>
      <c r="AY174" s="233" t="s">
        <v>135</v>
      </c>
    </row>
    <row r="175" s="2" customFormat="1" ht="24.15" customHeight="1">
      <c r="A175" s="38"/>
      <c r="B175" s="39"/>
      <c r="C175" s="204" t="s">
        <v>255</v>
      </c>
      <c r="D175" s="204" t="s">
        <v>138</v>
      </c>
      <c r="E175" s="205" t="s">
        <v>738</v>
      </c>
      <c r="F175" s="206" t="s">
        <v>739</v>
      </c>
      <c r="G175" s="207" t="s">
        <v>372</v>
      </c>
      <c r="H175" s="208">
        <v>254.47999999999999</v>
      </c>
      <c r="I175" s="209"/>
      <c r="J175" s="210">
        <f>ROUND(I175*H175,2)</f>
        <v>0</v>
      </c>
      <c r="K175" s="206" t="s">
        <v>142</v>
      </c>
      <c r="L175" s="44"/>
      <c r="M175" s="211" t="s">
        <v>19</v>
      </c>
      <c r="N175" s="212" t="s">
        <v>46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158</v>
      </c>
      <c r="AT175" s="215" t="s">
        <v>138</v>
      </c>
      <c r="AU175" s="215" t="s">
        <v>85</v>
      </c>
      <c r="AY175" s="17" t="s">
        <v>135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83</v>
      </c>
      <c r="BK175" s="216">
        <f>ROUND(I175*H175,2)</f>
        <v>0</v>
      </c>
      <c r="BL175" s="17" t="s">
        <v>158</v>
      </c>
      <c r="BM175" s="215" t="s">
        <v>740</v>
      </c>
    </row>
    <row r="176" s="2" customFormat="1">
      <c r="A176" s="38"/>
      <c r="B176" s="39"/>
      <c r="C176" s="40"/>
      <c r="D176" s="217" t="s">
        <v>145</v>
      </c>
      <c r="E176" s="40"/>
      <c r="F176" s="218" t="s">
        <v>741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85</v>
      </c>
    </row>
    <row r="177" s="13" customFormat="1">
      <c r="A177" s="13"/>
      <c r="B177" s="222"/>
      <c r="C177" s="223"/>
      <c r="D177" s="224" t="s">
        <v>147</v>
      </c>
      <c r="E177" s="225" t="s">
        <v>19</v>
      </c>
      <c r="F177" s="226" t="s">
        <v>742</v>
      </c>
      <c r="G177" s="223"/>
      <c r="H177" s="227">
        <v>254.47999999999999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147</v>
      </c>
      <c r="AU177" s="233" t="s">
        <v>85</v>
      </c>
      <c r="AV177" s="13" t="s">
        <v>85</v>
      </c>
      <c r="AW177" s="13" t="s">
        <v>34</v>
      </c>
      <c r="AX177" s="13" t="s">
        <v>75</v>
      </c>
      <c r="AY177" s="233" t="s">
        <v>135</v>
      </c>
    </row>
    <row r="178" s="2" customFormat="1" ht="21.75" customHeight="1">
      <c r="A178" s="38"/>
      <c r="B178" s="39"/>
      <c r="C178" s="204" t="s">
        <v>261</v>
      </c>
      <c r="D178" s="204" t="s">
        <v>138</v>
      </c>
      <c r="E178" s="205" t="s">
        <v>743</v>
      </c>
      <c r="F178" s="206" t="s">
        <v>744</v>
      </c>
      <c r="G178" s="207" t="s">
        <v>372</v>
      </c>
      <c r="H178" s="208">
        <v>196.77000000000001</v>
      </c>
      <c r="I178" s="209"/>
      <c r="J178" s="210">
        <f>ROUND(I178*H178,2)</f>
        <v>0</v>
      </c>
      <c r="K178" s="206" t="s">
        <v>142</v>
      </c>
      <c r="L178" s="44"/>
      <c r="M178" s="211" t="s">
        <v>19</v>
      </c>
      <c r="N178" s="212" t="s">
        <v>46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158</v>
      </c>
      <c r="AT178" s="215" t="s">
        <v>138</v>
      </c>
      <c r="AU178" s="215" t="s">
        <v>85</v>
      </c>
      <c r="AY178" s="17" t="s">
        <v>135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158</v>
      </c>
      <c r="BM178" s="215" t="s">
        <v>745</v>
      </c>
    </row>
    <row r="179" s="2" customFormat="1">
      <c r="A179" s="38"/>
      <c r="B179" s="39"/>
      <c r="C179" s="40"/>
      <c r="D179" s="217" t="s">
        <v>145</v>
      </c>
      <c r="E179" s="40"/>
      <c r="F179" s="218" t="s">
        <v>746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85</v>
      </c>
    </row>
    <row r="180" s="13" customFormat="1">
      <c r="A180" s="13"/>
      <c r="B180" s="222"/>
      <c r="C180" s="223"/>
      <c r="D180" s="224" t="s">
        <v>147</v>
      </c>
      <c r="E180" s="225" t="s">
        <v>19</v>
      </c>
      <c r="F180" s="226" t="s">
        <v>747</v>
      </c>
      <c r="G180" s="223"/>
      <c r="H180" s="227">
        <v>196.77000000000001</v>
      </c>
      <c r="I180" s="228"/>
      <c r="J180" s="223"/>
      <c r="K180" s="223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147</v>
      </c>
      <c r="AU180" s="233" t="s">
        <v>85</v>
      </c>
      <c r="AV180" s="13" t="s">
        <v>85</v>
      </c>
      <c r="AW180" s="13" t="s">
        <v>34</v>
      </c>
      <c r="AX180" s="13" t="s">
        <v>75</v>
      </c>
      <c r="AY180" s="233" t="s">
        <v>135</v>
      </c>
    </row>
    <row r="181" s="2" customFormat="1" ht="21.75" customHeight="1">
      <c r="A181" s="38"/>
      <c r="B181" s="39"/>
      <c r="C181" s="204" t="s">
        <v>266</v>
      </c>
      <c r="D181" s="204" t="s">
        <v>138</v>
      </c>
      <c r="E181" s="205" t="s">
        <v>748</v>
      </c>
      <c r="F181" s="206" t="s">
        <v>749</v>
      </c>
      <c r="G181" s="207" t="s">
        <v>372</v>
      </c>
      <c r="H181" s="208">
        <v>451.25</v>
      </c>
      <c r="I181" s="209"/>
      <c r="J181" s="210">
        <f>ROUND(I181*H181,2)</f>
        <v>0</v>
      </c>
      <c r="K181" s="206" t="s">
        <v>142</v>
      </c>
      <c r="L181" s="44"/>
      <c r="M181" s="211" t="s">
        <v>19</v>
      </c>
      <c r="N181" s="212" t="s">
        <v>46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158</v>
      </c>
      <c r="AT181" s="215" t="s">
        <v>138</v>
      </c>
      <c r="AU181" s="215" t="s">
        <v>85</v>
      </c>
      <c r="AY181" s="17" t="s">
        <v>135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83</v>
      </c>
      <c r="BK181" s="216">
        <f>ROUND(I181*H181,2)</f>
        <v>0</v>
      </c>
      <c r="BL181" s="17" t="s">
        <v>158</v>
      </c>
      <c r="BM181" s="215" t="s">
        <v>750</v>
      </c>
    </row>
    <row r="182" s="2" customFormat="1">
      <c r="A182" s="38"/>
      <c r="B182" s="39"/>
      <c r="C182" s="40"/>
      <c r="D182" s="217" t="s">
        <v>145</v>
      </c>
      <c r="E182" s="40"/>
      <c r="F182" s="218" t="s">
        <v>751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85</v>
      </c>
    </row>
    <row r="183" s="13" customFormat="1">
      <c r="A183" s="13"/>
      <c r="B183" s="222"/>
      <c r="C183" s="223"/>
      <c r="D183" s="224" t="s">
        <v>147</v>
      </c>
      <c r="E183" s="225" t="s">
        <v>19</v>
      </c>
      <c r="F183" s="226" t="s">
        <v>752</v>
      </c>
      <c r="G183" s="223"/>
      <c r="H183" s="227">
        <v>196.77000000000001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147</v>
      </c>
      <c r="AU183" s="233" t="s">
        <v>85</v>
      </c>
      <c r="AV183" s="13" t="s">
        <v>85</v>
      </c>
      <c r="AW183" s="13" t="s">
        <v>34</v>
      </c>
      <c r="AX183" s="13" t="s">
        <v>75</v>
      </c>
      <c r="AY183" s="233" t="s">
        <v>135</v>
      </c>
    </row>
    <row r="184" s="13" customFormat="1">
      <c r="A184" s="13"/>
      <c r="B184" s="222"/>
      <c r="C184" s="223"/>
      <c r="D184" s="224" t="s">
        <v>147</v>
      </c>
      <c r="E184" s="225" t="s">
        <v>19</v>
      </c>
      <c r="F184" s="226" t="s">
        <v>742</v>
      </c>
      <c r="G184" s="223"/>
      <c r="H184" s="227">
        <v>254.47999999999999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147</v>
      </c>
      <c r="AU184" s="233" t="s">
        <v>85</v>
      </c>
      <c r="AV184" s="13" t="s">
        <v>85</v>
      </c>
      <c r="AW184" s="13" t="s">
        <v>34</v>
      </c>
      <c r="AX184" s="13" t="s">
        <v>75</v>
      </c>
      <c r="AY184" s="233" t="s">
        <v>135</v>
      </c>
    </row>
    <row r="185" s="2" customFormat="1" ht="21.75" customHeight="1">
      <c r="A185" s="38"/>
      <c r="B185" s="39"/>
      <c r="C185" s="204" t="s">
        <v>272</v>
      </c>
      <c r="D185" s="204" t="s">
        <v>138</v>
      </c>
      <c r="E185" s="205" t="s">
        <v>753</v>
      </c>
      <c r="F185" s="206" t="s">
        <v>754</v>
      </c>
      <c r="G185" s="207" t="s">
        <v>372</v>
      </c>
      <c r="H185" s="208">
        <v>268.39999999999998</v>
      </c>
      <c r="I185" s="209"/>
      <c r="J185" s="210">
        <f>ROUND(I185*H185,2)</f>
        <v>0</v>
      </c>
      <c r="K185" s="206" t="s">
        <v>142</v>
      </c>
      <c r="L185" s="44"/>
      <c r="M185" s="211" t="s">
        <v>19</v>
      </c>
      <c r="N185" s="212" t="s">
        <v>46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158</v>
      </c>
      <c r="AT185" s="215" t="s">
        <v>138</v>
      </c>
      <c r="AU185" s="215" t="s">
        <v>85</v>
      </c>
      <c r="AY185" s="17" t="s">
        <v>135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83</v>
      </c>
      <c r="BK185" s="216">
        <f>ROUND(I185*H185,2)</f>
        <v>0</v>
      </c>
      <c r="BL185" s="17" t="s">
        <v>158</v>
      </c>
      <c r="BM185" s="215" t="s">
        <v>755</v>
      </c>
    </row>
    <row r="186" s="2" customFormat="1">
      <c r="A186" s="38"/>
      <c r="B186" s="39"/>
      <c r="C186" s="40"/>
      <c r="D186" s="217" t="s">
        <v>145</v>
      </c>
      <c r="E186" s="40"/>
      <c r="F186" s="218" t="s">
        <v>756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85</v>
      </c>
    </row>
    <row r="187" s="13" customFormat="1">
      <c r="A187" s="13"/>
      <c r="B187" s="222"/>
      <c r="C187" s="223"/>
      <c r="D187" s="224" t="s">
        <v>147</v>
      </c>
      <c r="E187" s="225" t="s">
        <v>19</v>
      </c>
      <c r="F187" s="226" t="s">
        <v>757</v>
      </c>
      <c r="G187" s="223"/>
      <c r="H187" s="227">
        <v>268.39999999999998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147</v>
      </c>
      <c r="AU187" s="233" t="s">
        <v>85</v>
      </c>
      <c r="AV187" s="13" t="s">
        <v>85</v>
      </c>
      <c r="AW187" s="13" t="s">
        <v>34</v>
      </c>
      <c r="AX187" s="13" t="s">
        <v>75</v>
      </c>
      <c r="AY187" s="233" t="s">
        <v>135</v>
      </c>
    </row>
    <row r="188" s="2" customFormat="1" ht="24.15" customHeight="1">
      <c r="A188" s="38"/>
      <c r="B188" s="39"/>
      <c r="C188" s="204" t="s">
        <v>277</v>
      </c>
      <c r="D188" s="204" t="s">
        <v>138</v>
      </c>
      <c r="E188" s="205" t="s">
        <v>758</v>
      </c>
      <c r="F188" s="206" t="s">
        <v>759</v>
      </c>
      <c r="G188" s="207" t="s">
        <v>372</v>
      </c>
      <c r="H188" s="208">
        <v>2.79</v>
      </c>
      <c r="I188" s="209"/>
      <c r="J188" s="210">
        <f>ROUND(I188*H188,2)</f>
        <v>0</v>
      </c>
      <c r="K188" s="206" t="s">
        <v>142</v>
      </c>
      <c r="L188" s="44"/>
      <c r="M188" s="211" t="s">
        <v>19</v>
      </c>
      <c r="N188" s="212" t="s">
        <v>46</v>
      </c>
      <c r="O188" s="8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158</v>
      </c>
      <c r="AT188" s="215" t="s">
        <v>138</v>
      </c>
      <c r="AU188" s="215" t="s">
        <v>85</v>
      </c>
      <c r="AY188" s="17" t="s">
        <v>135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83</v>
      </c>
      <c r="BK188" s="216">
        <f>ROUND(I188*H188,2)</f>
        <v>0</v>
      </c>
      <c r="BL188" s="17" t="s">
        <v>158</v>
      </c>
      <c r="BM188" s="215" t="s">
        <v>760</v>
      </c>
    </row>
    <row r="189" s="2" customFormat="1">
      <c r="A189" s="38"/>
      <c r="B189" s="39"/>
      <c r="C189" s="40"/>
      <c r="D189" s="217" t="s">
        <v>145</v>
      </c>
      <c r="E189" s="40"/>
      <c r="F189" s="218" t="s">
        <v>761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85</v>
      </c>
    </row>
    <row r="190" s="13" customFormat="1">
      <c r="A190" s="13"/>
      <c r="B190" s="222"/>
      <c r="C190" s="223"/>
      <c r="D190" s="224" t="s">
        <v>147</v>
      </c>
      <c r="E190" s="225" t="s">
        <v>19</v>
      </c>
      <c r="F190" s="226" t="s">
        <v>762</v>
      </c>
      <c r="G190" s="223"/>
      <c r="H190" s="227">
        <v>2.79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147</v>
      </c>
      <c r="AU190" s="233" t="s">
        <v>85</v>
      </c>
      <c r="AV190" s="13" t="s">
        <v>85</v>
      </c>
      <c r="AW190" s="13" t="s">
        <v>34</v>
      </c>
      <c r="AX190" s="13" t="s">
        <v>75</v>
      </c>
      <c r="AY190" s="233" t="s">
        <v>135</v>
      </c>
    </row>
    <row r="191" s="2" customFormat="1" ht="24.15" customHeight="1">
      <c r="A191" s="38"/>
      <c r="B191" s="39"/>
      <c r="C191" s="204" t="s">
        <v>283</v>
      </c>
      <c r="D191" s="204" t="s">
        <v>138</v>
      </c>
      <c r="E191" s="205" t="s">
        <v>763</v>
      </c>
      <c r="F191" s="206" t="s">
        <v>764</v>
      </c>
      <c r="G191" s="207" t="s">
        <v>372</v>
      </c>
      <c r="H191" s="208">
        <v>2.3399999999999999</v>
      </c>
      <c r="I191" s="209"/>
      <c r="J191" s="210">
        <f>ROUND(I191*H191,2)</f>
        <v>0</v>
      </c>
      <c r="K191" s="206" t="s">
        <v>142</v>
      </c>
      <c r="L191" s="44"/>
      <c r="M191" s="211" t="s">
        <v>19</v>
      </c>
      <c r="N191" s="212" t="s">
        <v>46</v>
      </c>
      <c r="O191" s="84"/>
      <c r="P191" s="213">
        <f>O191*H191</f>
        <v>0</v>
      </c>
      <c r="Q191" s="213">
        <v>0.39561000000000002</v>
      </c>
      <c r="R191" s="213">
        <f>Q191*H191</f>
        <v>0.92572739999999998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158</v>
      </c>
      <c r="AT191" s="215" t="s">
        <v>138</v>
      </c>
      <c r="AU191" s="215" t="s">
        <v>85</v>
      </c>
      <c r="AY191" s="17" t="s">
        <v>135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83</v>
      </c>
      <c r="BK191" s="216">
        <f>ROUND(I191*H191,2)</f>
        <v>0</v>
      </c>
      <c r="BL191" s="17" t="s">
        <v>158</v>
      </c>
      <c r="BM191" s="215" t="s">
        <v>765</v>
      </c>
    </row>
    <row r="192" s="2" customFormat="1">
      <c r="A192" s="38"/>
      <c r="B192" s="39"/>
      <c r="C192" s="40"/>
      <c r="D192" s="217" t="s">
        <v>145</v>
      </c>
      <c r="E192" s="40"/>
      <c r="F192" s="218" t="s">
        <v>766</v>
      </c>
      <c r="G192" s="40"/>
      <c r="H192" s="40"/>
      <c r="I192" s="219"/>
      <c r="J192" s="40"/>
      <c r="K192" s="40"/>
      <c r="L192" s="44"/>
      <c r="M192" s="220"/>
      <c r="N192" s="221"/>
      <c r="O192" s="84"/>
      <c r="P192" s="84"/>
      <c r="Q192" s="84"/>
      <c r="R192" s="84"/>
      <c r="S192" s="84"/>
      <c r="T192" s="85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85</v>
      </c>
    </row>
    <row r="193" s="13" customFormat="1">
      <c r="A193" s="13"/>
      <c r="B193" s="222"/>
      <c r="C193" s="223"/>
      <c r="D193" s="224" t="s">
        <v>147</v>
      </c>
      <c r="E193" s="225" t="s">
        <v>19</v>
      </c>
      <c r="F193" s="226" t="s">
        <v>767</v>
      </c>
      <c r="G193" s="223"/>
      <c r="H193" s="227">
        <v>2.3399999999999999</v>
      </c>
      <c r="I193" s="228"/>
      <c r="J193" s="223"/>
      <c r="K193" s="223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147</v>
      </c>
      <c r="AU193" s="233" t="s">
        <v>85</v>
      </c>
      <c r="AV193" s="13" t="s">
        <v>85</v>
      </c>
      <c r="AW193" s="13" t="s">
        <v>34</v>
      </c>
      <c r="AX193" s="13" t="s">
        <v>75</v>
      </c>
      <c r="AY193" s="233" t="s">
        <v>135</v>
      </c>
    </row>
    <row r="194" s="2" customFormat="1" ht="24.15" customHeight="1">
      <c r="A194" s="38"/>
      <c r="B194" s="39"/>
      <c r="C194" s="204" t="s">
        <v>288</v>
      </c>
      <c r="D194" s="204" t="s">
        <v>138</v>
      </c>
      <c r="E194" s="205" t="s">
        <v>768</v>
      </c>
      <c r="F194" s="206" t="s">
        <v>769</v>
      </c>
      <c r="G194" s="207" t="s">
        <v>372</v>
      </c>
      <c r="H194" s="208">
        <v>2.3399999999999999</v>
      </c>
      <c r="I194" s="209"/>
      <c r="J194" s="210">
        <f>ROUND(I194*H194,2)</f>
        <v>0</v>
      </c>
      <c r="K194" s="206" t="s">
        <v>142</v>
      </c>
      <c r="L194" s="44"/>
      <c r="M194" s="211" t="s">
        <v>19</v>
      </c>
      <c r="N194" s="212" t="s">
        <v>46</v>
      </c>
      <c r="O194" s="84"/>
      <c r="P194" s="213">
        <f>O194*H194</f>
        <v>0</v>
      </c>
      <c r="Q194" s="213">
        <v>0.15620000000000001</v>
      </c>
      <c r="R194" s="213">
        <f>Q194*H194</f>
        <v>0.365508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158</v>
      </c>
      <c r="AT194" s="215" t="s">
        <v>138</v>
      </c>
      <c r="AU194" s="215" t="s">
        <v>85</v>
      </c>
      <c r="AY194" s="17" t="s">
        <v>135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83</v>
      </c>
      <c r="BK194" s="216">
        <f>ROUND(I194*H194,2)</f>
        <v>0</v>
      </c>
      <c r="BL194" s="17" t="s">
        <v>158</v>
      </c>
      <c r="BM194" s="215" t="s">
        <v>770</v>
      </c>
    </row>
    <row r="195" s="2" customFormat="1">
      <c r="A195" s="38"/>
      <c r="B195" s="39"/>
      <c r="C195" s="40"/>
      <c r="D195" s="217" t="s">
        <v>145</v>
      </c>
      <c r="E195" s="40"/>
      <c r="F195" s="218" t="s">
        <v>771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85</v>
      </c>
    </row>
    <row r="196" s="13" customFormat="1">
      <c r="A196" s="13"/>
      <c r="B196" s="222"/>
      <c r="C196" s="223"/>
      <c r="D196" s="224" t="s">
        <v>147</v>
      </c>
      <c r="E196" s="225" t="s">
        <v>19</v>
      </c>
      <c r="F196" s="226" t="s">
        <v>767</v>
      </c>
      <c r="G196" s="223"/>
      <c r="H196" s="227">
        <v>2.3399999999999999</v>
      </c>
      <c r="I196" s="228"/>
      <c r="J196" s="223"/>
      <c r="K196" s="223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147</v>
      </c>
      <c r="AU196" s="233" t="s">
        <v>85</v>
      </c>
      <c r="AV196" s="13" t="s">
        <v>85</v>
      </c>
      <c r="AW196" s="13" t="s">
        <v>34</v>
      </c>
      <c r="AX196" s="13" t="s">
        <v>75</v>
      </c>
      <c r="AY196" s="233" t="s">
        <v>135</v>
      </c>
    </row>
    <row r="197" s="2" customFormat="1" ht="24.15" customHeight="1">
      <c r="A197" s="38"/>
      <c r="B197" s="39"/>
      <c r="C197" s="204" t="s">
        <v>293</v>
      </c>
      <c r="D197" s="204" t="s">
        <v>138</v>
      </c>
      <c r="E197" s="205" t="s">
        <v>772</v>
      </c>
      <c r="F197" s="206" t="s">
        <v>773</v>
      </c>
      <c r="G197" s="207" t="s">
        <v>309</v>
      </c>
      <c r="H197" s="208">
        <v>0.70199999999999996</v>
      </c>
      <c r="I197" s="209"/>
      <c r="J197" s="210">
        <f>ROUND(I197*H197,2)</f>
        <v>0</v>
      </c>
      <c r="K197" s="206" t="s">
        <v>142</v>
      </c>
      <c r="L197" s="44"/>
      <c r="M197" s="211" t="s">
        <v>19</v>
      </c>
      <c r="N197" s="212" t="s">
        <v>46</v>
      </c>
      <c r="O197" s="84"/>
      <c r="P197" s="213">
        <f>O197*H197</f>
        <v>0</v>
      </c>
      <c r="Q197" s="213">
        <v>1.48</v>
      </c>
      <c r="R197" s="213">
        <f>Q197*H197</f>
        <v>1.0389599999999999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158</v>
      </c>
      <c r="AT197" s="215" t="s">
        <v>138</v>
      </c>
      <c r="AU197" s="215" t="s">
        <v>85</v>
      </c>
      <c r="AY197" s="17" t="s">
        <v>135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83</v>
      </c>
      <c r="BK197" s="216">
        <f>ROUND(I197*H197,2)</f>
        <v>0</v>
      </c>
      <c r="BL197" s="17" t="s">
        <v>158</v>
      </c>
      <c r="BM197" s="215" t="s">
        <v>774</v>
      </c>
    </row>
    <row r="198" s="2" customFormat="1">
      <c r="A198" s="38"/>
      <c r="B198" s="39"/>
      <c r="C198" s="40"/>
      <c r="D198" s="217" t="s">
        <v>145</v>
      </c>
      <c r="E198" s="40"/>
      <c r="F198" s="218" t="s">
        <v>775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85</v>
      </c>
    </row>
    <row r="199" s="13" customFormat="1">
      <c r="A199" s="13"/>
      <c r="B199" s="222"/>
      <c r="C199" s="223"/>
      <c r="D199" s="224" t="s">
        <v>147</v>
      </c>
      <c r="E199" s="225" t="s">
        <v>19</v>
      </c>
      <c r="F199" s="226" t="s">
        <v>776</v>
      </c>
      <c r="G199" s="223"/>
      <c r="H199" s="227">
        <v>0.70199999999999996</v>
      </c>
      <c r="I199" s="228"/>
      <c r="J199" s="223"/>
      <c r="K199" s="223"/>
      <c r="L199" s="229"/>
      <c r="M199" s="230"/>
      <c r="N199" s="231"/>
      <c r="O199" s="231"/>
      <c r="P199" s="231"/>
      <c r="Q199" s="231"/>
      <c r="R199" s="231"/>
      <c r="S199" s="231"/>
      <c r="T199" s="23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3" t="s">
        <v>147</v>
      </c>
      <c r="AU199" s="233" t="s">
        <v>85</v>
      </c>
      <c r="AV199" s="13" t="s">
        <v>85</v>
      </c>
      <c r="AW199" s="13" t="s">
        <v>34</v>
      </c>
      <c r="AX199" s="13" t="s">
        <v>75</v>
      </c>
      <c r="AY199" s="233" t="s">
        <v>135</v>
      </c>
    </row>
    <row r="200" s="2" customFormat="1" ht="24.15" customHeight="1">
      <c r="A200" s="38"/>
      <c r="B200" s="39"/>
      <c r="C200" s="204" t="s">
        <v>299</v>
      </c>
      <c r="D200" s="204" t="s">
        <v>138</v>
      </c>
      <c r="E200" s="205" t="s">
        <v>485</v>
      </c>
      <c r="F200" s="206" t="s">
        <v>486</v>
      </c>
      <c r="G200" s="207" t="s">
        <v>372</v>
      </c>
      <c r="H200" s="208">
        <v>1.1719999999999999</v>
      </c>
      <c r="I200" s="209"/>
      <c r="J200" s="210">
        <f>ROUND(I200*H200,2)</f>
        <v>0</v>
      </c>
      <c r="K200" s="206" t="s">
        <v>142</v>
      </c>
      <c r="L200" s="44"/>
      <c r="M200" s="211" t="s">
        <v>19</v>
      </c>
      <c r="N200" s="212" t="s">
        <v>46</v>
      </c>
      <c r="O200" s="84"/>
      <c r="P200" s="213">
        <f>O200*H200</f>
        <v>0</v>
      </c>
      <c r="Q200" s="213">
        <v>0.20745</v>
      </c>
      <c r="R200" s="213">
        <f>Q200*H200</f>
        <v>0.24313139999999997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158</v>
      </c>
      <c r="AT200" s="215" t="s">
        <v>138</v>
      </c>
      <c r="AU200" s="215" t="s">
        <v>85</v>
      </c>
      <c r="AY200" s="17" t="s">
        <v>135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83</v>
      </c>
      <c r="BK200" s="216">
        <f>ROUND(I200*H200,2)</f>
        <v>0</v>
      </c>
      <c r="BL200" s="17" t="s">
        <v>158</v>
      </c>
      <c r="BM200" s="215" t="s">
        <v>777</v>
      </c>
    </row>
    <row r="201" s="2" customFormat="1">
      <c r="A201" s="38"/>
      <c r="B201" s="39"/>
      <c r="C201" s="40"/>
      <c r="D201" s="217" t="s">
        <v>145</v>
      </c>
      <c r="E201" s="40"/>
      <c r="F201" s="218" t="s">
        <v>488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85</v>
      </c>
    </row>
    <row r="202" s="13" customFormat="1">
      <c r="A202" s="13"/>
      <c r="B202" s="222"/>
      <c r="C202" s="223"/>
      <c r="D202" s="224" t="s">
        <v>147</v>
      </c>
      <c r="E202" s="225" t="s">
        <v>19</v>
      </c>
      <c r="F202" s="226" t="s">
        <v>778</v>
      </c>
      <c r="G202" s="223"/>
      <c r="H202" s="227">
        <v>1.1719999999999999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147</v>
      </c>
      <c r="AU202" s="233" t="s">
        <v>85</v>
      </c>
      <c r="AV202" s="13" t="s">
        <v>85</v>
      </c>
      <c r="AW202" s="13" t="s">
        <v>34</v>
      </c>
      <c r="AX202" s="13" t="s">
        <v>75</v>
      </c>
      <c r="AY202" s="233" t="s">
        <v>135</v>
      </c>
    </row>
    <row r="203" s="2" customFormat="1" ht="33" customHeight="1">
      <c r="A203" s="38"/>
      <c r="B203" s="39"/>
      <c r="C203" s="204" t="s">
        <v>306</v>
      </c>
      <c r="D203" s="204" t="s">
        <v>138</v>
      </c>
      <c r="E203" s="205" t="s">
        <v>779</v>
      </c>
      <c r="F203" s="206" t="s">
        <v>780</v>
      </c>
      <c r="G203" s="207" t="s">
        <v>372</v>
      </c>
      <c r="H203" s="208">
        <v>254.47999999999999</v>
      </c>
      <c r="I203" s="209"/>
      <c r="J203" s="210">
        <f>ROUND(I203*H203,2)</f>
        <v>0</v>
      </c>
      <c r="K203" s="206" t="s">
        <v>142</v>
      </c>
      <c r="L203" s="44"/>
      <c r="M203" s="211" t="s">
        <v>19</v>
      </c>
      <c r="N203" s="212" t="s">
        <v>46</v>
      </c>
      <c r="O203" s="84"/>
      <c r="P203" s="213">
        <f>O203*H203</f>
        <v>0</v>
      </c>
      <c r="Q203" s="213">
        <v>0.1837</v>
      </c>
      <c r="R203" s="213">
        <f>Q203*H203</f>
        <v>46.747976000000001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158</v>
      </c>
      <c r="AT203" s="215" t="s">
        <v>138</v>
      </c>
      <c r="AU203" s="215" t="s">
        <v>85</v>
      </c>
      <c r="AY203" s="17" t="s">
        <v>135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83</v>
      </c>
      <c r="BK203" s="216">
        <f>ROUND(I203*H203,2)</f>
        <v>0</v>
      </c>
      <c r="BL203" s="17" t="s">
        <v>158</v>
      </c>
      <c r="BM203" s="215" t="s">
        <v>781</v>
      </c>
    </row>
    <row r="204" s="2" customFormat="1">
      <c r="A204" s="38"/>
      <c r="B204" s="39"/>
      <c r="C204" s="40"/>
      <c r="D204" s="217" t="s">
        <v>145</v>
      </c>
      <c r="E204" s="40"/>
      <c r="F204" s="218" t="s">
        <v>782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85</v>
      </c>
    </row>
    <row r="205" s="13" customFormat="1">
      <c r="A205" s="13"/>
      <c r="B205" s="222"/>
      <c r="C205" s="223"/>
      <c r="D205" s="224" t="s">
        <v>147</v>
      </c>
      <c r="E205" s="225" t="s">
        <v>19</v>
      </c>
      <c r="F205" s="226" t="s">
        <v>783</v>
      </c>
      <c r="G205" s="223"/>
      <c r="H205" s="227">
        <v>254.47999999999999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147</v>
      </c>
      <c r="AU205" s="233" t="s">
        <v>85</v>
      </c>
      <c r="AV205" s="13" t="s">
        <v>85</v>
      </c>
      <c r="AW205" s="13" t="s">
        <v>34</v>
      </c>
      <c r="AX205" s="13" t="s">
        <v>75</v>
      </c>
      <c r="AY205" s="233" t="s">
        <v>135</v>
      </c>
    </row>
    <row r="206" s="2" customFormat="1" ht="16.5" customHeight="1">
      <c r="A206" s="38"/>
      <c r="B206" s="39"/>
      <c r="C206" s="234" t="s">
        <v>313</v>
      </c>
      <c r="D206" s="234" t="s">
        <v>132</v>
      </c>
      <c r="E206" s="235" t="s">
        <v>784</v>
      </c>
      <c r="F206" s="236" t="s">
        <v>785</v>
      </c>
      <c r="G206" s="237" t="s">
        <v>372</v>
      </c>
      <c r="H206" s="238">
        <v>262.11399999999998</v>
      </c>
      <c r="I206" s="239"/>
      <c r="J206" s="240">
        <f>ROUND(I206*H206,2)</f>
        <v>0</v>
      </c>
      <c r="K206" s="236" t="s">
        <v>19</v>
      </c>
      <c r="L206" s="241"/>
      <c r="M206" s="242" t="s">
        <v>19</v>
      </c>
      <c r="N206" s="243" t="s">
        <v>46</v>
      </c>
      <c r="O206" s="84"/>
      <c r="P206" s="213">
        <f>O206*H206</f>
        <v>0</v>
      </c>
      <c r="Q206" s="213">
        <v>0.74860000000000004</v>
      </c>
      <c r="R206" s="213">
        <f>Q206*H206</f>
        <v>196.2185404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178</v>
      </c>
      <c r="AT206" s="215" t="s">
        <v>132</v>
      </c>
      <c r="AU206" s="215" t="s">
        <v>85</v>
      </c>
      <c r="AY206" s="17" t="s">
        <v>135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83</v>
      </c>
      <c r="BK206" s="216">
        <f>ROUND(I206*H206,2)</f>
        <v>0</v>
      </c>
      <c r="BL206" s="17" t="s">
        <v>158</v>
      </c>
      <c r="BM206" s="215" t="s">
        <v>786</v>
      </c>
    </row>
    <row r="207" s="13" customFormat="1">
      <c r="A207" s="13"/>
      <c r="B207" s="222"/>
      <c r="C207" s="223"/>
      <c r="D207" s="224" t="s">
        <v>147</v>
      </c>
      <c r="E207" s="223"/>
      <c r="F207" s="226" t="s">
        <v>787</v>
      </c>
      <c r="G207" s="223"/>
      <c r="H207" s="227">
        <v>262.11399999999998</v>
      </c>
      <c r="I207" s="228"/>
      <c r="J207" s="223"/>
      <c r="K207" s="223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147</v>
      </c>
      <c r="AU207" s="233" t="s">
        <v>85</v>
      </c>
      <c r="AV207" s="13" t="s">
        <v>85</v>
      </c>
      <c r="AW207" s="13" t="s">
        <v>4</v>
      </c>
      <c r="AX207" s="13" t="s">
        <v>83</v>
      </c>
      <c r="AY207" s="233" t="s">
        <v>135</v>
      </c>
    </row>
    <row r="208" s="2" customFormat="1" ht="33" customHeight="1">
      <c r="A208" s="38"/>
      <c r="B208" s="39"/>
      <c r="C208" s="204" t="s">
        <v>319</v>
      </c>
      <c r="D208" s="204" t="s">
        <v>138</v>
      </c>
      <c r="E208" s="205" t="s">
        <v>788</v>
      </c>
      <c r="F208" s="206" t="s">
        <v>789</v>
      </c>
      <c r="G208" s="207" t="s">
        <v>372</v>
      </c>
      <c r="H208" s="208">
        <v>62.509999999999998</v>
      </c>
      <c r="I208" s="209"/>
      <c r="J208" s="210">
        <f>ROUND(I208*H208,2)</f>
        <v>0</v>
      </c>
      <c r="K208" s="206" t="s">
        <v>142</v>
      </c>
      <c r="L208" s="44"/>
      <c r="M208" s="211" t="s">
        <v>19</v>
      </c>
      <c r="N208" s="212" t="s">
        <v>46</v>
      </c>
      <c r="O208" s="84"/>
      <c r="P208" s="213">
        <f>O208*H208</f>
        <v>0</v>
      </c>
      <c r="Q208" s="213">
        <v>0.040000000000000001</v>
      </c>
      <c r="R208" s="213">
        <f>Q208*H208</f>
        <v>2.5004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158</v>
      </c>
      <c r="AT208" s="215" t="s">
        <v>138</v>
      </c>
      <c r="AU208" s="215" t="s">
        <v>85</v>
      </c>
      <c r="AY208" s="17" t="s">
        <v>135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83</v>
      </c>
      <c r="BK208" s="216">
        <f>ROUND(I208*H208,2)</f>
        <v>0</v>
      </c>
      <c r="BL208" s="17" t="s">
        <v>158</v>
      </c>
      <c r="BM208" s="215" t="s">
        <v>790</v>
      </c>
    </row>
    <row r="209" s="2" customFormat="1">
      <c r="A209" s="38"/>
      <c r="B209" s="39"/>
      <c r="C209" s="40"/>
      <c r="D209" s="217" t="s">
        <v>145</v>
      </c>
      <c r="E209" s="40"/>
      <c r="F209" s="218" t="s">
        <v>791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85</v>
      </c>
    </row>
    <row r="210" s="13" customFormat="1">
      <c r="A210" s="13"/>
      <c r="B210" s="222"/>
      <c r="C210" s="223"/>
      <c r="D210" s="224" t="s">
        <v>147</v>
      </c>
      <c r="E210" s="225" t="s">
        <v>19</v>
      </c>
      <c r="F210" s="226" t="s">
        <v>792</v>
      </c>
      <c r="G210" s="223"/>
      <c r="H210" s="227">
        <v>62.509999999999998</v>
      </c>
      <c r="I210" s="228"/>
      <c r="J210" s="223"/>
      <c r="K210" s="223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147</v>
      </c>
      <c r="AU210" s="233" t="s">
        <v>85</v>
      </c>
      <c r="AV210" s="13" t="s">
        <v>85</v>
      </c>
      <c r="AW210" s="13" t="s">
        <v>34</v>
      </c>
      <c r="AX210" s="13" t="s">
        <v>75</v>
      </c>
      <c r="AY210" s="233" t="s">
        <v>135</v>
      </c>
    </row>
    <row r="211" s="2" customFormat="1" ht="16.5" customHeight="1">
      <c r="A211" s="38"/>
      <c r="B211" s="39"/>
      <c r="C211" s="234" t="s">
        <v>325</v>
      </c>
      <c r="D211" s="234" t="s">
        <v>132</v>
      </c>
      <c r="E211" s="235" t="s">
        <v>793</v>
      </c>
      <c r="F211" s="236" t="s">
        <v>794</v>
      </c>
      <c r="G211" s="237" t="s">
        <v>372</v>
      </c>
      <c r="H211" s="238">
        <v>65.635999999999996</v>
      </c>
      <c r="I211" s="239"/>
      <c r="J211" s="240">
        <f>ROUND(I211*H211,2)</f>
        <v>0</v>
      </c>
      <c r="K211" s="236" t="s">
        <v>142</v>
      </c>
      <c r="L211" s="241"/>
      <c r="M211" s="242" t="s">
        <v>19</v>
      </c>
      <c r="N211" s="243" t="s">
        <v>46</v>
      </c>
      <c r="O211" s="84"/>
      <c r="P211" s="213">
        <f>O211*H211</f>
        <v>0</v>
      </c>
      <c r="Q211" s="213">
        <v>0.010800000000000001</v>
      </c>
      <c r="R211" s="213">
        <f>Q211*H211</f>
        <v>0.70886879999999997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178</v>
      </c>
      <c r="AT211" s="215" t="s">
        <v>132</v>
      </c>
      <c r="AU211" s="215" t="s">
        <v>85</v>
      </c>
      <c r="AY211" s="17" t="s">
        <v>135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83</v>
      </c>
      <c r="BK211" s="216">
        <f>ROUND(I211*H211,2)</f>
        <v>0</v>
      </c>
      <c r="BL211" s="17" t="s">
        <v>158</v>
      </c>
      <c r="BM211" s="215" t="s">
        <v>795</v>
      </c>
    </row>
    <row r="212" s="13" customFormat="1">
      <c r="A212" s="13"/>
      <c r="B212" s="222"/>
      <c r="C212" s="223"/>
      <c r="D212" s="224" t="s">
        <v>147</v>
      </c>
      <c r="E212" s="223"/>
      <c r="F212" s="226" t="s">
        <v>796</v>
      </c>
      <c r="G212" s="223"/>
      <c r="H212" s="227">
        <v>65.635999999999996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147</v>
      </c>
      <c r="AU212" s="233" t="s">
        <v>85</v>
      </c>
      <c r="AV212" s="13" t="s">
        <v>85</v>
      </c>
      <c r="AW212" s="13" t="s">
        <v>4</v>
      </c>
      <c r="AX212" s="13" t="s">
        <v>83</v>
      </c>
      <c r="AY212" s="233" t="s">
        <v>135</v>
      </c>
    </row>
    <row r="213" s="2" customFormat="1" ht="44.25" customHeight="1">
      <c r="A213" s="38"/>
      <c r="B213" s="39"/>
      <c r="C213" s="204" t="s">
        <v>330</v>
      </c>
      <c r="D213" s="204" t="s">
        <v>138</v>
      </c>
      <c r="E213" s="205" t="s">
        <v>797</v>
      </c>
      <c r="F213" s="206" t="s">
        <v>798</v>
      </c>
      <c r="G213" s="207" t="s">
        <v>372</v>
      </c>
      <c r="H213" s="208">
        <v>196.77000000000001</v>
      </c>
      <c r="I213" s="209"/>
      <c r="J213" s="210">
        <f>ROUND(I213*H213,2)</f>
        <v>0</v>
      </c>
      <c r="K213" s="206" t="s">
        <v>142</v>
      </c>
      <c r="L213" s="44"/>
      <c r="M213" s="211" t="s">
        <v>19</v>
      </c>
      <c r="N213" s="212" t="s">
        <v>46</v>
      </c>
      <c r="O213" s="84"/>
      <c r="P213" s="213">
        <f>O213*H213</f>
        <v>0</v>
      </c>
      <c r="Q213" s="213">
        <v>0.089219999999999994</v>
      </c>
      <c r="R213" s="213">
        <f>Q213*H213</f>
        <v>17.555819400000001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158</v>
      </c>
      <c r="AT213" s="215" t="s">
        <v>138</v>
      </c>
      <c r="AU213" s="215" t="s">
        <v>85</v>
      </c>
      <c r="AY213" s="17" t="s">
        <v>135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83</v>
      </c>
      <c r="BK213" s="216">
        <f>ROUND(I213*H213,2)</f>
        <v>0</v>
      </c>
      <c r="BL213" s="17" t="s">
        <v>158</v>
      </c>
      <c r="BM213" s="215" t="s">
        <v>799</v>
      </c>
    </row>
    <row r="214" s="2" customFormat="1">
      <c r="A214" s="38"/>
      <c r="B214" s="39"/>
      <c r="C214" s="40"/>
      <c r="D214" s="217" t="s">
        <v>145</v>
      </c>
      <c r="E214" s="40"/>
      <c r="F214" s="218" t="s">
        <v>800</v>
      </c>
      <c r="G214" s="40"/>
      <c r="H214" s="40"/>
      <c r="I214" s="219"/>
      <c r="J214" s="40"/>
      <c r="K214" s="40"/>
      <c r="L214" s="44"/>
      <c r="M214" s="220"/>
      <c r="N214" s="221"/>
      <c r="O214" s="84"/>
      <c r="P214" s="84"/>
      <c r="Q214" s="84"/>
      <c r="R214" s="84"/>
      <c r="S214" s="84"/>
      <c r="T214" s="85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85</v>
      </c>
    </row>
    <row r="215" s="13" customFormat="1">
      <c r="A215" s="13"/>
      <c r="B215" s="222"/>
      <c r="C215" s="223"/>
      <c r="D215" s="224" t="s">
        <v>147</v>
      </c>
      <c r="E215" s="225" t="s">
        <v>19</v>
      </c>
      <c r="F215" s="226" t="s">
        <v>801</v>
      </c>
      <c r="G215" s="223"/>
      <c r="H215" s="227">
        <v>196.77000000000001</v>
      </c>
      <c r="I215" s="228"/>
      <c r="J215" s="223"/>
      <c r="K215" s="223"/>
      <c r="L215" s="229"/>
      <c r="M215" s="230"/>
      <c r="N215" s="231"/>
      <c r="O215" s="231"/>
      <c r="P215" s="231"/>
      <c r="Q215" s="231"/>
      <c r="R215" s="231"/>
      <c r="S215" s="231"/>
      <c r="T215" s="23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3" t="s">
        <v>147</v>
      </c>
      <c r="AU215" s="233" t="s">
        <v>85</v>
      </c>
      <c r="AV215" s="13" t="s">
        <v>85</v>
      </c>
      <c r="AW215" s="13" t="s">
        <v>34</v>
      </c>
      <c r="AX215" s="13" t="s">
        <v>75</v>
      </c>
      <c r="AY215" s="233" t="s">
        <v>135</v>
      </c>
    </row>
    <row r="216" s="2" customFormat="1" ht="16.5" customHeight="1">
      <c r="A216" s="38"/>
      <c r="B216" s="39"/>
      <c r="C216" s="234" t="s">
        <v>335</v>
      </c>
      <c r="D216" s="234" t="s">
        <v>132</v>
      </c>
      <c r="E216" s="235" t="s">
        <v>802</v>
      </c>
      <c r="F216" s="236" t="s">
        <v>803</v>
      </c>
      <c r="G216" s="237" t="s">
        <v>372</v>
      </c>
      <c r="H216" s="238">
        <v>202.673</v>
      </c>
      <c r="I216" s="239"/>
      <c r="J216" s="240">
        <f>ROUND(I216*H216,2)</f>
        <v>0</v>
      </c>
      <c r="K216" s="236" t="s">
        <v>142</v>
      </c>
      <c r="L216" s="241"/>
      <c r="M216" s="242" t="s">
        <v>19</v>
      </c>
      <c r="N216" s="243" t="s">
        <v>46</v>
      </c>
      <c r="O216" s="84"/>
      <c r="P216" s="213">
        <f>O216*H216</f>
        <v>0</v>
      </c>
      <c r="Q216" s="213">
        <v>0.13100000000000001</v>
      </c>
      <c r="R216" s="213">
        <f>Q216*H216</f>
        <v>26.550163000000001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178</v>
      </c>
      <c r="AT216" s="215" t="s">
        <v>132</v>
      </c>
      <c r="AU216" s="215" t="s">
        <v>85</v>
      </c>
      <c r="AY216" s="17" t="s">
        <v>135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83</v>
      </c>
      <c r="BK216" s="216">
        <f>ROUND(I216*H216,2)</f>
        <v>0</v>
      </c>
      <c r="BL216" s="17" t="s">
        <v>158</v>
      </c>
      <c r="BM216" s="215" t="s">
        <v>804</v>
      </c>
    </row>
    <row r="217" s="13" customFormat="1">
      <c r="A217" s="13"/>
      <c r="B217" s="222"/>
      <c r="C217" s="223"/>
      <c r="D217" s="224" t="s">
        <v>147</v>
      </c>
      <c r="E217" s="223"/>
      <c r="F217" s="226" t="s">
        <v>805</v>
      </c>
      <c r="G217" s="223"/>
      <c r="H217" s="227">
        <v>202.673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147</v>
      </c>
      <c r="AU217" s="233" t="s">
        <v>85</v>
      </c>
      <c r="AV217" s="13" t="s">
        <v>85</v>
      </c>
      <c r="AW217" s="13" t="s">
        <v>4</v>
      </c>
      <c r="AX217" s="13" t="s">
        <v>83</v>
      </c>
      <c r="AY217" s="233" t="s">
        <v>135</v>
      </c>
    </row>
    <row r="218" s="2" customFormat="1" ht="37.8" customHeight="1">
      <c r="A218" s="38"/>
      <c r="B218" s="39"/>
      <c r="C218" s="204" t="s">
        <v>341</v>
      </c>
      <c r="D218" s="204" t="s">
        <v>138</v>
      </c>
      <c r="E218" s="205" t="s">
        <v>806</v>
      </c>
      <c r="F218" s="206" t="s">
        <v>807</v>
      </c>
      <c r="G218" s="207" t="s">
        <v>372</v>
      </c>
      <c r="H218" s="208">
        <v>1.3999999999999999</v>
      </c>
      <c r="I218" s="209"/>
      <c r="J218" s="210">
        <f>ROUND(I218*H218,2)</f>
        <v>0</v>
      </c>
      <c r="K218" s="206" t="s">
        <v>142</v>
      </c>
      <c r="L218" s="44"/>
      <c r="M218" s="211" t="s">
        <v>19</v>
      </c>
      <c r="N218" s="212" t="s">
        <v>46</v>
      </c>
      <c r="O218" s="84"/>
      <c r="P218" s="213">
        <f>O218*H218</f>
        <v>0</v>
      </c>
      <c r="Q218" s="213">
        <v>0.11162</v>
      </c>
      <c r="R218" s="213">
        <f>Q218*H218</f>
        <v>0.15626799999999999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158</v>
      </c>
      <c r="AT218" s="215" t="s">
        <v>138</v>
      </c>
      <c r="AU218" s="215" t="s">
        <v>85</v>
      </c>
      <c r="AY218" s="17" t="s">
        <v>135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83</v>
      </c>
      <c r="BK218" s="216">
        <f>ROUND(I218*H218,2)</f>
        <v>0</v>
      </c>
      <c r="BL218" s="17" t="s">
        <v>158</v>
      </c>
      <c r="BM218" s="215" t="s">
        <v>808</v>
      </c>
    </row>
    <row r="219" s="2" customFormat="1">
      <c r="A219" s="38"/>
      <c r="B219" s="39"/>
      <c r="C219" s="40"/>
      <c r="D219" s="217" t="s">
        <v>145</v>
      </c>
      <c r="E219" s="40"/>
      <c r="F219" s="218" t="s">
        <v>809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145</v>
      </c>
      <c r="AU219" s="17" t="s">
        <v>85</v>
      </c>
    </row>
    <row r="220" s="13" customFormat="1">
      <c r="A220" s="13"/>
      <c r="B220" s="222"/>
      <c r="C220" s="223"/>
      <c r="D220" s="224" t="s">
        <v>147</v>
      </c>
      <c r="E220" s="225" t="s">
        <v>19</v>
      </c>
      <c r="F220" s="226" t="s">
        <v>810</v>
      </c>
      <c r="G220" s="223"/>
      <c r="H220" s="227">
        <v>1.3999999999999999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147</v>
      </c>
      <c r="AU220" s="233" t="s">
        <v>85</v>
      </c>
      <c r="AV220" s="13" t="s">
        <v>85</v>
      </c>
      <c r="AW220" s="13" t="s">
        <v>34</v>
      </c>
      <c r="AX220" s="13" t="s">
        <v>75</v>
      </c>
      <c r="AY220" s="233" t="s">
        <v>135</v>
      </c>
    </row>
    <row r="221" s="2" customFormat="1" ht="16.5" customHeight="1">
      <c r="A221" s="38"/>
      <c r="B221" s="39"/>
      <c r="C221" s="234" t="s">
        <v>346</v>
      </c>
      <c r="D221" s="234" t="s">
        <v>132</v>
      </c>
      <c r="E221" s="235" t="s">
        <v>811</v>
      </c>
      <c r="F221" s="236" t="s">
        <v>812</v>
      </c>
      <c r="G221" s="237" t="s">
        <v>372</v>
      </c>
      <c r="H221" s="238">
        <v>1.442</v>
      </c>
      <c r="I221" s="239"/>
      <c r="J221" s="240">
        <f>ROUND(I221*H221,2)</f>
        <v>0</v>
      </c>
      <c r="K221" s="236" t="s">
        <v>142</v>
      </c>
      <c r="L221" s="241"/>
      <c r="M221" s="242" t="s">
        <v>19</v>
      </c>
      <c r="N221" s="243" t="s">
        <v>46</v>
      </c>
      <c r="O221" s="84"/>
      <c r="P221" s="213">
        <f>O221*H221</f>
        <v>0</v>
      </c>
      <c r="Q221" s="213">
        <v>0.17599999999999999</v>
      </c>
      <c r="R221" s="213">
        <f>Q221*H221</f>
        <v>0.25379199999999996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178</v>
      </c>
      <c r="AT221" s="215" t="s">
        <v>132</v>
      </c>
      <c r="AU221" s="215" t="s">
        <v>85</v>
      </c>
      <c r="AY221" s="17" t="s">
        <v>135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83</v>
      </c>
      <c r="BK221" s="216">
        <f>ROUND(I221*H221,2)</f>
        <v>0</v>
      </c>
      <c r="BL221" s="17" t="s">
        <v>158</v>
      </c>
      <c r="BM221" s="215" t="s">
        <v>813</v>
      </c>
    </row>
    <row r="222" s="13" customFormat="1">
      <c r="A222" s="13"/>
      <c r="B222" s="222"/>
      <c r="C222" s="223"/>
      <c r="D222" s="224" t="s">
        <v>147</v>
      </c>
      <c r="E222" s="223"/>
      <c r="F222" s="226" t="s">
        <v>814</v>
      </c>
      <c r="G222" s="223"/>
      <c r="H222" s="227">
        <v>1.442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147</v>
      </c>
      <c r="AU222" s="233" t="s">
        <v>85</v>
      </c>
      <c r="AV222" s="13" t="s">
        <v>85</v>
      </c>
      <c r="AW222" s="13" t="s">
        <v>4</v>
      </c>
      <c r="AX222" s="13" t="s">
        <v>83</v>
      </c>
      <c r="AY222" s="233" t="s">
        <v>135</v>
      </c>
    </row>
    <row r="223" s="2" customFormat="1" ht="37.8" customHeight="1">
      <c r="A223" s="38"/>
      <c r="B223" s="39"/>
      <c r="C223" s="204" t="s">
        <v>352</v>
      </c>
      <c r="D223" s="204" t="s">
        <v>138</v>
      </c>
      <c r="E223" s="205" t="s">
        <v>815</v>
      </c>
      <c r="F223" s="206" t="s">
        <v>816</v>
      </c>
      <c r="G223" s="207" t="s">
        <v>372</v>
      </c>
      <c r="H223" s="208">
        <v>2.79</v>
      </c>
      <c r="I223" s="209"/>
      <c r="J223" s="210">
        <f>ROUND(I223*H223,2)</f>
        <v>0</v>
      </c>
      <c r="K223" s="206" t="s">
        <v>142</v>
      </c>
      <c r="L223" s="44"/>
      <c r="M223" s="211" t="s">
        <v>19</v>
      </c>
      <c r="N223" s="212" t="s">
        <v>46</v>
      </c>
      <c r="O223" s="84"/>
      <c r="P223" s="213">
        <f>O223*H223</f>
        <v>0</v>
      </c>
      <c r="Q223" s="213">
        <v>0.088800000000000004</v>
      </c>
      <c r="R223" s="213">
        <f>Q223*H223</f>
        <v>0.24775200000000003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158</v>
      </c>
      <c r="AT223" s="215" t="s">
        <v>138</v>
      </c>
      <c r="AU223" s="215" t="s">
        <v>85</v>
      </c>
      <c r="AY223" s="17" t="s">
        <v>135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83</v>
      </c>
      <c r="BK223" s="216">
        <f>ROUND(I223*H223,2)</f>
        <v>0</v>
      </c>
      <c r="BL223" s="17" t="s">
        <v>158</v>
      </c>
      <c r="BM223" s="215" t="s">
        <v>817</v>
      </c>
    </row>
    <row r="224" s="2" customFormat="1">
      <c r="A224" s="38"/>
      <c r="B224" s="39"/>
      <c r="C224" s="40"/>
      <c r="D224" s="217" t="s">
        <v>145</v>
      </c>
      <c r="E224" s="40"/>
      <c r="F224" s="218" t="s">
        <v>818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85</v>
      </c>
    </row>
    <row r="225" s="13" customFormat="1">
      <c r="A225" s="13"/>
      <c r="B225" s="222"/>
      <c r="C225" s="223"/>
      <c r="D225" s="224" t="s">
        <v>147</v>
      </c>
      <c r="E225" s="225" t="s">
        <v>19</v>
      </c>
      <c r="F225" s="226" t="s">
        <v>819</v>
      </c>
      <c r="G225" s="223"/>
      <c r="H225" s="227">
        <v>2.79</v>
      </c>
      <c r="I225" s="228"/>
      <c r="J225" s="223"/>
      <c r="K225" s="223"/>
      <c r="L225" s="229"/>
      <c r="M225" s="230"/>
      <c r="N225" s="231"/>
      <c r="O225" s="231"/>
      <c r="P225" s="231"/>
      <c r="Q225" s="231"/>
      <c r="R225" s="231"/>
      <c r="S225" s="231"/>
      <c r="T225" s="23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3" t="s">
        <v>147</v>
      </c>
      <c r="AU225" s="233" t="s">
        <v>85</v>
      </c>
      <c r="AV225" s="13" t="s">
        <v>85</v>
      </c>
      <c r="AW225" s="13" t="s">
        <v>34</v>
      </c>
      <c r="AX225" s="13" t="s">
        <v>75</v>
      </c>
      <c r="AY225" s="233" t="s">
        <v>135</v>
      </c>
    </row>
    <row r="226" s="2" customFormat="1" ht="16.5" customHeight="1">
      <c r="A226" s="38"/>
      <c r="B226" s="39"/>
      <c r="C226" s="234" t="s">
        <v>358</v>
      </c>
      <c r="D226" s="234" t="s">
        <v>132</v>
      </c>
      <c r="E226" s="235" t="s">
        <v>820</v>
      </c>
      <c r="F226" s="236" t="s">
        <v>821</v>
      </c>
      <c r="G226" s="237" t="s">
        <v>372</v>
      </c>
      <c r="H226" s="238">
        <v>2.8740000000000001</v>
      </c>
      <c r="I226" s="239"/>
      <c r="J226" s="240">
        <f>ROUND(I226*H226,2)</f>
        <v>0</v>
      </c>
      <c r="K226" s="236" t="s">
        <v>142</v>
      </c>
      <c r="L226" s="241"/>
      <c r="M226" s="242" t="s">
        <v>19</v>
      </c>
      <c r="N226" s="243" t="s">
        <v>46</v>
      </c>
      <c r="O226" s="84"/>
      <c r="P226" s="213">
        <f>O226*H226</f>
        <v>0</v>
      </c>
      <c r="Q226" s="213">
        <v>0.067000000000000004</v>
      </c>
      <c r="R226" s="213">
        <f>Q226*H226</f>
        <v>0.19255800000000001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178</v>
      </c>
      <c r="AT226" s="215" t="s">
        <v>132</v>
      </c>
      <c r="AU226" s="215" t="s">
        <v>85</v>
      </c>
      <c r="AY226" s="17" t="s">
        <v>135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83</v>
      </c>
      <c r="BK226" s="216">
        <f>ROUND(I226*H226,2)</f>
        <v>0</v>
      </c>
      <c r="BL226" s="17" t="s">
        <v>158</v>
      </c>
      <c r="BM226" s="215" t="s">
        <v>822</v>
      </c>
    </row>
    <row r="227" s="13" customFormat="1">
      <c r="A227" s="13"/>
      <c r="B227" s="222"/>
      <c r="C227" s="223"/>
      <c r="D227" s="224" t="s">
        <v>147</v>
      </c>
      <c r="E227" s="223"/>
      <c r="F227" s="226" t="s">
        <v>823</v>
      </c>
      <c r="G227" s="223"/>
      <c r="H227" s="227">
        <v>2.8740000000000001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147</v>
      </c>
      <c r="AU227" s="233" t="s">
        <v>85</v>
      </c>
      <c r="AV227" s="13" t="s">
        <v>85</v>
      </c>
      <c r="AW227" s="13" t="s">
        <v>4</v>
      </c>
      <c r="AX227" s="13" t="s">
        <v>83</v>
      </c>
      <c r="AY227" s="233" t="s">
        <v>135</v>
      </c>
    </row>
    <row r="228" s="2" customFormat="1" ht="37.8" customHeight="1">
      <c r="A228" s="38"/>
      <c r="B228" s="39"/>
      <c r="C228" s="204" t="s">
        <v>363</v>
      </c>
      <c r="D228" s="204" t="s">
        <v>138</v>
      </c>
      <c r="E228" s="205" t="s">
        <v>824</v>
      </c>
      <c r="F228" s="206" t="s">
        <v>825</v>
      </c>
      <c r="G228" s="207" t="s">
        <v>372</v>
      </c>
      <c r="H228" s="208">
        <v>60.840000000000003</v>
      </c>
      <c r="I228" s="209"/>
      <c r="J228" s="210">
        <f>ROUND(I228*H228,2)</f>
        <v>0</v>
      </c>
      <c r="K228" s="206" t="s">
        <v>142</v>
      </c>
      <c r="L228" s="44"/>
      <c r="M228" s="211" t="s">
        <v>19</v>
      </c>
      <c r="N228" s="212" t="s">
        <v>46</v>
      </c>
      <c r="O228" s="84"/>
      <c r="P228" s="213">
        <f>O228*H228</f>
        <v>0</v>
      </c>
      <c r="Q228" s="213">
        <v>0.11160000000000001</v>
      </c>
      <c r="R228" s="213">
        <f>Q228*H228</f>
        <v>6.7897440000000007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158</v>
      </c>
      <c r="AT228" s="215" t="s">
        <v>138</v>
      </c>
      <c r="AU228" s="215" t="s">
        <v>85</v>
      </c>
      <c r="AY228" s="17" t="s">
        <v>135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83</v>
      </c>
      <c r="BK228" s="216">
        <f>ROUND(I228*H228,2)</f>
        <v>0</v>
      </c>
      <c r="BL228" s="17" t="s">
        <v>158</v>
      </c>
      <c r="BM228" s="215" t="s">
        <v>826</v>
      </c>
    </row>
    <row r="229" s="2" customFormat="1">
      <c r="A229" s="38"/>
      <c r="B229" s="39"/>
      <c r="C229" s="40"/>
      <c r="D229" s="217" t="s">
        <v>145</v>
      </c>
      <c r="E229" s="40"/>
      <c r="F229" s="218" t="s">
        <v>827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85</v>
      </c>
    </row>
    <row r="230" s="13" customFormat="1">
      <c r="A230" s="13"/>
      <c r="B230" s="222"/>
      <c r="C230" s="223"/>
      <c r="D230" s="224" t="s">
        <v>147</v>
      </c>
      <c r="E230" s="225" t="s">
        <v>19</v>
      </c>
      <c r="F230" s="226" t="s">
        <v>828</v>
      </c>
      <c r="G230" s="223"/>
      <c r="H230" s="227">
        <v>60.840000000000003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147</v>
      </c>
      <c r="AU230" s="233" t="s">
        <v>85</v>
      </c>
      <c r="AV230" s="13" t="s">
        <v>85</v>
      </c>
      <c r="AW230" s="13" t="s">
        <v>34</v>
      </c>
      <c r="AX230" s="13" t="s">
        <v>75</v>
      </c>
      <c r="AY230" s="233" t="s">
        <v>135</v>
      </c>
    </row>
    <row r="231" s="2" customFormat="1" ht="16.5" customHeight="1">
      <c r="A231" s="38"/>
      <c r="B231" s="39"/>
      <c r="C231" s="234" t="s">
        <v>369</v>
      </c>
      <c r="D231" s="234" t="s">
        <v>132</v>
      </c>
      <c r="E231" s="235" t="s">
        <v>829</v>
      </c>
      <c r="F231" s="236" t="s">
        <v>830</v>
      </c>
      <c r="G231" s="237" t="s">
        <v>372</v>
      </c>
      <c r="H231" s="238">
        <v>62.664999999999999</v>
      </c>
      <c r="I231" s="239"/>
      <c r="J231" s="240">
        <f>ROUND(I231*H231,2)</f>
        <v>0</v>
      </c>
      <c r="K231" s="236" t="s">
        <v>142</v>
      </c>
      <c r="L231" s="241"/>
      <c r="M231" s="242" t="s">
        <v>19</v>
      </c>
      <c r="N231" s="243" t="s">
        <v>46</v>
      </c>
      <c r="O231" s="84"/>
      <c r="P231" s="213">
        <f>O231*H231</f>
        <v>0</v>
      </c>
      <c r="Q231" s="213">
        <v>0.41999999999999998</v>
      </c>
      <c r="R231" s="213">
        <f>Q231*H231</f>
        <v>26.319299999999998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178</v>
      </c>
      <c r="AT231" s="215" t="s">
        <v>132</v>
      </c>
      <c r="AU231" s="215" t="s">
        <v>85</v>
      </c>
      <c r="AY231" s="17" t="s">
        <v>135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83</v>
      </c>
      <c r="BK231" s="216">
        <f>ROUND(I231*H231,2)</f>
        <v>0</v>
      </c>
      <c r="BL231" s="17" t="s">
        <v>158</v>
      </c>
      <c r="BM231" s="215" t="s">
        <v>831</v>
      </c>
    </row>
    <row r="232" s="13" customFormat="1">
      <c r="A232" s="13"/>
      <c r="B232" s="222"/>
      <c r="C232" s="223"/>
      <c r="D232" s="224" t="s">
        <v>147</v>
      </c>
      <c r="E232" s="223"/>
      <c r="F232" s="226" t="s">
        <v>832</v>
      </c>
      <c r="G232" s="223"/>
      <c r="H232" s="227">
        <v>62.664999999999999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147</v>
      </c>
      <c r="AU232" s="233" t="s">
        <v>85</v>
      </c>
      <c r="AV232" s="13" t="s">
        <v>85</v>
      </c>
      <c r="AW232" s="13" t="s">
        <v>4</v>
      </c>
      <c r="AX232" s="13" t="s">
        <v>83</v>
      </c>
      <c r="AY232" s="233" t="s">
        <v>135</v>
      </c>
    </row>
    <row r="233" s="2" customFormat="1" ht="37.8" customHeight="1">
      <c r="A233" s="38"/>
      <c r="B233" s="39"/>
      <c r="C233" s="204" t="s">
        <v>376</v>
      </c>
      <c r="D233" s="204" t="s">
        <v>138</v>
      </c>
      <c r="E233" s="205" t="s">
        <v>833</v>
      </c>
      <c r="F233" s="206" t="s">
        <v>834</v>
      </c>
      <c r="G233" s="207" t="s">
        <v>372</v>
      </c>
      <c r="H233" s="208">
        <v>134.19999999999999</v>
      </c>
      <c r="I233" s="209"/>
      <c r="J233" s="210">
        <f>ROUND(I233*H233,2)</f>
        <v>0</v>
      </c>
      <c r="K233" s="206" t="s">
        <v>142</v>
      </c>
      <c r="L233" s="44"/>
      <c r="M233" s="211" t="s">
        <v>19</v>
      </c>
      <c r="N233" s="212" t="s">
        <v>46</v>
      </c>
      <c r="O233" s="84"/>
      <c r="P233" s="213">
        <f>O233*H233</f>
        <v>0</v>
      </c>
      <c r="Q233" s="213">
        <v>0.104</v>
      </c>
      <c r="R233" s="213">
        <f>Q233*H233</f>
        <v>13.956799999999998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158</v>
      </c>
      <c r="AT233" s="215" t="s">
        <v>138</v>
      </c>
      <c r="AU233" s="215" t="s">
        <v>85</v>
      </c>
      <c r="AY233" s="17" t="s">
        <v>135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158</v>
      </c>
      <c r="BM233" s="215" t="s">
        <v>835</v>
      </c>
    </row>
    <row r="234" s="2" customFormat="1">
      <c r="A234" s="38"/>
      <c r="B234" s="39"/>
      <c r="C234" s="40"/>
      <c r="D234" s="217" t="s">
        <v>145</v>
      </c>
      <c r="E234" s="40"/>
      <c r="F234" s="218" t="s">
        <v>836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145</v>
      </c>
      <c r="AU234" s="17" t="s">
        <v>85</v>
      </c>
    </row>
    <row r="235" s="13" customFormat="1">
      <c r="A235" s="13"/>
      <c r="B235" s="222"/>
      <c r="C235" s="223"/>
      <c r="D235" s="224" t="s">
        <v>147</v>
      </c>
      <c r="E235" s="225" t="s">
        <v>19</v>
      </c>
      <c r="F235" s="226" t="s">
        <v>837</v>
      </c>
      <c r="G235" s="223"/>
      <c r="H235" s="227">
        <v>134.19999999999999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147</v>
      </c>
      <c r="AU235" s="233" t="s">
        <v>85</v>
      </c>
      <c r="AV235" s="13" t="s">
        <v>85</v>
      </c>
      <c r="AW235" s="13" t="s">
        <v>34</v>
      </c>
      <c r="AX235" s="13" t="s">
        <v>75</v>
      </c>
      <c r="AY235" s="233" t="s">
        <v>135</v>
      </c>
    </row>
    <row r="236" s="2" customFormat="1" ht="16.5" customHeight="1">
      <c r="A236" s="38"/>
      <c r="B236" s="39"/>
      <c r="C236" s="234" t="s">
        <v>381</v>
      </c>
      <c r="D236" s="234" t="s">
        <v>132</v>
      </c>
      <c r="E236" s="235" t="s">
        <v>838</v>
      </c>
      <c r="F236" s="236" t="s">
        <v>839</v>
      </c>
      <c r="G236" s="237" t="s">
        <v>372</v>
      </c>
      <c r="H236" s="238">
        <v>138.226</v>
      </c>
      <c r="I236" s="239"/>
      <c r="J236" s="240">
        <f>ROUND(I236*H236,2)</f>
        <v>0</v>
      </c>
      <c r="K236" s="236" t="s">
        <v>142</v>
      </c>
      <c r="L236" s="241"/>
      <c r="M236" s="242" t="s">
        <v>19</v>
      </c>
      <c r="N236" s="243" t="s">
        <v>46</v>
      </c>
      <c r="O236" s="84"/>
      <c r="P236" s="213">
        <f>O236*H236</f>
        <v>0</v>
      </c>
      <c r="Q236" s="213">
        <v>0.41999999999999998</v>
      </c>
      <c r="R236" s="213">
        <f>Q236*H236</f>
        <v>58.054919999999996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178</v>
      </c>
      <c r="AT236" s="215" t="s">
        <v>132</v>
      </c>
      <c r="AU236" s="215" t="s">
        <v>85</v>
      </c>
      <c r="AY236" s="17" t="s">
        <v>135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83</v>
      </c>
      <c r="BK236" s="216">
        <f>ROUND(I236*H236,2)</f>
        <v>0</v>
      </c>
      <c r="BL236" s="17" t="s">
        <v>158</v>
      </c>
      <c r="BM236" s="215" t="s">
        <v>840</v>
      </c>
    </row>
    <row r="237" s="13" customFormat="1">
      <c r="A237" s="13"/>
      <c r="B237" s="222"/>
      <c r="C237" s="223"/>
      <c r="D237" s="224" t="s">
        <v>147</v>
      </c>
      <c r="E237" s="223"/>
      <c r="F237" s="226" t="s">
        <v>841</v>
      </c>
      <c r="G237" s="223"/>
      <c r="H237" s="227">
        <v>138.226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147</v>
      </c>
      <c r="AU237" s="233" t="s">
        <v>85</v>
      </c>
      <c r="AV237" s="13" t="s">
        <v>85</v>
      </c>
      <c r="AW237" s="13" t="s">
        <v>4</v>
      </c>
      <c r="AX237" s="13" t="s">
        <v>83</v>
      </c>
      <c r="AY237" s="233" t="s">
        <v>135</v>
      </c>
    </row>
    <row r="238" s="2" customFormat="1" ht="21.75" customHeight="1">
      <c r="A238" s="38"/>
      <c r="B238" s="39"/>
      <c r="C238" s="204" t="s">
        <v>389</v>
      </c>
      <c r="D238" s="204" t="s">
        <v>138</v>
      </c>
      <c r="E238" s="205" t="s">
        <v>842</v>
      </c>
      <c r="F238" s="206" t="s">
        <v>843</v>
      </c>
      <c r="G238" s="207" t="s">
        <v>372</v>
      </c>
      <c r="H238" s="208">
        <v>21.199999999999999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46</v>
      </c>
      <c r="O238" s="84"/>
      <c r="P238" s="213">
        <f>O238*H238</f>
        <v>0</v>
      </c>
      <c r="Q238" s="213">
        <v>0.078</v>
      </c>
      <c r="R238" s="213">
        <f>Q238*H238</f>
        <v>1.6536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158</v>
      </c>
      <c r="AT238" s="215" t="s">
        <v>138</v>
      </c>
      <c r="AU238" s="215" t="s">
        <v>85</v>
      </c>
      <c r="AY238" s="17" t="s">
        <v>135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83</v>
      </c>
      <c r="BK238" s="216">
        <f>ROUND(I238*H238,2)</f>
        <v>0</v>
      </c>
      <c r="BL238" s="17" t="s">
        <v>158</v>
      </c>
      <c r="BM238" s="215" t="s">
        <v>844</v>
      </c>
    </row>
    <row r="239" s="13" customFormat="1">
      <c r="A239" s="13"/>
      <c r="B239" s="222"/>
      <c r="C239" s="223"/>
      <c r="D239" s="224" t="s">
        <v>147</v>
      </c>
      <c r="E239" s="225" t="s">
        <v>19</v>
      </c>
      <c r="F239" s="226" t="s">
        <v>845</v>
      </c>
      <c r="G239" s="223"/>
      <c r="H239" s="227">
        <v>21.199999999999999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147</v>
      </c>
      <c r="AU239" s="233" t="s">
        <v>85</v>
      </c>
      <c r="AV239" s="13" t="s">
        <v>85</v>
      </c>
      <c r="AW239" s="13" t="s">
        <v>34</v>
      </c>
      <c r="AX239" s="13" t="s">
        <v>75</v>
      </c>
      <c r="AY239" s="233" t="s">
        <v>135</v>
      </c>
    </row>
    <row r="240" s="12" customFormat="1" ht="22.8" customHeight="1">
      <c r="A240" s="12"/>
      <c r="B240" s="188"/>
      <c r="C240" s="189"/>
      <c r="D240" s="190" t="s">
        <v>74</v>
      </c>
      <c r="E240" s="202" t="s">
        <v>167</v>
      </c>
      <c r="F240" s="202" t="s">
        <v>846</v>
      </c>
      <c r="G240" s="189"/>
      <c r="H240" s="189"/>
      <c r="I240" s="192"/>
      <c r="J240" s="203">
        <f>BK240</f>
        <v>0</v>
      </c>
      <c r="K240" s="189"/>
      <c r="L240" s="194"/>
      <c r="M240" s="195"/>
      <c r="N240" s="196"/>
      <c r="O240" s="196"/>
      <c r="P240" s="197">
        <f>SUM(P241:P246)</f>
        <v>0</v>
      </c>
      <c r="Q240" s="196"/>
      <c r="R240" s="197">
        <f>SUM(R241:R246)</f>
        <v>0.93211727999999994</v>
      </c>
      <c r="S240" s="196"/>
      <c r="T240" s="198">
        <f>SUM(T241:T246)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83</v>
      </c>
      <c r="AT240" s="200" t="s">
        <v>74</v>
      </c>
      <c r="AU240" s="200" t="s">
        <v>83</v>
      </c>
      <c r="AY240" s="199" t="s">
        <v>135</v>
      </c>
      <c r="BK240" s="201">
        <f>SUM(BK241:BK246)</f>
        <v>0</v>
      </c>
    </row>
    <row r="241" s="2" customFormat="1" ht="16.5" customHeight="1">
      <c r="A241" s="38"/>
      <c r="B241" s="39"/>
      <c r="C241" s="204" t="s">
        <v>847</v>
      </c>
      <c r="D241" s="204" t="s">
        <v>138</v>
      </c>
      <c r="E241" s="205" t="s">
        <v>848</v>
      </c>
      <c r="F241" s="206" t="s">
        <v>849</v>
      </c>
      <c r="G241" s="207" t="s">
        <v>372</v>
      </c>
      <c r="H241" s="208">
        <v>30.059999999999999</v>
      </c>
      <c r="I241" s="209"/>
      <c r="J241" s="210">
        <f>ROUND(I241*H241,2)</f>
        <v>0</v>
      </c>
      <c r="K241" s="206" t="s">
        <v>142</v>
      </c>
      <c r="L241" s="44"/>
      <c r="M241" s="211" t="s">
        <v>19</v>
      </c>
      <c r="N241" s="212" t="s">
        <v>46</v>
      </c>
      <c r="O241" s="84"/>
      <c r="P241" s="213">
        <f>O241*H241</f>
        <v>0</v>
      </c>
      <c r="Q241" s="213">
        <v>0.010800000000000001</v>
      </c>
      <c r="R241" s="213">
        <f>Q241*H241</f>
        <v>0.32464799999999999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158</v>
      </c>
      <c r="AT241" s="215" t="s">
        <v>138</v>
      </c>
      <c r="AU241" s="215" t="s">
        <v>85</v>
      </c>
      <c r="AY241" s="17" t="s">
        <v>135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83</v>
      </c>
      <c r="BK241" s="216">
        <f>ROUND(I241*H241,2)</f>
        <v>0</v>
      </c>
      <c r="BL241" s="17" t="s">
        <v>158</v>
      </c>
      <c r="BM241" s="215" t="s">
        <v>850</v>
      </c>
    </row>
    <row r="242" s="2" customFormat="1">
      <c r="A242" s="38"/>
      <c r="B242" s="39"/>
      <c r="C242" s="40"/>
      <c r="D242" s="217" t="s">
        <v>145</v>
      </c>
      <c r="E242" s="40"/>
      <c r="F242" s="218" t="s">
        <v>851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85</v>
      </c>
    </row>
    <row r="243" s="13" customFormat="1">
      <c r="A243" s="13"/>
      <c r="B243" s="222"/>
      <c r="C243" s="223"/>
      <c r="D243" s="224" t="s">
        <v>147</v>
      </c>
      <c r="E243" s="225" t="s">
        <v>19</v>
      </c>
      <c r="F243" s="226" t="s">
        <v>852</v>
      </c>
      <c r="G243" s="223"/>
      <c r="H243" s="227">
        <v>30.059999999999999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147</v>
      </c>
      <c r="AU243" s="233" t="s">
        <v>85</v>
      </c>
      <c r="AV243" s="13" t="s">
        <v>85</v>
      </c>
      <c r="AW243" s="13" t="s">
        <v>34</v>
      </c>
      <c r="AX243" s="13" t="s">
        <v>75</v>
      </c>
      <c r="AY243" s="233" t="s">
        <v>135</v>
      </c>
    </row>
    <row r="244" s="2" customFormat="1" ht="21.75" customHeight="1">
      <c r="A244" s="38"/>
      <c r="B244" s="39"/>
      <c r="C244" s="204" t="s">
        <v>853</v>
      </c>
      <c r="D244" s="204" t="s">
        <v>138</v>
      </c>
      <c r="E244" s="205" t="s">
        <v>854</v>
      </c>
      <c r="F244" s="206" t="s">
        <v>855</v>
      </c>
      <c r="G244" s="207" t="s">
        <v>309</v>
      </c>
      <c r="H244" s="208">
        <v>0.26400000000000001</v>
      </c>
      <c r="I244" s="209"/>
      <c r="J244" s="210">
        <f>ROUND(I244*H244,2)</f>
        <v>0</v>
      </c>
      <c r="K244" s="206" t="s">
        <v>142</v>
      </c>
      <c r="L244" s="44"/>
      <c r="M244" s="211" t="s">
        <v>19</v>
      </c>
      <c r="N244" s="212" t="s">
        <v>46</v>
      </c>
      <c r="O244" s="84"/>
      <c r="P244" s="213">
        <f>O244*H244</f>
        <v>0</v>
      </c>
      <c r="Q244" s="213">
        <v>2.3010199999999998</v>
      </c>
      <c r="R244" s="213">
        <f>Q244*H244</f>
        <v>0.60746928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158</v>
      </c>
      <c r="AT244" s="215" t="s">
        <v>138</v>
      </c>
      <c r="AU244" s="215" t="s">
        <v>85</v>
      </c>
      <c r="AY244" s="17" t="s">
        <v>135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83</v>
      </c>
      <c r="BK244" s="216">
        <f>ROUND(I244*H244,2)</f>
        <v>0</v>
      </c>
      <c r="BL244" s="17" t="s">
        <v>158</v>
      </c>
      <c r="BM244" s="215" t="s">
        <v>856</v>
      </c>
    </row>
    <row r="245" s="2" customFormat="1">
      <c r="A245" s="38"/>
      <c r="B245" s="39"/>
      <c r="C245" s="40"/>
      <c r="D245" s="217" t="s">
        <v>145</v>
      </c>
      <c r="E245" s="40"/>
      <c r="F245" s="218" t="s">
        <v>857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145</v>
      </c>
      <c r="AU245" s="17" t="s">
        <v>85</v>
      </c>
    </row>
    <row r="246" s="13" customFormat="1">
      <c r="A246" s="13"/>
      <c r="B246" s="222"/>
      <c r="C246" s="223"/>
      <c r="D246" s="224" t="s">
        <v>147</v>
      </c>
      <c r="E246" s="225" t="s">
        <v>19</v>
      </c>
      <c r="F246" s="226" t="s">
        <v>858</v>
      </c>
      <c r="G246" s="223"/>
      <c r="H246" s="227">
        <v>0.26400000000000001</v>
      </c>
      <c r="I246" s="228"/>
      <c r="J246" s="223"/>
      <c r="K246" s="223"/>
      <c r="L246" s="229"/>
      <c r="M246" s="230"/>
      <c r="N246" s="231"/>
      <c r="O246" s="231"/>
      <c r="P246" s="231"/>
      <c r="Q246" s="231"/>
      <c r="R246" s="231"/>
      <c r="S246" s="231"/>
      <c r="T246" s="23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3" t="s">
        <v>147</v>
      </c>
      <c r="AU246" s="233" t="s">
        <v>85</v>
      </c>
      <c r="AV246" s="13" t="s">
        <v>85</v>
      </c>
      <c r="AW246" s="13" t="s">
        <v>34</v>
      </c>
      <c r="AX246" s="13" t="s">
        <v>75</v>
      </c>
      <c r="AY246" s="233" t="s">
        <v>135</v>
      </c>
    </row>
    <row r="247" s="12" customFormat="1" ht="22.8" customHeight="1">
      <c r="A247" s="12"/>
      <c r="B247" s="188"/>
      <c r="C247" s="189"/>
      <c r="D247" s="190" t="s">
        <v>74</v>
      </c>
      <c r="E247" s="202" t="s">
        <v>183</v>
      </c>
      <c r="F247" s="202" t="s">
        <v>538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SUM(P248:P324)</f>
        <v>0</v>
      </c>
      <c r="Q247" s="196"/>
      <c r="R247" s="197">
        <f>SUM(R248:R324)</f>
        <v>82.103346082399995</v>
      </c>
      <c r="S247" s="196"/>
      <c r="T247" s="198">
        <f>SUM(T248:T324)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83</v>
      </c>
      <c r="AT247" s="200" t="s">
        <v>74</v>
      </c>
      <c r="AU247" s="200" t="s">
        <v>83</v>
      </c>
      <c r="AY247" s="199" t="s">
        <v>135</v>
      </c>
      <c r="BK247" s="201">
        <f>SUM(BK248:BK324)</f>
        <v>0</v>
      </c>
    </row>
    <row r="248" s="2" customFormat="1" ht="16.5" customHeight="1">
      <c r="A248" s="38"/>
      <c r="B248" s="39"/>
      <c r="C248" s="204" t="s">
        <v>859</v>
      </c>
      <c r="D248" s="204" t="s">
        <v>138</v>
      </c>
      <c r="E248" s="205" t="s">
        <v>860</v>
      </c>
      <c r="F248" s="206" t="s">
        <v>861</v>
      </c>
      <c r="G248" s="207" t="s">
        <v>141</v>
      </c>
      <c r="H248" s="208">
        <v>4</v>
      </c>
      <c r="I248" s="209"/>
      <c r="J248" s="210">
        <f>ROUND(I248*H248,2)</f>
        <v>0</v>
      </c>
      <c r="K248" s="206" t="s">
        <v>142</v>
      </c>
      <c r="L248" s="44"/>
      <c r="M248" s="211" t="s">
        <v>19</v>
      </c>
      <c r="N248" s="212" t="s">
        <v>46</v>
      </c>
      <c r="O248" s="84"/>
      <c r="P248" s="213">
        <f>O248*H248</f>
        <v>0</v>
      </c>
      <c r="Q248" s="213">
        <v>0.00069999999999999999</v>
      </c>
      <c r="R248" s="213">
        <f>Q248*H248</f>
        <v>0.0028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158</v>
      </c>
      <c r="AT248" s="215" t="s">
        <v>138</v>
      </c>
      <c r="AU248" s="215" t="s">
        <v>85</v>
      </c>
      <c r="AY248" s="17" t="s">
        <v>135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83</v>
      </c>
      <c r="BK248" s="216">
        <f>ROUND(I248*H248,2)</f>
        <v>0</v>
      </c>
      <c r="BL248" s="17" t="s">
        <v>158</v>
      </c>
      <c r="BM248" s="215" t="s">
        <v>862</v>
      </c>
    </row>
    <row r="249" s="2" customFormat="1">
      <c r="A249" s="38"/>
      <c r="B249" s="39"/>
      <c r="C249" s="40"/>
      <c r="D249" s="217" t="s">
        <v>145</v>
      </c>
      <c r="E249" s="40"/>
      <c r="F249" s="218" t="s">
        <v>863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145</v>
      </c>
      <c r="AU249" s="17" t="s">
        <v>85</v>
      </c>
    </row>
    <row r="250" s="2" customFormat="1" ht="16.5" customHeight="1">
      <c r="A250" s="38"/>
      <c r="B250" s="39"/>
      <c r="C250" s="234" t="s">
        <v>864</v>
      </c>
      <c r="D250" s="234" t="s">
        <v>132</v>
      </c>
      <c r="E250" s="235" t="s">
        <v>865</v>
      </c>
      <c r="F250" s="236" t="s">
        <v>866</v>
      </c>
      <c r="G250" s="237" t="s">
        <v>141</v>
      </c>
      <c r="H250" s="238">
        <v>2</v>
      </c>
      <c r="I250" s="239"/>
      <c r="J250" s="240">
        <f>ROUND(I250*H250,2)</f>
        <v>0</v>
      </c>
      <c r="K250" s="236" t="s">
        <v>142</v>
      </c>
      <c r="L250" s="241"/>
      <c r="M250" s="242" t="s">
        <v>19</v>
      </c>
      <c r="N250" s="243" t="s">
        <v>46</v>
      </c>
      <c r="O250" s="84"/>
      <c r="P250" s="213">
        <f>O250*H250</f>
        <v>0</v>
      </c>
      <c r="Q250" s="213">
        <v>0.0012999999999999999</v>
      </c>
      <c r="R250" s="213">
        <f>Q250*H250</f>
        <v>0.0025999999999999999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178</v>
      </c>
      <c r="AT250" s="215" t="s">
        <v>132</v>
      </c>
      <c r="AU250" s="215" t="s">
        <v>85</v>
      </c>
      <c r="AY250" s="17" t="s">
        <v>135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83</v>
      </c>
      <c r="BK250" s="216">
        <f>ROUND(I250*H250,2)</f>
        <v>0</v>
      </c>
      <c r="BL250" s="17" t="s">
        <v>158</v>
      </c>
      <c r="BM250" s="215" t="s">
        <v>867</v>
      </c>
    </row>
    <row r="251" s="13" customFormat="1">
      <c r="A251" s="13"/>
      <c r="B251" s="222"/>
      <c r="C251" s="223"/>
      <c r="D251" s="224" t="s">
        <v>147</v>
      </c>
      <c r="E251" s="225" t="s">
        <v>19</v>
      </c>
      <c r="F251" s="226" t="s">
        <v>868</v>
      </c>
      <c r="G251" s="223"/>
      <c r="H251" s="227">
        <v>1</v>
      </c>
      <c r="I251" s="228"/>
      <c r="J251" s="223"/>
      <c r="K251" s="223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147</v>
      </c>
      <c r="AU251" s="233" t="s">
        <v>85</v>
      </c>
      <c r="AV251" s="13" t="s">
        <v>85</v>
      </c>
      <c r="AW251" s="13" t="s">
        <v>34</v>
      </c>
      <c r="AX251" s="13" t="s">
        <v>75</v>
      </c>
      <c r="AY251" s="233" t="s">
        <v>135</v>
      </c>
    </row>
    <row r="252" s="13" customFormat="1">
      <c r="A252" s="13"/>
      <c r="B252" s="222"/>
      <c r="C252" s="223"/>
      <c r="D252" s="224" t="s">
        <v>147</v>
      </c>
      <c r="E252" s="225" t="s">
        <v>19</v>
      </c>
      <c r="F252" s="226" t="s">
        <v>869</v>
      </c>
      <c r="G252" s="223"/>
      <c r="H252" s="227">
        <v>1</v>
      </c>
      <c r="I252" s="228"/>
      <c r="J252" s="223"/>
      <c r="K252" s="223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147</v>
      </c>
      <c r="AU252" s="233" t="s">
        <v>85</v>
      </c>
      <c r="AV252" s="13" t="s">
        <v>85</v>
      </c>
      <c r="AW252" s="13" t="s">
        <v>34</v>
      </c>
      <c r="AX252" s="13" t="s">
        <v>75</v>
      </c>
      <c r="AY252" s="233" t="s">
        <v>135</v>
      </c>
    </row>
    <row r="253" s="2" customFormat="1" ht="16.5" customHeight="1">
      <c r="A253" s="38"/>
      <c r="B253" s="39"/>
      <c r="C253" s="234" t="s">
        <v>870</v>
      </c>
      <c r="D253" s="234" t="s">
        <v>132</v>
      </c>
      <c r="E253" s="235" t="s">
        <v>871</v>
      </c>
      <c r="F253" s="236" t="s">
        <v>872</v>
      </c>
      <c r="G253" s="237" t="s">
        <v>141</v>
      </c>
      <c r="H253" s="238">
        <v>2</v>
      </c>
      <c r="I253" s="239"/>
      <c r="J253" s="240">
        <f>ROUND(I253*H253,2)</f>
        <v>0</v>
      </c>
      <c r="K253" s="236" t="s">
        <v>142</v>
      </c>
      <c r="L253" s="241"/>
      <c r="M253" s="242" t="s">
        <v>19</v>
      </c>
      <c r="N253" s="243" t="s">
        <v>46</v>
      </c>
      <c r="O253" s="84"/>
      <c r="P253" s="213">
        <f>O253*H253</f>
        <v>0</v>
      </c>
      <c r="Q253" s="213">
        <v>0.0016999999999999999</v>
      </c>
      <c r="R253" s="213">
        <f>Q253*H253</f>
        <v>0.0033999999999999998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178</v>
      </c>
      <c r="AT253" s="215" t="s">
        <v>132</v>
      </c>
      <c r="AU253" s="215" t="s">
        <v>85</v>
      </c>
      <c r="AY253" s="17" t="s">
        <v>135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83</v>
      </c>
      <c r="BK253" s="216">
        <f>ROUND(I253*H253,2)</f>
        <v>0</v>
      </c>
      <c r="BL253" s="17" t="s">
        <v>158</v>
      </c>
      <c r="BM253" s="215" t="s">
        <v>873</v>
      </c>
    </row>
    <row r="254" s="13" customFormat="1">
      <c r="A254" s="13"/>
      <c r="B254" s="222"/>
      <c r="C254" s="223"/>
      <c r="D254" s="224" t="s">
        <v>147</v>
      </c>
      <c r="E254" s="225" t="s">
        <v>19</v>
      </c>
      <c r="F254" s="226" t="s">
        <v>868</v>
      </c>
      <c r="G254" s="223"/>
      <c r="H254" s="227">
        <v>1</v>
      </c>
      <c r="I254" s="228"/>
      <c r="J254" s="223"/>
      <c r="K254" s="223"/>
      <c r="L254" s="229"/>
      <c r="M254" s="230"/>
      <c r="N254" s="231"/>
      <c r="O254" s="231"/>
      <c r="P254" s="231"/>
      <c r="Q254" s="231"/>
      <c r="R254" s="231"/>
      <c r="S254" s="231"/>
      <c r="T254" s="23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3" t="s">
        <v>147</v>
      </c>
      <c r="AU254" s="233" t="s">
        <v>85</v>
      </c>
      <c r="AV254" s="13" t="s">
        <v>85</v>
      </c>
      <c r="AW254" s="13" t="s">
        <v>34</v>
      </c>
      <c r="AX254" s="13" t="s">
        <v>75</v>
      </c>
      <c r="AY254" s="233" t="s">
        <v>135</v>
      </c>
    </row>
    <row r="255" s="13" customFormat="1">
      <c r="A255" s="13"/>
      <c r="B255" s="222"/>
      <c r="C255" s="223"/>
      <c r="D255" s="224" t="s">
        <v>147</v>
      </c>
      <c r="E255" s="225" t="s">
        <v>19</v>
      </c>
      <c r="F255" s="226" t="s">
        <v>869</v>
      </c>
      <c r="G255" s="223"/>
      <c r="H255" s="227">
        <v>1</v>
      </c>
      <c r="I255" s="228"/>
      <c r="J255" s="223"/>
      <c r="K255" s="223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147</v>
      </c>
      <c r="AU255" s="233" t="s">
        <v>85</v>
      </c>
      <c r="AV255" s="13" t="s">
        <v>85</v>
      </c>
      <c r="AW255" s="13" t="s">
        <v>34</v>
      </c>
      <c r="AX255" s="13" t="s">
        <v>75</v>
      </c>
      <c r="AY255" s="233" t="s">
        <v>135</v>
      </c>
    </row>
    <row r="256" s="2" customFormat="1" ht="16.5" customHeight="1">
      <c r="A256" s="38"/>
      <c r="B256" s="39"/>
      <c r="C256" s="204" t="s">
        <v>874</v>
      </c>
      <c r="D256" s="204" t="s">
        <v>138</v>
      </c>
      <c r="E256" s="205" t="s">
        <v>875</v>
      </c>
      <c r="F256" s="206" t="s">
        <v>876</v>
      </c>
      <c r="G256" s="207" t="s">
        <v>141</v>
      </c>
      <c r="H256" s="208">
        <v>2</v>
      </c>
      <c r="I256" s="209"/>
      <c r="J256" s="210">
        <f>ROUND(I256*H256,2)</f>
        <v>0</v>
      </c>
      <c r="K256" s="206" t="s">
        <v>142</v>
      </c>
      <c r="L256" s="44"/>
      <c r="M256" s="211" t="s">
        <v>19</v>
      </c>
      <c r="N256" s="212" t="s">
        <v>46</v>
      </c>
      <c r="O256" s="84"/>
      <c r="P256" s="213">
        <f>O256*H256</f>
        <v>0</v>
      </c>
      <c r="Q256" s="213">
        <v>0.10940999999999999</v>
      </c>
      <c r="R256" s="213">
        <f>Q256*H256</f>
        <v>0.21881999999999999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158</v>
      </c>
      <c r="AT256" s="215" t="s">
        <v>138</v>
      </c>
      <c r="AU256" s="215" t="s">
        <v>85</v>
      </c>
      <c r="AY256" s="17" t="s">
        <v>135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83</v>
      </c>
      <c r="BK256" s="216">
        <f>ROUND(I256*H256,2)</f>
        <v>0</v>
      </c>
      <c r="BL256" s="17" t="s">
        <v>158</v>
      </c>
      <c r="BM256" s="215" t="s">
        <v>877</v>
      </c>
    </row>
    <row r="257" s="2" customFormat="1">
      <c r="A257" s="38"/>
      <c r="B257" s="39"/>
      <c r="C257" s="40"/>
      <c r="D257" s="217" t="s">
        <v>145</v>
      </c>
      <c r="E257" s="40"/>
      <c r="F257" s="218" t="s">
        <v>878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145</v>
      </c>
      <c r="AU257" s="17" t="s">
        <v>85</v>
      </c>
    </row>
    <row r="258" s="2" customFormat="1" ht="16.5" customHeight="1">
      <c r="A258" s="38"/>
      <c r="B258" s="39"/>
      <c r="C258" s="234" t="s">
        <v>879</v>
      </c>
      <c r="D258" s="234" t="s">
        <v>132</v>
      </c>
      <c r="E258" s="235" t="s">
        <v>880</v>
      </c>
      <c r="F258" s="236" t="s">
        <v>881</v>
      </c>
      <c r="G258" s="237" t="s">
        <v>141</v>
      </c>
      <c r="H258" s="238">
        <v>2</v>
      </c>
      <c r="I258" s="239"/>
      <c r="J258" s="240">
        <f>ROUND(I258*H258,2)</f>
        <v>0</v>
      </c>
      <c r="K258" s="236" t="s">
        <v>142</v>
      </c>
      <c r="L258" s="241"/>
      <c r="M258" s="242" t="s">
        <v>19</v>
      </c>
      <c r="N258" s="243" t="s">
        <v>46</v>
      </c>
      <c r="O258" s="84"/>
      <c r="P258" s="213">
        <f>O258*H258</f>
        <v>0</v>
      </c>
      <c r="Q258" s="213">
        <v>0.0061000000000000004</v>
      </c>
      <c r="R258" s="213">
        <f>Q258*H258</f>
        <v>0.012200000000000001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178</v>
      </c>
      <c r="AT258" s="215" t="s">
        <v>132</v>
      </c>
      <c r="AU258" s="215" t="s">
        <v>85</v>
      </c>
      <c r="AY258" s="17" t="s">
        <v>135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83</v>
      </c>
      <c r="BK258" s="216">
        <f>ROUND(I258*H258,2)</f>
        <v>0</v>
      </c>
      <c r="BL258" s="17" t="s">
        <v>158</v>
      </c>
      <c r="BM258" s="215" t="s">
        <v>882</v>
      </c>
    </row>
    <row r="259" s="13" customFormat="1">
      <c r="A259" s="13"/>
      <c r="B259" s="222"/>
      <c r="C259" s="223"/>
      <c r="D259" s="224" t="s">
        <v>147</v>
      </c>
      <c r="E259" s="225" t="s">
        <v>19</v>
      </c>
      <c r="F259" s="226" t="s">
        <v>868</v>
      </c>
      <c r="G259" s="223"/>
      <c r="H259" s="227">
        <v>1</v>
      </c>
      <c r="I259" s="228"/>
      <c r="J259" s="223"/>
      <c r="K259" s="223"/>
      <c r="L259" s="229"/>
      <c r="M259" s="230"/>
      <c r="N259" s="231"/>
      <c r="O259" s="231"/>
      <c r="P259" s="231"/>
      <c r="Q259" s="231"/>
      <c r="R259" s="231"/>
      <c r="S259" s="231"/>
      <c r="T259" s="23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3" t="s">
        <v>147</v>
      </c>
      <c r="AU259" s="233" t="s">
        <v>85</v>
      </c>
      <c r="AV259" s="13" t="s">
        <v>85</v>
      </c>
      <c r="AW259" s="13" t="s">
        <v>34</v>
      </c>
      <c r="AX259" s="13" t="s">
        <v>75</v>
      </c>
      <c r="AY259" s="233" t="s">
        <v>135</v>
      </c>
    </row>
    <row r="260" s="13" customFormat="1">
      <c r="A260" s="13"/>
      <c r="B260" s="222"/>
      <c r="C260" s="223"/>
      <c r="D260" s="224" t="s">
        <v>147</v>
      </c>
      <c r="E260" s="225" t="s">
        <v>19</v>
      </c>
      <c r="F260" s="226" t="s">
        <v>869</v>
      </c>
      <c r="G260" s="223"/>
      <c r="H260" s="227">
        <v>1</v>
      </c>
      <c r="I260" s="228"/>
      <c r="J260" s="223"/>
      <c r="K260" s="223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147</v>
      </c>
      <c r="AU260" s="233" t="s">
        <v>85</v>
      </c>
      <c r="AV260" s="13" t="s">
        <v>85</v>
      </c>
      <c r="AW260" s="13" t="s">
        <v>34</v>
      </c>
      <c r="AX260" s="13" t="s">
        <v>75</v>
      </c>
      <c r="AY260" s="233" t="s">
        <v>135</v>
      </c>
    </row>
    <row r="261" s="2" customFormat="1" ht="24.15" customHeight="1">
      <c r="A261" s="38"/>
      <c r="B261" s="39"/>
      <c r="C261" s="204" t="s">
        <v>883</v>
      </c>
      <c r="D261" s="204" t="s">
        <v>138</v>
      </c>
      <c r="E261" s="205" t="s">
        <v>884</v>
      </c>
      <c r="F261" s="206" t="s">
        <v>885</v>
      </c>
      <c r="G261" s="207" t="s">
        <v>209</v>
      </c>
      <c r="H261" s="208">
        <v>59.950000000000003</v>
      </c>
      <c r="I261" s="209"/>
      <c r="J261" s="210">
        <f>ROUND(I261*H261,2)</f>
        <v>0</v>
      </c>
      <c r="K261" s="206" t="s">
        <v>142</v>
      </c>
      <c r="L261" s="44"/>
      <c r="M261" s="211" t="s">
        <v>19</v>
      </c>
      <c r="N261" s="212" t="s">
        <v>46</v>
      </c>
      <c r="O261" s="84"/>
      <c r="P261" s="213">
        <f>O261*H261</f>
        <v>0</v>
      </c>
      <c r="Q261" s="213">
        <v>0.15540000000000001</v>
      </c>
      <c r="R261" s="213">
        <f>Q261*H261</f>
        <v>9.3162300000000009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158</v>
      </c>
      <c r="AT261" s="215" t="s">
        <v>138</v>
      </c>
      <c r="AU261" s="215" t="s">
        <v>85</v>
      </c>
      <c r="AY261" s="17" t="s">
        <v>135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83</v>
      </c>
      <c r="BK261" s="216">
        <f>ROUND(I261*H261,2)</f>
        <v>0</v>
      </c>
      <c r="BL261" s="17" t="s">
        <v>158</v>
      </c>
      <c r="BM261" s="215" t="s">
        <v>886</v>
      </c>
    </row>
    <row r="262" s="2" customFormat="1">
      <c r="A262" s="38"/>
      <c r="B262" s="39"/>
      <c r="C262" s="40"/>
      <c r="D262" s="217" t="s">
        <v>145</v>
      </c>
      <c r="E262" s="40"/>
      <c r="F262" s="218" t="s">
        <v>887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85</v>
      </c>
    </row>
    <row r="263" s="2" customFormat="1" ht="16.5" customHeight="1">
      <c r="A263" s="38"/>
      <c r="B263" s="39"/>
      <c r="C263" s="234" t="s">
        <v>888</v>
      </c>
      <c r="D263" s="234" t="s">
        <v>132</v>
      </c>
      <c r="E263" s="235" t="s">
        <v>889</v>
      </c>
      <c r="F263" s="236" t="s">
        <v>890</v>
      </c>
      <c r="G263" s="237" t="s">
        <v>209</v>
      </c>
      <c r="H263" s="238">
        <v>50.625999999999998</v>
      </c>
      <c r="I263" s="239"/>
      <c r="J263" s="240">
        <f>ROUND(I263*H263,2)</f>
        <v>0</v>
      </c>
      <c r="K263" s="236" t="s">
        <v>142</v>
      </c>
      <c r="L263" s="241"/>
      <c r="M263" s="242" t="s">
        <v>19</v>
      </c>
      <c r="N263" s="243" t="s">
        <v>46</v>
      </c>
      <c r="O263" s="84"/>
      <c r="P263" s="213">
        <f>O263*H263</f>
        <v>0</v>
      </c>
      <c r="Q263" s="213">
        <v>0.10199999999999999</v>
      </c>
      <c r="R263" s="213">
        <f>Q263*H263</f>
        <v>5.1638519999999994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178</v>
      </c>
      <c r="AT263" s="215" t="s">
        <v>132</v>
      </c>
      <c r="AU263" s="215" t="s">
        <v>85</v>
      </c>
      <c r="AY263" s="17" t="s">
        <v>135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83</v>
      </c>
      <c r="BK263" s="216">
        <f>ROUND(I263*H263,2)</f>
        <v>0</v>
      </c>
      <c r="BL263" s="17" t="s">
        <v>158</v>
      </c>
      <c r="BM263" s="215" t="s">
        <v>891</v>
      </c>
    </row>
    <row r="264" s="13" customFormat="1">
      <c r="A264" s="13"/>
      <c r="B264" s="222"/>
      <c r="C264" s="223"/>
      <c r="D264" s="224" t="s">
        <v>147</v>
      </c>
      <c r="E264" s="225" t="s">
        <v>19</v>
      </c>
      <c r="F264" s="226" t="s">
        <v>892</v>
      </c>
      <c r="G264" s="223"/>
      <c r="H264" s="227">
        <v>4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147</v>
      </c>
      <c r="AU264" s="233" t="s">
        <v>85</v>
      </c>
      <c r="AV264" s="13" t="s">
        <v>85</v>
      </c>
      <c r="AW264" s="13" t="s">
        <v>34</v>
      </c>
      <c r="AX264" s="13" t="s">
        <v>75</v>
      </c>
      <c r="AY264" s="233" t="s">
        <v>135</v>
      </c>
    </row>
    <row r="265" s="13" customFormat="1">
      <c r="A265" s="13"/>
      <c r="B265" s="222"/>
      <c r="C265" s="223"/>
      <c r="D265" s="224" t="s">
        <v>147</v>
      </c>
      <c r="E265" s="225" t="s">
        <v>19</v>
      </c>
      <c r="F265" s="226" t="s">
        <v>893</v>
      </c>
      <c r="G265" s="223"/>
      <c r="H265" s="227">
        <v>9.8149999999999995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147</v>
      </c>
      <c r="AU265" s="233" t="s">
        <v>85</v>
      </c>
      <c r="AV265" s="13" t="s">
        <v>85</v>
      </c>
      <c r="AW265" s="13" t="s">
        <v>34</v>
      </c>
      <c r="AX265" s="13" t="s">
        <v>75</v>
      </c>
      <c r="AY265" s="233" t="s">
        <v>135</v>
      </c>
    </row>
    <row r="266" s="13" customFormat="1">
      <c r="A266" s="13"/>
      <c r="B266" s="222"/>
      <c r="C266" s="223"/>
      <c r="D266" s="224" t="s">
        <v>147</v>
      </c>
      <c r="E266" s="225" t="s">
        <v>19</v>
      </c>
      <c r="F266" s="226" t="s">
        <v>894</v>
      </c>
      <c r="G266" s="223"/>
      <c r="H266" s="227">
        <v>34.399999999999999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147</v>
      </c>
      <c r="AU266" s="233" t="s">
        <v>85</v>
      </c>
      <c r="AV266" s="13" t="s">
        <v>85</v>
      </c>
      <c r="AW266" s="13" t="s">
        <v>34</v>
      </c>
      <c r="AX266" s="13" t="s">
        <v>75</v>
      </c>
      <c r="AY266" s="233" t="s">
        <v>135</v>
      </c>
    </row>
    <row r="267" s="13" customFormat="1">
      <c r="A267" s="13"/>
      <c r="B267" s="222"/>
      <c r="C267" s="223"/>
      <c r="D267" s="224" t="s">
        <v>147</v>
      </c>
      <c r="E267" s="223"/>
      <c r="F267" s="226" t="s">
        <v>895</v>
      </c>
      <c r="G267" s="223"/>
      <c r="H267" s="227">
        <v>50.625999999999998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147</v>
      </c>
      <c r="AU267" s="233" t="s">
        <v>85</v>
      </c>
      <c r="AV267" s="13" t="s">
        <v>85</v>
      </c>
      <c r="AW267" s="13" t="s">
        <v>4</v>
      </c>
      <c r="AX267" s="13" t="s">
        <v>83</v>
      </c>
      <c r="AY267" s="233" t="s">
        <v>135</v>
      </c>
    </row>
    <row r="268" s="2" customFormat="1" ht="16.5" customHeight="1">
      <c r="A268" s="38"/>
      <c r="B268" s="39"/>
      <c r="C268" s="234" t="s">
        <v>896</v>
      </c>
      <c r="D268" s="234" t="s">
        <v>132</v>
      </c>
      <c r="E268" s="235" t="s">
        <v>897</v>
      </c>
      <c r="F268" s="236" t="s">
        <v>898</v>
      </c>
      <c r="G268" s="237" t="s">
        <v>209</v>
      </c>
      <c r="H268" s="238">
        <v>11.272</v>
      </c>
      <c r="I268" s="239"/>
      <c r="J268" s="240">
        <f>ROUND(I268*H268,2)</f>
        <v>0</v>
      </c>
      <c r="K268" s="236" t="s">
        <v>142</v>
      </c>
      <c r="L268" s="241"/>
      <c r="M268" s="242" t="s">
        <v>19</v>
      </c>
      <c r="N268" s="243" t="s">
        <v>46</v>
      </c>
      <c r="O268" s="84"/>
      <c r="P268" s="213">
        <f>O268*H268</f>
        <v>0</v>
      </c>
      <c r="Q268" s="213">
        <v>0.048300000000000003</v>
      </c>
      <c r="R268" s="213">
        <f>Q268*H268</f>
        <v>0.54443760000000008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178</v>
      </c>
      <c r="AT268" s="215" t="s">
        <v>132</v>
      </c>
      <c r="AU268" s="215" t="s">
        <v>85</v>
      </c>
      <c r="AY268" s="17" t="s">
        <v>135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83</v>
      </c>
      <c r="BK268" s="216">
        <f>ROUND(I268*H268,2)</f>
        <v>0</v>
      </c>
      <c r="BL268" s="17" t="s">
        <v>158</v>
      </c>
      <c r="BM268" s="215" t="s">
        <v>899</v>
      </c>
    </row>
    <row r="269" s="13" customFormat="1">
      <c r="A269" s="13"/>
      <c r="B269" s="222"/>
      <c r="C269" s="223"/>
      <c r="D269" s="224" t="s">
        <v>147</v>
      </c>
      <c r="E269" s="225" t="s">
        <v>19</v>
      </c>
      <c r="F269" s="226" t="s">
        <v>900</v>
      </c>
      <c r="G269" s="223"/>
      <c r="H269" s="227">
        <v>5</v>
      </c>
      <c r="I269" s="228"/>
      <c r="J269" s="223"/>
      <c r="K269" s="223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147</v>
      </c>
      <c r="AU269" s="233" t="s">
        <v>85</v>
      </c>
      <c r="AV269" s="13" t="s">
        <v>85</v>
      </c>
      <c r="AW269" s="13" t="s">
        <v>34</v>
      </c>
      <c r="AX269" s="13" t="s">
        <v>75</v>
      </c>
      <c r="AY269" s="233" t="s">
        <v>135</v>
      </c>
    </row>
    <row r="270" s="13" customFormat="1">
      <c r="A270" s="13"/>
      <c r="B270" s="222"/>
      <c r="C270" s="223"/>
      <c r="D270" s="224" t="s">
        <v>147</v>
      </c>
      <c r="E270" s="225" t="s">
        <v>19</v>
      </c>
      <c r="F270" s="226" t="s">
        <v>901</v>
      </c>
      <c r="G270" s="223"/>
      <c r="H270" s="227">
        <v>5.7350000000000003</v>
      </c>
      <c r="I270" s="228"/>
      <c r="J270" s="223"/>
      <c r="K270" s="223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147</v>
      </c>
      <c r="AU270" s="233" t="s">
        <v>85</v>
      </c>
      <c r="AV270" s="13" t="s">
        <v>85</v>
      </c>
      <c r="AW270" s="13" t="s">
        <v>34</v>
      </c>
      <c r="AX270" s="13" t="s">
        <v>75</v>
      </c>
      <c r="AY270" s="233" t="s">
        <v>135</v>
      </c>
    </row>
    <row r="271" s="13" customFormat="1">
      <c r="A271" s="13"/>
      <c r="B271" s="222"/>
      <c r="C271" s="223"/>
      <c r="D271" s="224" t="s">
        <v>147</v>
      </c>
      <c r="E271" s="223"/>
      <c r="F271" s="226" t="s">
        <v>902</v>
      </c>
      <c r="G271" s="223"/>
      <c r="H271" s="227">
        <v>11.272</v>
      </c>
      <c r="I271" s="228"/>
      <c r="J271" s="223"/>
      <c r="K271" s="223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147</v>
      </c>
      <c r="AU271" s="233" t="s">
        <v>85</v>
      </c>
      <c r="AV271" s="13" t="s">
        <v>85</v>
      </c>
      <c r="AW271" s="13" t="s">
        <v>4</v>
      </c>
      <c r="AX271" s="13" t="s">
        <v>83</v>
      </c>
      <c r="AY271" s="233" t="s">
        <v>135</v>
      </c>
    </row>
    <row r="272" s="2" customFormat="1" ht="16.5" customHeight="1">
      <c r="A272" s="38"/>
      <c r="B272" s="39"/>
      <c r="C272" s="234" t="s">
        <v>903</v>
      </c>
      <c r="D272" s="234" t="s">
        <v>132</v>
      </c>
      <c r="E272" s="235" t="s">
        <v>904</v>
      </c>
      <c r="F272" s="236" t="s">
        <v>905</v>
      </c>
      <c r="G272" s="237" t="s">
        <v>209</v>
      </c>
      <c r="H272" s="238">
        <v>1.05</v>
      </c>
      <c r="I272" s="239"/>
      <c r="J272" s="240">
        <f>ROUND(I272*H272,2)</f>
        <v>0</v>
      </c>
      <c r="K272" s="236" t="s">
        <v>142</v>
      </c>
      <c r="L272" s="241"/>
      <c r="M272" s="242" t="s">
        <v>19</v>
      </c>
      <c r="N272" s="243" t="s">
        <v>46</v>
      </c>
      <c r="O272" s="84"/>
      <c r="P272" s="213">
        <f>O272*H272</f>
        <v>0</v>
      </c>
      <c r="Q272" s="213">
        <v>0.065670000000000006</v>
      </c>
      <c r="R272" s="213">
        <f>Q272*H272</f>
        <v>0.068953500000000015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178</v>
      </c>
      <c r="AT272" s="215" t="s">
        <v>132</v>
      </c>
      <c r="AU272" s="215" t="s">
        <v>85</v>
      </c>
      <c r="AY272" s="17" t="s">
        <v>135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83</v>
      </c>
      <c r="BK272" s="216">
        <f>ROUND(I272*H272,2)</f>
        <v>0</v>
      </c>
      <c r="BL272" s="17" t="s">
        <v>158</v>
      </c>
      <c r="BM272" s="215" t="s">
        <v>906</v>
      </c>
    </row>
    <row r="273" s="13" customFormat="1">
      <c r="A273" s="13"/>
      <c r="B273" s="222"/>
      <c r="C273" s="223"/>
      <c r="D273" s="224" t="s">
        <v>147</v>
      </c>
      <c r="E273" s="225" t="s">
        <v>19</v>
      </c>
      <c r="F273" s="226" t="s">
        <v>907</v>
      </c>
      <c r="G273" s="223"/>
      <c r="H273" s="227">
        <v>1</v>
      </c>
      <c r="I273" s="228"/>
      <c r="J273" s="223"/>
      <c r="K273" s="223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147</v>
      </c>
      <c r="AU273" s="233" t="s">
        <v>85</v>
      </c>
      <c r="AV273" s="13" t="s">
        <v>85</v>
      </c>
      <c r="AW273" s="13" t="s">
        <v>34</v>
      </c>
      <c r="AX273" s="13" t="s">
        <v>75</v>
      </c>
      <c r="AY273" s="233" t="s">
        <v>135</v>
      </c>
    </row>
    <row r="274" s="13" customFormat="1">
      <c r="A274" s="13"/>
      <c r="B274" s="222"/>
      <c r="C274" s="223"/>
      <c r="D274" s="224" t="s">
        <v>147</v>
      </c>
      <c r="E274" s="223"/>
      <c r="F274" s="226" t="s">
        <v>908</v>
      </c>
      <c r="G274" s="223"/>
      <c r="H274" s="227">
        <v>1.05</v>
      </c>
      <c r="I274" s="228"/>
      <c r="J274" s="223"/>
      <c r="K274" s="223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147</v>
      </c>
      <c r="AU274" s="233" t="s">
        <v>85</v>
      </c>
      <c r="AV274" s="13" t="s">
        <v>85</v>
      </c>
      <c r="AW274" s="13" t="s">
        <v>4</v>
      </c>
      <c r="AX274" s="13" t="s">
        <v>83</v>
      </c>
      <c r="AY274" s="233" t="s">
        <v>135</v>
      </c>
    </row>
    <row r="275" s="2" customFormat="1" ht="24.15" customHeight="1">
      <c r="A275" s="38"/>
      <c r="B275" s="39"/>
      <c r="C275" s="204" t="s">
        <v>909</v>
      </c>
      <c r="D275" s="204" t="s">
        <v>138</v>
      </c>
      <c r="E275" s="205" t="s">
        <v>910</v>
      </c>
      <c r="F275" s="206" t="s">
        <v>911</v>
      </c>
      <c r="G275" s="207" t="s">
        <v>209</v>
      </c>
      <c r="H275" s="208">
        <v>66.239999999999995</v>
      </c>
      <c r="I275" s="209"/>
      <c r="J275" s="210">
        <f>ROUND(I275*H275,2)</f>
        <v>0</v>
      </c>
      <c r="K275" s="206" t="s">
        <v>142</v>
      </c>
      <c r="L275" s="44"/>
      <c r="M275" s="211" t="s">
        <v>19</v>
      </c>
      <c r="N275" s="212" t="s">
        <v>46</v>
      </c>
      <c r="O275" s="84"/>
      <c r="P275" s="213">
        <f>O275*H275</f>
        <v>0</v>
      </c>
      <c r="Q275" s="213">
        <v>0.1295</v>
      </c>
      <c r="R275" s="213">
        <f>Q275*H275</f>
        <v>8.5780799999999999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158</v>
      </c>
      <c r="AT275" s="215" t="s">
        <v>138</v>
      </c>
      <c r="AU275" s="215" t="s">
        <v>85</v>
      </c>
      <c r="AY275" s="17" t="s">
        <v>135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83</v>
      </c>
      <c r="BK275" s="216">
        <f>ROUND(I275*H275,2)</f>
        <v>0</v>
      </c>
      <c r="BL275" s="17" t="s">
        <v>158</v>
      </c>
      <c r="BM275" s="215" t="s">
        <v>912</v>
      </c>
    </row>
    <row r="276" s="2" customFormat="1">
      <c r="A276" s="38"/>
      <c r="B276" s="39"/>
      <c r="C276" s="40"/>
      <c r="D276" s="217" t="s">
        <v>145</v>
      </c>
      <c r="E276" s="40"/>
      <c r="F276" s="218" t="s">
        <v>913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145</v>
      </c>
      <c r="AU276" s="17" t="s">
        <v>85</v>
      </c>
    </row>
    <row r="277" s="2" customFormat="1" ht="16.5" customHeight="1">
      <c r="A277" s="38"/>
      <c r="B277" s="39"/>
      <c r="C277" s="234" t="s">
        <v>914</v>
      </c>
      <c r="D277" s="234" t="s">
        <v>132</v>
      </c>
      <c r="E277" s="235" t="s">
        <v>915</v>
      </c>
      <c r="F277" s="236" t="s">
        <v>916</v>
      </c>
      <c r="G277" s="237" t="s">
        <v>209</v>
      </c>
      <c r="H277" s="238">
        <v>69.552000000000007</v>
      </c>
      <c r="I277" s="239"/>
      <c r="J277" s="240">
        <f>ROUND(I277*H277,2)</f>
        <v>0</v>
      </c>
      <c r="K277" s="236" t="s">
        <v>142</v>
      </c>
      <c r="L277" s="241"/>
      <c r="M277" s="242" t="s">
        <v>19</v>
      </c>
      <c r="N277" s="243" t="s">
        <v>46</v>
      </c>
      <c r="O277" s="84"/>
      <c r="P277" s="213">
        <f>O277*H277</f>
        <v>0</v>
      </c>
      <c r="Q277" s="213">
        <v>0.056120000000000003</v>
      </c>
      <c r="R277" s="213">
        <f>Q277*H277</f>
        <v>3.9032582400000004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178</v>
      </c>
      <c r="AT277" s="215" t="s">
        <v>132</v>
      </c>
      <c r="AU277" s="215" t="s">
        <v>85</v>
      </c>
      <c r="AY277" s="17" t="s">
        <v>135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83</v>
      </c>
      <c r="BK277" s="216">
        <f>ROUND(I277*H277,2)</f>
        <v>0</v>
      </c>
      <c r="BL277" s="17" t="s">
        <v>158</v>
      </c>
      <c r="BM277" s="215" t="s">
        <v>917</v>
      </c>
    </row>
    <row r="278" s="13" customFormat="1">
      <c r="A278" s="13"/>
      <c r="B278" s="222"/>
      <c r="C278" s="223"/>
      <c r="D278" s="224" t="s">
        <v>147</v>
      </c>
      <c r="E278" s="225" t="s">
        <v>19</v>
      </c>
      <c r="F278" s="226" t="s">
        <v>918</v>
      </c>
      <c r="G278" s="223"/>
      <c r="H278" s="227">
        <v>12.94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147</v>
      </c>
      <c r="AU278" s="233" t="s">
        <v>85</v>
      </c>
      <c r="AV278" s="13" t="s">
        <v>85</v>
      </c>
      <c r="AW278" s="13" t="s">
        <v>34</v>
      </c>
      <c r="AX278" s="13" t="s">
        <v>75</v>
      </c>
      <c r="AY278" s="233" t="s">
        <v>135</v>
      </c>
    </row>
    <row r="279" s="13" customFormat="1">
      <c r="A279" s="13"/>
      <c r="B279" s="222"/>
      <c r="C279" s="223"/>
      <c r="D279" s="224" t="s">
        <v>147</v>
      </c>
      <c r="E279" s="225" t="s">
        <v>19</v>
      </c>
      <c r="F279" s="226" t="s">
        <v>919</v>
      </c>
      <c r="G279" s="223"/>
      <c r="H279" s="227">
        <v>5.2999999999999998</v>
      </c>
      <c r="I279" s="228"/>
      <c r="J279" s="223"/>
      <c r="K279" s="223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147</v>
      </c>
      <c r="AU279" s="233" t="s">
        <v>85</v>
      </c>
      <c r="AV279" s="13" t="s">
        <v>85</v>
      </c>
      <c r="AW279" s="13" t="s">
        <v>34</v>
      </c>
      <c r="AX279" s="13" t="s">
        <v>75</v>
      </c>
      <c r="AY279" s="233" t="s">
        <v>135</v>
      </c>
    </row>
    <row r="280" s="13" customFormat="1">
      <c r="A280" s="13"/>
      <c r="B280" s="222"/>
      <c r="C280" s="223"/>
      <c r="D280" s="224" t="s">
        <v>147</v>
      </c>
      <c r="E280" s="225" t="s">
        <v>19</v>
      </c>
      <c r="F280" s="226" t="s">
        <v>920</v>
      </c>
      <c r="G280" s="223"/>
      <c r="H280" s="227">
        <v>48</v>
      </c>
      <c r="I280" s="228"/>
      <c r="J280" s="223"/>
      <c r="K280" s="223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147</v>
      </c>
      <c r="AU280" s="233" t="s">
        <v>85</v>
      </c>
      <c r="AV280" s="13" t="s">
        <v>85</v>
      </c>
      <c r="AW280" s="13" t="s">
        <v>34</v>
      </c>
      <c r="AX280" s="13" t="s">
        <v>75</v>
      </c>
      <c r="AY280" s="233" t="s">
        <v>135</v>
      </c>
    </row>
    <row r="281" s="13" customFormat="1">
      <c r="A281" s="13"/>
      <c r="B281" s="222"/>
      <c r="C281" s="223"/>
      <c r="D281" s="224" t="s">
        <v>147</v>
      </c>
      <c r="E281" s="223"/>
      <c r="F281" s="226" t="s">
        <v>921</v>
      </c>
      <c r="G281" s="223"/>
      <c r="H281" s="227">
        <v>69.552000000000007</v>
      </c>
      <c r="I281" s="228"/>
      <c r="J281" s="223"/>
      <c r="K281" s="223"/>
      <c r="L281" s="229"/>
      <c r="M281" s="230"/>
      <c r="N281" s="231"/>
      <c r="O281" s="231"/>
      <c r="P281" s="231"/>
      <c r="Q281" s="231"/>
      <c r="R281" s="231"/>
      <c r="S281" s="231"/>
      <c r="T281" s="23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3" t="s">
        <v>147</v>
      </c>
      <c r="AU281" s="233" t="s">
        <v>85</v>
      </c>
      <c r="AV281" s="13" t="s">
        <v>85</v>
      </c>
      <c r="AW281" s="13" t="s">
        <v>4</v>
      </c>
      <c r="AX281" s="13" t="s">
        <v>83</v>
      </c>
      <c r="AY281" s="233" t="s">
        <v>135</v>
      </c>
    </row>
    <row r="282" s="2" customFormat="1" ht="24.15" customHeight="1">
      <c r="A282" s="38"/>
      <c r="B282" s="39"/>
      <c r="C282" s="204" t="s">
        <v>922</v>
      </c>
      <c r="D282" s="204" t="s">
        <v>138</v>
      </c>
      <c r="E282" s="205" t="s">
        <v>923</v>
      </c>
      <c r="F282" s="206" t="s">
        <v>924</v>
      </c>
      <c r="G282" s="207" t="s">
        <v>209</v>
      </c>
      <c r="H282" s="208">
        <v>29.600000000000001</v>
      </c>
      <c r="I282" s="209"/>
      <c r="J282" s="210">
        <f>ROUND(I282*H282,2)</f>
        <v>0</v>
      </c>
      <c r="K282" s="206" t="s">
        <v>142</v>
      </c>
      <c r="L282" s="44"/>
      <c r="M282" s="211" t="s">
        <v>19</v>
      </c>
      <c r="N282" s="212" t="s">
        <v>46</v>
      </c>
      <c r="O282" s="84"/>
      <c r="P282" s="213">
        <f>O282*H282</f>
        <v>0</v>
      </c>
      <c r="Q282" s="213">
        <v>0.10095</v>
      </c>
      <c r="R282" s="213">
        <f>Q282*H282</f>
        <v>2.9881199999999999</v>
      </c>
      <c r="S282" s="213">
        <v>0</v>
      </c>
      <c r="T282" s="21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15" t="s">
        <v>158</v>
      </c>
      <c r="AT282" s="215" t="s">
        <v>138</v>
      </c>
      <c r="AU282" s="215" t="s">
        <v>85</v>
      </c>
      <c r="AY282" s="17" t="s">
        <v>135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7" t="s">
        <v>83</v>
      </c>
      <c r="BK282" s="216">
        <f>ROUND(I282*H282,2)</f>
        <v>0</v>
      </c>
      <c r="BL282" s="17" t="s">
        <v>158</v>
      </c>
      <c r="BM282" s="215" t="s">
        <v>925</v>
      </c>
    </row>
    <row r="283" s="2" customFormat="1">
      <c r="A283" s="38"/>
      <c r="B283" s="39"/>
      <c r="C283" s="40"/>
      <c r="D283" s="217" t="s">
        <v>145</v>
      </c>
      <c r="E283" s="40"/>
      <c r="F283" s="218" t="s">
        <v>926</v>
      </c>
      <c r="G283" s="40"/>
      <c r="H283" s="40"/>
      <c r="I283" s="219"/>
      <c r="J283" s="40"/>
      <c r="K283" s="40"/>
      <c r="L283" s="44"/>
      <c r="M283" s="220"/>
      <c r="N283" s="221"/>
      <c r="O283" s="84"/>
      <c r="P283" s="84"/>
      <c r="Q283" s="84"/>
      <c r="R283" s="84"/>
      <c r="S283" s="84"/>
      <c r="T283" s="85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145</v>
      </c>
      <c r="AU283" s="17" t="s">
        <v>85</v>
      </c>
    </row>
    <row r="284" s="2" customFormat="1" ht="16.5" customHeight="1">
      <c r="A284" s="38"/>
      <c r="B284" s="39"/>
      <c r="C284" s="234" t="s">
        <v>927</v>
      </c>
      <c r="D284" s="234" t="s">
        <v>132</v>
      </c>
      <c r="E284" s="235" t="s">
        <v>928</v>
      </c>
      <c r="F284" s="236" t="s">
        <v>929</v>
      </c>
      <c r="G284" s="237" t="s">
        <v>209</v>
      </c>
      <c r="H284" s="238">
        <v>31.079999999999998</v>
      </c>
      <c r="I284" s="239"/>
      <c r="J284" s="240">
        <f>ROUND(I284*H284,2)</f>
        <v>0</v>
      </c>
      <c r="K284" s="236" t="s">
        <v>142</v>
      </c>
      <c r="L284" s="241"/>
      <c r="M284" s="242" t="s">
        <v>19</v>
      </c>
      <c r="N284" s="243" t="s">
        <v>46</v>
      </c>
      <c r="O284" s="84"/>
      <c r="P284" s="213">
        <f>O284*H284</f>
        <v>0</v>
      </c>
      <c r="Q284" s="213">
        <v>0.028000000000000001</v>
      </c>
      <c r="R284" s="213">
        <f>Q284*H284</f>
        <v>0.87024000000000001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178</v>
      </c>
      <c r="AT284" s="215" t="s">
        <v>132</v>
      </c>
      <c r="AU284" s="215" t="s">
        <v>85</v>
      </c>
      <c r="AY284" s="17" t="s">
        <v>135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83</v>
      </c>
      <c r="BK284" s="216">
        <f>ROUND(I284*H284,2)</f>
        <v>0</v>
      </c>
      <c r="BL284" s="17" t="s">
        <v>158</v>
      </c>
      <c r="BM284" s="215" t="s">
        <v>930</v>
      </c>
    </row>
    <row r="285" s="13" customFormat="1">
      <c r="A285" s="13"/>
      <c r="B285" s="222"/>
      <c r="C285" s="223"/>
      <c r="D285" s="224" t="s">
        <v>147</v>
      </c>
      <c r="E285" s="225" t="s">
        <v>19</v>
      </c>
      <c r="F285" s="226" t="s">
        <v>931</v>
      </c>
      <c r="G285" s="223"/>
      <c r="H285" s="227">
        <v>29.600000000000001</v>
      </c>
      <c r="I285" s="228"/>
      <c r="J285" s="223"/>
      <c r="K285" s="223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147</v>
      </c>
      <c r="AU285" s="233" t="s">
        <v>85</v>
      </c>
      <c r="AV285" s="13" t="s">
        <v>85</v>
      </c>
      <c r="AW285" s="13" t="s">
        <v>34</v>
      </c>
      <c r="AX285" s="13" t="s">
        <v>75</v>
      </c>
      <c r="AY285" s="233" t="s">
        <v>135</v>
      </c>
    </row>
    <row r="286" s="13" customFormat="1">
      <c r="A286" s="13"/>
      <c r="B286" s="222"/>
      <c r="C286" s="223"/>
      <c r="D286" s="224" t="s">
        <v>147</v>
      </c>
      <c r="E286" s="223"/>
      <c r="F286" s="226" t="s">
        <v>932</v>
      </c>
      <c r="G286" s="223"/>
      <c r="H286" s="227">
        <v>31.079999999999998</v>
      </c>
      <c r="I286" s="228"/>
      <c r="J286" s="223"/>
      <c r="K286" s="223"/>
      <c r="L286" s="229"/>
      <c r="M286" s="230"/>
      <c r="N286" s="231"/>
      <c r="O286" s="231"/>
      <c r="P286" s="231"/>
      <c r="Q286" s="231"/>
      <c r="R286" s="231"/>
      <c r="S286" s="231"/>
      <c r="T286" s="23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3" t="s">
        <v>147</v>
      </c>
      <c r="AU286" s="233" t="s">
        <v>85</v>
      </c>
      <c r="AV286" s="13" t="s">
        <v>85</v>
      </c>
      <c r="AW286" s="13" t="s">
        <v>4</v>
      </c>
      <c r="AX286" s="13" t="s">
        <v>83</v>
      </c>
      <c r="AY286" s="233" t="s">
        <v>135</v>
      </c>
    </row>
    <row r="287" s="2" customFormat="1" ht="24.15" customHeight="1">
      <c r="A287" s="38"/>
      <c r="B287" s="39"/>
      <c r="C287" s="204" t="s">
        <v>933</v>
      </c>
      <c r="D287" s="204" t="s">
        <v>138</v>
      </c>
      <c r="E287" s="205" t="s">
        <v>934</v>
      </c>
      <c r="F287" s="206" t="s">
        <v>935</v>
      </c>
      <c r="G287" s="207" t="s">
        <v>209</v>
      </c>
      <c r="H287" s="208">
        <v>7.8150000000000004</v>
      </c>
      <c r="I287" s="209"/>
      <c r="J287" s="210">
        <f>ROUND(I287*H287,2)</f>
        <v>0</v>
      </c>
      <c r="K287" s="206" t="s">
        <v>142</v>
      </c>
      <c r="L287" s="44"/>
      <c r="M287" s="211" t="s">
        <v>19</v>
      </c>
      <c r="N287" s="212" t="s">
        <v>46</v>
      </c>
      <c r="O287" s="84"/>
      <c r="P287" s="213">
        <f>O287*H287</f>
        <v>0</v>
      </c>
      <c r="Q287" s="213">
        <v>0.00034000000000000002</v>
      </c>
      <c r="R287" s="213">
        <f>Q287*H287</f>
        <v>0.0026571000000000003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158</v>
      </c>
      <c r="AT287" s="215" t="s">
        <v>138</v>
      </c>
      <c r="AU287" s="215" t="s">
        <v>85</v>
      </c>
      <c r="AY287" s="17" t="s">
        <v>135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83</v>
      </c>
      <c r="BK287" s="216">
        <f>ROUND(I287*H287,2)</f>
        <v>0</v>
      </c>
      <c r="BL287" s="17" t="s">
        <v>158</v>
      </c>
      <c r="BM287" s="215" t="s">
        <v>936</v>
      </c>
    </row>
    <row r="288" s="2" customFormat="1">
      <c r="A288" s="38"/>
      <c r="B288" s="39"/>
      <c r="C288" s="40"/>
      <c r="D288" s="217" t="s">
        <v>145</v>
      </c>
      <c r="E288" s="40"/>
      <c r="F288" s="218" t="s">
        <v>937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145</v>
      </c>
      <c r="AU288" s="17" t="s">
        <v>85</v>
      </c>
    </row>
    <row r="289" s="13" customFormat="1">
      <c r="A289" s="13"/>
      <c r="B289" s="222"/>
      <c r="C289" s="223"/>
      <c r="D289" s="224" t="s">
        <v>147</v>
      </c>
      <c r="E289" s="225" t="s">
        <v>19</v>
      </c>
      <c r="F289" s="226" t="s">
        <v>938</v>
      </c>
      <c r="G289" s="223"/>
      <c r="H289" s="227">
        <v>7.8150000000000004</v>
      </c>
      <c r="I289" s="228"/>
      <c r="J289" s="223"/>
      <c r="K289" s="223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147</v>
      </c>
      <c r="AU289" s="233" t="s">
        <v>85</v>
      </c>
      <c r="AV289" s="13" t="s">
        <v>85</v>
      </c>
      <c r="AW289" s="13" t="s">
        <v>34</v>
      </c>
      <c r="AX289" s="13" t="s">
        <v>75</v>
      </c>
      <c r="AY289" s="233" t="s">
        <v>135</v>
      </c>
    </row>
    <row r="290" s="2" customFormat="1" ht="16.5" customHeight="1">
      <c r="A290" s="38"/>
      <c r="B290" s="39"/>
      <c r="C290" s="204" t="s">
        <v>939</v>
      </c>
      <c r="D290" s="204" t="s">
        <v>138</v>
      </c>
      <c r="E290" s="205" t="s">
        <v>940</v>
      </c>
      <c r="F290" s="206" t="s">
        <v>941</v>
      </c>
      <c r="G290" s="207" t="s">
        <v>372</v>
      </c>
      <c r="H290" s="208">
        <v>316.99000000000001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46</v>
      </c>
      <c r="O290" s="84"/>
      <c r="P290" s="213">
        <f>O290*H290</f>
        <v>0</v>
      </c>
      <c r="Q290" s="213">
        <v>0.00046000000000000001</v>
      </c>
      <c r="R290" s="213">
        <f>Q290*H290</f>
        <v>0.14581540000000001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158</v>
      </c>
      <c r="AT290" s="215" t="s">
        <v>138</v>
      </c>
      <c r="AU290" s="215" t="s">
        <v>85</v>
      </c>
      <c r="AY290" s="17" t="s">
        <v>135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83</v>
      </c>
      <c r="BK290" s="216">
        <f>ROUND(I290*H290,2)</f>
        <v>0</v>
      </c>
      <c r="BL290" s="17" t="s">
        <v>158</v>
      </c>
      <c r="BM290" s="215" t="s">
        <v>942</v>
      </c>
    </row>
    <row r="291" s="13" customFormat="1">
      <c r="A291" s="13"/>
      <c r="B291" s="222"/>
      <c r="C291" s="223"/>
      <c r="D291" s="224" t="s">
        <v>147</v>
      </c>
      <c r="E291" s="225" t="s">
        <v>19</v>
      </c>
      <c r="F291" s="226" t="s">
        <v>943</v>
      </c>
      <c r="G291" s="223"/>
      <c r="H291" s="227">
        <v>254.47999999999999</v>
      </c>
      <c r="I291" s="228"/>
      <c r="J291" s="223"/>
      <c r="K291" s="223"/>
      <c r="L291" s="229"/>
      <c r="M291" s="230"/>
      <c r="N291" s="231"/>
      <c r="O291" s="231"/>
      <c r="P291" s="231"/>
      <c r="Q291" s="231"/>
      <c r="R291" s="231"/>
      <c r="S291" s="231"/>
      <c r="T291" s="23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3" t="s">
        <v>147</v>
      </c>
      <c r="AU291" s="233" t="s">
        <v>85</v>
      </c>
      <c r="AV291" s="13" t="s">
        <v>85</v>
      </c>
      <c r="AW291" s="13" t="s">
        <v>34</v>
      </c>
      <c r="AX291" s="13" t="s">
        <v>75</v>
      </c>
      <c r="AY291" s="233" t="s">
        <v>135</v>
      </c>
    </row>
    <row r="292" s="13" customFormat="1">
      <c r="A292" s="13"/>
      <c r="B292" s="222"/>
      <c r="C292" s="223"/>
      <c r="D292" s="224" t="s">
        <v>147</v>
      </c>
      <c r="E292" s="225" t="s">
        <v>19</v>
      </c>
      <c r="F292" s="226" t="s">
        <v>944</v>
      </c>
      <c r="G292" s="223"/>
      <c r="H292" s="227">
        <v>62.509999999999998</v>
      </c>
      <c r="I292" s="228"/>
      <c r="J292" s="223"/>
      <c r="K292" s="223"/>
      <c r="L292" s="229"/>
      <c r="M292" s="230"/>
      <c r="N292" s="231"/>
      <c r="O292" s="231"/>
      <c r="P292" s="231"/>
      <c r="Q292" s="231"/>
      <c r="R292" s="231"/>
      <c r="S292" s="231"/>
      <c r="T292" s="23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3" t="s">
        <v>147</v>
      </c>
      <c r="AU292" s="233" t="s">
        <v>85</v>
      </c>
      <c r="AV292" s="13" t="s">
        <v>85</v>
      </c>
      <c r="AW292" s="13" t="s">
        <v>34</v>
      </c>
      <c r="AX292" s="13" t="s">
        <v>75</v>
      </c>
      <c r="AY292" s="233" t="s">
        <v>135</v>
      </c>
    </row>
    <row r="293" s="2" customFormat="1" ht="24.15" customHeight="1">
      <c r="A293" s="38"/>
      <c r="B293" s="39"/>
      <c r="C293" s="204" t="s">
        <v>143</v>
      </c>
      <c r="D293" s="204" t="s">
        <v>138</v>
      </c>
      <c r="E293" s="205" t="s">
        <v>539</v>
      </c>
      <c r="F293" s="206" t="s">
        <v>540</v>
      </c>
      <c r="G293" s="207" t="s">
        <v>209</v>
      </c>
      <c r="H293" s="208">
        <v>89.030000000000001</v>
      </c>
      <c r="I293" s="209"/>
      <c r="J293" s="210">
        <f>ROUND(I293*H293,2)</f>
        <v>0</v>
      </c>
      <c r="K293" s="206" t="s">
        <v>142</v>
      </c>
      <c r="L293" s="44"/>
      <c r="M293" s="211" t="s">
        <v>19</v>
      </c>
      <c r="N293" s="212" t="s">
        <v>46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158</v>
      </c>
      <c r="AT293" s="215" t="s">
        <v>138</v>
      </c>
      <c r="AU293" s="215" t="s">
        <v>85</v>
      </c>
      <c r="AY293" s="17" t="s">
        <v>135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83</v>
      </c>
      <c r="BK293" s="216">
        <f>ROUND(I293*H293,2)</f>
        <v>0</v>
      </c>
      <c r="BL293" s="17" t="s">
        <v>158</v>
      </c>
      <c r="BM293" s="215" t="s">
        <v>945</v>
      </c>
    </row>
    <row r="294" s="2" customFormat="1">
      <c r="A294" s="38"/>
      <c r="B294" s="39"/>
      <c r="C294" s="40"/>
      <c r="D294" s="217" t="s">
        <v>145</v>
      </c>
      <c r="E294" s="40"/>
      <c r="F294" s="218" t="s">
        <v>542</v>
      </c>
      <c r="G294" s="40"/>
      <c r="H294" s="40"/>
      <c r="I294" s="219"/>
      <c r="J294" s="40"/>
      <c r="K294" s="40"/>
      <c r="L294" s="44"/>
      <c r="M294" s="220"/>
      <c r="N294" s="221"/>
      <c r="O294" s="84"/>
      <c r="P294" s="84"/>
      <c r="Q294" s="84"/>
      <c r="R294" s="84"/>
      <c r="S294" s="84"/>
      <c r="T294" s="85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145</v>
      </c>
      <c r="AU294" s="17" t="s">
        <v>85</v>
      </c>
    </row>
    <row r="295" s="2" customFormat="1" ht="16.5" customHeight="1">
      <c r="A295" s="38"/>
      <c r="B295" s="39"/>
      <c r="C295" s="204" t="s">
        <v>946</v>
      </c>
      <c r="D295" s="204" t="s">
        <v>138</v>
      </c>
      <c r="E295" s="205" t="s">
        <v>543</v>
      </c>
      <c r="F295" s="206" t="s">
        <v>544</v>
      </c>
      <c r="G295" s="207" t="s">
        <v>209</v>
      </c>
      <c r="H295" s="208">
        <v>89.030000000000001</v>
      </c>
      <c r="I295" s="209"/>
      <c r="J295" s="210">
        <f>ROUND(I295*H295,2)</f>
        <v>0</v>
      </c>
      <c r="K295" s="206" t="s">
        <v>142</v>
      </c>
      <c r="L295" s="44"/>
      <c r="M295" s="211" t="s">
        <v>19</v>
      </c>
      <c r="N295" s="212" t="s">
        <v>46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158</v>
      </c>
      <c r="AT295" s="215" t="s">
        <v>138</v>
      </c>
      <c r="AU295" s="215" t="s">
        <v>85</v>
      </c>
      <c r="AY295" s="17" t="s">
        <v>135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83</v>
      </c>
      <c r="BK295" s="216">
        <f>ROUND(I295*H295,2)</f>
        <v>0</v>
      </c>
      <c r="BL295" s="17" t="s">
        <v>158</v>
      </c>
      <c r="BM295" s="215" t="s">
        <v>947</v>
      </c>
    </row>
    <row r="296" s="2" customFormat="1">
      <c r="A296" s="38"/>
      <c r="B296" s="39"/>
      <c r="C296" s="40"/>
      <c r="D296" s="217" t="s">
        <v>145</v>
      </c>
      <c r="E296" s="40"/>
      <c r="F296" s="218" t="s">
        <v>546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145</v>
      </c>
      <c r="AU296" s="17" t="s">
        <v>85</v>
      </c>
    </row>
    <row r="297" s="13" customFormat="1">
      <c r="A297" s="13"/>
      <c r="B297" s="222"/>
      <c r="C297" s="223"/>
      <c r="D297" s="224" t="s">
        <v>147</v>
      </c>
      <c r="E297" s="225" t="s">
        <v>19</v>
      </c>
      <c r="F297" s="226" t="s">
        <v>948</v>
      </c>
      <c r="G297" s="223"/>
      <c r="H297" s="227">
        <v>89.030000000000001</v>
      </c>
      <c r="I297" s="228"/>
      <c r="J297" s="223"/>
      <c r="K297" s="223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147</v>
      </c>
      <c r="AU297" s="233" t="s">
        <v>85</v>
      </c>
      <c r="AV297" s="13" t="s">
        <v>85</v>
      </c>
      <c r="AW297" s="13" t="s">
        <v>34</v>
      </c>
      <c r="AX297" s="13" t="s">
        <v>75</v>
      </c>
      <c r="AY297" s="233" t="s">
        <v>135</v>
      </c>
    </row>
    <row r="298" s="2" customFormat="1" ht="24.15" customHeight="1">
      <c r="A298" s="38"/>
      <c r="B298" s="39"/>
      <c r="C298" s="204" t="s">
        <v>949</v>
      </c>
      <c r="D298" s="204" t="s">
        <v>138</v>
      </c>
      <c r="E298" s="205" t="s">
        <v>950</v>
      </c>
      <c r="F298" s="206" t="s">
        <v>951</v>
      </c>
      <c r="G298" s="207" t="s">
        <v>209</v>
      </c>
      <c r="H298" s="208">
        <v>85.319999999999993</v>
      </c>
      <c r="I298" s="209"/>
      <c r="J298" s="210">
        <f>ROUND(I298*H298,2)</f>
        <v>0</v>
      </c>
      <c r="K298" s="206" t="s">
        <v>19</v>
      </c>
      <c r="L298" s="44"/>
      <c r="M298" s="211" t="s">
        <v>19</v>
      </c>
      <c r="N298" s="212" t="s">
        <v>46</v>
      </c>
      <c r="O298" s="84"/>
      <c r="P298" s="213">
        <f>O298*H298</f>
        <v>0</v>
      </c>
      <c r="Q298" s="213">
        <v>0.26836981999999998</v>
      </c>
      <c r="R298" s="213">
        <f>Q298*H298</f>
        <v>22.897313042399997</v>
      </c>
      <c r="S298" s="213">
        <v>0</v>
      </c>
      <c r="T298" s="21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15" t="s">
        <v>158</v>
      </c>
      <c r="AT298" s="215" t="s">
        <v>138</v>
      </c>
      <c r="AU298" s="215" t="s">
        <v>85</v>
      </c>
      <c r="AY298" s="17" t="s">
        <v>135</v>
      </c>
      <c r="BE298" s="216">
        <f>IF(N298="základní",J298,0)</f>
        <v>0</v>
      </c>
      <c r="BF298" s="216">
        <f>IF(N298="snížená",J298,0)</f>
        <v>0</v>
      </c>
      <c r="BG298" s="216">
        <f>IF(N298="zákl. přenesená",J298,0)</f>
        <v>0</v>
      </c>
      <c r="BH298" s="216">
        <f>IF(N298="sníž. přenesená",J298,0)</f>
        <v>0</v>
      </c>
      <c r="BI298" s="216">
        <f>IF(N298="nulová",J298,0)</f>
        <v>0</v>
      </c>
      <c r="BJ298" s="17" t="s">
        <v>83</v>
      </c>
      <c r="BK298" s="216">
        <f>ROUND(I298*H298,2)</f>
        <v>0</v>
      </c>
      <c r="BL298" s="17" t="s">
        <v>158</v>
      </c>
      <c r="BM298" s="215" t="s">
        <v>952</v>
      </c>
    </row>
    <row r="299" s="13" customFormat="1">
      <c r="A299" s="13"/>
      <c r="B299" s="222"/>
      <c r="C299" s="223"/>
      <c r="D299" s="224" t="s">
        <v>147</v>
      </c>
      <c r="E299" s="225" t="s">
        <v>19</v>
      </c>
      <c r="F299" s="226" t="s">
        <v>953</v>
      </c>
      <c r="G299" s="223"/>
      <c r="H299" s="227">
        <v>13.199999999999999</v>
      </c>
      <c r="I299" s="228"/>
      <c r="J299" s="223"/>
      <c r="K299" s="223"/>
      <c r="L299" s="229"/>
      <c r="M299" s="230"/>
      <c r="N299" s="231"/>
      <c r="O299" s="231"/>
      <c r="P299" s="231"/>
      <c r="Q299" s="231"/>
      <c r="R299" s="231"/>
      <c r="S299" s="231"/>
      <c r="T299" s="23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3" t="s">
        <v>147</v>
      </c>
      <c r="AU299" s="233" t="s">
        <v>85</v>
      </c>
      <c r="AV299" s="13" t="s">
        <v>85</v>
      </c>
      <c r="AW299" s="13" t="s">
        <v>34</v>
      </c>
      <c r="AX299" s="13" t="s">
        <v>75</v>
      </c>
      <c r="AY299" s="233" t="s">
        <v>135</v>
      </c>
    </row>
    <row r="300" s="13" customFormat="1">
      <c r="A300" s="13"/>
      <c r="B300" s="222"/>
      <c r="C300" s="223"/>
      <c r="D300" s="224" t="s">
        <v>147</v>
      </c>
      <c r="E300" s="225" t="s">
        <v>19</v>
      </c>
      <c r="F300" s="226" t="s">
        <v>954</v>
      </c>
      <c r="G300" s="223"/>
      <c r="H300" s="227">
        <v>24.780000000000001</v>
      </c>
      <c r="I300" s="228"/>
      <c r="J300" s="223"/>
      <c r="K300" s="223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147</v>
      </c>
      <c r="AU300" s="233" t="s">
        <v>85</v>
      </c>
      <c r="AV300" s="13" t="s">
        <v>85</v>
      </c>
      <c r="AW300" s="13" t="s">
        <v>34</v>
      </c>
      <c r="AX300" s="13" t="s">
        <v>75</v>
      </c>
      <c r="AY300" s="233" t="s">
        <v>135</v>
      </c>
    </row>
    <row r="301" s="13" customFormat="1">
      <c r="A301" s="13"/>
      <c r="B301" s="222"/>
      <c r="C301" s="223"/>
      <c r="D301" s="224" t="s">
        <v>147</v>
      </c>
      <c r="E301" s="225" t="s">
        <v>19</v>
      </c>
      <c r="F301" s="226" t="s">
        <v>918</v>
      </c>
      <c r="G301" s="223"/>
      <c r="H301" s="227">
        <v>12.94</v>
      </c>
      <c r="I301" s="228"/>
      <c r="J301" s="223"/>
      <c r="K301" s="223"/>
      <c r="L301" s="229"/>
      <c r="M301" s="230"/>
      <c r="N301" s="231"/>
      <c r="O301" s="231"/>
      <c r="P301" s="231"/>
      <c r="Q301" s="231"/>
      <c r="R301" s="231"/>
      <c r="S301" s="231"/>
      <c r="T301" s="23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3" t="s">
        <v>147</v>
      </c>
      <c r="AU301" s="233" t="s">
        <v>85</v>
      </c>
      <c r="AV301" s="13" t="s">
        <v>85</v>
      </c>
      <c r="AW301" s="13" t="s">
        <v>34</v>
      </c>
      <c r="AX301" s="13" t="s">
        <v>75</v>
      </c>
      <c r="AY301" s="233" t="s">
        <v>135</v>
      </c>
    </row>
    <row r="302" s="13" customFormat="1">
      <c r="A302" s="13"/>
      <c r="B302" s="222"/>
      <c r="C302" s="223"/>
      <c r="D302" s="224" t="s">
        <v>147</v>
      </c>
      <c r="E302" s="225" t="s">
        <v>19</v>
      </c>
      <c r="F302" s="226" t="s">
        <v>955</v>
      </c>
      <c r="G302" s="223"/>
      <c r="H302" s="227">
        <v>34.399999999999999</v>
      </c>
      <c r="I302" s="228"/>
      <c r="J302" s="223"/>
      <c r="K302" s="223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147</v>
      </c>
      <c r="AU302" s="233" t="s">
        <v>85</v>
      </c>
      <c r="AV302" s="13" t="s">
        <v>85</v>
      </c>
      <c r="AW302" s="13" t="s">
        <v>34</v>
      </c>
      <c r="AX302" s="13" t="s">
        <v>75</v>
      </c>
      <c r="AY302" s="233" t="s">
        <v>135</v>
      </c>
    </row>
    <row r="303" s="2" customFormat="1" ht="16.5" customHeight="1">
      <c r="A303" s="38"/>
      <c r="B303" s="39"/>
      <c r="C303" s="204" t="s">
        <v>956</v>
      </c>
      <c r="D303" s="204" t="s">
        <v>138</v>
      </c>
      <c r="E303" s="205" t="s">
        <v>957</v>
      </c>
      <c r="F303" s="206" t="s">
        <v>958</v>
      </c>
      <c r="G303" s="207" t="s">
        <v>372</v>
      </c>
      <c r="H303" s="208">
        <v>44.890000000000001</v>
      </c>
      <c r="I303" s="209"/>
      <c r="J303" s="210">
        <f>ROUND(I303*H303,2)</f>
        <v>0</v>
      </c>
      <c r="K303" s="206" t="s">
        <v>142</v>
      </c>
      <c r="L303" s="44"/>
      <c r="M303" s="211" t="s">
        <v>19</v>
      </c>
      <c r="N303" s="212" t="s">
        <v>46</v>
      </c>
      <c r="O303" s="84"/>
      <c r="P303" s="213">
        <f>O303*H303</f>
        <v>0</v>
      </c>
      <c r="Q303" s="213">
        <v>0.60028000000000004</v>
      </c>
      <c r="R303" s="213">
        <f>Q303*H303</f>
        <v>26.946569200000003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158</v>
      </c>
      <c r="AT303" s="215" t="s">
        <v>138</v>
      </c>
      <c r="AU303" s="215" t="s">
        <v>85</v>
      </c>
      <c r="AY303" s="17" t="s">
        <v>135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83</v>
      </c>
      <c r="BK303" s="216">
        <f>ROUND(I303*H303,2)</f>
        <v>0</v>
      </c>
      <c r="BL303" s="17" t="s">
        <v>158</v>
      </c>
      <c r="BM303" s="215" t="s">
        <v>959</v>
      </c>
    </row>
    <row r="304" s="2" customFormat="1">
      <c r="A304" s="38"/>
      <c r="B304" s="39"/>
      <c r="C304" s="40"/>
      <c r="D304" s="217" t="s">
        <v>145</v>
      </c>
      <c r="E304" s="40"/>
      <c r="F304" s="218" t="s">
        <v>960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145</v>
      </c>
      <c r="AU304" s="17" t="s">
        <v>85</v>
      </c>
    </row>
    <row r="305" s="13" customFormat="1">
      <c r="A305" s="13"/>
      <c r="B305" s="222"/>
      <c r="C305" s="223"/>
      <c r="D305" s="224" t="s">
        <v>147</v>
      </c>
      <c r="E305" s="225" t="s">
        <v>19</v>
      </c>
      <c r="F305" s="226" t="s">
        <v>961</v>
      </c>
      <c r="G305" s="223"/>
      <c r="H305" s="227">
        <v>44.890000000000001</v>
      </c>
      <c r="I305" s="228"/>
      <c r="J305" s="223"/>
      <c r="K305" s="223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147</v>
      </c>
      <c r="AU305" s="233" t="s">
        <v>85</v>
      </c>
      <c r="AV305" s="13" t="s">
        <v>85</v>
      </c>
      <c r="AW305" s="13" t="s">
        <v>34</v>
      </c>
      <c r="AX305" s="13" t="s">
        <v>75</v>
      </c>
      <c r="AY305" s="233" t="s">
        <v>135</v>
      </c>
    </row>
    <row r="306" s="2" customFormat="1" ht="24.15" customHeight="1">
      <c r="A306" s="38"/>
      <c r="B306" s="39"/>
      <c r="C306" s="204" t="s">
        <v>962</v>
      </c>
      <c r="D306" s="204" t="s">
        <v>138</v>
      </c>
      <c r="E306" s="205" t="s">
        <v>963</v>
      </c>
      <c r="F306" s="206" t="s">
        <v>964</v>
      </c>
      <c r="G306" s="207" t="s">
        <v>141</v>
      </c>
      <c r="H306" s="208">
        <v>1</v>
      </c>
      <c r="I306" s="209"/>
      <c r="J306" s="210">
        <f>ROUND(I306*H306,2)</f>
        <v>0</v>
      </c>
      <c r="K306" s="206" t="s">
        <v>142</v>
      </c>
      <c r="L306" s="44"/>
      <c r="M306" s="211" t="s">
        <v>19</v>
      </c>
      <c r="N306" s="212" t="s">
        <v>46</v>
      </c>
      <c r="O306" s="84"/>
      <c r="P306" s="213">
        <f>O306*H306</f>
        <v>0</v>
      </c>
      <c r="Q306" s="213">
        <v>0.0040000000000000001</v>
      </c>
      <c r="R306" s="213">
        <f>Q306*H306</f>
        <v>0.0040000000000000001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158</v>
      </c>
      <c r="AT306" s="215" t="s">
        <v>138</v>
      </c>
      <c r="AU306" s="215" t="s">
        <v>85</v>
      </c>
      <c r="AY306" s="17" t="s">
        <v>135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83</v>
      </c>
      <c r="BK306" s="216">
        <f>ROUND(I306*H306,2)</f>
        <v>0</v>
      </c>
      <c r="BL306" s="17" t="s">
        <v>158</v>
      </c>
      <c r="BM306" s="215" t="s">
        <v>965</v>
      </c>
    </row>
    <row r="307" s="2" customFormat="1">
      <c r="A307" s="38"/>
      <c r="B307" s="39"/>
      <c r="C307" s="40"/>
      <c r="D307" s="217" t="s">
        <v>145</v>
      </c>
      <c r="E307" s="40"/>
      <c r="F307" s="218" t="s">
        <v>966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145</v>
      </c>
      <c r="AU307" s="17" t="s">
        <v>85</v>
      </c>
    </row>
    <row r="308" s="13" customFormat="1">
      <c r="A308" s="13"/>
      <c r="B308" s="222"/>
      <c r="C308" s="223"/>
      <c r="D308" s="224" t="s">
        <v>147</v>
      </c>
      <c r="E308" s="225" t="s">
        <v>19</v>
      </c>
      <c r="F308" s="226" t="s">
        <v>967</v>
      </c>
      <c r="G308" s="223"/>
      <c r="H308" s="227">
        <v>1</v>
      </c>
      <c r="I308" s="228"/>
      <c r="J308" s="223"/>
      <c r="K308" s="223"/>
      <c r="L308" s="229"/>
      <c r="M308" s="230"/>
      <c r="N308" s="231"/>
      <c r="O308" s="231"/>
      <c r="P308" s="231"/>
      <c r="Q308" s="231"/>
      <c r="R308" s="231"/>
      <c r="S308" s="231"/>
      <c r="T308" s="23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3" t="s">
        <v>147</v>
      </c>
      <c r="AU308" s="233" t="s">
        <v>85</v>
      </c>
      <c r="AV308" s="13" t="s">
        <v>85</v>
      </c>
      <c r="AW308" s="13" t="s">
        <v>34</v>
      </c>
      <c r="AX308" s="13" t="s">
        <v>75</v>
      </c>
      <c r="AY308" s="233" t="s">
        <v>135</v>
      </c>
    </row>
    <row r="309" s="2" customFormat="1" ht="16.5" customHeight="1">
      <c r="A309" s="38"/>
      <c r="B309" s="39"/>
      <c r="C309" s="204" t="s">
        <v>968</v>
      </c>
      <c r="D309" s="204" t="s">
        <v>138</v>
      </c>
      <c r="E309" s="205" t="s">
        <v>969</v>
      </c>
      <c r="F309" s="206" t="s">
        <v>970</v>
      </c>
      <c r="G309" s="207" t="s">
        <v>209</v>
      </c>
      <c r="H309" s="208">
        <v>28</v>
      </c>
      <c r="I309" s="209"/>
      <c r="J309" s="210">
        <f>ROUND(I309*H309,2)</f>
        <v>0</v>
      </c>
      <c r="K309" s="206" t="s">
        <v>19</v>
      </c>
      <c r="L309" s="44"/>
      <c r="M309" s="211" t="s">
        <v>19</v>
      </c>
      <c r="N309" s="212" t="s">
        <v>46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158</v>
      </c>
      <c r="AT309" s="215" t="s">
        <v>138</v>
      </c>
      <c r="AU309" s="215" t="s">
        <v>85</v>
      </c>
      <c r="AY309" s="17" t="s">
        <v>135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83</v>
      </c>
      <c r="BK309" s="216">
        <f>ROUND(I309*H309,2)</f>
        <v>0</v>
      </c>
      <c r="BL309" s="17" t="s">
        <v>158</v>
      </c>
      <c r="BM309" s="215" t="s">
        <v>971</v>
      </c>
    </row>
    <row r="310" s="13" customFormat="1">
      <c r="A310" s="13"/>
      <c r="B310" s="222"/>
      <c r="C310" s="223"/>
      <c r="D310" s="224" t="s">
        <v>147</v>
      </c>
      <c r="E310" s="225" t="s">
        <v>19</v>
      </c>
      <c r="F310" s="226" t="s">
        <v>972</v>
      </c>
      <c r="G310" s="223"/>
      <c r="H310" s="227">
        <v>28</v>
      </c>
      <c r="I310" s="228"/>
      <c r="J310" s="223"/>
      <c r="K310" s="223"/>
      <c r="L310" s="229"/>
      <c r="M310" s="230"/>
      <c r="N310" s="231"/>
      <c r="O310" s="231"/>
      <c r="P310" s="231"/>
      <c r="Q310" s="231"/>
      <c r="R310" s="231"/>
      <c r="S310" s="231"/>
      <c r="T310" s="23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3" t="s">
        <v>147</v>
      </c>
      <c r="AU310" s="233" t="s">
        <v>85</v>
      </c>
      <c r="AV310" s="13" t="s">
        <v>85</v>
      </c>
      <c r="AW310" s="13" t="s">
        <v>34</v>
      </c>
      <c r="AX310" s="13" t="s">
        <v>75</v>
      </c>
      <c r="AY310" s="233" t="s">
        <v>135</v>
      </c>
    </row>
    <row r="311" s="2" customFormat="1" ht="16.5" customHeight="1">
      <c r="A311" s="38"/>
      <c r="B311" s="39"/>
      <c r="C311" s="234" t="s">
        <v>973</v>
      </c>
      <c r="D311" s="234" t="s">
        <v>132</v>
      </c>
      <c r="E311" s="235" t="s">
        <v>974</v>
      </c>
      <c r="F311" s="236" t="s">
        <v>975</v>
      </c>
      <c r="G311" s="237" t="s">
        <v>384</v>
      </c>
      <c r="H311" s="238">
        <v>0.27400000000000002</v>
      </c>
      <c r="I311" s="239"/>
      <c r="J311" s="240">
        <f>ROUND(I311*H311,2)</f>
        <v>0</v>
      </c>
      <c r="K311" s="236" t="s">
        <v>142</v>
      </c>
      <c r="L311" s="241"/>
      <c r="M311" s="242" t="s">
        <v>19</v>
      </c>
      <c r="N311" s="243" t="s">
        <v>46</v>
      </c>
      <c r="O311" s="84"/>
      <c r="P311" s="213">
        <f>O311*H311</f>
        <v>0</v>
      </c>
      <c r="Q311" s="213">
        <v>1</v>
      </c>
      <c r="R311" s="213">
        <f>Q311*H311</f>
        <v>0.27400000000000002</v>
      </c>
      <c r="S311" s="213">
        <v>0</v>
      </c>
      <c r="T311" s="214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15" t="s">
        <v>178</v>
      </c>
      <c r="AT311" s="215" t="s">
        <v>132</v>
      </c>
      <c r="AU311" s="215" t="s">
        <v>85</v>
      </c>
      <c r="AY311" s="17" t="s">
        <v>135</v>
      </c>
      <c r="BE311" s="216">
        <f>IF(N311="základní",J311,0)</f>
        <v>0</v>
      </c>
      <c r="BF311" s="216">
        <f>IF(N311="snížená",J311,0)</f>
        <v>0</v>
      </c>
      <c r="BG311" s="216">
        <f>IF(N311="zákl. přenesená",J311,0)</f>
        <v>0</v>
      </c>
      <c r="BH311" s="216">
        <f>IF(N311="sníž. přenesená",J311,0)</f>
        <v>0</v>
      </c>
      <c r="BI311" s="216">
        <f>IF(N311="nulová",J311,0)</f>
        <v>0</v>
      </c>
      <c r="BJ311" s="17" t="s">
        <v>83</v>
      </c>
      <c r="BK311" s="216">
        <f>ROUND(I311*H311,2)</f>
        <v>0</v>
      </c>
      <c r="BL311" s="17" t="s">
        <v>158</v>
      </c>
      <c r="BM311" s="215" t="s">
        <v>976</v>
      </c>
    </row>
    <row r="312" s="13" customFormat="1">
      <c r="A312" s="13"/>
      <c r="B312" s="222"/>
      <c r="C312" s="223"/>
      <c r="D312" s="224" t="s">
        <v>147</v>
      </c>
      <c r="E312" s="225" t="s">
        <v>19</v>
      </c>
      <c r="F312" s="226" t="s">
        <v>977</v>
      </c>
      <c r="G312" s="223"/>
      <c r="H312" s="227">
        <v>0.26100000000000001</v>
      </c>
      <c r="I312" s="228"/>
      <c r="J312" s="223"/>
      <c r="K312" s="223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147</v>
      </c>
      <c r="AU312" s="233" t="s">
        <v>85</v>
      </c>
      <c r="AV312" s="13" t="s">
        <v>85</v>
      </c>
      <c r="AW312" s="13" t="s">
        <v>34</v>
      </c>
      <c r="AX312" s="13" t="s">
        <v>75</v>
      </c>
      <c r="AY312" s="233" t="s">
        <v>135</v>
      </c>
    </row>
    <row r="313" s="13" customFormat="1">
      <c r="A313" s="13"/>
      <c r="B313" s="222"/>
      <c r="C313" s="223"/>
      <c r="D313" s="224" t="s">
        <v>147</v>
      </c>
      <c r="E313" s="223"/>
      <c r="F313" s="226" t="s">
        <v>978</v>
      </c>
      <c r="G313" s="223"/>
      <c r="H313" s="227">
        <v>0.27400000000000002</v>
      </c>
      <c r="I313" s="228"/>
      <c r="J313" s="223"/>
      <c r="K313" s="223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147</v>
      </c>
      <c r="AU313" s="233" t="s">
        <v>85</v>
      </c>
      <c r="AV313" s="13" t="s">
        <v>85</v>
      </c>
      <c r="AW313" s="13" t="s">
        <v>4</v>
      </c>
      <c r="AX313" s="13" t="s">
        <v>83</v>
      </c>
      <c r="AY313" s="233" t="s">
        <v>135</v>
      </c>
    </row>
    <row r="314" s="2" customFormat="1" ht="16.5" customHeight="1">
      <c r="A314" s="38"/>
      <c r="B314" s="39"/>
      <c r="C314" s="234" t="s">
        <v>979</v>
      </c>
      <c r="D314" s="234" t="s">
        <v>132</v>
      </c>
      <c r="E314" s="235" t="s">
        <v>980</v>
      </c>
      <c r="F314" s="236" t="s">
        <v>981</v>
      </c>
      <c r="G314" s="237" t="s">
        <v>384</v>
      </c>
      <c r="H314" s="238">
        <v>0.010999999999999999</v>
      </c>
      <c r="I314" s="239"/>
      <c r="J314" s="240">
        <f>ROUND(I314*H314,2)</f>
        <v>0</v>
      </c>
      <c r="K314" s="236" t="s">
        <v>142</v>
      </c>
      <c r="L314" s="241"/>
      <c r="M314" s="242" t="s">
        <v>19</v>
      </c>
      <c r="N314" s="243" t="s">
        <v>46</v>
      </c>
      <c r="O314" s="84"/>
      <c r="P314" s="213">
        <f>O314*H314</f>
        <v>0</v>
      </c>
      <c r="Q314" s="213">
        <v>1</v>
      </c>
      <c r="R314" s="213">
        <f>Q314*H314</f>
        <v>0.010999999999999999</v>
      </c>
      <c r="S314" s="213">
        <v>0</v>
      </c>
      <c r="T314" s="214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15" t="s">
        <v>178</v>
      </c>
      <c r="AT314" s="215" t="s">
        <v>132</v>
      </c>
      <c r="AU314" s="215" t="s">
        <v>85</v>
      </c>
      <c r="AY314" s="17" t="s">
        <v>135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7" t="s">
        <v>83</v>
      </c>
      <c r="BK314" s="216">
        <f>ROUND(I314*H314,2)</f>
        <v>0</v>
      </c>
      <c r="BL314" s="17" t="s">
        <v>158</v>
      </c>
      <c r="BM314" s="215" t="s">
        <v>982</v>
      </c>
    </row>
    <row r="315" s="13" customFormat="1">
      <c r="A315" s="13"/>
      <c r="B315" s="222"/>
      <c r="C315" s="223"/>
      <c r="D315" s="224" t="s">
        <v>147</v>
      </c>
      <c r="E315" s="225" t="s">
        <v>19</v>
      </c>
      <c r="F315" s="226" t="s">
        <v>983</v>
      </c>
      <c r="G315" s="223"/>
      <c r="H315" s="227">
        <v>0.01</v>
      </c>
      <c r="I315" s="228"/>
      <c r="J315" s="223"/>
      <c r="K315" s="223"/>
      <c r="L315" s="229"/>
      <c r="M315" s="230"/>
      <c r="N315" s="231"/>
      <c r="O315" s="231"/>
      <c r="P315" s="231"/>
      <c r="Q315" s="231"/>
      <c r="R315" s="231"/>
      <c r="S315" s="231"/>
      <c r="T315" s="23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3" t="s">
        <v>147</v>
      </c>
      <c r="AU315" s="233" t="s">
        <v>85</v>
      </c>
      <c r="AV315" s="13" t="s">
        <v>85</v>
      </c>
      <c r="AW315" s="13" t="s">
        <v>34</v>
      </c>
      <c r="AX315" s="13" t="s">
        <v>75</v>
      </c>
      <c r="AY315" s="233" t="s">
        <v>135</v>
      </c>
    </row>
    <row r="316" s="13" customFormat="1">
      <c r="A316" s="13"/>
      <c r="B316" s="222"/>
      <c r="C316" s="223"/>
      <c r="D316" s="224" t="s">
        <v>147</v>
      </c>
      <c r="E316" s="223"/>
      <c r="F316" s="226" t="s">
        <v>984</v>
      </c>
      <c r="G316" s="223"/>
      <c r="H316" s="227">
        <v>0.010999999999999999</v>
      </c>
      <c r="I316" s="228"/>
      <c r="J316" s="223"/>
      <c r="K316" s="223"/>
      <c r="L316" s="229"/>
      <c r="M316" s="230"/>
      <c r="N316" s="231"/>
      <c r="O316" s="231"/>
      <c r="P316" s="231"/>
      <c r="Q316" s="231"/>
      <c r="R316" s="231"/>
      <c r="S316" s="231"/>
      <c r="T316" s="23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3" t="s">
        <v>147</v>
      </c>
      <c r="AU316" s="233" t="s">
        <v>85</v>
      </c>
      <c r="AV316" s="13" t="s">
        <v>85</v>
      </c>
      <c r="AW316" s="13" t="s">
        <v>4</v>
      </c>
      <c r="AX316" s="13" t="s">
        <v>83</v>
      </c>
      <c r="AY316" s="233" t="s">
        <v>135</v>
      </c>
    </row>
    <row r="317" s="2" customFormat="1" ht="16.5" customHeight="1">
      <c r="A317" s="38"/>
      <c r="B317" s="39"/>
      <c r="C317" s="204" t="s">
        <v>985</v>
      </c>
      <c r="D317" s="204" t="s">
        <v>138</v>
      </c>
      <c r="E317" s="205" t="s">
        <v>986</v>
      </c>
      <c r="F317" s="206" t="s">
        <v>987</v>
      </c>
      <c r="G317" s="207" t="s">
        <v>209</v>
      </c>
      <c r="H317" s="208">
        <v>28.260000000000002</v>
      </c>
      <c r="I317" s="209"/>
      <c r="J317" s="210">
        <f>ROUND(I317*H317,2)</f>
        <v>0</v>
      </c>
      <c r="K317" s="206" t="s">
        <v>19</v>
      </c>
      <c r="L317" s="44"/>
      <c r="M317" s="211" t="s">
        <v>19</v>
      </c>
      <c r="N317" s="212" t="s">
        <v>46</v>
      </c>
      <c r="O317" s="84"/>
      <c r="P317" s="213">
        <f>O317*H317</f>
        <v>0</v>
      </c>
      <c r="Q317" s="213">
        <v>0</v>
      </c>
      <c r="R317" s="213">
        <f>Q317*H317</f>
        <v>0</v>
      </c>
      <c r="S317" s="213">
        <v>0</v>
      </c>
      <c r="T317" s="21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15" t="s">
        <v>158</v>
      </c>
      <c r="AT317" s="215" t="s">
        <v>138</v>
      </c>
      <c r="AU317" s="215" t="s">
        <v>85</v>
      </c>
      <c r="AY317" s="17" t="s">
        <v>135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17" t="s">
        <v>83</v>
      </c>
      <c r="BK317" s="216">
        <f>ROUND(I317*H317,2)</f>
        <v>0</v>
      </c>
      <c r="BL317" s="17" t="s">
        <v>158</v>
      </c>
      <c r="BM317" s="215" t="s">
        <v>988</v>
      </c>
    </row>
    <row r="318" s="13" customFormat="1">
      <c r="A318" s="13"/>
      <c r="B318" s="222"/>
      <c r="C318" s="223"/>
      <c r="D318" s="224" t="s">
        <v>147</v>
      </c>
      <c r="E318" s="225" t="s">
        <v>19</v>
      </c>
      <c r="F318" s="226" t="s">
        <v>989</v>
      </c>
      <c r="G318" s="223"/>
      <c r="H318" s="227">
        <v>28.260000000000002</v>
      </c>
      <c r="I318" s="228"/>
      <c r="J318" s="223"/>
      <c r="K318" s="223"/>
      <c r="L318" s="229"/>
      <c r="M318" s="230"/>
      <c r="N318" s="231"/>
      <c r="O318" s="231"/>
      <c r="P318" s="231"/>
      <c r="Q318" s="231"/>
      <c r="R318" s="231"/>
      <c r="S318" s="231"/>
      <c r="T318" s="23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3" t="s">
        <v>147</v>
      </c>
      <c r="AU318" s="233" t="s">
        <v>85</v>
      </c>
      <c r="AV318" s="13" t="s">
        <v>85</v>
      </c>
      <c r="AW318" s="13" t="s">
        <v>34</v>
      </c>
      <c r="AX318" s="13" t="s">
        <v>75</v>
      </c>
      <c r="AY318" s="233" t="s">
        <v>135</v>
      </c>
    </row>
    <row r="319" s="2" customFormat="1" ht="16.5" customHeight="1">
      <c r="A319" s="38"/>
      <c r="B319" s="39"/>
      <c r="C319" s="234" t="s">
        <v>990</v>
      </c>
      <c r="D319" s="234" t="s">
        <v>132</v>
      </c>
      <c r="E319" s="235" t="s">
        <v>991</v>
      </c>
      <c r="F319" s="236" t="s">
        <v>992</v>
      </c>
      <c r="G319" s="237" t="s">
        <v>384</v>
      </c>
      <c r="H319" s="238">
        <v>0.14000000000000001</v>
      </c>
      <c r="I319" s="239"/>
      <c r="J319" s="240">
        <f>ROUND(I319*H319,2)</f>
        <v>0</v>
      </c>
      <c r="K319" s="236" t="s">
        <v>142</v>
      </c>
      <c r="L319" s="241"/>
      <c r="M319" s="242" t="s">
        <v>19</v>
      </c>
      <c r="N319" s="243" t="s">
        <v>46</v>
      </c>
      <c r="O319" s="84"/>
      <c r="P319" s="213">
        <f>O319*H319</f>
        <v>0</v>
      </c>
      <c r="Q319" s="213">
        <v>1</v>
      </c>
      <c r="R319" s="213">
        <f>Q319*H319</f>
        <v>0.14000000000000001</v>
      </c>
      <c r="S319" s="213">
        <v>0</v>
      </c>
      <c r="T319" s="21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15" t="s">
        <v>178</v>
      </c>
      <c r="AT319" s="215" t="s">
        <v>132</v>
      </c>
      <c r="AU319" s="215" t="s">
        <v>85</v>
      </c>
      <c r="AY319" s="17" t="s">
        <v>135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17" t="s">
        <v>83</v>
      </c>
      <c r="BK319" s="216">
        <f>ROUND(I319*H319,2)</f>
        <v>0</v>
      </c>
      <c r="BL319" s="17" t="s">
        <v>158</v>
      </c>
      <c r="BM319" s="215" t="s">
        <v>993</v>
      </c>
    </row>
    <row r="320" s="13" customFormat="1">
      <c r="A320" s="13"/>
      <c r="B320" s="222"/>
      <c r="C320" s="223"/>
      <c r="D320" s="224" t="s">
        <v>147</v>
      </c>
      <c r="E320" s="225" t="s">
        <v>19</v>
      </c>
      <c r="F320" s="226" t="s">
        <v>994</v>
      </c>
      <c r="G320" s="223"/>
      <c r="H320" s="227">
        <v>0.13300000000000001</v>
      </c>
      <c r="I320" s="228"/>
      <c r="J320" s="223"/>
      <c r="K320" s="223"/>
      <c r="L320" s="229"/>
      <c r="M320" s="230"/>
      <c r="N320" s="231"/>
      <c r="O320" s="231"/>
      <c r="P320" s="231"/>
      <c r="Q320" s="231"/>
      <c r="R320" s="231"/>
      <c r="S320" s="231"/>
      <c r="T320" s="23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3" t="s">
        <v>147</v>
      </c>
      <c r="AU320" s="233" t="s">
        <v>85</v>
      </c>
      <c r="AV320" s="13" t="s">
        <v>85</v>
      </c>
      <c r="AW320" s="13" t="s">
        <v>34</v>
      </c>
      <c r="AX320" s="13" t="s">
        <v>75</v>
      </c>
      <c r="AY320" s="233" t="s">
        <v>135</v>
      </c>
    </row>
    <row r="321" s="13" customFormat="1">
      <c r="A321" s="13"/>
      <c r="B321" s="222"/>
      <c r="C321" s="223"/>
      <c r="D321" s="224" t="s">
        <v>147</v>
      </c>
      <c r="E321" s="223"/>
      <c r="F321" s="226" t="s">
        <v>995</v>
      </c>
      <c r="G321" s="223"/>
      <c r="H321" s="227">
        <v>0.14000000000000001</v>
      </c>
      <c r="I321" s="228"/>
      <c r="J321" s="223"/>
      <c r="K321" s="223"/>
      <c r="L321" s="229"/>
      <c r="M321" s="230"/>
      <c r="N321" s="231"/>
      <c r="O321" s="231"/>
      <c r="P321" s="231"/>
      <c r="Q321" s="231"/>
      <c r="R321" s="231"/>
      <c r="S321" s="231"/>
      <c r="T321" s="23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3" t="s">
        <v>147</v>
      </c>
      <c r="AU321" s="233" t="s">
        <v>85</v>
      </c>
      <c r="AV321" s="13" t="s">
        <v>85</v>
      </c>
      <c r="AW321" s="13" t="s">
        <v>4</v>
      </c>
      <c r="AX321" s="13" t="s">
        <v>83</v>
      </c>
      <c r="AY321" s="233" t="s">
        <v>135</v>
      </c>
    </row>
    <row r="322" s="2" customFormat="1" ht="16.5" customHeight="1">
      <c r="A322" s="38"/>
      <c r="B322" s="39"/>
      <c r="C322" s="234" t="s">
        <v>996</v>
      </c>
      <c r="D322" s="234" t="s">
        <v>132</v>
      </c>
      <c r="E322" s="235" t="s">
        <v>980</v>
      </c>
      <c r="F322" s="236" t="s">
        <v>981</v>
      </c>
      <c r="G322" s="237" t="s">
        <v>384</v>
      </c>
      <c r="H322" s="238">
        <v>0.0089999999999999993</v>
      </c>
      <c r="I322" s="239"/>
      <c r="J322" s="240">
        <f>ROUND(I322*H322,2)</f>
        <v>0</v>
      </c>
      <c r="K322" s="236" t="s">
        <v>142</v>
      </c>
      <c r="L322" s="241"/>
      <c r="M322" s="242" t="s">
        <v>19</v>
      </c>
      <c r="N322" s="243" t="s">
        <v>46</v>
      </c>
      <c r="O322" s="84"/>
      <c r="P322" s="213">
        <f>O322*H322</f>
        <v>0</v>
      </c>
      <c r="Q322" s="213">
        <v>1</v>
      </c>
      <c r="R322" s="213">
        <f>Q322*H322</f>
        <v>0.0089999999999999993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178</v>
      </c>
      <c r="AT322" s="215" t="s">
        <v>132</v>
      </c>
      <c r="AU322" s="215" t="s">
        <v>85</v>
      </c>
      <c r="AY322" s="17" t="s">
        <v>135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83</v>
      </c>
      <c r="BK322" s="216">
        <f>ROUND(I322*H322,2)</f>
        <v>0</v>
      </c>
      <c r="BL322" s="17" t="s">
        <v>158</v>
      </c>
      <c r="BM322" s="215" t="s">
        <v>997</v>
      </c>
    </row>
    <row r="323" s="13" customFormat="1">
      <c r="A323" s="13"/>
      <c r="B323" s="222"/>
      <c r="C323" s="223"/>
      <c r="D323" s="224" t="s">
        <v>147</v>
      </c>
      <c r="E323" s="225" t="s">
        <v>19</v>
      </c>
      <c r="F323" s="226" t="s">
        <v>998</v>
      </c>
      <c r="G323" s="223"/>
      <c r="H323" s="227">
        <v>0.0089999999999999993</v>
      </c>
      <c r="I323" s="228"/>
      <c r="J323" s="223"/>
      <c r="K323" s="223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147</v>
      </c>
      <c r="AU323" s="233" t="s">
        <v>85</v>
      </c>
      <c r="AV323" s="13" t="s">
        <v>85</v>
      </c>
      <c r="AW323" s="13" t="s">
        <v>34</v>
      </c>
      <c r="AX323" s="13" t="s">
        <v>75</v>
      </c>
      <c r="AY323" s="233" t="s">
        <v>135</v>
      </c>
    </row>
    <row r="324" s="13" customFormat="1">
      <c r="A324" s="13"/>
      <c r="B324" s="222"/>
      <c r="C324" s="223"/>
      <c r="D324" s="224" t="s">
        <v>147</v>
      </c>
      <c r="E324" s="223"/>
      <c r="F324" s="226" t="s">
        <v>999</v>
      </c>
      <c r="G324" s="223"/>
      <c r="H324" s="227">
        <v>0.0089999999999999993</v>
      </c>
      <c r="I324" s="228"/>
      <c r="J324" s="223"/>
      <c r="K324" s="223"/>
      <c r="L324" s="229"/>
      <c r="M324" s="230"/>
      <c r="N324" s="231"/>
      <c r="O324" s="231"/>
      <c r="P324" s="231"/>
      <c r="Q324" s="231"/>
      <c r="R324" s="231"/>
      <c r="S324" s="231"/>
      <c r="T324" s="23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3" t="s">
        <v>147</v>
      </c>
      <c r="AU324" s="233" t="s">
        <v>85</v>
      </c>
      <c r="AV324" s="13" t="s">
        <v>85</v>
      </c>
      <c r="AW324" s="13" t="s">
        <v>4</v>
      </c>
      <c r="AX324" s="13" t="s">
        <v>83</v>
      </c>
      <c r="AY324" s="233" t="s">
        <v>135</v>
      </c>
    </row>
    <row r="325" s="12" customFormat="1" ht="22.8" customHeight="1">
      <c r="A325" s="12"/>
      <c r="B325" s="188"/>
      <c r="C325" s="189"/>
      <c r="D325" s="190" t="s">
        <v>74</v>
      </c>
      <c r="E325" s="202" t="s">
        <v>548</v>
      </c>
      <c r="F325" s="202" t="s">
        <v>549</v>
      </c>
      <c r="G325" s="189"/>
      <c r="H325" s="189"/>
      <c r="I325" s="192"/>
      <c r="J325" s="203">
        <f>BK325</f>
        <v>0</v>
      </c>
      <c r="K325" s="189"/>
      <c r="L325" s="194"/>
      <c r="M325" s="195"/>
      <c r="N325" s="196"/>
      <c r="O325" s="196"/>
      <c r="P325" s="197">
        <f>SUM(P326:P372)</f>
        <v>0</v>
      </c>
      <c r="Q325" s="196"/>
      <c r="R325" s="197">
        <f>SUM(R326:R372)</f>
        <v>0</v>
      </c>
      <c r="S325" s="196"/>
      <c r="T325" s="198">
        <f>SUM(T326:T372)</f>
        <v>567.16637100000003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199" t="s">
        <v>83</v>
      </c>
      <c r="AT325" s="200" t="s">
        <v>74</v>
      </c>
      <c r="AU325" s="200" t="s">
        <v>83</v>
      </c>
      <c r="AY325" s="199" t="s">
        <v>135</v>
      </c>
      <c r="BK325" s="201">
        <f>SUM(BK326:BK372)</f>
        <v>0</v>
      </c>
    </row>
    <row r="326" s="2" customFormat="1" ht="37.8" customHeight="1">
      <c r="A326" s="38"/>
      <c r="B326" s="39"/>
      <c r="C326" s="204" t="s">
        <v>1000</v>
      </c>
      <c r="D326" s="204" t="s">
        <v>138</v>
      </c>
      <c r="E326" s="205" t="s">
        <v>1001</v>
      </c>
      <c r="F326" s="206" t="s">
        <v>1002</v>
      </c>
      <c r="G326" s="207" t="s">
        <v>372</v>
      </c>
      <c r="H326" s="208">
        <v>205.38999999999999</v>
      </c>
      <c r="I326" s="209"/>
      <c r="J326" s="210">
        <f>ROUND(I326*H326,2)</f>
        <v>0</v>
      </c>
      <c r="K326" s="206" t="s">
        <v>142</v>
      </c>
      <c r="L326" s="44"/>
      <c r="M326" s="211" t="s">
        <v>19</v>
      </c>
      <c r="N326" s="212" t="s">
        <v>46</v>
      </c>
      <c r="O326" s="84"/>
      <c r="P326" s="213">
        <f>O326*H326</f>
        <v>0</v>
      </c>
      <c r="Q326" s="213">
        <v>0</v>
      </c>
      <c r="R326" s="213">
        <f>Q326*H326</f>
        <v>0</v>
      </c>
      <c r="S326" s="213">
        <v>0.29499999999999998</v>
      </c>
      <c r="T326" s="214">
        <f>S326*H326</f>
        <v>60.590049999999991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15" t="s">
        <v>158</v>
      </c>
      <c r="AT326" s="215" t="s">
        <v>138</v>
      </c>
      <c r="AU326" s="215" t="s">
        <v>85</v>
      </c>
      <c r="AY326" s="17" t="s">
        <v>135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7" t="s">
        <v>83</v>
      </c>
      <c r="BK326" s="216">
        <f>ROUND(I326*H326,2)</f>
        <v>0</v>
      </c>
      <c r="BL326" s="17" t="s">
        <v>158</v>
      </c>
      <c r="BM326" s="215" t="s">
        <v>1003</v>
      </c>
    </row>
    <row r="327" s="2" customFormat="1">
      <c r="A327" s="38"/>
      <c r="B327" s="39"/>
      <c r="C327" s="40"/>
      <c r="D327" s="217" t="s">
        <v>145</v>
      </c>
      <c r="E327" s="40"/>
      <c r="F327" s="218" t="s">
        <v>1004</v>
      </c>
      <c r="G327" s="40"/>
      <c r="H327" s="40"/>
      <c r="I327" s="219"/>
      <c r="J327" s="40"/>
      <c r="K327" s="40"/>
      <c r="L327" s="44"/>
      <c r="M327" s="220"/>
      <c r="N327" s="221"/>
      <c r="O327" s="84"/>
      <c r="P327" s="84"/>
      <c r="Q327" s="84"/>
      <c r="R327" s="84"/>
      <c r="S327" s="84"/>
      <c r="T327" s="85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7" t="s">
        <v>145</v>
      </c>
      <c r="AU327" s="17" t="s">
        <v>85</v>
      </c>
    </row>
    <row r="328" s="13" customFormat="1">
      <c r="A328" s="13"/>
      <c r="B328" s="222"/>
      <c r="C328" s="223"/>
      <c r="D328" s="224" t="s">
        <v>147</v>
      </c>
      <c r="E328" s="225" t="s">
        <v>19</v>
      </c>
      <c r="F328" s="226" t="s">
        <v>1005</v>
      </c>
      <c r="G328" s="223"/>
      <c r="H328" s="227">
        <v>205.38999999999999</v>
      </c>
      <c r="I328" s="228"/>
      <c r="J328" s="223"/>
      <c r="K328" s="223"/>
      <c r="L328" s="229"/>
      <c r="M328" s="230"/>
      <c r="N328" s="231"/>
      <c r="O328" s="231"/>
      <c r="P328" s="231"/>
      <c r="Q328" s="231"/>
      <c r="R328" s="231"/>
      <c r="S328" s="231"/>
      <c r="T328" s="23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3" t="s">
        <v>147</v>
      </c>
      <c r="AU328" s="233" t="s">
        <v>85</v>
      </c>
      <c r="AV328" s="13" t="s">
        <v>85</v>
      </c>
      <c r="AW328" s="13" t="s">
        <v>34</v>
      </c>
      <c r="AX328" s="13" t="s">
        <v>75</v>
      </c>
      <c r="AY328" s="233" t="s">
        <v>135</v>
      </c>
    </row>
    <row r="329" s="2" customFormat="1" ht="37.8" customHeight="1">
      <c r="A329" s="38"/>
      <c r="B329" s="39"/>
      <c r="C329" s="204" t="s">
        <v>1006</v>
      </c>
      <c r="D329" s="204" t="s">
        <v>138</v>
      </c>
      <c r="E329" s="205" t="s">
        <v>1007</v>
      </c>
      <c r="F329" s="206" t="s">
        <v>1008</v>
      </c>
      <c r="G329" s="207" t="s">
        <v>372</v>
      </c>
      <c r="H329" s="208">
        <v>351.92000000000002</v>
      </c>
      <c r="I329" s="209"/>
      <c r="J329" s="210">
        <f>ROUND(I329*H329,2)</f>
        <v>0</v>
      </c>
      <c r="K329" s="206" t="s">
        <v>142</v>
      </c>
      <c r="L329" s="44"/>
      <c r="M329" s="211" t="s">
        <v>19</v>
      </c>
      <c r="N329" s="212" t="s">
        <v>46</v>
      </c>
      <c r="O329" s="84"/>
      <c r="P329" s="213">
        <f>O329*H329</f>
        <v>0</v>
      </c>
      <c r="Q329" s="213">
        <v>0</v>
      </c>
      <c r="R329" s="213">
        <f>Q329*H329</f>
        <v>0</v>
      </c>
      <c r="S329" s="213">
        <v>0.29999999999999999</v>
      </c>
      <c r="T329" s="214">
        <f>S329*H329</f>
        <v>105.57600000000001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15" t="s">
        <v>158</v>
      </c>
      <c r="AT329" s="215" t="s">
        <v>138</v>
      </c>
      <c r="AU329" s="215" t="s">
        <v>85</v>
      </c>
      <c r="AY329" s="17" t="s">
        <v>135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17" t="s">
        <v>83</v>
      </c>
      <c r="BK329" s="216">
        <f>ROUND(I329*H329,2)</f>
        <v>0</v>
      </c>
      <c r="BL329" s="17" t="s">
        <v>158</v>
      </c>
      <c r="BM329" s="215" t="s">
        <v>1009</v>
      </c>
    </row>
    <row r="330" s="2" customFormat="1">
      <c r="A330" s="38"/>
      <c r="B330" s="39"/>
      <c r="C330" s="40"/>
      <c r="D330" s="217" t="s">
        <v>145</v>
      </c>
      <c r="E330" s="40"/>
      <c r="F330" s="218" t="s">
        <v>1010</v>
      </c>
      <c r="G330" s="40"/>
      <c r="H330" s="40"/>
      <c r="I330" s="219"/>
      <c r="J330" s="40"/>
      <c r="K330" s="40"/>
      <c r="L330" s="44"/>
      <c r="M330" s="220"/>
      <c r="N330" s="221"/>
      <c r="O330" s="84"/>
      <c r="P330" s="84"/>
      <c r="Q330" s="84"/>
      <c r="R330" s="84"/>
      <c r="S330" s="84"/>
      <c r="T330" s="85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145</v>
      </c>
      <c r="AU330" s="17" t="s">
        <v>85</v>
      </c>
    </row>
    <row r="331" s="13" customFormat="1">
      <c r="A331" s="13"/>
      <c r="B331" s="222"/>
      <c r="C331" s="223"/>
      <c r="D331" s="224" t="s">
        <v>147</v>
      </c>
      <c r="E331" s="225" t="s">
        <v>19</v>
      </c>
      <c r="F331" s="226" t="s">
        <v>1011</v>
      </c>
      <c r="G331" s="223"/>
      <c r="H331" s="227">
        <v>351.92000000000002</v>
      </c>
      <c r="I331" s="228"/>
      <c r="J331" s="223"/>
      <c r="K331" s="223"/>
      <c r="L331" s="229"/>
      <c r="M331" s="230"/>
      <c r="N331" s="231"/>
      <c r="O331" s="231"/>
      <c r="P331" s="231"/>
      <c r="Q331" s="231"/>
      <c r="R331" s="231"/>
      <c r="S331" s="231"/>
      <c r="T331" s="23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3" t="s">
        <v>147</v>
      </c>
      <c r="AU331" s="233" t="s">
        <v>85</v>
      </c>
      <c r="AV331" s="13" t="s">
        <v>85</v>
      </c>
      <c r="AW331" s="13" t="s">
        <v>34</v>
      </c>
      <c r="AX331" s="13" t="s">
        <v>75</v>
      </c>
      <c r="AY331" s="233" t="s">
        <v>135</v>
      </c>
    </row>
    <row r="332" s="2" customFormat="1" ht="37.8" customHeight="1">
      <c r="A332" s="38"/>
      <c r="B332" s="39"/>
      <c r="C332" s="204" t="s">
        <v>1012</v>
      </c>
      <c r="D332" s="204" t="s">
        <v>138</v>
      </c>
      <c r="E332" s="205" t="s">
        <v>1013</v>
      </c>
      <c r="F332" s="206" t="s">
        <v>1014</v>
      </c>
      <c r="G332" s="207" t="s">
        <v>372</v>
      </c>
      <c r="H332" s="208">
        <v>205.38999999999999</v>
      </c>
      <c r="I332" s="209"/>
      <c r="J332" s="210">
        <f>ROUND(I332*H332,2)</f>
        <v>0</v>
      </c>
      <c r="K332" s="206" t="s">
        <v>142</v>
      </c>
      <c r="L332" s="44"/>
      <c r="M332" s="211" t="s">
        <v>19</v>
      </c>
      <c r="N332" s="212" t="s">
        <v>46</v>
      </c>
      <c r="O332" s="84"/>
      <c r="P332" s="213">
        <f>O332*H332</f>
        <v>0</v>
      </c>
      <c r="Q332" s="213">
        <v>0</v>
      </c>
      <c r="R332" s="213">
        <f>Q332*H332</f>
        <v>0</v>
      </c>
      <c r="S332" s="213">
        <v>0.44</v>
      </c>
      <c r="T332" s="214">
        <f>S332*H332</f>
        <v>90.371600000000001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15" t="s">
        <v>158</v>
      </c>
      <c r="AT332" s="215" t="s">
        <v>138</v>
      </c>
      <c r="AU332" s="215" t="s">
        <v>85</v>
      </c>
      <c r="AY332" s="17" t="s">
        <v>135</v>
      </c>
      <c r="BE332" s="216">
        <f>IF(N332="základní",J332,0)</f>
        <v>0</v>
      </c>
      <c r="BF332" s="216">
        <f>IF(N332="snížená",J332,0)</f>
        <v>0</v>
      </c>
      <c r="BG332" s="216">
        <f>IF(N332="zákl. přenesená",J332,0)</f>
        <v>0</v>
      </c>
      <c r="BH332" s="216">
        <f>IF(N332="sníž. přenesená",J332,0)</f>
        <v>0</v>
      </c>
      <c r="BI332" s="216">
        <f>IF(N332="nulová",J332,0)</f>
        <v>0</v>
      </c>
      <c r="BJ332" s="17" t="s">
        <v>83</v>
      </c>
      <c r="BK332" s="216">
        <f>ROUND(I332*H332,2)</f>
        <v>0</v>
      </c>
      <c r="BL332" s="17" t="s">
        <v>158</v>
      </c>
      <c r="BM332" s="215" t="s">
        <v>1015</v>
      </c>
    </row>
    <row r="333" s="2" customFormat="1">
      <c r="A333" s="38"/>
      <c r="B333" s="39"/>
      <c r="C333" s="40"/>
      <c r="D333" s="217" t="s">
        <v>145</v>
      </c>
      <c r="E333" s="40"/>
      <c r="F333" s="218" t="s">
        <v>1016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145</v>
      </c>
      <c r="AU333" s="17" t="s">
        <v>85</v>
      </c>
    </row>
    <row r="334" s="13" customFormat="1">
      <c r="A334" s="13"/>
      <c r="B334" s="222"/>
      <c r="C334" s="223"/>
      <c r="D334" s="224" t="s">
        <v>147</v>
      </c>
      <c r="E334" s="225" t="s">
        <v>19</v>
      </c>
      <c r="F334" s="226" t="s">
        <v>1005</v>
      </c>
      <c r="G334" s="223"/>
      <c r="H334" s="227">
        <v>205.38999999999999</v>
      </c>
      <c r="I334" s="228"/>
      <c r="J334" s="223"/>
      <c r="K334" s="223"/>
      <c r="L334" s="229"/>
      <c r="M334" s="230"/>
      <c r="N334" s="231"/>
      <c r="O334" s="231"/>
      <c r="P334" s="231"/>
      <c r="Q334" s="231"/>
      <c r="R334" s="231"/>
      <c r="S334" s="231"/>
      <c r="T334" s="23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3" t="s">
        <v>147</v>
      </c>
      <c r="AU334" s="233" t="s">
        <v>85</v>
      </c>
      <c r="AV334" s="13" t="s">
        <v>85</v>
      </c>
      <c r="AW334" s="13" t="s">
        <v>34</v>
      </c>
      <c r="AX334" s="13" t="s">
        <v>75</v>
      </c>
      <c r="AY334" s="233" t="s">
        <v>135</v>
      </c>
    </row>
    <row r="335" s="2" customFormat="1" ht="37.8" customHeight="1">
      <c r="A335" s="38"/>
      <c r="B335" s="39"/>
      <c r="C335" s="204" t="s">
        <v>1017</v>
      </c>
      <c r="D335" s="204" t="s">
        <v>138</v>
      </c>
      <c r="E335" s="205" t="s">
        <v>1018</v>
      </c>
      <c r="F335" s="206" t="s">
        <v>1019</v>
      </c>
      <c r="G335" s="207" t="s">
        <v>372</v>
      </c>
      <c r="H335" s="208">
        <v>351.92000000000002</v>
      </c>
      <c r="I335" s="209"/>
      <c r="J335" s="210">
        <f>ROUND(I335*H335,2)</f>
        <v>0</v>
      </c>
      <c r="K335" s="206" t="s">
        <v>142</v>
      </c>
      <c r="L335" s="44"/>
      <c r="M335" s="211" t="s">
        <v>19</v>
      </c>
      <c r="N335" s="212" t="s">
        <v>46</v>
      </c>
      <c r="O335" s="84"/>
      <c r="P335" s="213">
        <f>O335*H335</f>
        <v>0</v>
      </c>
      <c r="Q335" s="213">
        <v>0</v>
      </c>
      <c r="R335" s="213">
        <f>Q335*H335</f>
        <v>0</v>
      </c>
      <c r="S335" s="213">
        <v>0.32500000000000001</v>
      </c>
      <c r="T335" s="214">
        <f>S335*H335</f>
        <v>114.37400000000001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15" t="s">
        <v>158</v>
      </c>
      <c r="AT335" s="215" t="s">
        <v>138</v>
      </c>
      <c r="AU335" s="215" t="s">
        <v>85</v>
      </c>
      <c r="AY335" s="17" t="s">
        <v>135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7" t="s">
        <v>83</v>
      </c>
      <c r="BK335" s="216">
        <f>ROUND(I335*H335,2)</f>
        <v>0</v>
      </c>
      <c r="BL335" s="17" t="s">
        <v>158</v>
      </c>
      <c r="BM335" s="215" t="s">
        <v>1020</v>
      </c>
    </row>
    <row r="336" s="2" customFormat="1">
      <c r="A336" s="38"/>
      <c r="B336" s="39"/>
      <c r="C336" s="40"/>
      <c r="D336" s="217" t="s">
        <v>145</v>
      </c>
      <c r="E336" s="40"/>
      <c r="F336" s="218" t="s">
        <v>1021</v>
      </c>
      <c r="G336" s="40"/>
      <c r="H336" s="40"/>
      <c r="I336" s="219"/>
      <c r="J336" s="40"/>
      <c r="K336" s="40"/>
      <c r="L336" s="44"/>
      <c r="M336" s="220"/>
      <c r="N336" s="221"/>
      <c r="O336" s="84"/>
      <c r="P336" s="84"/>
      <c r="Q336" s="84"/>
      <c r="R336" s="84"/>
      <c r="S336" s="84"/>
      <c r="T336" s="85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145</v>
      </c>
      <c r="AU336" s="17" t="s">
        <v>85</v>
      </c>
    </row>
    <row r="337" s="13" customFormat="1">
      <c r="A337" s="13"/>
      <c r="B337" s="222"/>
      <c r="C337" s="223"/>
      <c r="D337" s="224" t="s">
        <v>147</v>
      </c>
      <c r="E337" s="225" t="s">
        <v>19</v>
      </c>
      <c r="F337" s="226" t="s">
        <v>1011</v>
      </c>
      <c r="G337" s="223"/>
      <c r="H337" s="227">
        <v>351.92000000000002</v>
      </c>
      <c r="I337" s="228"/>
      <c r="J337" s="223"/>
      <c r="K337" s="223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147</v>
      </c>
      <c r="AU337" s="233" t="s">
        <v>85</v>
      </c>
      <c r="AV337" s="13" t="s">
        <v>85</v>
      </c>
      <c r="AW337" s="13" t="s">
        <v>34</v>
      </c>
      <c r="AX337" s="13" t="s">
        <v>75</v>
      </c>
      <c r="AY337" s="233" t="s">
        <v>135</v>
      </c>
    </row>
    <row r="338" s="2" customFormat="1" ht="33" customHeight="1">
      <c r="A338" s="38"/>
      <c r="B338" s="39"/>
      <c r="C338" s="204" t="s">
        <v>1022</v>
      </c>
      <c r="D338" s="204" t="s">
        <v>138</v>
      </c>
      <c r="E338" s="205" t="s">
        <v>1023</v>
      </c>
      <c r="F338" s="206" t="s">
        <v>1024</v>
      </c>
      <c r="G338" s="207" t="s">
        <v>372</v>
      </c>
      <c r="H338" s="208">
        <v>351.92000000000002</v>
      </c>
      <c r="I338" s="209"/>
      <c r="J338" s="210">
        <f>ROUND(I338*H338,2)</f>
        <v>0</v>
      </c>
      <c r="K338" s="206" t="s">
        <v>142</v>
      </c>
      <c r="L338" s="44"/>
      <c r="M338" s="211" t="s">
        <v>19</v>
      </c>
      <c r="N338" s="212" t="s">
        <v>46</v>
      </c>
      <c r="O338" s="84"/>
      <c r="P338" s="213">
        <f>O338*H338</f>
        <v>0</v>
      </c>
      <c r="Q338" s="213">
        <v>0</v>
      </c>
      <c r="R338" s="213">
        <f>Q338*H338</f>
        <v>0</v>
      </c>
      <c r="S338" s="213">
        <v>0.22</v>
      </c>
      <c r="T338" s="214">
        <f>S338*H338</f>
        <v>77.42240000000001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15" t="s">
        <v>158</v>
      </c>
      <c r="AT338" s="215" t="s">
        <v>138</v>
      </c>
      <c r="AU338" s="215" t="s">
        <v>85</v>
      </c>
      <c r="AY338" s="17" t="s">
        <v>135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7" t="s">
        <v>83</v>
      </c>
      <c r="BK338" s="216">
        <f>ROUND(I338*H338,2)</f>
        <v>0</v>
      </c>
      <c r="BL338" s="17" t="s">
        <v>158</v>
      </c>
      <c r="BM338" s="215" t="s">
        <v>1025</v>
      </c>
    </row>
    <row r="339" s="2" customFormat="1">
      <c r="A339" s="38"/>
      <c r="B339" s="39"/>
      <c r="C339" s="40"/>
      <c r="D339" s="217" t="s">
        <v>145</v>
      </c>
      <c r="E339" s="40"/>
      <c r="F339" s="218" t="s">
        <v>1026</v>
      </c>
      <c r="G339" s="40"/>
      <c r="H339" s="40"/>
      <c r="I339" s="219"/>
      <c r="J339" s="40"/>
      <c r="K339" s="40"/>
      <c r="L339" s="44"/>
      <c r="M339" s="220"/>
      <c r="N339" s="221"/>
      <c r="O339" s="84"/>
      <c r="P339" s="84"/>
      <c r="Q339" s="84"/>
      <c r="R339" s="84"/>
      <c r="S339" s="84"/>
      <c r="T339" s="85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145</v>
      </c>
      <c r="AU339" s="17" t="s">
        <v>85</v>
      </c>
    </row>
    <row r="340" s="13" customFormat="1">
      <c r="A340" s="13"/>
      <c r="B340" s="222"/>
      <c r="C340" s="223"/>
      <c r="D340" s="224" t="s">
        <v>147</v>
      </c>
      <c r="E340" s="225" t="s">
        <v>19</v>
      </c>
      <c r="F340" s="226" t="s">
        <v>1011</v>
      </c>
      <c r="G340" s="223"/>
      <c r="H340" s="227">
        <v>351.92000000000002</v>
      </c>
      <c r="I340" s="228"/>
      <c r="J340" s="223"/>
      <c r="K340" s="223"/>
      <c r="L340" s="229"/>
      <c r="M340" s="230"/>
      <c r="N340" s="231"/>
      <c r="O340" s="231"/>
      <c r="P340" s="231"/>
      <c r="Q340" s="231"/>
      <c r="R340" s="231"/>
      <c r="S340" s="231"/>
      <c r="T340" s="23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3" t="s">
        <v>147</v>
      </c>
      <c r="AU340" s="233" t="s">
        <v>85</v>
      </c>
      <c r="AV340" s="13" t="s">
        <v>85</v>
      </c>
      <c r="AW340" s="13" t="s">
        <v>34</v>
      </c>
      <c r="AX340" s="13" t="s">
        <v>75</v>
      </c>
      <c r="AY340" s="233" t="s">
        <v>135</v>
      </c>
    </row>
    <row r="341" s="2" customFormat="1" ht="37.8" customHeight="1">
      <c r="A341" s="38"/>
      <c r="B341" s="39"/>
      <c r="C341" s="204" t="s">
        <v>1027</v>
      </c>
      <c r="D341" s="204" t="s">
        <v>138</v>
      </c>
      <c r="E341" s="205" t="s">
        <v>1028</v>
      </c>
      <c r="F341" s="206" t="s">
        <v>1029</v>
      </c>
      <c r="G341" s="207" t="s">
        <v>372</v>
      </c>
      <c r="H341" s="208">
        <v>43</v>
      </c>
      <c r="I341" s="209"/>
      <c r="J341" s="210">
        <f>ROUND(I341*H341,2)</f>
        <v>0</v>
      </c>
      <c r="K341" s="206" t="s">
        <v>142</v>
      </c>
      <c r="L341" s="44"/>
      <c r="M341" s="211" t="s">
        <v>19</v>
      </c>
      <c r="N341" s="212" t="s">
        <v>46</v>
      </c>
      <c r="O341" s="84"/>
      <c r="P341" s="213">
        <f>O341*H341</f>
        <v>0</v>
      </c>
      <c r="Q341" s="213">
        <v>0</v>
      </c>
      <c r="R341" s="213">
        <f>Q341*H341</f>
        <v>0</v>
      </c>
      <c r="S341" s="213">
        <v>0.28999999999999998</v>
      </c>
      <c r="T341" s="214">
        <f>S341*H341</f>
        <v>12.469999999999999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158</v>
      </c>
      <c r="AT341" s="215" t="s">
        <v>138</v>
      </c>
      <c r="AU341" s="215" t="s">
        <v>85</v>
      </c>
      <c r="AY341" s="17" t="s">
        <v>135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83</v>
      </c>
      <c r="BK341" s="216">
        <f>ROUND(I341*H341,2)</f>
        <v>0</v>
      </c>
      <c r="BL341" s="17" t="s">
        <v>158</v>
      </c>
      <c r="BM341" s="215" t="s">
        <v>1030</v>
      </c>
    </row>
    <row r="342" s="2" customFormat="1">
      <c r="A342" s="38"/>
      <c r="B342" s="39"/>
      <c r="C342" s="40"/>
      <c r="D342" s="217" t="s">
        <v>145</v>
      </c>
      <c r="E342" s="40"/>
      <c r="F342" s="218" t="s">
        <v>1031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145</v>
      </c>
      <c r="AU342" s="17" t="s">
        <v>85</v>
      </c>
    </row>
    <row r="343" s="13" customFormat="1">
      <c r="A343" s="13"/>
      <c r="B343" s="222"/>
      <c r="C343" s="223"/>
      <c r="D343" s="224" t="s">
        <v>147</v>
      </c>
      <c r="E343" s="225" t="s">
        <v>19</v>
      </c>
      <c r="F343" s="226" t="s">
        <v>1032</v>
      </c>
      <c r="G343" s="223"/>
      <c r="H343" s="227">
        <v>43</v>
      </c>
      <c r="I343" s="228"/>
      <c r="J343" s="223"/>
      <c r="K343" s="223"/>
      <c r="L343" s="229"/>
      <c r="M343" s="230"/>
      <c r="N343" s="231"/>
      <c r="O343" s="231"/>
      <c r="P343" s="231"/>
      <c r="Q343" s="231"/>
      <c r="R343" s="231"/>
      <c r="S343" s="231"/>
      <c r="T343" s="23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3" t="s">
        <v>147</v>
      </c>
      <c r="AU343" s="233" t="s">
        <v>85</v>
      </c>
      <c r="AV343" s="13" t="s">
        <v>85</v>
      </c>
      <c r="AW343" s="13" t="s">
        <v>34</v>
      </c>
      <c r="AX343" s="13" t="s">
        <v>75</v>
      </c>
      <c r="AY343" s="233" t="s">
        <v>135</v>
      </c>
    </row>
    <row r="344" s="2" customFormat="1" ht="33" customHeight="1">
      <c r="A344" s="38"/>
      <c r="B344" s="39"/>
      <c r="C344" s="204" t="s">
        <v>1033</v>
      </c>
      <c r="D344" s="204" t="s">
        <v>138</v>
      </c>
      <c r="E344" s="205" t="s">
        <v>1034</v>
      </c>
      <c r="F344" s="206" t="s">
        <v>1035</v>
      </c>
      <c r="G344" s="207" t="s">
        <v>372</v>
      </c>
      <c r="H344" s="208">
        <v>43</v>
      </c>
      <c r="I344" s="209"/>
      <c r="J344" s="210">
        <f>ROUND(I344*H344,2)</f>
        <v>0</v>
      </c>
      <c r="K344" s="206" t="s">
        <v>142</v>
      </c>
      <c r="L344" s="44"/>
      <c r="M344" s="211" t="s">
        <v>19</v>
      </c>
      <c r="N344" s="212" t="s">
        <v>46</v>
      </c>
      <c r="O344" s="84"/>
      <c r="P344" s="213">
        <f>O344*H344</f>
        <v>0</v>
      </c>
      <c r="Q344" s="213">
        <v>0</v>
      </c>
      <c r="R344" s="213">
        <f>Q344*H344</f>
        <v>0</v>
      </c>
      <c r="S344" s="213">
        <v>0.625</v>
      </c>
      <c r="T344" s="214">
        <f>S344*H344</f>
        <v>26.875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15" t="s">
        <v>158</v>
      </c>
      <c r="AT344" s="215" t="s">
        <v>138</v>
      </c>
      <c r="AU344" s="215" t="s">
        <v>85</v>
      </c>
      <c r="AY344" s="17" t="s">
        <v>135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7" t="s">
        <v>83</v>
      </c>
      <c r="BK344" s="216">
        <f>ROUND(I344*H344,2)</f>
        <v>0</v>
      </c>
      <c r="BL344" s="17" t="s">
        <v>158</v>
      </c>
      <c r="BM344" s="215" t="s">
        <v>1036</v>
      </c>
    </row>
    <row r="345" s="2" customFormat="1">
      <c r="A345" s="38"/>
      <c r="B345" s="39"/>
      <c r="C345" s="40"/>
      <c r="D345" s="217" t="s">
        <v>145</v>
      </c>
      <c r="E345" s="40"/>
      <c r="F345" s="218" t="s">
        <v>1037</v>
      </c>
      <c r="G345" s="40"/>
      <c r="H345" s="40"/>
      <c r="I345" s="219"/>
      <c r="J345" s="40"/>
      <c r="K345" s="40"/>
      <c r="L345" s="44"/>
      <c r="M345" s="220"/>
      <c r="N345" s="221"/>
      <c r="O345" s="84"/>
      <c r="P345" s="84"/>
      <c r="Q345" s="84"/>
      <c r="R345" s="84"/>
      <c r="S345" s="84"/>
      <c r="T345" s="85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145</v>
      </c>
      <c r="AU345" s="17" t="s">
        <v>85</v>
      </c>
    </row>
    <row r="346" s="13" customFormat="1">
      <c r="A346" s="13"/>
      <c r="B346" s="222"/>
      <c r="C346" s="223"/>
      <c r="D346" s="224" t="s">
        <v>147</v>
      </c>
      <c r="E346" s="225" t="s">
        <v>19</v>
      </c>
      <c r="F346" s="226" t="s">
        <v>1032</v>
      </c>
      <c r="G346" s="223"/>
      <c r="H346" s="227">
        <v>43</v>
      </c>
      <c r="I346" s="228"/>
      <c r="J346" s="223"/>
      <c r="K346" s="223"/>
      <c r="L346" s="229"/>
      <c r="M346" s="230"/>
      <c r="N346" s="231"/>
      <c r="O346" s="231"/>
      <c r="P346" s="231"/>
      <c r="Q346" s="231"/>
      <c r="R346" s="231"/>
      <c r="S346" s="231"/>
      <c r="T346" s="23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3" t="s">
        <v>147</v>
      </c>
      <c r="AU346" s="233" t="s">
        <v>85</v>
      </c>
      <c r="AV346" s="13" t="s">
        <v>85</v>
      </c>
      <c r="AW346" s="13" t="s">
        <v>34</v>
      </c>
      <c r="AX346" s="13" t="s">
        <v>75</v>
      </c>
      <c r="AY346" s="233" t="s">
        <v>135</v>
      </c>
    </row>
    <row r="347" s="2" customFormat="1" ht="24.15" customHeight="1">
      <c r="A347" s="38"/>
      <c r="B347" s="39"/>
      <c r="C347" s="204" t="s">
        <v>1038</v>
      </c>
      <c r="D347" s="204" t="s">
        <v>138</v>
      </c>
      <c r="E347" s="205" t="s">
        <v>1039</v>
      </c>
      <c r="F347" s="206" t="s">
        <v>1040</v>
      </c>
      <c r="G347" s="207" t="s">
        <v>209</v>
      </c>
      <c r="H347" s="208">
        <v>177.40000000000001</v>
      </c>
      <c r="I347" s="209"/>
      <c r="J347" s="210">
        <f>ROUND(I347*H347,2)</f>
        <v>0</v>
      </c>
      <c r="K347" s="206" t="s">
        <v>142</v>
      </c>
      <c r="L347" s="44"/>
      <c r="M347" s="211" t="s">
        <v>19</v>
      </c>
      <c r="N347" s="212" t="s">
        <v>46</v>
      </c>
      <c r="O347" s="84"/>
      <c r="P347" s="213">
        <f>O347*H347</f>
        <v>0</v>
      </c>
      <c r="Q347" s="213">
        <v>0</v>
      </c>
      <c r="R347" s="213">
        <f>Q347*H347</f>
        <v>0</v>
      </c>
      <c r="S347" s="213">
        <v>0.20499999999999999</v>
      </c>
      <c r="T347" s="214">
        <f>S347*H347</f>
        <v>36.366999999999997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15" t="s">
        <v>158</v>
      </c>
      <c r="AT347" s="215" t="s">
        <v>138</v>
      </c>
      <c r="AU347" s="215" t="s">
        <v>85</v>
      </c>
      <c r="AY347" s="17" t="s">
        <v>135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7" t="s">
        <v>83</v>
      </c>
      <c r="BK347" s="216">
        <f>ROUND(I347*H347,2)</f>
        <v>0</v>
      </c>
      <c r="BL347" s="17" t="s">
        <v>158</v>
      </c>
      <c r="BM347" s="215" t="s">
        <v>1041</v>
      </c>
    </row>
    <row r="348" s="2" customFormat="1">
      <c r="A348" s="38"/>
      <c r="B348" s="39"/>
      <c r="C348" s="40"/>
      <c r="D348" s="217" t="s">
        <v>145</v>
      </c>
      <c r="E348" s="40"/>
      <c r="F348" s="218" t="s">
        <v>1042</v>
      </c>
      <c r="G348" s="40"/>
      <c r="H348" s="40"/>
      <c r="I348" s="219"/>
      <c r="J348" s="40"/>
      <c r="K348" s="40"/>
      <c r="L348" s="44"/>
      <c r="M348" s="220"/>
      <c r="N348" s="221"/>
      <c r="O348" s="84"/>
      <c r="P348" s="84"/>
      <c r="Q348" s="84"/>
      <c r="R348" s="84"/>
      <c r="S348" s="84"/>
      <c r="T348" s="85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145</v>
      </c>
      <c r="AU348" s="17" t="s">
        <v>85</v>
      </c>
    </row>
    <row r="349" s="13" customFormat="1">
      <c r="A349" s="13"/>
      <c r="B349" s="222"/>
      <c r="C349" s="223"/>
      <c r="D349" s="224" t="s">
        <v>147</v>
      </c>
      <c r="E349" s="225" t="s">
        <v>19</v>
      </c>
      <c r="F349" s="226" t="s">
        <v>1043</v>
      </c>
      <c r="G349" s="223"/>
      <c r="H349" s="227">
        <v>177.40000000000001</v>
      </c>
      <c r="I349" s="228"/>
      <c r="J349" s="223"/>
      <c r="K349" s="223"/>
      <c r="L349" s="229"/>
      <c r="M349" s="230"/>
      <c r="N349" s="231"/>
      <c r="O349" s="231"/>
      <c r="P349" s="231"/>
      <c r="Q349" s="231"/>
      <c r="R349" s="231"/>
      <c r="S349" s="231"/>
      <c r="T349" s="23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3" t="s">
        <v>147</v>
      </c>
      <c r="AU349" s="233" t="s">
        <v>85</v>
      </c>
      <c r="AV349" s="13" t="s">
        <v>85</v>
      </c>
      <c r="AW349" s="13" t="s">
        <v>34</v>
      </c>
      <c r="AX349" s="13" t="s">
        <v>75</v>
      </c>
      <c r="AY349" s="233" t="s">
        <v>135</v>
      </c>
    </row>
    <row r="350" s="2" customFormat="1" ht="24.15" customHeight="1">
      <c r="A350" s="38"/>
      <c r="B350" s="39"/>
      <c r="C350" s="204" t="s">
        <v>1044</v>
      </c>
      <c r="D350" s="204" t="s">
        <v>138</v>
      </c>
      <c r="E350" s="205" t="s">
        <v>1045</v>
      </c>
      <c r="F350" s="206" t="s">
        <v>1046</v>
      </c>
      <c r="G350" s="207" t="s">
        <v>209</v>
      </c>
      <c r="H350" s="208">
        <v>87</v>
      </c>
      <c r="I350" s="209"/>
      <c r="J350" s="210">
        <f>ROUND(I350*H350,2)</f>
        <v>0</v>
      </c>
      <c r="K350" s="206" t="s">
        <v>142</v>
      </c>
      <c r="L350" s="44"/>
      <c r="M350" s="211" t="s">
        <v>19</v>
      </c>
      <c r="N350" s="212" t="s">
        <v>46</v>
      </c>
      <c r="O350" s="84"/>
      <c r="P350" s="213">
        <f>O350*H350</f>
        <v>0</v>
      </c>
      <c r="Q350" s="213">
        <v>0</v>
      </c>
      <c r="R350" s="213">
        <f>Q350*H350</f>
        <v>0</v>
      </c>
      <c r="S350" s="213">
        <v>0.040000000000000001</v>
      </c>
      <c r="T350" s="214">
        <f>S350*H350</f>
        <v>3.48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15" t="s">
        <v>158</v>
      </c>
      <c r="AT350" s="215" t="s">
        <v>138</v>
      </c>
      <c r="AU350" s="215" t="s">
        <v>85</v>
      </c>
      <c r="AY350" s="17" t="s">
        <v>135</v>
      </c>
      <c r="BE350" s="216">
        <f>IF(N350="základní",J350,0)</f>
        <v>0</v>
      </c>
      <c r="BF350" s="216">
        <f>IF(N350="snížená",J350,0)</f>
        <v>0</v>
      </c>
      <c r="BG350" s="216">
        <f>IF(N350="zákl. přenesená",J350,0)</f>
        <v>0</v>
      </c>
      <c r="BH350" s="216">
        <f>IF(N350="sníž. přenesená",J350,0)</f>
        <v>0</v>
      </c>
      <c r="BI350" s="216">
        <f>IF(N350="nulová",J350,0)</f>
        <v>0</v>
      </c>
      <c r="BJ350" s="17" t="s">
        <v>83</v>
      </c>
      <c r="BK350" s="216">
        <f>ROUND(I350*H350,2)</f>
        <v>0</v>
      </c>
      <c r="BL350" s="17" t="s">
        <v>158</v>
      </c>
      <c r="BM350" s="215" t="s">
        <v>1047</v>
      </c>
    </row>
    <row r="351" s="2" customFormat="1">
      <c r="A351" s="38"/>
      <c r="B351" s="39"/>
      <c r="C351" s="40"/>
      <c r="D351" s="217" t="s">
        <v>145</v>
      </c>
      <c r="E351" s="40"/>
      <c r="F351" s="218" t="s">
        <v>1048</v>
      </c>
      <c r="G351" s="40"/>
      <c r="H351" s="40"/>
      <c r="I351" s="219"/>
      <c r="J351" s="40"/>
      <c r="K351" s="40"/>
      <c r="L351" s="44"/>
      <c r="M351" s="220"/>
      <c r="N351" s="221"/>
      <c r="O351" s="84"/>
      <c r="P351" s="84"/>
      <c r="Q351" s="84"/>
      <c r="R351" s="84"/>
      <c r="S351" s="84"/>
      <c r="T351" s="85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145</v>
      </c>
      <c r="AU351" s="17" t="s">
        <v>85</v>
      </c>
    </row>
    <row r="352" s="13" customFormat="1">
      <c r="A352" s="13"/>
      <c r="B352" s="222"/>
      <c r="C352" s="223"/>
      <c r="D352" s="224" t="s">
        <v>147</v>
      </c>
      <c r="E352" s="225" t="s">
        <v>19</v>
      </c>
      <c r="F352" s="226" t="s">
        <v>1049</v>
      </c>
      <c r="G352" s="223"/>
      <c r="H352" s="227">
        <v>87</v>
      </c>
      <c r="I352" s="228"/>
      <c r="J352" s="223"/>
      <c r="K352" s="223"/>
      <c r="L352" s="229"/>
      <c r="M352" s="230"/>
      <c r="N352" s="231"/>
      <c r="O352" s="231"/>
      <c r="P352" s="231"/>
      <c r="Q352" s="231"/>
      <c r="R352" s="231"/>
      <c r="S352" s="231"/>
      <c r="T352" s="23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3" t="s">
        <v>147</v>
      </c>
      <c r="AU352" s="233" t="s">
        <v>85</v>
      </c>
      <c r="AV352" s="13" t="s">
        <v>85</v>
      </c>
      <c r="AW352" s="13" t="s">
        <v>34</v>
      </c>
      <c r="AX352" s="13" t="s">
        <v>75</v>
      </c>
      <c r="AY352" s="233" t="s">
        <v>135</v>
      </c>
    </row>
    <row r="353" s="2" customFormat="1" ht="16.5" customHeight="1">
      <c r="A353" s="38"/>
      <c r="B353" s="39"/>
      <c r="C353" s="204" t="s">
        <v>1050</v>
      </c>
      <c r="D353" s="204" t="s">
        <v>138</v>
      </c>
      <c r="E353" s="205" t="s">
        <v>1051</v>
      </c>
      <c r="F353" s="206" t="s">
        <v>1052</v>
      </c>
      <c r="G353" s="207" t="s">
        <v>309</v>
      </c>
      <c r="H353" s="208">
        <v>8.5790000000000006</v>
      </c>
      <c r="I353" s="209"/>
      <c r="J353" s="210">
        <f>ROUND(I353*H353,2)</f>
        <v>0</v>
      </c>
      <c r="K353" s="206" t="s">
        <v>142</v>
      </c>
      <c r="L353" s="44"/>
      <c r="M353" s="211" t="s">
        <v>19</v>
      </c>
      <c r="N353" s="212" t="s">
        <v>46</v>
      </c>
      <c r="O353" s="84"/>
      <c r="P353" s="213">
        <f>O353*H353</f>
        <v>0</v>
      </c>
      <c r="Q353" s="213">
        <v>0</v>
      </c>
      <c r="R353" s="213">
        <f>Q353*H353</f>
        <v>0</v>
      </c>
      <c r="S353" s="213">
        <v>2.2000000000000002</v>
      </c>
      <c r="T353" s="214">
        <f>S353*H353</f>
        <v>18.873800000000003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15" t="s">
        <v>158</v>
      </c>
      <c r="AT353" s="215" t="s">
        <v>138</v>
      </c>
      <c r="AU353" s="215" t="s">
        <v>85</v>
      </c>
      <c r="AY353" s="17" t="s">
        <v>135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7" t="s">
        <v>83</v>
      </c>
      <c r="BK353" s="216">
        <f>ROUND(I353*H353,2)</f>
        <v>0</v>
      </c>
      <c r="BL353" s="17" t="s">
        <v>158</v>
      </c>
      <c r="BM353" s="215" t="s">
        <v>1053</v>
      </c>
    </row>
    <row r="354" s="2" customFormat="1">
      <c r="A354" s="38"/>
      <c r="B354" s="39"/>
      <c r="C354" s="40"/>
      <c r="D354" s="217" t="s">
        <v>145</v>
      </c>
      <c r="E354" s="40"/>
      <c r="F354" s="218" t="s">
        <v>1054</v>
      </c>
      <c r="G354" s="40"/>
      <c r="H354" s="40"/>
      <c r="I354" s="219"/>
      <c r="J354" s="40"/>
      <c r="K354" s="40"/>
      <c r="L354" s="44"/>
      <c r="M354" s="220"/>
      <c r="N354" s="221"/>
      <c r="O354" s="84"/>
      <c r="P354" s="84"/>
      <c r="Q354" s="84"/>
      <c r="R354" s="84"/>
      <c r="S354" s="84"/>
      <c r="T354" s="85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145</v>
      </c>
      <c r="AU354" s="17" t="s">
        <v>85</v>
      </c>
    </row>
    <row r="355" s="13" customFormat="1">
      <c r="A355" s="13"/>
      <c r="B355" s="222"/>
      <c r="C355" s="223"/>
      <c r="D355" s="224" t="s">
        <v>147</v>
      </c>
      <c r="E355" s="225" t="s">
        <v>19</v>
      </c>
      <c r="F355" s="226" t="s">
        <v>1055</v>
      </c>
      <c r="G355" s="223"/>
      <c r="H355" s="227">
        <v>8.5790000000000006</v>
      </c>
      <c r="I355" s="228"/>
      <c r="J355" s="223"/>
      <c r="K355" s="223"/>
      <c r="L355" s="229"/>
      <c r="M355" s="230"/>
      <c r="N355" s="231"/>
      <c r="O355" s="231"/>
      <c r="P355" s="231"/>
      <c r="Q355" s="231"/>
      <c r="R355" s="231"/>
      <c r="S355" s="231"/>
      <c r="T355" s="23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3" t="s">
        <v>147</v>
      </c>
      <c r="AU355" s="233" t="s">
        <v>85</v>
      </c>
      <c r="AV355" s="13" t="s">
        <v>85</v>
      </c>
      <c r="AW355" s="13" t="s">
        <v>34</v>
      </c>
      <c r="AX355" s="13" t="s">
        <v>75</v>
      </c>
      <c r="AY355" s="233" t="s">
        <v>135</v>
      </c>
    </row>
    <row r="356" s="2" customFormat="1" ht="21.75" customHeight="1">
      <c r="A356" s="38"/>
      <c r="B356" s="39"/>
      <c r="C356" s="204" t="s">
        <v>1056</v>
      </c>
      <c r="D356" s="204" t="s">
        <v>138</v>
      </c>
      <c r="E356" s="205" t="s">
        <v>1057</v>
      </c>
      <c r="F356" s="206" t="s">
        <v>1058</v>
      </c>
      <c r="G356" s="207" t="s">
        <v>309</v>
      </c>
      <c r="H356" s="208">
        <v>8.5790000000000006</v>
      </c>
      <c r="I356" s="209"/>
      <c r="J356" s="210">
        <f>ROUND(I356*H356,2)</f>
        <v>0</v>
      </c>
      <c r="K356" s="206" t="s">
        <v>142</v>
      </c>
      <c r="L356" s="44"/>
      <c r="M356" s="211" t="s">
        <v>19</v>
      </c>
      <c r="N356" s="212" t="s">
        <v>46</v>
      </c>
      <c r="O356" s="84"/>
      <c r="P356" s="213">
        <f>O356*H356</f>
        <v>0</v>
      </c>
      <c r="Q356" s="213">
        <v>0</v>
      </c>
      <c r="R356" s="213">
        <f>Q356*H356</f>
        <v>0</v>
      </c>
      <c r="S356" s="213">
        <v>0.029000000000000001</v>
      </c>
      <c r="T356" s="214">
        <f>S356*H356</f>
        <v>0.24879100000000004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15" t="s">
        <v>158</v>
      </c>
      <c r="AT356" s="215" t="s">
        <v>138</v>
      </c>
      <c r="AU356" s="215" t="s">
        <v>85</v>
      </c>
      <c r="AY356" s="17" t="s">
        <v>135</v>
      </c>
      <c r="BE356" s="216">
        <f>IF(N356="základní",J356,0)</f>
        <v>0</v>
      </c>
      <c r="BF356" s="216">
        <f>IF(N356="snížená",J356,0)</f>
        <v>0</v>
      </c>
      <c r="BG356" s="216">
        <f>IF(N356="zákl. přenesená",J356,0)</f>
        <v>0</v>
      </c>
      <c r="BH356" s="216">
        <f>IF(N356="sníž. přenesená",J356,0)</f>
        <v>0</v>
      </c>
      <c r="BI356" s="216">
        <f>IF(N356="nulová",J356,0)</f>
        <v>0</v>
      </c>
      <c r="BJ356" s="17" t="s">
        <v>83</v>
      </c>
      <c r="BK356" s="216">
        <f>ROUND(I356*H356,2)</f>
        <v>0</v>
      </c>
      <c r="BL356" s="17" t="s">
        <v>158</v>
      </c>
      <c r="BM356" s="215" t="s">
        <v>1059</v>
      </c>
    </row>
    <row r="357" s="2" customFormat="1">
      <c r="A357" s="38"/>
      <c r="B357" s="39"/>
      <c r="C357" s="40"/>
      <c r="D357" s="217" t="s">
        <v>145</v>
      </c>
      <c r="E357" s="40"/>
      <c r="F357" s="218" t="s">
        <v>1060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145</v>
      </c>
      <c r="AU357" s="17" t="s">
        <v>85</v>
      </c>
    </row>
    <row r="358" s="2" customFormat="1" ht="24.15" customHeight="1">
      <c r="A358" s="38"/>
      <c r="B358" s="39"/>
      <c r="C358" s="204" t="s">
        <v>1061</v>
      </c>
      <c r="D358" s="204" t="s">
        <v>138</v>
      </c>
      <c r="E358" s="205" t="s">
        <v>1062</v>
      </c>
      <c r="F358" s="206" t="s">
        <v>1063</v>
      </c>
      <c r="G358" s="207" t="s">
        <v>372</v>
      </c>
      <c r="H358" s="208">
        <v>28.597999999999999</v>
      </c>
      <c r="I358" s="209"/>
      <c r="J358" s="210">
        <f>ROUND(I358*H358,2)</f>
        <v>0</v>
      </c>
      <c r="K358" s="206" t="s">
        <v>142</v>
      </c>
      <c r="L358" s="44"/>
      <c r="M358" s="211" t="s">
        <v>19</v>
      </c>
      <c r="N358" s="212" t="s">
        <v>46</v>
      </c>
      <c r="O358" s="84"/>
      <c r="P358" s="213">
        <f>O358*H358</f>
        <v>0</v>
      </c>
      <c r="Q358" s="213">
        <v>0</v>
      </c>
      <c r="R358" s="213">
        <f>Q358*H358</f>
        <v>0</v>
      </c>
      <c r="S358" s="213">
        <v>0.035000000000000003</v>
      </c>
      <c r="T358" s="214">
        <f>S358*H358</f>
        <v>1.0009300000000001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15" t="s">
        <v>393</v>
      </c>
      <c r="AT358" s="215" t="s">
        <v>138</v>
      </c>
      <c r="AU358" s="215" t="s">
        <v>85</v>
      </c>
      <c r="AY358" s="17" t="s">
        <v>135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7" t="s">
        <v>83</v>
      </c>
      <c r="BK358" s="216">
        <f>ROUND(I358*H358,2)</f>
        <v>0</v>
      </c>
      <c r="BL358" s="17" t="s">
        <v>393</v>
      </c>
      <c r="BM358" s="215" t="s">
        <v>1064</v>
      </c>
    </row>
    <row r="359" s="2" customFormat="1">
      <c r="A359" s="38"/>
      <c r="B359" s="39"/>
      <c r="C359" s="40"/>
      <c r="D359" s="217" t="s">
        <v>145</v>
      </c>
      <c r="E359" s="40"/>
      <c r="F359" s="218" t="s">
        <v>1065</v>
      </c>
      <c r="G359" s="40"/>
      <c r="H359" s="40"/>
      <c r="I359" s="219"/>
      <c r="J359" s="40"/>
      <c r="K359" s="40"/>
      <c r="L359" s="44"/>
      <c r="M359" s="220"/>
      <c r="N359" s="221"/>
      <c r="O359" s="84"/>
      <c r="P359" s="84"/>
      <c r="Q359" s="84"/>
      <c r="R359" s="84"/>
      <c r="S359" s="84"/>
      <c r="T359" s="85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145</v>
      </c>
      <c r="AU359" s="17" t="s">
        <v>85</v>
      </c>
    </row>
    <row r="360" s="13" customFormat="1">
      <c r="A360" s="13"/>
      <c r="B360" s="222"/>
      <c r="C360" s="223"/>
      <c r="D360" s="224" t="s">
        <v>147</v>
      </c>
      <c r="E360" s="225" t="s">
        <v>19</v>
      </c>
      <c r="F360" s="226" t="s">
        <v>1066</v>
      </c>
      <c r="G360" s="223"/>
      <c r="H360" s="227">
        <v>28.597999999999999</v>
      </c>
      <c r="I360" s="228"/>
      <c r="J360" s="223"/>
      <c r="K360" s="223"/>
      <c r="L360" s="229"/>
      <c r="M360" s="230"/>
      <c r="N360" s="231"/>
      <c r="O360" s="231"/>
      <c r="P360" s="231"/>
      <c r="Q360" s="231"/>
      <c r="R360" s="231"/>
      <c r="S360" s="231"/>
      <c r="T360" s="23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3" t="s">
        <v>147</v>
      </c>
      <c r="AU360" s="233" t="s">
        <v>85</v>
      </c>
      <c r="AV360" s="13" t="s">
        <v>85</v>
      </c>
      <c r="AW360" s="13" t="s">
        <v>34</v>
      </c>
      <c r="AX360" s="13" t="s">
        <v>75</v>
      </c>
      <c r="AY360" s="233" t="s">
        <v>135</v>
      </c>
    </row>
    <row r="361" s="2" customFormat="1" ht="16.5" customHeight="1">
      <c r="A361" s="38"/>
      <c r="B361" s="39"/>
      <c r="C361" s="204" t="s">
        <v>1067</v>
      </c>
      <c r="D361" s="204" t="s">
        <v>138</v>
      </c>
      <c r="E361" s="205" t="s">
        <v>1068</v>
      </c>
      <c r="F361" s="206" t="s">
        <v>1069</v>
      </c>
      <c r="G361" s="207" t="s">
        <v>141</v>
      </c>
      <c r="H361" s="208">
        <v>2</v>
      </c>
      <c r="I361" s="209"/>
      <c r="J361" s="210">
        <f>ROUND(I361*H361,2)</f>
        <v>0</v>
      </c>
      <c r="K361" s="206" t="s">
        <v>142</v>
      </c>
      <c r="L361" s="44"/>
      <c r="M361" s="211" t="s">
        <v>19</v>
      </c>
      <c r="N361" s="212" t="s">
        <v>46</v>
      </c>
      <c r="O361" s="84"/>
      <c r="P361" s="213">
        <f>O361*H361</f>
        <v>0</v>
      </c>
      <c r="Q361" s="213">
        <v>0</v>
      </c>
      <c r="R361" s="213">
        <f>Q361*H361</f>
        <v>0</v>
      </c>
      <c r="S361" s="213">
        <v>0.48199999999999998</v>
      </c>
      <c r="T361" s="214">
        <f>S361*H361</f>
        <v>0.96399999999999997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15" t="s">
        <v>158</v>
      </c>
      <c r="AT361" s="215" t="s">
        <v>138</v>
      </c>
      <c r="AU361" s="215" t="s">
        <v>85</v>
      </c>
      <c r="AY361" s="17" t="s">
        <v>135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17" t="s">
        <v>83</v>
      </c>
      <c r="BK361" s="216">
        <f>ROUND(I361*H361,2)</f>
        <v>0</v>
      </c>
      <c r="BL361" s="17" t="s">
        <v>158</v>
      </c>
      <c r="BM361" s="215" t="s">
        <v>1070</v>
      </c>
    </row>
    <row r="362" s="2" customFormat="1">
      <c r="A362" s="38"/>
      <c r="B362" s="39"/>
      <c r="C362" s="40"/>
      <c r="D362" s="217" t="s">
        <v>145</v>
      </c>
      <c r="E362" s="40"/>
      <c r="F362" s="218" t="s">
        <v>1071</v>
      </c>
      <c r="G362" s="40"/>
      <c r="H362" s="40"/>
      <c r="I362" s="219"/>
      <c r="J362" s="40"/>
      <c r="K362" s="40"/>
      <c r="L362" s="44"/>
      <c r="M362" s="220"/>
      <c r="N362" s="221"/>
      <c r="O362" s="84"/>
      <c r="P362" s="84"/>
      <c r="Q362" s="84"/>
      <c r="R362" s="84"/>
      <c r="S362" s="84"/>
      <c r="T362" s="85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145</v>
      </c>
      <c r="AU362" s="17" t="s">
        <v>85</v>
      </c>
    </row>
    <row r="363" s="13" customFormat="1">
      <c r="A363" s="13"/>
      <c r="B363" s="222"/>
      <c r="C363" s="223"/>
      <c r="D363" s="224" t="s">
        <v>147</v>
      </c>
      <c r="E363" s="225" t="s">
        <v>19</v>
      </c>
      <c r="F363" s="226" t="s">
        <v>1072</v>
      </c>
      <c r="G363" s="223"/>
      <c r="H363" s="227">
        <v>2</v>
      </c>
      <c r="I363" s="228"/>
      <c r="J363" s="223"/>
      <c r="K363" s="223"/>
      <c r="L363" s="229"/>
      <c r="M363" s="230"/>
      <c r="N363" s="231"/>
      <c r="O363" s="231"/>
      <c r="P363" s="231"/>
      <c r="Q363" s="231"/>
      <c r="R363" s="231"/>
      <c r="S363" s="231"/>
      <c r="T363" s="23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3" t="s">
        <v>147</v>
      </c>
      <c r="AU363" s="233" t="s">
        <v>85</v>
      </c>
      <c r="AV363" s="13" t="s">
        <v>85</v>
      </c>
      <c r="AW363" s="13" t="s">
        <v>34</v>
      </c>
      <c r="AX363" s="13" t="s">
        <v>75</v>
      </c>
      <c r="AY363" s="233" t="s">
        <v>135</v>
      </c>
    </row>
    <row r="364" s="2" customFormat="1" ht="16.5" customHeight="1">
      <c r="A364" s="38"/>
      <c r="B364" s="39"/>
      <c r="C364" s="204" t="s">
        <v>1073</v>
      </c>
      <c r="D364" s="204" t="s">
        <v>138</v>
      </c>
      <c r="E364" s="205" t="s">
        <v>1074</v>
      </c>
      <c r="F364" s="206" t="s">
        <v>1075</v>
      </c>
      <c r="G364" s="207" t="s">
        <v>141</v>
      </c>
      <c r="H364" s="208">
        <v>2</v>
      </c>
      <c r="I364" s="209"/>
      <c r="J364" s="210">
        <f>ROUND(I364*H364,2)</f>
        <v>0</v>
      </c>
      <c r="K364" s="206" t="s">
        <v>142</v>
      </c>
      <c r="L364" s="44"/>
      <c r="M364" s="211" t="s">
        <v>19</v>
      </c>
      <c r="N364" s="212" t="s">
        <v>46</v>
      </c>
      <c r="O364" s="84"/>
      <c r="P364" s="213">
        <f>O364*H364</f>
        <v>0</v>
      </c>
      <c r="Q364" s="213">
        <v>0</v>
      </c>
      <c r="R364" s="213">
        <f>Q364*H364</f>
        <v>0</v>
      </c>
      <c r="S364" s="213">
        <v>0.086999999999999994</v>
      </c>
      <c r="T364" s="214">
        <f>S364*H364</f>
        <v>0.17399999999999999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15" t="s">
        <v>158</v>
      </c>
      <c r="AT364" s="215" t="s">
        <v>138</v>
      </c>
      <c r="AU364" s="215" t="s">
        <v>85</v>
      </c>
      <c r="AY364" s="17" t="s">
        <v>135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7" t="s">
        <v>83</v>
      </c>
      <c r="BK364" s="216">
        <f>ROUND(I364*H364,2)</f>
        <v>0</v>
      </c>
      <c r="BL364" s="17" t="s">
        <v>158</v>
      </c>
      <c r="BM364" s="215" t="s">
        <v>1076</v>
      </c>
    </row>
    <row r="365" s="2" customFormat="1">
      <c r="A365" s="38"/>
      <c r="B365" s="39"/>
      <c r="C365" s="40"/>
      <c r="D365" s="217" t="s">
        <v>145</v>
      </c>
      <c r="E365" s="40"/>
      <c r="F365" s="218" t="s">
        <v>1077</v>
      </c>
      <c r="G365" s="40"/>
      <c r="H365" s="40"/>
      <c r="I365" s="219"/>
      <c r="J365" s="40"/>
      <c r="K365" s="40"/>
      <c r="L365" s="44"/>
      <c r="M365" s="220"/>
      <c r="N365" s="221"/>
      <c r="O365" s="84"/>
      <c r="P365" s="84"/>
      <c r="Q365" s="84"/>
      <c r="R365" s="84"/>
      <c r="S365" s="84"/>
      <c r="T365" s="85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145</v>
      </c>
      <c r="AU365" s="17" t="s">
        <v>85</v>
      </c>
    </row>
    <row r="366" s="13" customFormat="1">
      <c r="A366" s="13"/>
      <c r="B366" s="222"/>
      <c r="C366" s="223"/>
      <c r="D366" s="224" t="s">
        <v>147</v>
      </c>
      <c r="E366" s="225" t="s">
        <v>19</v>
      </c>
      <c r="F366" s="226" t="s">
        <v>1072</v>
      </c>
      <c r="G366" s="223"/>
      <c r="H366" s="227">
        <v>2</v>
      </c>
      <c r="I366" s="228"/>
      <c r="J366" s="223"/>
      <c r="K366" s="223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147</v>
      </c>
      <c r="AU366" s="233" t="s">
        <v>85</v>
      </c>
      <c r="AV366" s="13" t="s">
        <v>85</v>
      </c>
      <c r="AW366" s="13" t="s">
        <v>34</v>
      </c>
      <c r="AX366" s="13" t="s">
        <v>75</v>
      </c>
      <c r="AY366" s="233" t="s">
        <v>135</v>
      </c>
    </row>
    <row r="367" s="2" customFormat="1" ht="16.5" customHeight="1">
      <c r="A367" s="38"/>
      <c r="B367" s="39"/>
      <c r="C367" s="204" t="s">
        <v>1078</v>
      </c>
      <c r="D367" s="204" t="s">
        <v>138</v>
      </c>
      <c r="E367" s="205" t="s">
        <v>1079</v>
      </c>
      <c r="F367" s="206" t="s">
        <v>1080</v>
      </c>
      <c r="G367" s="207" t="s">
        <v>309</v>
      </c>
      <c r="H367" s="208">
        <v>7.7539999999999996</v>
      </c>
      <c r="I367" s="209"/>
      <c r="J367" s="210">
        <f>ROUND(I367*H367,2)</f>
        <v>0</v>
      </c>
      <c r="K367" s="206" t="s">
        <v>142</v>
      </c>
      <c r="L367" s="44"/>
      <c r="M367" s="211" t="s">
        <v>19</v>
      </c>
      <c r="N367" s="212" t="s">
        <v>46</v>
      </c>
      <c r="O367" s="84"/>
      <c r="P367" s="213">
        <f>O367*H367</f>
        <v>0</v>
      </c>
      <c r="Q367" s="213">
        <v>0</v>
      </c>
      <c r="R367" s="213">
        <f>Q367*H367</f>
        <v>0</v>
      </c>
      <c r="S367" s="213">
        <v>2.2000000000000002</v>
      </c>
      <c r="T367" s="214">
        <f>S367*H367</f>
        <v>17.058800000000002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15" t="s">
        <v>158</v>
      </c>
      <c r="AT367" s="215" t="s">
        <v>138</v>
      </c>
      <c r="AU367" s="215" t="s">
        <v>85</v>
      </c>
      <c r="AY367" s="17" t="s">
        <v>135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7" t="s">
        <v>83</v>
      </c>
      <c r="BK367" s="216">
        <f>ROUND(I367*H367,2)</f>
        <v>0</v>
      </c>
      <c r="BL367" s="17" t="s">
        <v>158</v>
      </c>
      <c r="BM367" s="215" t="s">
        <v>1081</v>
      </c>
    </row>
    <row r="368" s="2" customFormat="1">
      <c r="A368" s="38"/>
      <c r="B368" s="39"/>
      <c r="C368" s="40"/>
      <c r="D368" s="217" t="s">
        <v>145</v>
      </c>
      <c r="E368" s="40"/>
      <c r="F368" s="218" t="s">
        <v>1082</v>
      </c>
      <c r="G368" s="40"/>
      <c r="H368" s="40"/>
      <c r="I368" s="219"/>
      <c r="J368" s="40"/>
      <c r="K368" s="40"/>
      <c r="L368" s="44"/>
      <c r="M368" s="220"/>
      <c r="N368" s="221"/>
      <c r="O368" s="84"/>
      <c r="P368" s="84"/>
      <c r="Q368" s="84"/>
      <c r="R368" s="84"/>
      <c r="S368" s="84"/>
      <c r="T368" s="85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145</v>
      </c>
      <c r="AU368" s="17" t="s">
        <v>85</v>
      </c>
    </row>
    <row r="369" s="13" customFormat="1">
      <c r="A369" s="13"/>
      <c r="B369" s="222"/>
      <c r="C369" s="223"/>
      <c r="D369" s="224" t="s">
        <v>147</v>
      </c>
      <c r="E369" s="225" t="s">
        <v>19</v>
      </c>
      <c r="F369" s="226" t="s">
        <v>1083</v>
      </c>
      <c r="G369" s="223"/>
      <c r="H369" s="227">
        <v>7.7539999999999996</v>
      </c>
      <c r="I369" s="228"/>
      <c r="J369" s="223"/>
      <c r="K369" s="223"/>
      <c r="L369" s="229"/>
      <c r="M369" s="230"/>
      <c r="N369" s="231"/>
      <c r="O369" s="231"/>
      <c r="P369" s="231"/>
      <c r="Q369" s="231"/>
      <c r="R369" s="231"/>
      <c r="S369" s="231"/>
      <c r="T369" s="23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3" t="s">
        <v>147</v>
      </c>
      <c r="AU369" s="233" t="s">
        <v>85</v>
      </c>
      <c r="AV369" s="13" t="s">
        <v>85</v>
      </c>
      <c r="AW369" s="13" t="s">
        <v>34</v>
      </c>
      <c r="AX369" s="13" t="s">
        <v>75</v>
      </c>
      <c r="AY369" s="233" t="s">
        <v>135</v>
      </c>
    </row>
    <row r="370" s="2" customFormat="1" ht="16.5" customHeight="1">
      <c r="A370" s="38"/>
      <c r="B370" s="39"/>
      <c r="C370" s="204" t="s">
        <v>1084</v>
      </c>
      <c r="D370" s="204" t="s">
        <v>138</v>
      </c>
      <c r="E370" s="205" t="s">
        <v>1085</v>
      </c>
      <c r="F370" s="206" t="s">
        <v>1086</v>
      </c>
      <c r="G370" s="207" t="s">
        <v>309</v>
      </c>
      <c r="H370" s="208">
        <v>0.59999999999999998</v>
      </c>
      <c r="I370" s="209"/>
      <c r="J370" s="210">
        <f>ROUND(I370*H370,2)</f>
        <v>0</v>
      </c>
      <c r="K370" s="206" t="s">
        <v>142</v>
      </c>
      <c r="L370" s="44"/>
      <c r="M370" s="211" t="s">
        <v>19</v>
      </c>
      <c r="N370" s="212" t="s">
        <v>46</v>
      </c>
      <c r="O370" s="84"/>
      <c r="P370" s="213">
        <f>O370*H370</f>
        <v>0</v>
      </c>
      <c r="Q370" s="213">
        <v>0</v>
      </c>
      <c r="R370" s="213">
        <f>Q370*H370</f>
        <v>0</v>
      </c>
      <c r="S370" s="213">
        <v>2.2000000000000002</v>
      </c>
      <c r="T370" s="214">
        <f>S370*H370</f>
        <v>1.3200000000000001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15" t="s">
        <v>158</v>
      </c>
      <c r="AT370" s="215" t="s">
        <v>138</v>
      </c>
      <c r="AU370" s="215" t="s">
        <v>85</v>
      </c>
      <c r="AY370" s="17" t="s">
        <v>135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7" t="s">
        <v>83</v>
      </c>
      <c r="BK370" s="216">
        <f>ROUND(I370*H370,2)</f>
        <v>0</v>
      </c>
      <c r="BL370" s="17" t="s">
        <v>158</v>
      </c>
      <c r="BM370" s="215" t="s">
        <v>1087</v>
      </c>
    </row>
    <row r="371" s="2" customFormat="1">
      <c r="A371" s="38"/>
      <c r="B371" s="39"/>
      <c r="C371" s="40"/>
      <c r="D371" s="217" t="s">
        <v>145</v>
      </c>
      <c r="E371" s="40"/>
      <c r="F371" s="218" t="s">
        <v>1088</v>
      </c>
      <c r="G371" s="40"/>
      <c r="H371" s="40"/>
      <c r="I371" s="219"/>
      <c r="J371" s="40"/>
      <c r="K371" s="40"/>
      <c r="L371" s="44"/>
      <c r="M371" s="220"/>
      <c r="N371" s="221"/>
      <c r="O371" s="84"/>
      <c r="P371" s="84"/>
      <c r="Q371" s="84"/>
      <c r="R371" s="84"/>
      <c r="S371" s="84"/>
      <c r="T371" s="85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145</v>
      </c>
      <c r="AU371" s="17" t="s">
        <v>85</v>
      </c>
    </row>
    <row r="372" s="13" customFormat="1">
      <c r="A372" s="13"/>
      <c r="B372" s="222"/>
      <c r="C372" s="223"/>
      <c r="D372" s="224" t="s">
        <v>147</v>
      </c>
      <c r="E372" s="225" t="s">
        <v>19</v>
      </c>
      <c r="F372" s="226" t="s">
        <v>1089</v>
      </c>
      <c r="G372" s="223"/>
      <c r="H372" s="227">
        <v>0.59999999999999998</v>
      </c>
      <c r="I372" s="228"/>
      <c r="J372" s="223"/>
      <c r="K372" s="223"/>
      <c r="L372" s="229"/>
      <c r="M372" s="230"/>
      <c r="N372" s="231"/>
      <c r="O372" s="231"/>
      <c r="P372" s="231"/>
      <c r="Q372" s="231"/>
      <c r="R372" s="231"/>
      <c r="S372" s="231"/>
      <c r="T372" s="23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3" t="s">
        <v>147</v>
      </c>
      <c r="AU372" s="233" t="s">
        <v>85</v>
      </c>
      <c r="AV372" s="13" t="s">
        <v>85</v>
      </c>
      <c r="AW372" s="13" t="s">
        <v>34</v>
      </c>
      <c r="AX372" s="13" t="s">
        <v>75</v>
      </c>
      <c r="AY372" s="233" t="s">
        <v>135</v>
      </c>
    </row>
    <row r="373" s="12" customFormat="1" ht="22.8" customHeight="1">
      <c r="A373" s="12"/>
      <c r="B373" s="188"/>
      <c r="C373" s="189"/>
      <c r="D373" s="190" t="s">
        <v>74</v>
      </c>
      <c r="E373" s="202" t="s">
        <v>563</v>
      </c>
      <c r="F373" s="202" t="s">
        <v>564</v>
      </c>
      <c r="G373" s="189"/>
      <c r="H373" s="189"/>
      <c r="I373" s="192"/>
      <c r="J373" s="203">
        <f>BK373</f>
        <v>0</v>
      </c>
      <c r="K373" s="189"/>
      <c r="L373" s="194"/>
      <c r="M373" s="195"/>
      <c r="N373" s="196"/>
      <c r="O373" s="196"/>
      <c r="P373" s="197">
        <f>SUM(P374:P404)</f>
        <v>0</v>
      </c>
      <c r="Q373" s="196"/>
      <c r="R373" s="197">
        <f>SUM(R374:R404)</f>
        <v>0</v>
      </c>
      <c r="S373" s="196"/>
      <c r="T373" s="198">
        <f>SUM(T374:T404)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9" t="s">
        <v>83</v>
      </c>
      <c r="AT373" s="200" t="s">
        <v>74</v>
      </c>
      <c r="AU373" s="200" t="s">
        <v>83</v>
      </c>
      <c r="AY373" s="199" t="s">
        <v>135</v>
      </c>
      <c r="BK373" s="201">
        <f>SUM(BK374:BK404)</f>
        <v>0</v>
      </c>
    </row>
    <row r="374" s="2" customFormat="1" ht="24.15" customHeight="1">
      <c r="A374" s="38"/>
      <c r="B374" s="39"/>
      <c r="C374" s="204" t="s">
        <v>1090</v>
      </c>
      <c r="D374" s="204" t="s">
        <v>138</v>
      </c>
      <c r="E374" s="205" t="s">
        <v>565</v>
      </c>
      <c r="F374" s="206" t="s">
        <v>566</v>
      </c>
      <c r="G374" s="207" t="s">
        <v>384</v>
      </c>
      <c r="H374" s="208">
        <v>269.00799999999998</v>
      </c>
      <c r="I374" s="209"/>
      <c r="J374" s="210">
        <f>ROUND(I374*H374,2)</f>
        <v>0</v>
      </c>
      <c r="K374" s="206" t="s">
        <v>142</v>
      </c>
      <c r="L374" s="44"/>
      <c r="M374" s="211" t="s">
        <v>19</v>
      </c>
      <c r="N374" s="212" t="s">
        <v>46</v>
      </c>
      <c r="O374" s="84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15" t="s">
        <v>158</v>
      </c>
      <c r="AT374" s="215" t="s">
        <v>138</v>
      </c>
      <c r="AU374" s="215" t="s">
        <v>85</v>
      </c>
      <c r="AY374" s="17" t="s">
        <v>135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83</v>
      </c>
      <c r="BK374" s="216">
        <f>ROUND(I374*H374,2)</f>
        <v>0</v>
      </c>
      <c r="BL374" s="17" t="s">
        <v>158</v>
      </c>
      <c r="BM374" s="215" t="s">
        <v>1091</v>
      </c>
    </row>
    <row r="375" s="2" customFormat="1">
      <c r="A375" s="38"/>
      <c r="B375" s="39"/>
      <c r="C375" s="40"/>
      <c r="D375" s="217" t="s">
        <v>145</v>
      </c>
      <c r="E375" s="40"/>
      <c r="F375" s="218" t="s">
        <v>568</v>
      </c>
      <c r="G375" s="40"/>
      <c r="H375" s="40"/>
      <c r="I375" s="219"/>
      <c r="J375" s="40"/>
      <c r="K375" s="40"/>
      <c r="L375" s="44"/>
      <c r="M375" s="220"/>
      <c r="N375" s="221"/>
      <c r="O375" s="84"/>
      <c r="P375" s="84"/>
      <c r="Q375" s="84"/>
      <c r="R375" s="84"/>
      <c r="S375" s="84"/>
      <c r="T375" s="85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145</v>
      </c>
      <c r="AU375" s="17" t="s">
        <v>85</v>
      </c>
    </row>
    <row r="376" s="13" customFormat="1">
      <c r="A376" s="13"/>
      <c r="B376" s="222"/>
      <c r="C376" s="223"/>
      <c r="D376" s="224" t="s">
        <v>147</v>
      </c>
      <c r="E376" s="225" t="s">
        <v>19</v>
      </c>
      <c r="F376" s="226" t="s">
        <v>1092</v>
      </c>
      <c r="G376" s="223"/>
      <c r="H376" s="227">
        <v>269.00799999999998</v>
      </c>
      <c r="I376" s="228"/>
      <c r="J376" s="223"/>
      <c r="K376" s="223"/>
      <c r="L376" s="229"/>
      <c r="M376" s="230"/>
      <c r="N376" s="231"/>
      <c r="O376" s="231"/>
      <c r="P376" s="231"/>
      <c r="Q376" s="231"/>
      <c r="R376" s="231"/>
      <c r="S376" s="231"/>
      <c r="T376" s="23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3" t="s">
        <v>147</v>
      </c>
      <c r="AU376" s="233" t="s">
        <v>85</v>
      </c>
      <c r="AV376" s="13" t="s">
        <v>85</v>
      </c>
      <c r="AW376" s="13" t="s">
        <v>34</v>
      </c>
      <c r="AX376" s="13" t="s">
        <v>75</v>
      </c>
      <c r="AY376" s="233" t="s">
        <v>135</v>
      </c>
    </row>
    <row r="377" s="2" customFormat="1" ht="24.15" customHeight="1">
      <c r="A377" s="38"/>
      <c r="B377" s="39"/>
      <c r="C377" s="204" t="s">
        <v>1093</v>
      </c>
      <c r="D377" s="204" t="s">
        <v>138</v>
      </c>
      <c r="E377" s="205" t="s">
        <v>570</v>
      </c>
      <c r="F377" s="206" t="s">
        <v>571</v>
      </c>
      <c r="G377" s="207" t="s">
        <v>384</v>
      </c>
      <c r="H377" s="208">
        <v>2959.0880000000002</v>
      </c>
      <c r="I377" s="209"/>
      <c r="J377" s="210">
        <f>ROUND(I377*H377,2)</f>
        <v>0</v>
      </c>
      <c r="K377" s="206" t="s">
        <v>142</v>
      </c>
      <c r="L377" s="44"/>
      <c r="M377" s="211" t="s">
        <v>19</v>
      </c>
      <c r="N377" s="212" t="s">
        <v>46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158</v>
      </c>
      <c r="AT377" s="215" t="s">
        <v>138</v>
      </c>
      <c r="AU377" s="215" t="s">
        <v>85</v>
      </c>
      <c r="AY377" s="17" t="s">
        <v>135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83</v>
      </c>
      <c r="BK377" s="216">
        <f>ROUND(I377*H377,2)</f>
        <v>0</v>
      </c>
      <c r="BL377" s="17" t="s">
        <v>158</v>
      </c>
      <c r="BM377" s="215" t="s">
        <v>1094</v>
      </c>
    </row>
    <row r="378" s="2" customFormat="1">
      <c r="A378" s="38"/>
      <c r="B378" s="39"/>
      <c r="C378" s="40"/>
      <c r="D378" s="217" t="s">
        <v>145</v>
      </c>
      <c r="E378" s="40"/>
      <c r="F378" s="218" t="s">
        <v>573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145</v>
      </c>
      <c r="AU378" s="17" t="s">
        <v>85</v>
      </c>
    </row>
    <row r="379" s="13" customFormat="1">
      <c r="A379" s="13"/>
      <c r="B379" s="222"/>
      <c r="C379" s="223"/>
      <c r="D379" s="224" t="s">
        <v>147</v>
      </c>
      <c r="E379" s="223"/>
      <c r="F379" s="226" t="s">
        <v>1095</v>
      </c>
      <c r="G379" s="223"/>
      <c r="H379" s="227">
        <v>2959.0880000000002</v>
      </c>
      <c r="I379" s="228"/>
      <c r="J379" s="223"/>
      <c r="K379" s="223"/>
      <c r="L379" s="229"/>
      <c r="M379" s="230"/>
      <c r="N379" s="231"/>
      <c r="O379" s="231"/>
      <c r="P379" s="231"/>
      <c r="Q379" s="231"/>
      <c r="R379" s="231"/>
      <c r="S379" s="231"/>
      <c r="T379" s="23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3" t="s">
        <v>147</v>
      </c>
      <c r="AU379" s="233" t="s">
        <v>85</v>
      </c>
      <c r="AV379" s="13" t="s">
        <v>85</v>
      </c>
      <c r="AW379" s="13" t="s">
        <v>4</v>
      </c>
      <c r="AX379" s="13" t="s">
        <v>83</v>
      </c>
      <c r="AY379" s="233" t="s">
        <v>135</v>
      </c>
    </row>
    <row r="380" s="2" customFormat="1" ht="24.15" customHeight="1">
      <c r="A380" s="38"/>
      <c r="B380" s="39"/>
      <c r="C380" s="204" t="s">
        <v>1096</v>
      </c>
      <c r="D380" s="204" t="s">
        <v>138</v>
      </c>
      <c r="E380" s="205" t="s">
        <v>575</v>
      </c>
      <c r="F380" s="206" t="s">
        <v>576</v>
      </c>
      <c r="G380" s="207" t="s">
        <v>384</v>
      </c>
      <c r="H380" s="208">
        <v>295.77100000000002</v>
      </c>
      <c r="I380" s="209"/>
      <c r="J380" s="210">
        <f>ROUND(I380*H380,2)</f>
        <v>0</v>
      </c>
      <c r="K380" s="206" t="s">
        <v>142</v>
      </c>
      <c r="L380" s="44"/>
      <c r="M380" s="211" t="s">
        <v>19</v>
      </c>
      <c r="N380" s="212" t="s">
        <v>46</v>
      </c>
      <c r="O380" s="84"/>
      <c r="P380" s="213">
        <f>O380*H380</f>
        <v>0</v>
      </c>
      <c r="Q380" s="213">
        <v>0</v>
      </c>
      <c r="R380" s="213">
        <f>Q380*H380</f>
        <v>0</v>
      </c>
      <c r="S380" s="213">
        <v>0</v>
      </c>
      <c r="T380" s="214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15" t="s">
        <v>158</v>
      </c>
      <c r="AT380" s="215" t="s">
        <v>138</v>
      </c>
      <c r="AU380" s="215" t="s">
        <v>85</v>
      </c>
      <c r="AY380" s="17" t="s">
        <v>135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17" t="s">
        <v>83</v>
      </c>
      <c r="BK380" s="216">
        <f>ROUND(I380*H380,2)</f>
        <v>0</v>
      </c>
      <c r="BL380" s="17" t="s">
        <v>158</v>
      </c>
      <c r="BM380" s="215" t="s">
        <v>1097</v>
      </c>
    </row>
    <row r="381" s="2" customFormat="1">
      <c r="A381" s="38"/>
      <c r="B381" s="39"/>
      <c r="C381" s="40"/>
      <c r="D381" s="217" t="s">
        <v>145</v>
      </c>
      <c r="E381" s="40"/>
      <c r="F381" s="218" t="s">
        <v>578</v>
      </c>
      <c r="G381" s="40"/>
      <c r="H381" s="40"/>
      <c r="I381" s="219"/>
      <c r="J381" s="40"/>
      <c r="K381" s="40"/>
      <c r="L381" s="44"/>
      <c r="M381" s="220"/>
      <c r="N381" s="221"/>
      <c r="O381" s="84"/>
      <c r="P381" s="84"/>
      <c r="Q381" s="84"/>
      <c r="R381" s="84"/>
      <c r="S381" s="84"/>
      <c r="T381" s="85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145</v>
      </c>
      <c r="AU381" s="17" t="s">
        <v>85</v>
      </c>
    </row>
    <row r="382" s="13" customFormat="1">
      <c r="A382" s="13"/>
      <c r="B382" s="222"/>
      <c r="C382" s="223"/>
      <c r="D382" s="224" t="s">
        <v>147</v>
      </c>
      <c r="E382" s="225" t="s">
        <v>19</v>
      </c>
      <c r="F382" s="226" t="s">
        <v>1098</v>
      </c>
      <c r="G382" s="223"/>
      <c r="H382" s="227">
        <v>218.34899999999999</v>
      </c>
      <c r="I382" s="228"/>
      <c r="J382" s="223"/>
      <c r="K382" s="223"/>
      <c r="L382" s="229"/>
      <c r="M382" s="230"/>
      <c r="N382" s="231"/>
      <c r="O382" s="231"/>
      <c r="P382" s="231"/>
      <c r="Q382" s="231"/>
      <c r="R382" s="231"/>
      <c r="S382" s="231"/>
      <c r="T382" s="23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3" t="s">
        <v>147</v>
      </c>
      <c r="AU382" s="233" t="s">
        <v>85</v>
      </c>
      <c r="AV382" s="13" t="s">
        <v>85</v>
      </c>
      <c r="AW382" s="13" t="s">
        <v>34</v>
      </c>
      <c r="AX382" s="13" t="s">
        <v>75</v>
      </c>
      <c r="AY382" s="233" t="s">
        <v>135</v>
      </c>
    </row>
    <row r="383" s="13" customFormat="1">
      <c r="A383" s="13"/>
      <c r="B383" s="222"/>
      <c r="C383" s="223"/>
      <c r="D383" s="224" t="s">
        <v>147</v>
      </c>
      <c r="E383" s="225" t="s">
        <v>19</v>
      </c>
      <c r="F383" s="226" t="s">
        <v>1099</v>
      </c>
      <c r="G383" s="223"/>
      <c r="H383" s="227">
        <v>77.421999999999997</v>
      </c>
      <c r="I383" s="228"/>
      <c r="J383" s="223"/>
      <c r="K383" s="223"/>
      <c r="L383" s="229"/>
      <c r="M383" s="230"/>
      <c r="N383" s="231"/>
      <c r="O383" s="231"/>
      <c r="P383" s="231"/>
      <c r="Q383" s="231"/>
      <c r="R383" s="231"/>
      <c r="S383" s="231"/>
      <c r="T383" s="23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3" t="s">
        <v>147</v>
      </c>
      <c r="AU383" s="233" t="s">
        <v>85</v>
      </c>
      <c r="AV383" s="13" t="s">
        <v>85</v>
      </c>
      <c r="AW383" s="13" t="s">
        <v>34</v>
      </c>
      <c r="AX383" s="13" t="s">
        <v>75</v>
      </c>
      <c r="AY383" s="233" t="s">
        <v>135</v>
      </c>
    </row>
    <row r="384" s="2" customFormat="1" ht="24.15" customHeight="1">
      <c r="A384" s="38"/>
      <c r="B384" s="39"/>
      <c r="C384" s="204" t="s">
        <v>1100</v>
      </c>
      <c r="D384" s="204" t="s">
        <v>138</v>
      </c>
      <c r="E384" s="205" t="s">
        <v>581</v>
      </c>
      <c r="F384" s="206" t="s">
        <v>571</v>
      </c>
      <c r="G384" s="207" t="s">
        <v>384</v>
      </c>
      <c r="H384" s="208">
        <v>3253.4810000000002</v>
      </c>
      <c r="I384" s="209"/>
      <c r="J384" s="210">
        <f>ROUND(I384*H384,2)</f>
        <v>0</v>
      </c>
      <c r="K384" s="206" t="s">
        <v>142</v>
      </c>
      <c r="L384" s="44"/>
      <c r="M384" s="211" t="s">
        <v>19</v>
      </c>
      <c r="N384" s="212" t="s">
        <v>46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158</v>
      </c>
      <c r="AT384" s="215" t="s">
        <v>138</v>
      </c>
      <c r="AU384" s="215" t="s">
        <v>85</v>
      </c>
      <c r="AY384" s="17" t="s">
        <v>135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83</v>
      </c>
      <c r="BK384" s="216">
        <f>ROUND(I384*H384,2)</f>
        <v>0</v>
      </c>
      <c r="BL384" s="17" t="s">
        <v>158</v>
      </c>
      <c r="BM384" s="215" t="s">
        <v>1101</v>
      </c>
    </row>
    <row r="385" s="2" customFormat="1">
      <c r="A385" s="38"/>
      <c r="B385" s="39"/>
      <c r="C385" s="40"/>
      <c r="D385" s="217" t="s">
        <v>145</v>
      </c>
      <c r="E385" s="40"/>
      <c r="F385" s="218" t="s">
        <v>583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145</v>
      </c>
      <c r="AU385" s="17" t="s">
        <v>85</v>
      </c>
    </row>
    <row r="386" s="13" customFormat="1">
      <c r="A386" s="13"/>
      <c r="B386" s="222"/>
      <c r="C386" s="223"/>
      <c r="D386" s="224" t="s">
        <v>147</v>
      </c>
      <c r="E386" s="223"/>
      <c r="F386" s="226" t="s">
        <v>1102</v>
      </c>
      <c r="G386" s="223"/>
      <c r="H386" s="227">
        <v>3253.4810000000002</v>
      </c>
      <c r="I386" s="228"/>
      <c r="J386" s="223"/>
      <c r="K386" s="223"/>
      <c r="L386" s="229"/>
      <c r="M386" s="230"/>
      <c r="N386" s="231"/>
      <c r="O386" s="231"/>
      <c r="P386" s="231"/>
      <c r="Q386" s="231"/>
      <c r="R386" s="231"/>
      <c r="S386" s="231"/>
      <c r="T386" s="23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3" t="s">
        <v>147</v>
      </c>
      <c r="AU386" s="233" t="s">
        <v>85</v>
      </c>
      <c r="AV386" s="13" t="s">
        <v>85</v>
      </c>
      <c r="AW386" s="13" t="s">
        <v>4</v>
      </c>
      <c r="AX386" s="13" t="s">
        <v>83</v>
      </c>
      <c r="AY386" s="233" t="s">
        <v>135</v>
      </c>
    </row>
    <row r="387" s="2" customFormat="1" ht="24.15" customHeight="1">
      <c r="A387" s="38"/>
      <c r="B387" s="39"/>
      <c r="C387" s="204" t="s">
        <v>1103</v>
      </c>
      <c r="D387" s="204" t="s">
        <v>138</v>
      </c>
      <c r="E387" s="205" t="s">
        <v>1104</v>
      </c>
      <c r="F387" s="206" t="s">
        <v>1105</v>
      </c>
      <c r="G387" s="207" t="s">
        <v>384</v>
      </c>
      <c r="H387" s="208">
        <v>1.1379999999999999</v>
      </c>
      <c r="I387" s="209"/>
      <c r="J387" s="210">
        <f>ROUND(I387*H387,2)</f>
        <v>0</v>
      </c>
      <c r="K387" s="206" t="s">
        <v>142</v>
      </c>
      <c r="L387" s="44"/>
      <c r="M387" s="211" t="s">
        <v>19</v>
      </c>
      <c r="N387" s="212" t="s">
        <v>46</v>
      </c>
      <c r="O387" s="84"/>
      <c r="P387" s="213">
        <f>O387*H387</f>
        <v>0</v>
      </c>
      <c r="Q387" s="213">
        <v>0</v>
      </c>
      <c r="R387" s="213">
        <f>Q387*H387</f>
        <v>0</v>
      </c>
      <c r="S387" s="213">
        <v>0</v>
      </c>
      <c r="T387" s="214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15" t="s">
        <v>158</v>
      </c>
      <c r="AT387" s="215" t="s">
        <v>138</v>
      </c>
      <c r="AU387" s="215" t="s">
        <v>85</v>
      </c>
      <c r="AY387" s="17" t="s">
        <v>135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7" t="s">
        <v>83</v>
      </c>
      <c r="BK387" s="216">
        <f>ROUND(I387*H387,2)</f>
        <v>0</v>
      </c>
      <c r="BL387" s="17" t="s">
        <v>158</v>
      </c>
      <c r="BM387" s="215" t="s">
        <v>1106</v>
      </c>
    </row>
    <row r="388" s="2" customFormat="1">
      <c r="A388" s="38"/>
      <c r="B388" s="39"/>
      <c r="C388" s="40"/>
      <c r="D388" s="217" t="s">
        <v>145</v>
      </c>
      <c r="E388" s="40"/>
      <c r="F388" s="218" t="s">
        <v>1107</v>
      </c>
      <c r="G388" s="40"/>
      <c r="H388" s="40"/>
      <c r="I388" s="219"/>
      <c r="J388" s="40"/>
      <c r="K388" s="40"/>
      <c r="L388" s="44"/>
      <c r="M388" s="220"/>
      <c r="N388" s="221"/>
      <c r="O388" s="84"/>
      <c r="P388" s="84"/>
      <c r="Q388" s="84"/>
      <c r="R388" s="84"/>
      <c r="S388" s="84"/>
      <c r="T388" s="85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145</v>
      </c>
      <c r="AU388" s="17" t="s">
        <v>85</v>
      </c>
    </row>
    <row r="389" s="13" customFormat="1">
      <c r="A389" s="13"/>
      <c r="B389" s="222"/>
      <c r="C389" s="223"/>
      <c r="D389" s="224" t="s">
        <v>147</v>
      </c>
      <c r="E389" s="225" t="s">
        <v>19</v>
      </c>
      <c r="F389" s="226" t="s">
        <v>1108</v>
      </c>
      <c r="G389" s="223"/>
      <c r="H389" s="227">
        <v>1.1379999999999999</v>
      </c>
      <c r="I389" s="228"/>
      <c r="J389" s="223"/>
      <c r="K389" s="223"/>
      <c r="L389" s="229"/>
      <c r="M389" s="230"/>
      <c r="N389" s="231"/>
      <c r="O389" s="231"/>
      <c r="P389" s="231"/>
      <c r="Q389" s="231"/>
      <c r="R389" s="231"/>
      <c r="S389" s="231"/>
      <c r="T389" s="23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3" t="s">
        <v>147</v>
      </c>
      <c r="AU389" s="233" t="s">
        <v>85</v>
      </c>
      <c r="AV389" s="13" t="s">
        <v>85</v>
      </c>
      <c r="AW389" s="13" t="s">
        <v>34</v>
      </c>
      <c r="AX389" s="13" t="s">
        <v>75</v>
      </c>
      <c r="AY389" s="233" t="s">
        <v>135</v>
      </c>
    </row>
    <row r="390" s="2" customFormat="1" ht="24.15" customHeight="1">
      <c r="A390" s="38"/>
      <c r="B390" s="39"/>
      <c r="C390" s="204" t="s">
        <v>548</v>
      </c>
      <c r="D390" s="204" t="s">
        <v>138</v>
      </c>
      <c r="E390" s="205" t="s">
        <v>1109</v>
      </c>
      <c r="F390" s="206" t="s">
        <v>1110</v>
      </c>
      <c r="G390" s="207" t="s">
        <v>384</v>
      </c>
      <c r="H390" s="208">
        <v>12.518000000000001</v>
      </c>
      <c r="I390" s="209"/>
      <c r="J390" s="210">
        <f>ROUND(I390*H390,2)</f>
        <v>0</v>
      </c>
      <c r="K390" s="206" t="s">
        <v>142</v>
      </c>
      <c r="L390" s="44"/>
      <c r="M390" s="211" t="s">
        <v>19</v>
      </c>
      <c r="N390" s="212" t="s">
        <v>46</v>
      </c>
      <c r="O390" s="8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15" t="s">
        <v>158</v>
      </c>
      <c r="AT390" s="215" t="s">
        <v>138</v>
      </c>
      <c r="AU390" s="215" t="s">
        <v>85</v>
      </c>
      <c r="AY390" s="17" t="s">
        <v>135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83</v>
      </c>
      <c r="BK390" s="216">
        <f>ROUND(I390*H390,2)</f>
        <v>0</v>
      </c>
      <c r="BL390" s="17" t="s">
        <v>158</v>
      </c>
      <c r="BM390" s="215" t="s">
        <v>1111</v>
      </c>
    </row>
    <row r="391" s="2" customFormat="1">
      <c r="A391" s="38"/>
      <c r="B391" s="39"/>
      <c r="C391" s="40"/>
      <c r="D391" s="217" t="s">
        <v>145</v>
      </c>
      <c r="E391" s="40"/>
      <c r="F391" s="218" t="s">
        <v>1112</v>
      </c>
      <c r="G391" s="40"/>
      <c r="H391" s="40"/>
      <c r="I391" s="219"/>
      <c r="J391" s="40"/>
      <c r="K391" s="40"/>
      <c r="L391" s="44"/>
      <c r="M391" s="220"/>
      <c r="N391" s="221"/>
      <c r="O391" s="84"/>
      <c r="P391" s="84"/>
      <c r="Q391" s="84"/>
      <c r="R391" s="84"/>
      <c r="S391" s="84"/>
      <c r="T391" s="85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145</v>
      </c>
      <c r="AU391" s="17" t="s">
        <v>85</v>
      </c>
    </row>
    <row r="392" s="13" customFormat="1">
      <c r="A392" s="13"/>
      <c r="B392" s="222"/>
      <c r="C392" s="223"/>
      <c r="D392" s="224" t="s">
        <v>147</v>
      </c>
      <c r="E392" s="223"/>
      <c r="F392" s="226" t="s">
        <v>1113</v>
      </c>
      <c r="G392" s="223"/>
      <c r="H392" s="227">
        <v>12.518000000000001</v>
      </c>
      <c r="I392" s="228"/>
      <c r="J392" s="223"/>
      <c r="K392" s="223"/>
      <c r="L392" s="229"/>
      <c r="M392" s="230"/>
      <c r="N392" s="231"/>
      <c r="O392" s="231"/>
      <c r="P392" s="231"/>
      <c r="Q392" s="231"/>
      <c r="R392" s="231"/>
      <c r="S392" s="231"/>
      <c r="T392" s="23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3" t="s">
        <v>147</v>
      </c>
      <c r="AU392" s="233" t="s">
        <v>85</v>
      </c>
      <c r="AV392" s="13" t="s">
        <v>85</v>
      </c>
      <c r="AW392" s="13" t="s">
        <v>4</v>
      </c>
      <c r="AX392" s="13" t="s">
        <v>83</v>
      </c>
      <c r="AY392" s="233" t="s">
        <v>135</v>
      </c>
    </row>
    <row r="393" s="2" customFormat="1" ht="24.15" customHeight="1">
      <c r="A393" s="38"/>
      <c r="B393" s="39"/>
      <c r="C393" s="204" t="s">
        <v>1114</v>
      </c>
      <c r="D393" s="204" t="s">
        <v>138</v>
      </c>
      <c r="E393" s="205" t="s">
        <v>585</v>
      </c>
      <c r="F393" s="206" t="s">
        <v>586</v>
      </c>
      <c r="G393" s="207" t="s">
        <v>384</v>
      </c>
      <c r="H393" s="208">
        <v>199.47499999999999</v>
      </c>
      <c r="I393" s="209"/>
      <c r="J393" s="210">
        <f>ROUND(I393*H393,2)</f>
        <v>0</v>
      </c>
      <c r="K393" s="206" t="s">
        <v>142</v>
      </c>
      <c r="L393" s="44"/>
      <c r="M393" s="211" t="s">
        <v>19</v>
      </c>
      <c r="N393" s="212" t="s">
        <v>46</v>
      </c>
      <c r="O393" s="84"/>
      <c r="P393" s="213">
        <f>O393*H393</f>
        <v>0</v>
      </c>
      <c r="Q393" s="213">
        <v>0</v>
      </c>
      <c r="R393" s="213">
        <f>Q393*H393</f>
        <v>0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158</v>
      </c>
      <c r="AT393" s="215" t="s">
        <v>138</v>
      </c>
      <c r="AU393" s="215" t="s">
        <v>85</v>
      </c>
      <c r="AY393" s="17" t="s">
        <v>135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83</v>
      </c>
      <c r="BK393" s="216">
        <f>ROUND(I393*H393,2)</f>
        <v>0</v>
      </c>
      <c r="BL393" s="17" t="s">
        <v>158</v>
      </c>
      <c r="BM393" s="215" t="s">
        <v>1115</v>
      </c>
    </row>
    <row r="394" s="2" customFormat="1">
      <c r="A394" s="38"/>
      <c r="B394" s="39"/>
      <c r="C394" s="40"/>
      <c r="D394" s="217" t="s">
        <v>145</v>
      </c>
      <c r="E394" s="40"/>
      <c r="F394" s="218" t="s">
        <v>588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145</v>
      </c>
      <c r="AU394" s="17" t="s">
        <v>85</v>
      </c>
    </row>
    <row r="395" s="2" customFormat="1" ht="24.15" customHeight="1">
      <c r="A395" s="38"/>
      <c r="B395" s="39"/>
      <c r="C395" s="204" t="s">
        <v>1116</v>
      </c>
      <c r="D395" s="204" t="s">
        <v>138</v>
      </c>
      <c r="E395" s="205" t="s">
        <v>1117</v>
      </c>
      <c r="F395" s="206" t="s">
        <v>1118</v>
      </c>
      <c r="G395" s="207" t="s">
        <v>384</v>
      </c>
      <c r="H395" s="208">
        <v>18.873999999999999</v>
      </c>
      <c r="I395" s="209"/>
      <c r="J395" s="210">
        <f>ROUND(I395*H395,2)</f>
        <v>0</v>
      </c>
      <c r="K395" s="206" t="s">
        <v>142</v>
      </c>
      <c r="L395" s="44"/>
      <c r="M395" s="211" t="s">
        <v>19</v>
      </c>
      <c r="N395" s="212" t="s">
        <v>46</v>
      </c>
      <c r="O395" s="84"/>
      <c r="P395" s="213">
        <f>O395*H395</f>
        <v>0</v>
      </c>
      <c r="Q395" s="213">
        <v>0</v>
      </c>
      <c r="R395" s="213">
        <f>Q395*H395</f>
        <v>0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158</v>
      </c>
      <c r="AT395" s="215" t="s">
        <v>138</v>
      </c>
      <c r="AU395" s="215" t="s">
        <v>85</v>
      </c>
      <c r="AY395" s="17" t="s">
        <v>135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83</v>
      </c>
      <c r="BK395" s="216">
        <f>ROUND(I395*H395,2)</f>
        <v>0</v>
      </c>
      <c r="BL395" s="17" t="s">
        <v>158</v>
      </c>
      <c r="BM395" s="215" t="s">
        <v>1119</v>
      </c>
    </row>
    <row r="396" s="2" customFormat="1">
      <c r="A396" s="38"/>
      <c r="B396" s="39"/>
      <c r="C396" s="40"/>
      <c r="D396" s="217" t="s">
        <v>145</v>
      </c>
      <c r="E396" s="40"/>
      <c r="F396" s="218" t="s">
        <v>1120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145</v>
      </c>
      <c r="AU396" s="17" t="s">
        <v>85</v>
      </c>
    </row>
    <row r="397" s="2" customFormat="1" ht="24.15" customHeight="1">
      <c r="A397" s="38"/>
      <c r="B397" s="39"/>
      <c r="C397" s="204" t="s">
        <v>1121</v>
      </c>
      <c r="D397" s="204" t="s">
        <v>138</v>
      </c>
      <c r="E397" s="205" t="s">
        <v>589</v>
      </c>
      <c r="F397" s="206" t="s">
        <v>590</v>
      </c>
      <c r="G397" s="207" t="s">
        <v>384</v>
      </c>
      <c r="H397" s="208">
        <v>269.00799999999998</v>
      </c>
      <c r="I397" s="209"/>
      <c r="J397" s="210">
        <f>ROUND(I397*H397,2)</f>
        <v>0</v>
      </c>
      <c r="K397" s="206" t="s">
        <v>142</v>
      </c>
      <c r="L397" s="44"/>
      <c r="M397" s="211" t="s">
        <v>19</v>
      </c>
      <c r="N397" s="212" t="s">
        <v>46</v>
      </c>
      <c r="O397" s="8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5" t="s">
        <v>158</v>
      </c>
      <c r="AT397" s="215" t="s">
        <v>138</v>
      </c>
      <c r="AU397" s="215" t="s">
        <v>85</v>
      </c>
      <c r="AY397" s="17" t="s">
        <v>135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7" t="s">
        <v>83</v>
      </c>
      <c r="BK397" s="216">
        <f>ROUND(I397*H397,2)</f>
        <v>0</v>
      </c>
      <c r="BL397" s="17" t="s">
        <v>158</v>
      </c>
      <c r="BM397" s="215" t="s">
        <v>1122</v>
      </c>
    </row>
    <row r="398" s="2" customFormat="1">
      <c r="A398" s="38"/>
      <c r="B398" s="39"/>
      <c r="C398" s="40"/>
      <c r="D398" s="217" t="s">
        <v>145</v>
      </c>
      <c r="E398" s="40"/>
      <c r="F398" s="218" t="s">
        <v>592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145</v>
      </c>
      <c r="AU398" s="17" t="s">
        <v>85</v>
      </c>
    </row>
    <row r="399" s="2" customFormat="1" ht="24.15" customHeight="1">
      <c r="A399" s="38"/>
      <c r="B399" s="39"/>
      <c r="C399" s="204" t="s">
        <v>1123</v>
      </c>
      <c r="D399" s="204" t="s">
        <v>138</v>
      </c>
      <c r="E399" s="205" t="s">
        <v>593</v>
      </c>
      <c r="F399" s="206" t="s">
        <v>594</v>
      </c>
      <c r="G399" s="207" t="s">
        <v>384</v>
      </c>
      <c r="H399" s="208">
        <v>77.421999999999997</v>
      </c>
      <c r="I399" s="209"/>
      <c r="J399" s="210">
        <f>ROUND(I399*H399,2)</f>
        <v>0</v>
      </c>
      <c r="K399" s="206" t="s">
        <v>142</v>
      </c>
      <c r="L399" s="44"/>
      <c r="M399" s="211" t="s">
        <v>19</v>
      </c>
      <c r="N399" s="212" t="s">
        <v>46</v>
      </c>
      <c r="O399" s="84"/>
      <c r="P399" s="213">
        <f>O399*H399</f>
        <v>0</v>
      </c>
      <c r="Q399" s="213">
        <v>0</v>
      </c>
      <c r="R399" s="213">
        <f>Q399*H399</f>
        <v>0</v>
      </c>
      <c r="S399" s="213">
        <v>0</v>
      </c>
      <c r="T399" s="21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15" t="s">
        <v>158</v>
      </c>
      <c r="AT399" s="215" t="s">
        <v>138</v>
      </c>
      <c r="AU399" s="215" t="s">
        <v>85</v>
      </c>
      <c r="AY399" s="17" t="s">
        <v>135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7" t="s">
        <v>83</v>
      </c>
      <c r="BK399" s="216">
        <f>ROUND(I399*H399,2)</f>
        <v>0</v>
      </c>
      <c r="BL399" s="17" t="s">
        <v>158</v>
      </c>
      <c r="BM399" s="215" t="s">
        <v>1124</v>
      </c>
    </row>
    <row r="400" s="2" customFormat="1">
      <c r="A400" s="38"/>
      <c r="B400" s="39"/>
      <c r="C400" s="40"/>
      <c r="D400" s="217" t="s">
        <v>145</v>
      </c>
      <c r="E400" s="40"/>
      <c r="F400" s="218" t="s">
        <v>596</v>
      </c>
      <c r="G400" s="40"/>
      <c r="H400" s="40"/>
      <c r="I400" s="219"/>
      <c r="J400" s="40"/>
      <c r="K400" s="40"/>
      <c r="L400" s="44"/>
      <c r="M400" s="220"/>
      <c r="N400" s="221"/>
      <c r="O400" s="84"/>
      <c r="P400" s="84"/>
      <c r="Q400" s="84"/>
      <c r="R400" s="84"/>
      <c r="S400" s="84"/>
      <c r="T400" s="85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145</v>
      </c>
      <c r="AU400" s="17" t="s">
        <v>85</v>
      </c>
    </row>
    <row r="401" s="2" customFormat="1" ht="24.15" customHeight="1">
      <c r="A401" s="38"/>
      <c r="B401" s="39"/>
      <c r="C401" s="204" t="s">
        <v>1125</v>
      </c>
      <c r="D401" s="204" t="s">
        <v>138</v>
      </c>
      <c r="E401" s="205" t="s">
        <v>1126</v>
      </c>
      <c r="F401" s="206" t="s">
        <v>1127</v>
      </c>
      <c r="G401" s="207" t="s">
        <v>384</v>
      </c>
      <c r="H401" s="208">
        <v>1.0009999999999999</v>
      </c>
      <c r="I401" s="209"/>
      <c r="J401" s="210">
        <f>ROUND(I401*H401,2)</f>
        <v>0</v>
      </c>
      <c r="K401" s="206" t="s">
        <v>142</v>
      </c>
      <c r="L401" s="44"/>
      <c r="M401" s="211" t="s">
        <v>19</v>
      </c>
      <c r="N401" s="212" t="s">
        <v>46</v>
      </c>
      <c r="O401" s="84"/>
      <c r="P401" s="213">
        <f>O401*H401</f>
        <v>0</v>
      </c>
      <c r="Q401" s="213">
        <v>0</v>
      </c>
      <c r="R401" s="213">
        <f>Q401*H401</f>
        <v>0</v>
      </c>
      <c r="S401" s="213">
        <v>0</v>
      </c>
      <c r="T401" s="214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15" t="s">
        <v>158</v>
      </c>
      <c r="AT401" s="215" t="s">
        <v>138</v>
      </c>
      <c r="AU401" s="215" t="s">
        <v>85</v>
      </c>
      <c r="AY401" s="17" t="s">
        <v>135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7" t="s">
        <v>83</v>
      </c>
      <c r="BK401" s="216">
        <f>ROUND(I401*H401,2)</f>
        <v>0</v>
      </c>
      <c r="BL401" s="17" t="s">
        <v>158</v>
      </c>
      <c r="BM401" s="215" t="s">
        <v>1128</v>
      </c>
    </row>
    <row r="402" s="2" customFormat="1">
      <c r="A402" s="38"/>
      <c r="B402" s="39"/>
      <c r="C402" s="40"/>
      <c r="D402" s="217" t="s">
        <v>145</v>
      </c>
      <c r="E402" s="40"/>
      <c r="F402" s="218" t="s">
        <v>1129</v>
      </c>
      <c r="G402" s="40"/>
      <c r="H402" s="40"/>
      <c r="I402" s="219"/>
      <c r="J402" s="40"/>
      <c r="K402" s="40"/>
      <c r="L402" s="44"/>
      <c r="M402" s="220"/>
      <c r="N402" s="221"/>
      <c r="O402" s="84"/>
      <c r="P402" s="84"/>
      <c r="Q402" s="84"/>
      <c r="R402" s="84"/>
      <c r="S402" s="84"/>
      <c r="T402" s="85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145</v>
      </c>
      <c r="AU402" s="17" t="s">
        <v>85</v>
      </c>
    </row>
    <row r="403" s="2" customFormat="1" ht="24.15" customHeight="1">
      <c r="A403" s="38"/>
      <c r="B403" s="39"/>
      <c r="C403" s="204" t="s">
        <v>1130</v>
      </c>
      <c r="D403" s="204" t="s">
        <v>138</v>
      </c>
      <c r="E403" s="205" t="s">
        <v>1131</v>
      </c>
      <c r="F403" s="206" t="s">
        <v>1132</v>
      </c>
      <c r="G403" s="207" t="s">
        <v>384</v>
      </c>
      <c r="H403" s="208">
        <v>1.1379999999999999</v>
      </c>
      <c r="I403" s="209"/>
      <c r="J403" s="210">
        <f>ROUND(I403*H403,2)</f>
        <v>0</v>
      </c>
      <c r="K403" s="206" t="s">
        <v>142</v>
      </c>
      <c r="L403" s="44"/>
      <c r="M403" s="211" t="s">
        <v>19</v>
      </c>
      <c r="N403" s="212" t="s">
        <v>46</v>
      </c>
      <c r="O403" s="8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15" t="s">
        <v>158</v>
      </c>
      <c r="AT403" s="215" t="s">
        <v>138</v>
      </c>
      <c r="AU403" s="215" t="s">
        <v>85</v>
      </c>
      <c r="AY403" s="17" t="s">
        <v>135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17" t="s">
        <v>83</v>
      </c>
      <c r="BK403" s="216">
        <f>ROUND(I403*H403,2)</f>
        <v>0</v>
      </c>
      <c r="BL403" s="17" t="s">
        <v>158</v>
      </c>
      <c r="BM403" s="215" t="s">
        <v>1133</v>
      </c>
    </row>
    <row r="404" s="2" customFormat="1">
      <c r="A404" s="38"/>
      <c r="B404" s="39"/>
      <c r="C404" s="40"/>
      <c r="D404" s="217" t="s">
        <v>145</v>
      </c>
      <c r="E404" s="40"/>
      <c r="F404" s="218" t="s">
        <v>1134</v>
      </c>
      <c r="G404" s="40"/>
      <c r="H404" s="40"/>
      <c r="I404" s="219"/>
      <c r="J404" s="40"/>
      <c r="K404" s="40"/>
      <c r="L404" s="44"/>
      <c r="M404" s="220"/>
      <c r="N404" s="221"/>
      <c r="O404" s="84"/>
      <c r="P404" s="84"/>
      <c r="Q404" s="84"/>
      <c r="R404" s="84"/>
      <c r="S404" s="84"/>
      <c r="T404" s="85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145</v>
      </c>
      <c r="AU404" s="17" t="s">
        <v>85</v>
      </c>
    </row>
    <row r="405" s="12" customFormat="1" ht="22.8" customHeight="1">
      <c r="A405" s="12"/>
      <c r="B405" s="188"/>
      <c r="C405" s="189"/>
      <c r="D405" s="190" t="s">
        <v>74</v>
      </c>
      <c r="E405" s="202" t="s">
        <v>1135</v>
      </c>
      <c r="F405" s="202" t="s">
        <v>1136</v>
      </c>
      <c r="G405" s="189"/>
      <c r="H405" s="189"/>
      <c r="I405" s="192"/>
      <c r="J405" s="203">
        <f>BK405</f>
        <v>0</v>
      </c>
      <c r="K405" s="189"/>
      <c r="L405" s="194"/>
      <c r="M405" s="195"/>
      <c r="N405" s="196"/>
      <c r="O405" s="196"/>
      <c r="P405" s="197">
        <f>SUM(P406:P407)</f>
        <v>0</v>
      </c>
      <c r="Q405" s="196"/>
      <c r="R405" s="197">
        <f>SUM(R406:R407)</f>
        <v>0</v>
      </c>
      <c r="S405" s="196"/>
      <c r="T405" s="198">
        <f>SUM(T406:T407)</f>
        <v>0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199" t="s">
        <v>83</v>
      </c>
      <c r="AT405" s="200" t="s">
        <v>74</v>
      </c>
      <c r="AU405" s="200" t="s">
        <v>83</v>
      </c>
      <c r="AY405" s="199" t="s">
        <v>135</v>
      </c>
      <c r="BK405" s="201">
        <f>SUM(BK406:BK407)</f>
        <v>0</v>
      </c>
    </row>
    <row r="406" s="2" customFormat="1" ht="24.15" customHeight="1">
      <c r="A406" s="38"/>
      <c r="B406" s="39"/>
      <c r="C406" s="204" t="s">
        <v>1137</v>
      </c>
      <c r="D406" s="204" t="s">
        <v>138</v>
      </c>
      <c r="E406" s="205" t="s">
        <v>1138</v>
      </c>
      <c r="F406" s="206" t="s">
        <v>1139</v>
      </c>
      <c r="G406" s="207" t="s">
        <v>384</v>
      </c>
      <c r="H406" s="208">
        <v>502.54199999999997</v>
      </c>
      <c r="I406" s="209"/>
      <c r="J406" s="210">
        <f>ROUND(I406*H406,2)</f>
        <v>0</v>
      </c>
      <c r="K406" s="206" t="s">
        <v>142</v>
      </c>
      <c r="L406" s="44"/>
      <c r="M406" s="211" t="s">
        <v>19</v>
      </c>
      <c r="N406" s="212" t="s">
        <v>46</v>
      </c>
      <c r="O406" s="84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158</v>
      </c>
      <c r="AT406" s="215" t="s">
        <v>138</v>
      </c>
      <c r="AU406" s="215" t="s">
        <v>85</v>
      </c>
      <c r="AY406" s="17" t="s">
        <v>135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83</v>
      </c>
      <c r="BK406" s="216">
        <f>ROUND(I406*H406,2)</f>
        <v>0</v>
      </c>
      <c r="BL406" s="17" t="s">
        <v>158</v>
      </c>
      <c r="BM406" s="215" t="s">
        <v>1140</v>
      </c>
    </row>
    <row r="407" s="2" customFormat="1">
      <c r="A407" s="38"/>
      <c r="B407" s="39"/>
      <c r="C407" s="40"/>
      <c r="D407" s="217" t="s">
        <v>145</v>
      </c>
      <c r="E407" s="40"/>
      <c r="F407" s="218" t="s">
        <v>1141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145</v>
      </c>
      <c r="AU407" s="17" t="s">
        <v>85</v>
      </c>
    </row>
    <row r="408" s="12" customFormat="1" ht="25.92" customHeight="1">
      <c r="A408" s="12"/>
      <c r="B408" s="188"/>
      <c r="C408" s="189"/>
      <c r="D408" s="190" t="s">
        <v>74</v>
      </c>
      <c r="E408" s="191" t="s">
        <v>597</v>
      </c>
      <c r="F408" s="191" t="s">
        <v>598</v>
      </c>
      <c r="G408" s="189"/>
      <c r="H408" s="189"/>
      <c r="I408" s="192"/>
      <c r="J408" s="193">
        <f>BK408</f>
        <v>0</v>
      </c>
      <c r="K408" s="189"/>
      <c r="L408" s="194"/>
      <c r="M408" s="195"/>
      <c r="N408" s="196"/>
      <c r="O408" s="196"/>
      <c r="P408" s="197">
        <f>P409</f>
        <v>0</v>
      </c>
      <c r="Q408" s="196"/>
      <c r="R408" s="197">
        <f>R409</f>
        <v>0.024949800000000001</v>
      </c>
      <c r="S408" s="196"/>
      <c r="T408" s="198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99" t="s">
        <v>85</v>
      </c>
      <c r="AT408" s="200" t="s">
        <v>74</v>
      </c>
      <c r="AU408" s="200" t="s">
        <v>75</v>
      </c>
      <c r="AY408" s="199" t="s">
        <v>135</v>
      </c>
      <c r="BK408" s="201">
        <f>BK409</f>
        <v>0</v>
      </c>
    </row>
    <row r="409" s="12" customFormat="1" ht="22.8" customHeight="1">
      <c r="A409" s="12"/>
      <c r="B409" s="188"/>
      <c r="C409" s="189"/>
      <c r="D409" s="190" t="s">
        <v>74</v>
      </c>
      <c r="E409" s="202" t="s">
        <v>1142</v>
      </c>
      <c r="F409" s="202" t="s">
        <v>1143</v>
      </c>
      <c r="G409" s="189"/>
      <c r="H409" s="189"/>
      <c r="I409" s="192"/>
      <c r="J409" s="203">
        <f>BK409</f>
        <v>0</v>
      </c>
      <c r="K409" s="189"/>
      <c r="L409" s="194"/>
      <c r="M409" s="195"/>
      <c r="N409" s="196"/>
      <c r="O409" s="196"/>
      <c r="P409" s="197">
        <f>SUM(P410:P417)</f>
        <v>0</v>
      </c>
      <c r="Q409" s="196"/>
      <c r="R409" s="197">
        <f>SUM(R410:R417)</f>
        <v>0.024949800000000001</v>
      </c>
      <c r="S409" s="196"/>
      <c r="T409" s="198">
        <f>SUM(T410:T417)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99" t="s">
        <v>85</v>
      </c>
      <c r="AT409" s="200" t="s">
        <v>74</v>
      </c>
      <c r="AU409" s="200" t="s">
        <v>83</v>
      </c>
      <c r="AY409" s="199" t="s">
        <v>135</v>
      </c>
      <c r="BK409" s="201">
        <f>SUM(BK410:BK417)</f>
        <v>0</v>
      </c>
    </row>
    <row r="410" s="2" customFormat="1" ht="16.5" customHeight="1">
      <c r="A410" s="38"/>
      <c r="B410" s="39"/>
      <c r="C410" s="204" t="s">
        <v>1144</v>
      </c>
      <c r="D410" s="204" t="s">
        <v>138</v>
      </c>
      <c r="E410" s="205" t="s">
        <v>1145</v>
      </c>
      <c r="F410" s="206" t="s">
        <v>1146</v>
      </c>
      <c r="G410" s="207" t="s">
        <v>372</v>
      </c>
      <c r="H410" s="208">
        <v>30.059999999999999</v>
      </c>
      <c r="I410" s="209"/>
      <c r="J410" s="210">
        <f>ROUND(I410*H410,2)</f>
        <v>0</v>
      </c>
      <c r="K410" s="206" t="s">
        <v>142</v>
      </c>
      <c r="L410" s="44"/>
      <c r="M410" s="211" t="s">
        <v>19</v>
      </c>
      <c r="N410" s="212" t="s">
        <v>46</v>
      </c>
      <c r="O410" s="8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220</v>
      </c>
      <c r="AT410" s="215" t="s">
        <v>138</v>
      </c>
      <c r="AU410" s="215" t="s">
        <v>85</v>
      </c>
      <c r="AY410" s="17" t="s">
        <v>135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83</v>
      </c>
      <c r="BK410" s="216">
        <f>ROUND(I410*H410,2)</f>
        <v>0</v>
      </c>
      <c r="BL410" s="17" t="s">
        <v>220</v>
      </c>
      <c r="BM410" s="215" t="s">
        <v>1147</v>
      </c>
    </row>
    <row r="411" s="2" customFormat="1">
      <c r="A411" s="38"/>
      <c r="B411" s="39"/>
      <c r="C411" s="40"/>
      <c r="D411" s="217" t="s">
        <v>145</v>
      </c>
      <c r="E411" s="40"/>
      <c r="F411" s="218" t="s">
        <v>1148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145</v>
      </c>
      <c r="AU411" s="17" t="s">
        <v>85</v>
      </c>
    </row>
    <row r="412" s="13" customFormat="1">
      <c r="A412" s="13"/>
      <c r="B412" s="222"/>
      <c r="C412" s="223"/>
      <c r="D412" s="224" t="s">
        <v>147</v>
      </c>
      <c r="E412" s="225" t="s">
        <v>19</v>
      </c>
      <c r="F412" s="226" t="s">
        <v>1149</v>
      </c>
      <c r="G412" s="223"/>
      <c r="H412" s="227">
        <v>30.059999999999999</v>
      </c>
      <c r="I412" s="228"/>
      <c r="J412" s="223"/>
      <c r="K412" s="223"/>
      <c r="L412" s="229"/>
      <c r="M412" s="230"/>
      <c r="N412" s="231"/>
      <c r="O412" s="231"/>
      <c r="P412" s="231"/>
      <c r="Q412" s="231"/>
      <c r="R412" s="231"/>
      <c r="S412" s="231"/>
      <c r="T412" s="23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3" t="s">
        <v>147</v>
      </c>
      <c r="AU412" s="233" t="s">
        <v>85</v>
      </c>
      <c r="AV412" s="13" t="s">
        <v>85</v>
      </c>
      <c r="AW412" s="13" t="s">
        <v>34</v>
      </c>
      <c r="AX412" s="13" t="s">
        <v>75</v>
      </c>
      <c r="AY412" s="233" t="s">
        <v>135</v>
      </c>
    </row>
    <row r="413" s="2" customFormat="1" ht="24.15" customHeight="1">
      <c r="A413" s="38"/>
      <c r="B413" s="39"/>
      <c r="C413" s="204" t="s">
        <v>1150</v>
      </c>
      <c r="D413" s="204" t="s">
        <v>138</v>
      </c>
      <c r="E413" s="205" t="s">
        <v>1151</v>
      </c>
      <c r="F413" s="206" t="s">
        <v>1152</v>
      </c>
      <c r="G413" s="207" t="s">
        <v>372</v>
      </c>
      <c r="H413" s="208">
        <v>30.059999999999999</v>
      </c>
      <c r="I413" s="209"/>
      <c r="J413" s="210">
        <f>ROUND(I413*H413,2)</f>
        <v>0</v>
      </c>
      <c r="K413" s="206" t="s">
        <v>142</v>
      </c>
      <c r="L413" s="44"/>
      <c r="M413" s="211" t="s">
        <v>19</v>
      </c>
      <c r="N413" s="212" t="s">
        <v>46</v>
      </c>
      <c r="O413" s="84"/>
      <c r="P413" s="213">
        <f>O413*H413</f>
        <v>0</v>
      </c>
      <c r="Q413" s="213">
        <v>0.00011</v>
      </c>
      <c r="R413" s="213">
        <f>Q413*H413</f>
        <v>0.0033065999999999998</v>
      </c>
      <c r="S413" s="213">
        <v>0</v>
      </c>
      <c r="T413" s="21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5" t="s">
        <v>220</v>
      </c>
      <c r="AT413" s="215" t="s">
        <v>138</v>
      </c>
      <c r="AU413" s="215" t="s">
        <v>85</v>
      </c>
      <c r="AY413" s="17" t="s">
        <v>135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83</v>
      </c>
      <c r="BK413" s="216">
        <f>ROUND(I413*H413,2)</f>
        <v>0</v>
      </c>
      <c r="BL413" s="17" t="s">
        <v>220</v>
      </c>
      <c r="BM413" s="215" t="s">
        <v>1153</v>
      </c>
    </row>
    <row r="414" s="2" customFormat="1">
      <c r="A414" s="38"/>
      <c r="B414" s="39"/>
      <c r="C414" s="40"/>
      <c r="D414" s="217" t="s">
        <v>145</v>
      </c>
      <c r="E414" s="40"/>
      <c r="F414" s="218" t="s">
        <v>1154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145</v>
      </c>
      <c r="AU414" s="17" t="s">
        <v>85</v>
      </c>
    </row>
    <row r="415" s="2" customFormat="1" ht="24.15" customHeight="1">
      <c r="A415" s="38"/>
      <c r="B415" s="39"/>
      <c r="C415" s="204" t="s">
        <v>1155</v>
      </c>
      <c r="D415" s="204" t="s">
        <v>138</v>
      </c>
      <c r="E415" s="205" t="s">
        <v>1156</v>
      </c>
      <c r="F415" s="206" t="s">
        <v>1157</v>
      </c>
      <c r="G415" s="207" t="s">
        <v>372</v>
      </c>
      <c r="H415" s="208">
        <v>30.059999999999999</v>
      </c>
      <c r="I415" s="209"/>
      <c r="J415" s="210">
        <f>ROUND(I415*H415,2)</f>
        <v>0</v>
      </c>
      <c r="K415" s="206" t="s">
        <v>142</v>
      </c>
      <c r="L415" s="44"/>
      <c r="M415" s="211" t="s">
        <v>19</v>
      </c>
      <c r="N415" s="212" t="s">
        <v>46</v>
      </c>
      <c r="O415" s="84"/>
      <c r="P415" s="213">
        <f>O415*H415</f>
        <v>0</v>
      </c>
      <c r="Q415" s="213">
        <v>0.00072000000000000005</v>
      </c>
      <c r="R415" s="213">
        <f>Q415*H415</f>
        <v>0.021643200000000001</v>
      </c>
      <c r="S415" s="213">
        <v>0</v>
      </c>
      <c r="T415" s="214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15" t="s">
        <v>220</v>
      </c>
      <c r="AT415" s="215" t="s">
        <v>138</v>
      </c>
      <c r="AU415" s="215" t="s">
        <v>85</v>
      </c>
      <c r="AY415" s="17" t="s">
        <v>135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83</v>
      </c>
      <c r="BK415" s="216">
        <f>ROUND(I415*H415,2)</f>
        <v>0</v>
      </c>
      <c r="BL415" s="17" t="s">
        <v>220</v>
      </c>
      <c r="BM415" s="215" t="s">
        <v>1158</v>
      </c>
    </row>
    <row r="416" s="2" customFormat="1">
      <c r="A416" s="38"/>
      <c r="B416" s="39"/>
      <c r="C416" s="40"/>
      <c r="D416" s="217" t="s">
        <v>145</v>
      </c>
      <c r="E416" s="40"/>
      <c r="F416" s="218" t="s">
        <v>1159</v>
      </c>
      <c r="G416" s="40"/>
      <c r="H416" s="40"/>
      <c r="I416" s="219"/>
      <c r="J416" s="40"/>
      <c r="K416" s="40"/>
      <c r="L416" s="44"/>
      <c r="M416" s="220"/>
      <c r="N416" s="221"/>
      <c r="O416" s="84"/>
      <c r="P416" s="84"/>
      <c r="Q416" s="84"/>
      <c r="R416" s="84"/>
      <c r="S416" s="84"/>
      <c r="T416" s="85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145</v>
      </c>
      <c r="AU416" s="17" t="s">
        <v>85</v>
      </c>
    </row>
    <row r="417" s="13" customFormat="1">
      <c r="A417" s="13"/>
      <c r="B417" s="222"/>
      <c r="C417" s="223"/>
      <c r="D417" s="224" t="s">
        <v>147</v>
      </c>
      <c r="E417" s="225" t="s">
        <v>19</v>
      </c>
      <c r="F417" s="226" t="s">
        <v>1160</v>
      </c>
      <c r="G417" s="223"/>
      <c r="H417" s="227">
        <v>30.059999999999999</v>
      </c>
      <c r="I417" s="228"/>
      <c r="J417" s="223"/>
      <c r="K417" s="223"/>
      <c r="L417" s="229"/>
      <c r="M417" s="230"/>
      <c r="N417" s="231"/>
      <c r="O417" s="231"/>
      <c r="P417" s="231"/>
      <c r="Q417" s="231"/>
      <c r="R417" s="231"/>
      <c r="S417" s="231"/>
      <c r="T417" s="23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3" t="s">
        <v>147</v>
      </c>
      <c r="AU417" s="233" t="s">
        <v>85</v>
      </c>
      <c r="AV417" s="13" t="s">
        <v>85</v>
      </c>
      <c r="AW417" s="13" t="s">
        <v>34</v>
      </c>
      <c r="AX417" s="13" t="s">
        <v>75</v>
      </c>
      <c r="AY417" s="233" t="s">
        <v>135</v>
      </c>
    </row>
    <row r="418" s="12" customFormat="1" ht="25.92" customHeight="1">
      <c r="A418" s="12"/>
      <c r="B418" s="188"/>
      <c r="C418" s="189"/>
      <c r="D418" s="190" t="s">
        <v>74</v>
      </c>
      <c r="E418" s="191" t="s">
        <v>387</v>
      </c>
      <c r="F418" s="191" t="s">
        <v>388</v>
      </c>
      <c r="G418" s="189"/>
      <c r="H418" s="189"/>
      <c r="I418" s="192"/>
      <c r="J418" s="193">
        <f>BK418</f>
        <v>0</v>
      </c>
      <c r="K418" s="189"/>
      <c r="L418" s="194"/>
      <c r="M418" s="195"/>
      <c r="N418" s="196"/>
      <c r="O418" s="196"/>
      <c r="P418" s="197">
        <f>SUM(P419:P421)</f>
        <v>0</v>
      </c>
      <c r="Q418" s="196"/>
      <c r="R418" s="197">
        <f>SUM(R419:R421)</f>
        <v>0</v>
      </c>
      <c r="S418" s="196"/>
      <c r="T418" s="198">
        <f>SUM(T419:T421)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199" t="s">
        <v>158</v>
      </c>
      <c r="AT418" s="200" t="s">
        <v>74</v>
      </c>
      <c r="AU418" s="200" t="s">
        <v>75</v>
      </c>
      <c r="AY418" s="199" t="s">
        <v>135</v>
      </c>
      <c r="BK418" s="201">
        <f>SUM(BK419:BK421)</f>
        <v>0</v>
      </c>
    </row>
    <row r="419" s="2" customFormat="1" ht="16.5" customHeight="1">
      <c r="A419" s="38"/>
      <c r="B419" s="39"/>
      <c r="C419" s="204" t="s">
        <v>1161</v>
      </c>
      <c r="D419" s="204" t="s">
        <v>138</v>
      </c>
      <c r="E419" s="205" t="s">
        <v>1162</v>
      </c>
      <c r="F419" s="206" t="s">
        <v>1163</v>
      </c>
      <c r="G419" s="207" t="s">
        <v>392</v>
      </c>
      <c r="H419" s="208">
        <v>64</v>
      </c>
      <c r="I419" s="209"/>
      <c r="J419" s="210">
        <f>ROUND(I419*H419,2)</f>
        <v>0</v>
      </c>
      <c r="K419" s="206" t="s">
        <v>142</v>
      </c>
      <c r="L419" s="44"/>
      <c r="M419" s="211" t="s">
        <v>19</v>
      </c>
      <c r="N419" s="212" t="s">
        <v>46</v>
      </c>
      <c r="O419" s="8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15" t="s">
        <v>393</v>
      </c>
      <c r="AT419" s="215" t="s">
        <v>138</v>
      </c>
      <c r="AU419" s="215" t="s">
        <v>83</v>
      </c>
      <c r="AY419" s="17" t="s">
        <v>135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83</v>
      </c>
      <c r="BK419" s="216">
        <f>ROUND(I419*H419,2)</f>
        <v>0</v>
      </c>
      <c r="BL419" s="17" t="s">
        <v>393</v>
      </c>
      <c r="BM419" s="215" t="s">
        <v>1164</v>
      </c>
    </row>
    <row r="420" s="2" customFormat="1">
      <c r="A420" s="38"/>
      <c r="B420" s="39"/>
      <c r="C420" s="40"/>
      <c r="D420" s="217" t="s">
        <v>145</v>
      </c>
      <c r="E420" s="40"/>
      <c r="F420" s="218" t="s">
        <v>1165</v>
      </c>
      <c r="G420" s="40"/>
      <c r="H420" s="40"/>
      <c r="I420" s="219"/>
      <c r="J420" s="40"/>
      <c r="K420" s="40"/>
      <c r="L420" s="44"/>
      <c r="M420" s="220"/>
      <c r="N420" s="221"/>
      <c r="O420" s="84"/>
      <c r="P420" s="84"/>
      <c r="Q420" s="84"/>
      <c r="R420" s="84"/>
      <c r="S420" s="84"/>
      <c r="T420" s="85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145</v>
      </c>
      <c r="AU420" s="17" t="s">
        <v>83</v>
      </c>
    </row>
    <row r="421" s="13" customFormat="1">
      <c r="A421" s="13"/>
      <c r="B421" s="222"/>
      <c r="C421" s="223"/>
      <c r="D421" s="224" t="s">
        <v>147</v>
      </c>
      <c r="E421" s="225" t="s">
        <v>19</v>
      </c>
      <c r="F421" s="226" t="s">
        <v>1166</v>
      </c>
      <c r="G421" s="223"/>
      <c r="H421" s="227">
        <v>64</v>
      </c>
      <c r="I421" s="228"/>
      <c r="J421" s="223"/>
      <c r="K421" s="223"/>
      <c r="L421" s="229"/>
      <c r="M421" s="245"/>
      <c r="N421" s="246"/>
      <c r="O421" s="246"/>
      <c r="P421" s="246"/>
      <c r="Q421" s="246"/>
      <c r="R421" s="246"/>
      <c r="S421" s="246"/>
      <c r="T421" s="24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3" t="s">
        <v>147</v>
      </c>
      <c r="AU421" s="233" t="s">
        <v>83</v>
      </c>
      <c r="AV421" s="13" t="s">
        <v>85</v>
      </c>
      <c r="AW421" s="13" t="s">
        <v>34</v>
      </c>
      <c r="AX421" s="13" t="s">
        <v>75</v>
      </c>
      <c r="AY421" s="233" t="s">
        <v>135</v>
      </c>
    </row>
    <row r="422" s="2" customFormat="1" ht="6.96" customHeight="1">
      <c r="A422" s="38"/>
      <c r="B422" s="59"/>
      <c r="C422" s="60"/>
      <c r="D422" s="60"/>
      <c r="E422" s="60"/>
      <c r="F422" s="60"/>
      <c r="G422" s="60"/>
      <c r="H422" s="60"/>
      <c r="I422" s="60"/>
      <c r="J422" s="60"/>
      <c r="K422" s="60"/>
      <c r="L422" s="44"/>
      <c r="M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</sheetData>
  <sheetProtection sheet="1" autoFilter="0" formatColumns="0" formatRows="0" objects="1" scenarios="1" spinCount="100000" saltValue="yVSFAe1J3SPaxpfyt+09yNwKmltC2lLoY4VTBBdPdHEvrR+DyHUOcNLiLqVT4xpnKhMssEobfxPRDQ8aGWS8MA==" hashValue="ZzYxtvlzMYaoSp/6P+/zwfHDXX3VURlXNdDRk5ffhxl8GKXSdIlI1rczd4+t5DK4iIhhMxgoS105+26MpPyIvQ==" algorithmName="SHA-512" password="CC35"/>
  <autoFilter ref="C91:K42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3_01/111251101"/>
    <hyperlink ref="F99" r:id="rId2" display="https://podminky.urs.cz/item/CS_URS_2023_01/122452204"/>
    <hyperlink ref="F108" r:id="rId3" display="https://podminky.urs.cz/item/CS_URS_2023_01/132212131"/>
    <hyperlink ref="F112" r:id="rId4" display="https://podminky.urs.cz/item/CS_URS_2023_01/162651112"/>
    <hyperlink ref="F115" r:id="rId5" display="https://podminky.urs.cz/item/CS_URS_2023_01/174111101"/>
    <hyperlink ref="F118" r:id="rId6" display="https://podminky.urs.cz/item/CS_URS_2023_01/181912112"/>
    <hyperlink ref="F122" r:id="rId7" display="https://podminky.urs.cz/item/CS_URS_2023_01/181951114"/>
    <hyperlink ref="F133" r:id="rId8" display="https://podminky.urs.cz/item/CS_URS_2023_01/279113132"/>
    <hyperlink ref="F137" r:id="rId9" display="https://podminky.urs.cz/item/CS_URS_2023_01/317941121"/>
    <hyperlink ref="F142" r:id="rId10" display="https://podminky.urs.cz/item/CS_URS_2023_01/327215221"/>
    <hyperlink ref="F145" r:id="rId11" display="https://podminky.urs.cz/item/CS_URS_2023_01/339921131"/>
    <hyperlink ref="F157" r:id="rId12" display="https://podminky.urs.cz/item/CS_URS_2023_01/564201111"/>
    <hyperlink ref="F160" r:id="rId13" display="https://podminky.urs.cz/item/CS_URS_2023_01/564710001"/>
    <hyperlink ref="F163" r:id="rId14" display="https://podminky.urs.cz/item/CS_URS_2023_01/564750001"/>
    <hyperlink ref="F167" r:id="rId15" display="https://podminky.urs.cz/item/CS_URS_2023_01/564750101"/>
    <hyperlink ref="F170" r:id="rId16" display="https://podminky.urs.cz/item/CS_URS_2023_01/564750105"/>
    <hyperlink ref="F173" r:id="rId17" display="https://podminky.urs.cz/item/CS_URS_2023_01/564760101"/>
    <hyperlink ref="F176" r:id="rId18" display="https://podminky.urs.cz/item/CS_URS_2023_01/564761111"/>
    <hyperlink ref="F179" r:id="rId19" display="https://podminky.urs.cz/item/CS_URS_2023_01/564831111"/>
    <hyperlink ref="F182" r:id="rId20" display="https://podminky.urs.cz/item/CS_URS_2023_01/564851111"/>
    <hyperlink ref="F186" r:id="rId21" display="https://podminky.urs.cz/item/CS_URS_2023_01/564871111"/>
    <hyperlink ref="F189" r:id="rId22" display="https://podminky.urs.cz/item/CS_URS_2023_01/564932111"/>
    <hyperlink ref="F192" r:id="rId23" display="https://podminky.urs.cz/item/CS_URS_2023_01/565181111"/>
    <hyperlink ref="F195" r:id="rId24" display="https://podminky.urs.cz/item/CS_URS_2023_01/572141112"/>
    <hyperlink ref="F198" r:id="rId25" display="https://podminky.urs.cz/item/CS_URS_2023_01/572211111"/>
    <hyperlink ref="F201" r:id="rId26" display="https://podminky.urs.cz/item/CS_URS_2023_01/572340112"/>
    <hyperlink ref="F204" r:id="rId27" display="https://podminky.urs.cz/item/CS_URS_2023_01/591111111"/>
    <hyperlink ref="F209" r:id="rId28" display="https://podminky.urs.cz/item/CS_URS_2023_01/593531212"/>
    <hyperlink ref="F214" r:id="rId29" display="https://podminky.urs.cz/item/CS_URS_2023_01/596211112"/>
    <hyperlink ref="F219" r:id="rId30" display="https://podminky.urs.cz/item/CS_URS_2023_01/596212210"/>
    <hyperlink ref="F224" r:id="rId31" display="https://podminky.urs.cz/item/CS_URS_2023_01/596811311"/>
    <hyperlink ref="F229" r:id="rId32" display="https://podminky.urs.cz/item/CS_URS_2023_01/596811511"/>
    <hyperlink ref="F234" r:id="rId33" display="https://podminky.urs.cz/item/CS_URS_2023_01/596811521"/>
    <hyperlink ref="F242" r:id="rId34" display="https://podminky.urs.cz/item/CS_URS_2023_01/622327121"/>
    <hyperlink ref="F245" r:id="rId35" display="https://podminky.urs.cz/item/CS_URS_2023_01/631311122"/>
    <hyperlink ref="F249" r:id="rId36" display="https://podminky.urs.cz/item/CS_URS_2023_01/914111111"/>
    <hyperlink ref="F257" r:id="rId37" display="https://podminky.urs.cz/item/CS_URS_2023_01/914511111"/>
    <hyperlink ref="F262" r:id="rId38" display="https://podminky.urs.cz/item/CS_URS_2023_01/916131213"/>
    <hyperlink ref="F276" r:id="rId39" display="https://podminky.urs.cz/item/CS_URS_2023_01/916231213"/>
    <hyperlink ref="F283" r:id="rId40" display="https://podminky.urs.cz/item/CS_URS_2023_01/916331112"/>
    <hyperlink ref="F288" r:id="rId41" display="https://podminky.urs.cz/item/CS_URS_2023_01/919122132"/>
    <hyperlink ref="F294" r:id="rId42" display="https://podminky.urs.cz/item/CS_URS_2023_01/919731122"/>
    <hyperlink ref="F296" r:id="rId43" display="https://podminky.urs.cz/item/CS_URS_2023_01/919735112"/>
    <hyperlink ref="F304" r:id="rId44" display="https://podminky.urs.cz/item/CS_URS_2023_01/936009113"/>
    <hyperlink ref="F307" r:id="rId45" display="https://podminky.urs.cz/item/CS_URS_2023_01/966006211"/>
    <hyperlink ref="F327" r:id="rId46" display="https://podminky.urs.cz/item/CS_URS_2023_01/113106571"/>
    <hyperlink ref="F330" r:id="rId47" display="https://podminky.urs.cz/item/CS_URS_2023_01/113107212"/>
    <hyperlink ref="F333" r:id="rId48" display="https://podminky.urs.cz/item/CS_URS_2023_01/113107223"/>
    <hyperlink ref="F336" r:id="rId49" display="https://podminky.urs.cz/item/CS_URS_2023_01/113107231"/>
    <hyperlink ref="F339" r:id="rId50" display="https://podminky.urs.cz/item/CS_URS_2023_01/113107242"/>
    <hyperlink ref="F342" r:id="rId51" display="https://podminky.urs.cz/item/CS_URS_2023_01/113107322"/>
    <hyperlink ref="F345" r:id="rId52" display="https://podminky.urs.cz/item/CS_URS_2023_01/113107332"/>
    <hyperlink ref="F348" r:id="rId53" display="https://podminky.urs.cz/item/CS_URS_2023_01/113202111"/>
    <hyperlink ref="F351" r:id="rId54" display="https://podminky.urs.cz/item/CS_URS_2023_01/113204111"/>
    <hyperlink ref="F354" r:id="rId55" display="https://podminky.urs.cz/item/CS_URS_2023_01/965042241"/>
    <hyperlink ref="F357" r:id="rId56" display="https://podminky.urs.cz/item/CS_URS_2023_01/965049112"/>
    <hyperlink ref="F359" r:id="rId57" display="https://podminky.urs.cz/item/CS_URS_2023_01/965081213"/>
    <hyperlink ref="F362" r:id="rId58" display="https://podminky.urs.cz/item/CS_URS_2023_01/966001211"/>
    <hyperlink ref="F365" r:id="rId59" display="https://podminky.urs.cz/item/CS_URS_2023_01/966001311"/>
    <hyperlink ref="F368" r:id="rId60" display="https://podminky.urs.cz/item/CS_URS_2023_01/981511116"/>
    <hyperlink ref="F371" r:id="rId61" display="https://podminky.urs.cz/item/CS_URS_2023_01/981513116"/>
    <hyperlink ref="F375" r:id="rId62" display="https://podminky.urs.cz/item/CS_URS_2023_01/997221551"/>
    <hyperlink ref="F378" r:id="rId63" display="https://podminky.urs.cz/item/CS_URS_2023_01/997221559"/>
    <hyperlink ref="F381" r:id="rId64" display="https://podminky.urs.cz/item/CS_URS_2023_01/997221561"/>
    <hyperlink ref="F385" r:id="rId65" display="https://podminky.urs.cz/item/CS_URS_2023_01/997221569"/>
    <hyperlink ref="F388" r:id="rId66" display="https://podminky.urs.cz/item/CS_URS_2023_01/997221571"/>
    <hyperlink ref="F391" r:id="rId67" display="https://podminky.urs.cz/item/CS_URS_2023_01/997221579"/>
    <hyperlink ref="F394" r:id="rId68" display="https://podminky.urs.cz/item/CS_URS_2023_01/997221861"/>
    <hyperlink ref="F396" r:id="rId69" display="https://podminky.urs.cz/item/CS_URS_2023_01/997221862"/>
    <hyperlink ref="F398" r:id="rId70" display="https://podminky.urs.cz/item/CS_URS_2023_01/997221873"/>
    <hyperlink ref="F400" r:id="rId71" display="https://podminky.urs.cz/item/CS_URS_2023_01/997221875"/>
    <hyperlink ref="F402" r:id="rId72" display="https://podminky.urs.cz/item/CS_URS_2023_01/997013867"/>
    <hyperlink ref="F404" r:id="rId73" display="https://podminky.urs.cz/item/CS_URS_2023_01/997013631"/>
    <hyperlink ref="F407" r:id="rId74" display="https://podminky.urs.cz/item/CS_URS_2023_01/998223011"/>
    <hyperlink ref="F411" r:id="rId75" display="https://podminky.urs.cz/item/CS_URS_2023_01/783801403"/>
    <hyperlink ref="F414" r:id="rId76" display="https://podminky.urs.cz/item/CS_URS_2023_01/783823133"/>
    <hyperlink ref="F416" r:id="rId77" display="https://podminky.urs.cz/item/CS_URS_2023_01/783827423"/>
    <hyperlink ref="F420" r:id="rId78" display="https://podminky.urs.cz/item/CS_URS_2023_01/HZS133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1167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ROUND((SUM(BE84:BE200)),  2)</f>
        <v>0</v>
      </c>
      <c r="G33" s="38"/>
      <c r="H33" s="38"/>
      <c r="I33" s="148">
        <v>0.20999999999999999</v>
      </c>
      <c r="J33" s="147">
        <f>ROUND(((SUM(BE84:BE200))*I33),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ROUND((SUM(BF84:BF200)),  2)</f>
        <v>0</v>
      </c>
      <c r="G34" s="38"/>
      <c r="H34" s="38"/>
      <c r="I34" s="148">
        <v>0.14999999999999999</v>
      </c>
      <c r="J34" s="147">
        <f>ROUND(((SUM(BF84:BF200))*I34),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ROUND((SUM(BG84:BG200)),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ROUND((SUM(BH84:BH200)),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ROUND((SUM(BI84:BI200)),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102 - Mobiliář a herní prvky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400</v>
      </c>
      <c r="E62" s="174"/>
      <c r="F62" s="174"/>
      <c r="G62" s="174"/>
      <c r="H62" s="174"/>
      <c r="I62" s="174"/>
      <c r="J62" s="175">
        <f>J103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404</v>
      </c>
      <c r="E63" s="174"/>
      <c r="F63" s="174"/>
      <c r="G63" s="174"/>
      <c r="H63" s="174"/>
      <c r="I63" s="174"/>
      <c r="J63" s="175">
        <f>J134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619</v>
      </c>
      <c r="E64" s="174"/>
      <c r="F64" s="174"/>
      <c r="G64" s="174"/>
      <c r="H64" s="174"/>
      <c r="I64" s="174"/>
      <c r="J64" s="175">
        <f>J198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prostranství před školní jídelnou Bílina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102 - Mobiliář a herní prvky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Bílina, okr.Teplice</v>
      </c>
      <c r="G78" s="40"/>
      <c r="H78" s="40"/>
      <c r="I78" s="32" t="s">
        <v>23</v>
      </c>
      <c r="J78" s="72" t="str">
        <f>IF(J12="","",J12)</f>
        <v>11. 4. 2023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PS projekty s.r.o., Revoluční 5, Teplice</v>
      </c>
      <c r="G80" s="40"/>
      <c r="H80" s="40"/>
      <c r="I80" s="32" t="s">
        <v>33</v>
      </c>
      <c r="J80" s="36" t="str">
        <f>E21</f>
        <v>PS projekty s.r.o., Revoluční 5, Teplice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40.0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35</v>
      </c>
      <c r="J81" s="36" t="str">
        <f>E24</f>
        <v>STAVINVEST KMS s.r.o., Studentská 285/22, Bílina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120</v>
      </c>
      <c r="D83" s="180" t="s">
        <v>60</v>
      </c>
      <c r="E83" s="180" t="s">
        <v>56</v>
      </c>
      <c r="F83" s="180" t="s">
        <v>57</v>
      </c>
      <c r="G83" s="180" t="s">
        <v>121</v>
      </c>
      <c r="H83" s="180" t="s">
        <v>122</v>
      </c>
      <c r="I83" s="180" t="s">
        <v>123</v>
      </c>
      <c r="J83" s="180" t="s">
        <v>113</v>
      </c>
      <c r="K83" s="181" t="s">
        <v>124</v>
      </c>
      <c r="L83" s="182"/>
      <c r="M83" s="92" t="s">
        <v>19</v>
      </c>
      <c r="N83" s="93" t="s">
        <v>45</v>
      </c>
      <c r="O83" s="93" t="s">
        <v>125</v>
      </c>
      <c r="P83" s="93" t="s">
        <v>126</v>
      </c>
      <c r="Q83" s="93" t="s">
        <v>127</v>
      </c>
      <c r="R83" s="93" t="s">
        <v>128</v>
      </c>
      <c r="S83" s="93" t="s">
        <v>129</v>
      </c>
      <c r="T83" s="94" t="s">
        <v>130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131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2.708828</v>
      </c>
      <c r="S84" s="96"/>
      <c r="T84" s="186">
        <f>T85</f>
        <v>0.058400000000000001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114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74</v>
      </c>
      <c r="E85" s="191" t="s">
        <v>409</v>
      </c>
      <c r="F85" s="191" t="s">
        <v>410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P86+P103+P134+P198</f>
        <v>0</v>
      </c>
      <c r="Q85" s="196"/>
      <c r="R85" s="197">
        <f>R86+R103+R134+R198</f>
        <v>2.708828</v>
      </c>
      <c r="S85" s="196"/>
      <c r="T85" s="198">
        <f>T86+T103+T134+T198</f>
        <v>0.058400000000000001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83</v>
      </c>
      <c r="AT85" s="200" t="s">
        <v>74</v>
      </c>
      <c r="AU85" s="200" t="s">
        <v>75</v>
      </c>
      <c r="AY85" s="199" t="s">
        <v>135</v>
      </c>
      <c r="BK85" s="201">
        <f>BK86+BK103+BK134+BK198</f>
        <v>0</v>
      </c>
    </row>
    <row r="86" s="12" customFormat="1" ht="22.8" customHeight="1">
      <c r="A86" s="12"/>
      <c r="B86" s="188"/>
      <c r="C86" s="189"/>
      <c r="D86" s="190" t="s">
        <v>74</v>
      </c>
      <c r="E86" s="202" t="s">
        <v>83</v>
      </c>
      <c r="F86" s="202" t="s">
        <v>411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SUM(P87:P102)</f>
        <v>0</v>
      </c>
      <c r="Q86" s="196"/>
      <c r="R86" s="197">
        <f>SUM(R87:R102)</f>
        <v>0</v>
      </c>
      <c r="S86" s="196"/>
      <c r="T86" s="198">
        <f>SUM(T87:T102)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74</v>
      </c>
      <c r="AU86" s="200" t="s">
        <v>83</v>
      </c>
      <c r="AY86" s="199" t="s">
        <v>135</v>
      </c>
      <c r="BK86" s="201">
        <f>SUM(BK87:BK102)</f>
        <v>0</v>
      </c>
    </row>
    <row r="87" s="2" customFormat="1" ht="24.15" customHeight="1">
      <c r="A87" s="38"/>
      <c r="B87" s="39"/>
      <c r="C87" s="204" t="s">
        <v>83</v>
      </c>
      <c r="D87" s="204" t="s">
        <v>138</v>
      </c>
      <c r="E87" s="205" t="s">
        <v>1168</v>
      </c>
      <c r="F87" s="206" t="s">
        <v>1169</v>
      </c>
      <c r="G87" s="207" t="s">
        <v>309</v>
      </c>
      <c r="H87" s="208">
        <v>6.6639999999999997</v>
      </c>
      <c r="I87" s="209"/>
      <c r="J87" s="210">
        <f>ROUND(I87*H87,2)</f>
        <v>0</v>
      </c>
      <c r="K87" s="206" t="s">
        <v>142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158</v>
      </c>
      <c r="AT87" s="215" t="s">
        <v>138</v>
      </c>
      <c r="AU87" s="215" t="s">
        <v>85</v>
      </c>
      <c r="AY87" s="17" t="s">
        <v>135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158</v>
      </c>
      <c r="BM87" s="215" t="s">
        <v>1170</v>
      </c>
    </row>
    <row r="88" s="2" customFormat="1">
      <c r="A88" s="38"/>
      <c r="B88" s="39"/>
      <c r="C88" s="40"/>
      <c r="D88" s="217" t="s">
        <v>145</v>
      </c>
      <c r="E88" s="40"/>
      <c r="F88" s="218" t="s">
        <v>1171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85</v>
      </c>
    </row>
    <row r="89" s="14" customFormat="1">
      <c r="A89" s="14"/>
      <c r="B89" s="253"/>
      <c r="C89" s="254"/>
      <c r="D89" s="224" t="s">
        <v>147</v>
      </c>
      <c r="E89" s="255" t="s">
        <v>19</v>
      </c>
      <c r="F89" s="256" t="s">
        <v>1172</v>
      </c>
      <c r="G89" s="254"/>
      <c r="H89" s="255" t="s">
        <v>19</v>
      </c>
      <c r="I89" s="257"/>
      <c r="J89" s="254"/>
      <c r="K89" s="254"/>
      <c r="L89" s="258"/>
      <c r="M89" s="259"/>
      <c r="N89" s="260"/>
      <c r="O89" s="260"/>
      <c r="P89" s="260"/>
      <c r="Q89" s="260"/>
      <c r="R89" s="260"/>
      <c r="S89" s="260"/>
      <c r="T89" s="26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62" t="s">
        <v>147</v>
      </c>
      <c r="AU89" s="262" t="s">
        <v>85</v>
      </c>
      <c r="AV89" s="14" t="s">
        <v>83</v>
      </c>
      <c r="AW89" s="14" t="s">
        <v>34</v>
      </c>
      <c r="AX89" s="14" t="s">
        <v>75</v>
      </c>
      <c r="AY89" s="262" t="s">
        <v>135</v>
      </c>
    </row>
    <row r="90" s="13" customFormat="1">
      <c r="A90" s="13"/>
      <c r="B90" s="222"/>
      <c r="C90" s="223"/>
      <c r="D90" s="224" t="s">
        <v>147</v>
      </c>
      <c r="E90" s="225" t="s">
        <v>19</v>
      </c>
      <c r="F90" s="226" t="s">
        <v>1173</v>
      </c>
      <c r="G90" s="223"/>
      <c r="H90" s="227">
        <v>0.214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147</v>
      </c>
      <c r="AU90" s="233" t="s">
        <v>85</v>
      </c>
      <c r="AV90" s="13" t="s">
        <v>85</v>
      </c>
      <c r="AW90" s="13" t="s">
        <v>34</v>
      </c>
      <c r="AX90" s="13" t="s">
        <v>75</v>
      </c>
      <c r="AY90" s="233" t="s">
        <v>135</v>
      </c>
    </row>
    <row r="91" s="13" customFormat="1">
      <c r="A91" s="13"/>
      <c r="B91" s="222"/>
      <c r="C91" s="223"/>
      <c r="D91" s="224" t="s">
        <v>147</v>
      </c>
      <c r="E91" s="225" t="s">
        <v>19</v>
      </c>
      <c r="F91" s="226" t="s">
        <v>1174</v>
      </c>
      <c r="G91" s="223"/>
      <c r="H91" s="227">
        <v>2.3759999999999999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147</v>
      </c>
      <c r="AU91" s="233" t="s">
        <v>85</v>
      </c>
      <c r="AV91" s="13" t="s">
        <v>85</v>
      </c>
      <c r="AW91" s="13" t="s">
        <v>34</v>
      </c>
      <c r="AX91" s="13" t="s">
        <v>75</v>
      </c>
      <c r="AY91" s="233" t="s">
        <v>135</v>
      </c>
    </row>
    <row r="92" s="13" customFormat="1">
      <c r="A92" s="13"/>
      <c r="B92" s="222"/>
      <c r="C92" s="223"/>
      <c r="D92" s="224" t="s">
        <v>147</v>
      </c>
      <c r="E92" s="225" t="s">
        <v>19</v>
      </c>
      <c r="F92" s="226" t="s">
        <v>1175</v>
      </c>
      <c r="G92" s="223"/>
      <c r="H92" s="227">
        <v>0.80400000000000005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147</v>
      </c>
      <c r="AU92" s="233" t="s">
        <v>85</v>
      </c>
      <c r="AV92" s="13" t="s">
        <v>85</v>
      </c>
      <c r="AW92" s="13" t="s">
        <v>34</v>
      </c>
      <c r="AX92" s="13" t="s">
        <v>75</v>
      </c>
      <c r="AY92" s="233" t="s">
        <v>135</v>
      </c>
    </row>
    <row r="93" s="13" customFormat="1">
      <c r="A93" s="13"/>
      <c r="B93" s="222"/>
      <c r="C93" s="223"/>
      <c r="D93" s="224" t="s">
        <v>147</v>
      </c>
      <c r="E93" s="225" t="s">
        <v>19</v>
      </c>
      <c r="F93" s="226" t="s">
        <v>1176</v>
      </c>
      <c r="G93" s="223"/>
      <c r="H93" s="227">
        <v>0.35199999999999998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147</v>
      </c>
      <c r="AU93" s="233" t="s">
        <v>85</v>
      </c>
      <c r="AV93" s="13" t="s">
        <v>85</v>
      </c>
      <c r="AW93" s="13" t="s">
        <v>34</v>
      </c>
      <c r="AX93" s="13" t="s">
        <v>75</v>
      </c>
      <c r="AY93" s="233" t="s">
        <v>135</v>
      </c>
    </row>
    <row r="94" s="13" customFormat="1">
      <c r="A94" s="13"/>
      <c r="B94" s="222"/>
      <c r="C94" s="223"/>
      <c r="D94" s="224" t="s">
        <v>147</v>
      </c>
      <c r="E94" s="225" t="s">
        <v>19</v>
      </c>
      <c r="F94" s="226" t="s">
        <v>1177</v>
      </c>
      <c r="G94" s="223"/>
      <c r="H94" s="227">
        <v>0.11799999999999999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147</v>
      </c>
      <c r="AU94" s="233" t="s">
        <v>85</v>
      </c>
      <c r="AV94" s="13" t="s">
        <v>85</v>
      </c>
      <c r="AW94" s="13" t="s">
        <v>34</v>
      </c>
      <c r="AX94" s="13" t="s">
        <v>75</v>
      </c>
      <c r="AY94" s="233" t="s">
        <v>135</v>
      </c>
    </row>
    <row r="95" s="13" customFormat="1">
      <c r="A95" s="13"/>
      <c r="B95" s="222"/>
      <c r="C95" s="223"/>
      <c r="D95" s="224" t="s">
        <v>147</v>
      </c>
      <c r="E95" s="225" t="s">
        <v>19</v>
      </c>
      <c r="F95" s="226" t="s">
        <v>1178</v>
      </c>
      <c r="G95" s="223"/>
      <c r="H95" s="227">
        <v>0.47399999999999998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147</v>
      </c>
      <c r="AU95" s="233" t="s">
        <v>85</v>
      </c>
      <c r="AV95" s="13" t="s">
        <v>85</v>
      </c>
      <c r="AW95" s="13" t="s">
        <v>34</v>
      </c>
      <c r="AX95" s="13" t="s">
        <v>75</v>
      </c>
      <c r="AY95" s="233" t="s">
        <v>135</v>
      </c>
    </row>
    <row r="96" s="13" customFormat="1">
      <c r="A96" s="13"/>
      <c r="B96" s="222"/>
      <c r="C96" s="223"/>
      <c r="D96" s="224" t="s">
        <v>147</v>
      </c>
      <c r="E96" s="225" t="s">
        <v>19</v>
      </c>
      <c r="F96" s="226" t="s">
        <v>1179</v>
      </c>
      <c r="G96" s="223"/>
      <c r="H96" s="227">
        <v>0.53300000000000003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147</v>
      </c>
      <c r="AU96" s="233" t="s">
        <v>85</v>
      </c>
      <c r="AV96" s="13" t="s">
        <v>85</v>
      </c>
      <c r="AW96" s="13" t="s">
        <v>34</v>
      </c>
      <c r="AX96" s="13" t="s">
        <v>75</v>
      </c>
      <c r="AY96" s="233" t="s">
        <v>135</v>
      </c>
    </row>
    <row r="97" s="13" customFormat="1">
      <c r="A97" s="13"/>
      <c r="B97" s="222"/>
      <c r="C97" s="223"/>
      <c r="D97" s="224" t="s">
        <v>147</v>
      </c>
      <c r="E97" s="225" t="s">
        <v>19</v>
      </c>
      <c r="F97" s="226" t="s">
        <v>1180</v>
      </c>
      <c r="G97" s="223"/>
      <c r="H97" s="227">
        <v>0.11799999999999999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147</v>
      </c>
      <c r="AU97" s="233" t="s">
        <v>85</v>
      </c>
      <c r="AV97" s="13" t="s">
        <v>85</v>
      </c>
      <c r="AW97" s="13" t="s">
        <v>34</v>
      </c>
      <c r="AX97" s="13" t="s">
        <v>75</v>
      </c>
      <c r="AY97" s="233" t="s">
        <v>135</v>
      </c>
    </row>
    <row r="98" s="13" customFormat="1">
      <c r="A98" s="13"/>
      <c r="B98" s="222"/>
      <c r="C98" s="223"/>
      <c r="D98" s="224" t="s">
        <v>147</v>
      </c>
      <c r="E98" s="225" t="s">
        <v>19</v>
      </c>
      <c r="F98" s="226" t="s">
        <v>1181</v>
      </c>
      <c r="G98" s="223"/>
      <c r="H98" s="227">
        <v>0.84599999999999997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147</v>
      </c>
      <c r="AU98" s="233" t="s">
        <v>85</v>
      </c>
      <c r="AV98" s="13" t="s">
        <v>85</v>
      </c>
      <c r="AW98" s="13" t="s">
        <v>34</v>
      </c>
      <c r="AX98" s="13" t="s">
        <v>75</v>
      </c>
      <c r="AY98" s="233" t="s">
        <v>135</v>
      </c>
    </row>
    <row r="99" s="13" customFormat="1">
      <c r="A99" s="13"/>
      <c r="B99" s="222"/>
      <c r="C99" s="223"/>
      <c r="D99" s="224" t="s">
        <v>147</v>
      </c>
      <c r="E99" s="225" t="s">
        <v>19</v>
      </c>
      <c r="F99" s="226" t="s">
        <v>1182</v>
      </c>
      <c r="G99" s="223"/>
      <c r="H99" s="227">
        <v>0.82899999999999996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147</v>
      </c>
      <c r="AU99" s="233" t="s">
        <v>85</v>
      </c>
      <c r="AV99" s="13" t="s">
        <v>85</v>
      </c>
      <c r="AW99" s="13" t="s">
        <v>34</v>
      </c>
      <c r="AX99" s="13" t="s">
        <v>75</v>
      </c>
      <c r="AY99" s="233" t="s">
        <v>135</v>
      </c>
    </row>
    <row r="100" s="2" customFormat="1" ht="37.8" customHeight="1">
      <c r="A100" s="38"/>
      <c r="B100" s="39"/>
      <c r="C100" s="204" t="s">
        <v>85</v>
      </c>
      <c r="D100" s="204" t="s">
        <v>138</v>
      </c>
      <c r="E100" s="205" t="s">
        <v>424</v>
      </c>
      <c r="F100" s="206" t="s">
        <v>425</v>
      </c>
      <c r="G100" s="207" t="s">
        <v>309</v>
      </c>
      <c r="H100" s="208">
        <v>6.6639999999999997</v>
      </c>
      <c r="I100" s="209"/>
      <c r="J100" s="210">
        <f>ROUND(I100*H100,2)</f>
        <v>0</v>
      </c>
      <c r="K100" s="206" t="s">
        <v>142</v>
      </c>
      <c r="L100" s="44"/>
      <c r="M100" s="211" t="s">
        <v>19</v>
      </c>
      <c r="N100" s="212" t="s">
        <v>46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158</v>
      </c>
      <c r="AT100" s="215" t="s">
        <v>138</v>
      </c>
      <c r="AU100" s="215" t="s">
        <v>85</v>
      </c>
      <c r="AY100" s="17" t="s">
        <v>135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158</v>
      </c>
      <c r="BM100" s="215" t="s">
        <v>1183</v>
      </c>
    </row>
    <row r="101" s="2" customFormat="1">
      <c r="A101" s="38"/>
      <c r="B101" s="39"/>
      <c r="C101" s="40"/>
      <c r="D101" s="217" t="s">
        <v>145</v>
      </c>
      <c r="E101" s="40"/>
      <c r="F101" s="218" t="s">
        <v>427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85</v>
      </c>
    </row>
    <row r="102" s="13" customFormat="1">
      <c r="A102" s="13"/>
      <c r="B102" s="222"/>
      <c r="C102" s="223"/>
      <c r="D102" s="224" t="s">
        <v>147</v>
      </c>
      <c r="E102" s="225" t="s">
        <v>19</v>
      </c>
      <c r="F102" s="226" t="s">
        <v>1184</v>
      </c>
      <c r="G102" s="223"/>
      <c r="H102" s="227">
        <v>6.6639999999999997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147</v>
      </c>
      <c r="AU102" s="233" t="s">
        <v>85</v>
      </c>
      <c r="AV102" s="13" t="s">
        <v>85</v>
      </c>
      <c r="AW102" s="13" t="s">
        <v>34</v>
      </c>
      <c r="AX102" s="13" t="s">
        <v>75</v>
      </c>
      <c r="AY102" s="233" t="s">
        <v>135</v>
      </c>
    </row>
    <row r="103" s="12" customFormat="1" ht="22.8" customHeight="1">
      <c r="A103" s="12"/>
      <c r="B103" s="188"/>
      <c r="C103" s="189"/>
      <c r="D103" s="190" t="s">
        <v>74</v>
      </c>
      <c r="E103" s="202" t="s">
        <v>85</v>
      </c>
      <c r="F103" s="202" t="s">
        <v>457</v>
      </c>
      <c r="G103" s="189"/>
      <c r="H103" s="189"/>
      <c r="I103" s="192"/>
      <c r="J103" s="203">
        <f>BK103</f>
        <v>0</v>
      </c>
      <c r="K103" s="189"/>
      <c r="L103" s="194"/>
      <c r="M103" s="195"/>
      <c r="N103" s="196"/>
      <c r="O103" s="196"/>
      <c r="P103" s="197">
        <f>SUM(P104:P133)</f>
        <v>0</v>
      </c>
      <c r="Q103" s="196"/>
      <c r="R103" s="197">
        <f>SUM(R104:R133)</f>
        <v>2.4710399999999999</v>
      </c>
      <c r="S103" s="196"/>
      <c r="T103" s="198">
        <f>SUM(T104:T133)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9" t="s">
        <v>83</v>
      </c>
      <c r="AT103" s="200" t="s">
        <v>74</v>
      </c>
      <c r="AU103" s="200" t="s">
        <v>83</v>
      </c>
      <c r="AY103" s="199" t="s">
        <v>135</v>
      </c>
      <c r="BK103" s="201">
        <f>SUM(BK104:BK133)</f>
        <v>0</v>
      </c>
    </row>
    <row r="104" s="2" customFormat="1" ht="21.75" customHeight="1">
      <c r="A104" s="38"/>
      <c r="B104" s="39"/>
      <c r="C104" s="204" t="s">
        <v>134</v>
      </c>
      <c r="D104" s="204" t="s">
        <v>138</v>
      </c>
      <c r="E104" s="205" t="s">
        <v>1185</v>
      </c>
      <c r="F104" s="206" t="s">
        <v>1186</v>
      </c>
      <c r="G104" s="207" t="s">
        <v>309</v>
      </c>
      <c r="H104" s="208">
        <v>1.1439999999999999</v>
      </c>
      <c r="I104" s="209"/>
      <c r="J104" s="210">
        <f>ROUND(I104*H104,2)</f>
        <v>0</v>
      </c>
      <c r="K104" s="206" t="s">
        <v>142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2.1600000000000001</v>
      </c>
      <c r="R104" s="213">
        <f>Q104*H104</f>
        <v>2.4710399999999999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158</v>
      </c>
      <c r="AT104" s="215" t="s">
        <v>138</v>
      </c>
      <c r="AU104" s="215" t="s">
        <v>85</v>
      </c>
      <c r="AY104" s="17" t="s">
        <v>135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158</v>
      </c>
      <c r="BM104" s="215" t="s">
        <v>1187</v>
      </c>
    </row>
    <row r="105" s="2" customFormat="1">
      <c r="A105" s="38"/>
      <c r="B105" s="39"/>
      <c r="C105" s="40"/>
      <c r="D105" s="217" t="s">
        <v>145</v>
      </c>
      <c r="E105" s="40"/>
      <c r="F105" s="218" t="s">
        <v>1188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85</v>
      </c>
    </row>
    <row r="106" s="14" customFormat="1">
      <c r="A106" s="14"/>
      <c r="B106" s="253"/>
      <c r="C106" s="254"/>
      <c r="D106" s="224" t="s">
        <v>147</v>
      </c>
      <c r="E106" s="255" t="s">
        <v>19</v>
      </c>
      <c r="F106" s="256" t="s">
        <v>1189</v>
      </c>
      <c r="G106" s="254"/>
      <c r="H106" s="255" t="s">
        <v>19</v>
      </c>
      <c r="I106" s="257"/>
      <c r="J106" s="254"/>
      <c r="K106" s="254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147</v>
      </c>
      <c r="AU106" s="262" t="s">
        <v>85</v>
      </c>
      <c r="AV106" s="14" t="s">
        <v>83</v>
      </c>
      <c r="AW106" s="14" t="s">
        <v>34</v>
      </c>
      <c r="AX106" s="14" t="s">
        <v>75</v>
      </c>
      <c r="AY106" s="262" t="s">
        <v>135</v>
      </c>
    </row>
    <row r="107" s="13" customFormat="1">
      <c r="A107" s="13"/>
      <c r="B107" s="222"/>
      <c r="C107" s="223"/>
      <c r="D107" s="224" t="s">
        <v>147</v>
      </c>
      <c r="E107" s="225" t="s">
        <v>19</v>
      </c>
      <c r="F107" s="226" t="s">
        <v>1190</v>
      </c>
      <c r="G107" s="223"/>
      <c r="H107" s="227">
        <v>0.037999999999999999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147</v>
      </c>
      <c r="AU107" s="233" t="s">
        <v>85</v>
      </c>
      <c r="AV107" s="13" t="s">
        <v>85</v>
      </c>
      <c r="AW107" s="13" t="s">
        <v>34</v>
      </c>
      <c r="AX107" s="13" t="s">
        <v>75</v>
      </c>
      <c r="AY107" s="233" t="s">
        <v>135</v>
      </c>
    </row>
    <row r="108" s="13" customFormat="1">
      <c r="A108" s="13"/>
      <c r="B108" s="222"/>
      <c r="C108" s="223"/>
      <c r="D108" s="224" t="s">
        <v>147</v>
      </c>
      <c r="E108" s="225" t="s">
        <v>19</v>
      </c>
      <c r="F108" s="226" t="s">
        <v>1191</v>
      </c>
      <c r="G108" s="223"/>
      <c r="H108" s="227">
        <v>0.41599999999999998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147</v>
      </c>
      <c r="AU108" s="233" t="s">
        <v>85</v>
      </c>
      <c r="AV108" s="13" t="s">
        <v>85</v>
      </c>
      <c r="AW108" s="13" t="s">
        <v>34</v>
      </c>
      <c r="AX108" s="13" t="s">
        <v>75</v>
      </c>
      <c r="AY108" s="233" t="s">
        <v>135</v>
      </c>
    </row>
    <row r="109" s="13" customFormat="1">
      <c r="A109" s="13"/>
      <c r="B109" s="222"/>
      <c r="C109" s="223"/>
      <c r="D109" s="224" t="s">
        <v>147</v>
      </c>
      <c r="E109" s="225" t="s">
        <v>19</v>
      </c>
      <c r="F109" s="226" t="s">
        <v>1192</v>
      </c>
      <c r="G109" s="223"/>
      <c r="H109" s="227">
        <v>0.14099999999999999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147</v>
      </c>
      <c r="AU109" s="233" t="s">
        <v>85</v>
      </c>
      <c r="AV109" s="13" t="s">
        <v>85</v>
      </c>
      <c r="AW109" s="13" t="s">
        <v>34</v>
      </c>
      <c r="AX109" s="13" t="s">
        <v>75</v>
      </c>
      <c r="AY109" s="233" t="s">
        <v>135</v>
      </c>
    </row>
    <row r="110" s="13" customFormat="1">
      <c r="A110" s="13"/>
      <c r="B110" s="222"/>
      <c r="C110" s="223"/>
      <c r="D110" s="224" t="s">
        <v>147</v>
      </c>
      <c r="E110" s="225" t="s">
        <v>19</v>
      </c>
      <c r="F110" s="226" t="s">
        <v>1193</v>
      </c>
      <c r="G110" s="223"/>
      <c r="H110" s="227">
        <v>0.035000000000000003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147</v>
      </c>
      <c r="AU110" s="233" t="s">
        <v>85</v>
      </c>
      <c r="AV110" s="13" t="s">
        <v>85</v>
      </c>
      <c r="AW110" s="13" t="s">
        <v>34</v>
      </c>
      <c r="AX110" s="13" t="s">
        <v>75</v>
      </c>
      <c r="AY110" s="233" t="s">
        <v>135</v>
      </c>
    </row>
    <row r="111" s="13" customFormat="1">
      <c r="A111" s="13"/>
      <c r="B111" s="222"/>
      <c r="C111" s="223"/>
      <c r="D111" s="224" t="s">
        <v>147</v>
      </c>
      <c r="E111" s="225" t="s">
        <v>19</v>
      </c>
      <c r="F111" s="226" t="s">
        <v>1194</v>
      </c>
      <c r="G111" s="223"/>
      <c r="H111" s="227">
        <v>0.021999999999999999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147</v>
      </c>
      <c r="AU111" s="233" t="s">
        <v>85</v>
      </c>
      <c r="AV111" s="13" t="s">
        <v>85</v>
      </c>
      <c r="AW111" s="13" t="s">
        <v>34</v>
      </c>
      <c r="AX111" s="13" t="s">
        <v>75</v>
      </c>
      <c r="AY111" s="233" t="s">
        <v>135</v>
      </c>
    </row>
    <row r="112" s="13" customFormat="1">
      <c r="A112" s="13"/>
      <c r="B112" s="222"/>
      <c r="C112" s="223"/>
      <c r="D112" s="224" t="s">
        <v>147</v>
      </c>
      <c r="E112" s="225" t="s">
        <v>19</v>
      </c>
      <c r="F112" s="226" t="s">
        <v>1195</v>
      </c>
      <c r="G112" s="223"/>
      <c r="H112" s="227">
        <v>0.089999999999999997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147</v>
      </c>
      <c r="AU112" s="233" t="s">
        <v>85</v>
      </c>
      <c r="AV112" s="13" t="s">
        <v>85</v>
      </c>
      <c r="AW112" s="13" t="s">
        <v>34</v>
      </c>
      <c r="AX112" s="13" t="s">
        <v>75</v>
      </c>
      <c r="AY112" s="233" t="s">
        <v>135</v>
      </c>
    </row>
    <row r="113" s="13" customFormat="1">
      <c r="A113" s="13"/>
      <c r="B113" s="222"/>
      <c r="C113" s="223"/>
      <c r="D113" s="224" t="s">
        <v>147</v>
      </c>
      <c r="E113" s="225" t="s">
        <v>19</v>
      </c>
      <c r="F113" s="226" t="s">
        <v>1196</v>
      </c>
      <c r="G113" s="223"/>
      <c r="H113" s="227">
        <v>0.10100000000000001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85</v>
      </c>
      <c r="AV113" s="13" t="s">
        <v>85</v>
      </c>
      <c r="AW113" s="13" t="s">
        <v>34</v>
      </c>
      <c r="AX113" s="13" t="s">
        <v>75</v>
      </c>
      <c r="AY113" s="233" t="s">
        <v>135</v>
      </c>
    </row>
    <row r="114" s="13" customFormat="1">
      <c r="A114" s="13"/>
      <c r="B114" s="222"/>
      <c r="C114" s="223"/>
      <c r="D114" s="224" t="s">
        <v>147</v>
      </c>
      <c r="E114" s="225" t="s">
        <v>19</v>
      </c>
      <c r="F114" s="226" t="s">
        <v>1197</v>
      </c>
      <c r="G114" s="223"/>
      <c r="H114" s="227">
        <v>0.017999999999999999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147</v>
      </c>
      <c r="AU114" s="233" t="s">
        <v>85</v>
      </c>
      <c r="AV114" s="13" t="s">
        <v>85</v>
      </c>
      <c r="AW114" s="13" t="s">
        <v>34</v>
      </c>
      <c r="AX114" s="13" t="s">
        <v>75</v>
      </c>
      <c r="AY114" s="233" t="s">
        <v>135</v>
      </c>
    </row>
    <row r="115" s="13" customFormat="1">
      <c r="A115" s="13"/>
      <c r="B115" s="222"/>
      <c r="C115" s="223"/>
      <c r="D115" s="224" t="s">
        <v>147</v>
      </c>
      <c r="E115" s="225" t="s">
        <v>19</v>
      </c>
      <c r="F115" s="226" t="s">
        <v>1198</v>
      </c>
      <c r="G115" s="223"/>
      <c r="H115" s="227">
        <v>0.126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147</v>
      </c>
      <c r="AU115" s="233" t="s">
        <v>85</v>
      </c>
      <c r="AV115" s="13" t="s">
        <v>85</v>
      </c>
      <c r="AW115" s="13" t="s">
        <v>34</v>
      </c>
      <c r="AX115" s="13" t="s">
        <v>75</v>
      </c>
      <c r="AY115" s="233" t="s">
        <v>135</v>
      </c>
    </row>
    <row r="116" s="13" customFormat="1">
      <c r="A116" s="13"/>
      <c r="B116" s="222"/>
      <c r="C116" s="223"/>
      <c r="D116" s="224" t="s">
        <v>147</v>
      </c>
      <c r="E116" s="225" t="s">
        <v>19</v>
      </c>
      <c r="F116" s="226" t="s">
        <v>1199</v>
      </c>
      <c r="G116" s="223"/>
      <c r="H116" s="227">
        <v>0.157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147</v>
      </c>
      <c r="AU116" s="233" t="s">
        <v>85</v>
      </c>
      <c r="AV116" s="13" t="s">
        <v>85</v>
      </c>
      <c r="AW116" s="13" t="s">
        <v>34</v>
      </c>
      <c r="AX116" s="13" t="s">
        <v>75</v>
      </c>
      <c r="AY116" s="233" t="s">
        <v>135</v>
      </c>
    </row>
    <row r="117" s="2" customFormat="1" ht="16.5" customHeight="1">
      <c r="A117" s="38"/>
      <c r="B117" s="39"/>
      <c r="C117" s="204" t="s">
        <v>158</v>
      </c>
      <c r="D117" s="204" t="s">
        <v>138</v>
      </c>
      <c r="E117" s="205" t="s">
        <v>1200</v>
      </c>
      <c r="F117" s="206" t="s">
        <v>1201</v>
      </c>
      <c r="G117" s="207" t="s">
        <v>309</v>
      </c>
      <c r="H117" s="208">
        <v>4.8029999999999999</v>
      </c>
      <c r="I117" s="209"/>
      <c r="J117" s="210">
        <f>ROUND(I117*H117,2)</f>
        <v>0</v>
      </c>
      <c r="K117" s="206" t="s">
        <v>142</v>
      </c>
      <c r="L117" s="44"/>
      <c r="M117" s="211" t="s">
        <v>19</v>
      </c>
      <c r="N117" s="212" t="s">
        <v>46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158</v>
      </c>
      <c r="AT117" s="215" t="s">
        <v>138</v>
      </c>
      <c r="AU117" s="215" t="s">
        <v>85</v>
      </c>
      <c r="AY117" s="17" t="s">
        <v>135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83</v>
      </c>
      <c r="BK117" s="216">
        <f>ROUND(I117*H117,2)</f>
        <v>0</v>
      </c>
      <c r="BL117" s="17" t="s">
        <v>158</v>
      </c>
      <c r="BM117" s="215" t="s">
        <v>1202</v>
      </c>
    </row>
    <row r="118" s="2" customFormat="1">
      <c r="A118" s="38"/>
      <c r="B118" s="39"/>
      <c r="C118" s="40"/>
      <c r="D118" s="217" t="s">
        <v>145</v>
      </c>
      <c r="E118" s="40"/>
      <c r="F118" s="218" t="s">
        <v>1203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145</v>
      </c>
      <c r="AU118" s="17" t="s">
        <v>85</v>
      </c>
    </row>
    <row r="119" s="14" customFormat="1">
      <c r="A119" s="14"/>
      <c r="B119" s="253"/>
      <c r="C119" s="254"/>
      <c r="D119" s="224" t="s">
        <v>147</v>
      </c>
      <c r="E119" s="255" t="s">
        <v>19</v>
      </c>
      <c r="F119" s="256" t="s">
        <v>1189</v>
      </c>
      <c r="G119" s="254"/>
      <c r="H119" s="255" t="s">
        <v>19</v>
      </c>
      <c r="I119" s="257"/>
      <c r="J119" s="254"/>
      <c r="K119" s="254"/>
      <c r="L119" s="258"/>
      <c r="M119" s="259"/>
      <c r="N119" s="260"/>
      <c r="O119" s="260"/>
      <c r="P119" s="260"/>
      <c r="Q119" s="260"/>
      <c r="R119" s="260"/>
      <c r="S119" s="260"/>
      <c r="T119" s="26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62" t="s">
        <v>147</v>
      </c>
      <c r="AU119" s="262" t="s">
        <v>85</v>
      </c>
      <c r="AV119" s="14" t="s">
        <v>83</v>
      </c>
      <c r="AW119" s="14" t="s">
        <v>34</v>
      </c>
      <c r="AX119" s="14" t="s">
        <v>75</v>
      </c>
      <c r="AY119" s="262" t="s">
        <v>135</v>
      </c>
    </row>
    <row r="120" s="13" customFormat="1">
      <c r="A120" s="13"/>
      <c r="B120" s="222"/>
      <c r="C120" s="223"/>
      <c r="D120" s="224" t="s">
        <v>147</v>
      </c>
      <c r="E120" s="225" t="s">
        <v>19</v>
      </c>
      <c r="F120" s="226" t="s">
        <v>1204</v>
      </c>
      <c r="G120" s="223"/>
      <c r="H120" s="227">
        <v>0.161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147</v>
      </c>
      <c r="AU120" s="233" t="s">
        <v>85</v>
      </c>
      <c r="AV120" s="13" t="s">
        <v>85</v>
      </c>
      <c r="AW120" s="13" t="s">
        <v>34</v>
      </c>
      <c r="AX120" s="13" t="s">
        <v>75</v>
      </c>
      <c r="AY120" s="233" t="s">
        <v>135</v>
      </c>
    </row>
    <row r="121" s="13" customFormat="1">
      <c r="A121" s="13"/>
      <c r="B121" s="222"/>
      <c r="C121" s="223"/>
      <c r="D121" s="224" t="s">
        <v>147</v>
      </c>
      <c r="E121" s="225" t="s">
        <v>19</v>
      </c>
      <c r="F121" s="226" t="s">
        <v>1205</v>
      </c>
      <c r="G121" s="223"/>
      <c r="H121" s="227">
        <v>1.782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147</v>
      </c>
      <c r="AU121" s="233" t="s">
        <v>85</v>
      </c>
      <c r="AV121" s="13" t="s">
        <v>85</v>
      </c>
      <c r="AW121" s="13" t="s">
        <v>34</v>
      </c>
      <c r="AX121" s="13" t="s">
        <v>75</v>
      </c>
      <c r="AY121" s="233" t="s">
        <v>135</v>
      </c>
    </row>
    <row r="122" s="13" customFormat="1">
      <c r="A122" s="13"/>
      <c r="B122" s="222"/>
      <c r="C122" s="223"/>
      <c r="D122" s="224" t="s">
        <v>147</v>
      </c>
      <c r="E122" s="225" t="s">
        <v>19</v>
      </c>
      <c r="F122" s="226" t="s">
        <v>1206</v>
      </c>
      <c r="G122" s="223"/>
      <c r="H122" s="227">
        <v>0.60299999999999998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147</v>
      </c>
      <c r="AU122" s="233" t="s">
        <v>85</v>
      </c>
      <c r="AV122" s="13" t="s">
        <v>85</v>
      </c>
      <c r="AW122" s="13" t="s">
        <v>34</v>
      </c>
      <c r="AX122" s="13" t="s">
        <v>75</v>
      </c>
      <c r="AY122" s="233" t="s">
        <v>135</v>
      </c>
    </row>
    <row r="123" s="13" customFormat="1">
      <c r="A123" s="13"/>
      <c r="B123" s="222"/>
      <c r="C123" s="223"/>
      <c r="D123" s="224" t="s">
        <v>147</v>
      </c>
      <c r="E123" s="225" t="s">
        <v>19</v>
      </c>
      <c r="F123" s="226" t="s">
        <v>1207</v>
      </c>
      <c r="G123" s="223"/>
      <c r="H123" s="227">
        <v>0.32000000000000001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147</v>
      </c>
      <c r="AU123" s="233" t="s">
        <v>85</v>
      </c>
      <c r="AV123" s="13" t="s">
        <v>85</v>
      </c>
      <c r="AW123" s="13" t="s">
        <v>34</v>
      </c>
      <c r="AX123" s="13" t="s">
        <v>75</v>
      </c>
      <c r="AY123" s="233" t="s">
        <v>135</v>
      </c>
    </row>
    <row r="124" s="13" customFormat="1">
      <c r="A124" s="13"/>
      <c r="B124" s="222"/>
      <c r="C124" s="223"/>
      <c r="D124" s="224" t="s">
        <v>147</v>
      </c>
      <c r="E124" s="225" t="s">
        <v>19</v>
      </c>
      <c r="F124" s="226" t="s">
        <v>1208</v>
      </c>
      <c r="G124" s="223"/>
      <c r="H124" s="227">
        <v>0.35999999999999999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147</v>
      </c>
      <c r="AU124" s="233" t="s">
        <v>85</v>
      </c>
      <c r="AV124" s="13" t="s">
        <v>85</v>
      </c>
      <c r="AW124" s="13" t="s">
        <v>34</v>
      </c>
      <c r="AX124" s="13" t="s">
        <v>75</v>
      </c>
      <c r="AY124" s="233" t="s">
        <v>135</v>
      </c>
    </row>
    <row r="125" s="13" customFormat="1">
      <c r="A125" s="13"/>
      <c r="B125" s="222"/>
      <c r="C125" s="223"/>
      <c r="D125" s="224" t="s">
        <v>147</v>
      </c>
      <c r="E125" s="225" t="s">
        <v>19</v>
      </c>
      <c r="F125" s="226" t="s">
        <v>1209</v>
      </c>
      <c r="G125" s="223"/>
      <c r="H125" s="227">
        <v>0.35999999999999999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147</v>
      </c>
      <c r="AU125" s="233" t="s">
        <v>85</v>
      </c>
      <c r="AV125" s="13" t="s">
        <v>85</v>
      </c>
      <c r="AW125" s="13" t="s">
        <v>34</v>
      </c>
      <c r="AX125" s="13" t="s">
        <v>75</v>
      </c>
      <c r="AY125" s="233" t="s">
        <v>135</v>
      </c>
    </row>
    <row r="126" s="13" customFormat="1">
      <c r="A126" s="13"/>
      <c r="B126" s="222"/>
      <c r="C126" s="223"/>
      <c r="D126" s="224" t="s">
        <v>147</v>
      </c>
      <c r="E126" s="225" t="s">
        <v>19</v>
      </c>
      <c r="F126" s="226" t="s">
        <v>1210</v>
      </c>
      <c r="G126" s="223"/>
      <c r="H126" s="227">
        <v>0.54000000000000004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85</v>
      </c>
      <c r="AV126" s="13" t="s">
        <v>85</v>
      </c>
      <c r="AW126" s="13" t="s">
        <v>34</v>
      </c>
      <c r="AX126" s="13" t="s">
        <v>75</v>
      </c>
      <c r="AY126" s="233" t="s">
        <v>135</v>
      </c>
    </row>
    <row r="127" s="13" customFormat="1">
      <c r="A127" s="13"/>
      <c r="B127" s="222"/>
      <c r="C127" s="223"/>
      <c r="D127" s="224" t="s">
        <v>147</v>
      </c>
      <c r="E127" s="225" t="s">
        <v>19</v>
      </c>
      <c r="F127" s="226" t="s">
        <v>1211</v>
      </c>
      <c r="G127" s="223"/>
      <c r="H127" s="227">
        <v>0.44800000000000001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147</v>
      </c>
      <c r="AU127" s="233" t="s">
        <v>85</v>
      </c>
      <c r="AV127" s="13" t="s">
        <v>85</v>
      </c>
      <c r="AW127" s="13" t="s">
        <v>34</v>
      </c>
      <c r="AX127" s="13" t="s">
        <v>75</v>
      </c>
      <c r="AY127" s="233" t="s">
        <v>135</v>
      </c>
    </row>
    <row r="128" s="13" customFormat="1">
      <c r="A128" s="13"/>
      <c r="B128" s="222"/>
      <c r="C128" s="223"/>
      <c r="D128" s="224" t="s">
        <v>147</v>
      </c>
      <c r="E128" s="223"/>
      <c r="F128" s="226" t="s">
        <v>1212</v>
      </c>
      <c r="G128" s="223"/>
      <c r="H128" s="227">
        <v>4.8029999999999999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147</v>
      </c>
      <c r="AU128" s="233" t="s">
        <v>85</v>
      </c>
      <c r="AV128" s="13" t="s">
        <v>85</v>
      </c>
      <c r="AW128" s="13" t="s">
        <v>4</v>
      </c>
      <c r="AX128" s="13" t="s">
        <v>83</v>
      </c>
      <c r="AY128" s="233" t="s">
        <v>135</v>
      </c>
    </row>
    <row r="129" s="2" customFormat="1" ht="16.5" customHeight="1">
      <c r="A129" s="38"/>
      <c r="B129" s="39"/>
      <c r="C129" s="204" t="s">
        <v>162</v>
      </c>
      <c r="D129" s="204" t="s">
        <v>138</v>
      </c>
      <c r="E129" s="205" t="s">
        <v>1213</v>
      </c>
      <c r="F129" s="206" t="s">
        <v>1214</v>
      </c>
      <c r="G129" s="207" t="s">
        <v>309</v>
      </c>
      <c r="H129" s="208">
        <v>0.41699999999999998</v>
      </c>
      <c r="I129" s="209"/>
      <c r="J129" s="210">
        <f>ROUND(I129*H129,2)</f>
        <v>0</v>
      </c>
      <c r="K129" s="206" t="s">
        <v>142</v>
      </c>
      <c r="L129" s="44"/>
      <c r="M129" s="211" t="s">
        <v>19</v>
      </c>
      <c r="N129" s="212" t="s">
        <v>46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158</v>
      </c>
      <c r="AT129" s="215" t="s">
        <v>138</v>
      </c>
      <c r="AU129" s="215" t="s">
        <v>85</v>
      </c>
      <c r="AY129" s="17" t="s">
        <v>135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83</v>
      </c>
      <c r="BK129" s="216">
        <f>ROUND(I129*H129,2)</f>
        <v>0</v>
      </c>
      <c r="BL129" s="17" t="s">
        <v>158</v>
      </c>
      <c r="BM129" s="215" t="s">
        <v>1215</v>
      </c>
    </row>
    <row r="130" s="2" customFormat="1">
      <c r="A130" s="38"/>
      <c r="B130" s="39"/>
      <c r="C130" s="40"/>
      <c r="D130" s="217" t="s">
        <v>145</v>
      </c>
      <c r="E130" s="40"/>
      <c r="F130" s="218" t="s">
        <v>1216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85</v>
      </c>
    </row>
    <row r="131" s="13" customFormat="1">
      <c r="A131" s="13"/>
      <c r="B131" s="222"/>
      <c r="C131" s="223"/>
      <c r="D131" s="224" t="s">
        <v>147</v>
      </c>
      <c r="E131" s="225" t="s">
        <v>19</v>
      </c>
      <c r="F131" s="226" t="s">
        <v>1217</v>
      </c>
      <c r="G131" s="223"/>
      <c r="H131" s="227">
        <v>0.30099999999999999</v>
      </c>
      <c r="I131" s="228"/>
      <c r="J131" s="223"/>
      <c r="K131" s="223"/>
      <c r="L131" s="229"/>
      <c r="M131" s="230"/>
      <c r="N131" s="231"/>
      <c r="O131" s="231"/>
      <c r="P131" s="231"/>
      <c r="Q131" s="231"/>
      <c r="R131" s="231"/>
      <c r="S131" s="231"/>
      <c r="T131" s="23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3" t="s">
        <v>147</v>
      </c>
      <c r="AU131" s="233" t="s">
        <v>85</v>
      </c>
      <c r="AV131" s="13" t="s">
        <v>85</v>
      </c>
      <c r="AW131" s="13" t="s">
        <v>34</v>
      </c>
      <c r="AX131" s="13" t="s">
        <v>75</v>
      </c>
      <c r="AY131" s="233" t="s">
        <v>135</v>
      </c>
    </row>
    <row r="132" s="13" customFormat="1">
      <c r="A132" s="13"/>
      <c r="B132" s="222"/>
      <c r="C132" s="223"/>
      <c r="D132" s="224" t="s">
        <v>147</v>
      </c>
      <c r="E132" s="225" t="s">
        <v>19</v>
      </c>
      <c r="F132" s="226" t="s">
        <v>1218</v>
      </c>
      <c r="G132" s="223"/>
      <c r="H132" s="227">
        <v>0.096000000000000002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147</v>
      </c>
      <c r="AU132" s="233" t="s">
        <v>85</v>
      </c>
      <c r="AV132" s="13" t="s">
        <v>85</v>
      </c>
      <c r="AW132" s="13" t="s">
        <v>34</v>
      </c>
      <c r="AX132" s="13" t="s">
        <v>75</v>
      </c>
      <c r="AY132" s="233" t="s">
        <v>135</v>
      </c>
    </row>
    <row r="133" s="13" customFormat="1">
      <c r="A133" s="13"/>
      <c r="B133" s="222"/>
      <c r="C133" s="223"/>
      <c r="D133" s="224" t="s">
        <v>147</v>
      </c>
      <c r="E133" s="223"/>
      <c r="F133" s="226" t="s">
        <v>1219</v>
      </c>
      <c r="G133" s="223"/>
      <c r="H133" s="227">
        <v>0.41699999999999998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147</v>
      </c>
      <c r="AU133" s="233" t="s">
        <v>85</v>
      </c>
      <c r="AV133" s="13" t="s">
        <v>85</v>
      </c>
      <c r="AW133" s="13" t="s">
        <v>4</v>
      </c>
      <c r="AX133" s="13" t="s">
        <v>83</v>
      </c>
      <c r="AY133" s="233" t="s">
        <v>135</v>
      </c>
    </row>
    <row r="134" s="12" customFormat="1" ht="22.8" customHeight="1">
      <c r="A134" s="12"/>
      <c r="B134" s="188"/>
      <c r="C134" s="189"/>
      <c r="D134" s="190" t="s">
        <v>74</v>
      </c>
      <c r="E134" s="202" t="s">
        <v>183</v>
      </c>
      <c r="F134" s="202" t="s">
        <v>538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SUM(P135:P197)</f>
        <v>0</v>
      </c>
      <c r="Q134" s="196"/>
      <c r="R134" s="197">
        <f>SUM(R135:R197)</f>
        <v>0.23778800000000003</v>
      </c>
      <c r="S134" s="196"/>
      <c r="T134" s="198">
        <f>SUM(T135:T197)</f>
        <v>0.058400000000000001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83</v>
      </c>
      <c r="AT134" s="200" t="s">
        <v>74</v>
      </c>
      <c r="AU134" s="200" t="s">
        <v>83</v>
      </c>
      <c r="AY134" s="199" t="s">
        <v>135</v>
      </c>
      <c r="BK134" s="201">
        <f>SUM(BK135:BK197)</f>
        <v>0</v>
      </c>
    </row>
    <row r="135" s="2" customFormat="1" ht="16.5" customHeight="1">
      <c r="A135" s="38"/>
      <c r="B135" s="39"/>
      <c r="C135" s="204" t="s">
        <v>167</v>
      </c>
      <c r="D135" s="204" t="s">
        <v>138</v>
      </c>
      <c r="E135" s="205" t="s">
        <v>1220</v>
      </c>
      <c r="F135" s="206" t="s">
        <v>1221</v>
      </c>
      <c r="G135" s="207" t="s">
        <v>141</v>
      </c>
      <c r="H135" s="208">
        <v>1</v>
      </c>
      <c r="I135" s="209"/>
      <c r="J135" s="210">
        <f>ROUND(I135*H135,2)</f>
        <v>0</v>
      </c>
      <c r="K135" s="206" t="s">
        <v>142</v>
      </c>
      <c r="L135" s="44"/>
      <c r="M135" s="211" t="s">
        <v>19</v>
      </c>
      <c r="N135" s="212" t="s">
        <v>46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158</v>
      </c>
      <c r="AT135" s="215" t="s">
        <v>138</v>
      </c>
      <c r="AU135" s="215" t="s">
        <v>85</v>
      </c>
      <c r="AY135" s="17" t="s">
        <v>135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83</v>
      </c>
      <c r="BK135" s="216">
        <f>ROUND(I135*H135,2)</f>
        <v>0</v>
      </c>
      <c r="BL135" s="17" t="s">
        <v>158</v>
      </c>
      <c r="BM135" s="215" t="s">
        <v>1222</v>
      </c>
    </row>
    <row r="136" s="2" customFormat="1">
      <c r="A136" s="38"/>
      <c r="B136" s="39"/>
      <c r="C136" s="40"/>
      <c r="D136" s="217" t="s">
        <v>145</v>
      </c>
      <c r="E136" s="40"/>
      <c r="F136" s="218" t="s">
        <v>1223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85</v>
      </c>
    </row>
    <row r="137" s="2" customFormat="1" ht="16.5" customHeight="1">
      <c r="A137" s="38"/>
      <c r="B137" s="39"/>
      <c r="C137" s="234" t="s">
        <v>172</v>
      </c>
      <c r="D137" s="234" t="s">
        <v>132</v>
      </c>
      <c r="E137" s="235" t="s">
        <v>1224</v>
      </c>
      <c r="F137" s="236" t="s">
        <v>1225</v>
      </c>
      <c r="G137" s="237" t="s">
        <v>141</v>
      </c>
      <c r="H137" s="238">
        <v>1</v>
      </c>
      <c r="I137" s="239"/>
      <c r="J137" s="240">
        <f>ROUND(I137*H137,2)</f>
        <v>0</v>
      </c>
      <c r="K137" s="236" t="s">
        <v>19</v>
      </c>
      <c r="L137" s="241"/>
      <c r="M137" s="242" t="s">
        <v>19</v>
      </c>
      <c r="N137" s="243" t="s">
        <v>46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178</v>
      </c>
      <c r="AT137" s="215" t="s">
        <v>132</v>
      </c>
      <c r="AU137" s="215" t="s">
        <v>85</v>
      </c>
      <c r="AY137" s="17" t="s">
        <v>135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158</v>
      </c>
      <c r="BM137" s="215" t="s">
        <v>1226</v>
      </c>
    </row>
    <row r="138" s="2" customFormat="1">
      <c r="A138" s="38"/>
      <c r="B138" s="39"/>
      <c r="C138" s="40"/>
      <c r="D138" s="224" t="s">
        <v>176</v>
      </c>
      <c r="E138" s="40"/>
      <c r="F138" s="244" t="s">
        <v>1227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176</v>
      </c>
      <c r="AU138" s="17" t="s">
        <v>85</v>
      </c>
    </row>
    <row r="139" s="13" customFormat="1">
      <c r="A139" s="13"/>
      <c r="B139" s="222"/>
      <c r="C139" s="223"/>
      <c r="D139" s="224" t="s">
        <v>147</v>
      </c>
      <c r="E139" s="225" t="s">
        <v>19</v>
      </c>
      <c r="F139" s="226" t="s">
        <v>513</v>
      </c>
      <c r="G139" s="223"/>
      <c r="H139" s="227">
        <v>1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147</v>
      </c>
      <c r="AU139" s="233" t="s">
        <v>85</v>
      </c>
      <c r="AV139" s="13" t="s">
        <v>85</v>
      </c>
      <c r="AW139" s="13" t="s">
        <v>34</v>
      </c>
      <c r="AX139" s="13" t="s">
        <v>75</v>
      </c>
      <c r="AY139" s="233" t="s">
        <v>135</v>
      </c>
    </row>
    <row r="140" s="2" customFormat="1" ht="16.5" customHeight="1">
      <c r="A140" s="38"/>
      <c r="B140" s="39"/>
      <c r="C140" s="204" t="s">
        <v>178</v>
      </c>
      <c r="D140" s="204" t="s">
        <v>138</v>
      </c>
      <c r="E140" s="205" t="s">
        <v>1228</v>
      </c>
      <c r="F140" s="206" t="s">
        <v>1229</v>
      </c>
      <c r="G140" s="207" t="s">
        <v>141</v>
      </c>
      <c r="H140" s="208">
        <v>21</v>
      </c>
      <c r="I140" s="209"/>
      <c r="J140" s="210">
        <f>ROUND(I140*H140,2)</f>
        <v>0</v>
      </c>
      <c r="K140" s="206" t="s">
        <v>142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158</v>
      </c>
      <c r="AT140" s="215" t="s">
        <v>138</v>
      </c>
      <c r="AU140" s="215" t="s">
        <v>85</v>
      </c>
      <c r="AY140" s="17" t="s">
        <v>135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158</v>
      </c>
      <c r="BM140" s="215" t="s">
        <v>1230</v>
      </c>
    </row>
    <row r="141" s="2" customFormat="1">
      <c r="A141" s="38"/>
      <c r="B141" s="39"/>
      <c r="C141" s="40"/>
      <c r="D141" s="217" t="s">
        <v>145</v>
      </c>
      <c r="E141" s="40"/>
      <c r="F141" s="218" t="s">
        <v>1231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85</v>
      </c>
    </row>
    <row r="142" s="2" customFormat="1" ht="16.5" customHeight="1">
      <c r="A142" s="38"/>
      <c r="B142" s="39"/>
      <c r="C142" s="234" t="s">
        <v>183</v>
      </c>
      <c r="D142" s="234" t="s">
        <v>132</v>
      </c>
      <c r="E142" s="235" t="s">
        <v>1232</v>
      </c>
      <c r="F142" s="236" t="s">
        <v>1233</v>
      </c>
      <c r="G142" s="237" t="s">
        <v>141</v>
      </c>
      <c r="H142" s="238">
        <v>1</v>
      </c>
      <c r="I142" s="239"/>
      <c r="J142" s="240">
        <f>ROUND(I142*H142,2)</f>
        <v>0</v>
      </c>
      <c r="K142" s="236" t="s">
        <v>19</v>
      </c>
      <c r="L142" s="241"/>
      <c r="M142" s="242" t="s">
        <v>19</v>
      </c>
      <c r="N142" s="243" t="s">
        <v>46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178</v>
      </c>
      <c r="AT142" s="215" t="s">
        <v>132</v>
      </c>
      <c r="AU142" s="215" t="s">
        <v>85</v>
      </c>
      <c r="AY142" s="17" t="s">
        <v>135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83</v>
      </c>
      <c r="BK142" s="216">
        <f>ROUND(I142*H142,2)</f>
        <v>0</v>
      </c>
      <c r="BL142" s="17" t="s">
        <v>158</v>
      </c>
      <c r="BM142" s="215" t="s">
        <v>1234</v>
      </c>
    </row>
    <row r="143" s="2" customFormat="1">
      <c r="A143" s="38"/>
      <c r="B143" s="39"/>
      <c r="C143" s="40"/>
      <c r="D143" s="224" t="s">
        <v>176</v>
      </c>
      <c r="E143" s="40"/>
      <c r="F143" s="244" t="s">
        <v>1235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176</v>
      </c>
      <c r="AU143" s="17" t="s">
        <v>85</v>
      </c>
    </row>
    <row r="144" s="13" customFormat="1">
      <c r="A144" s="13"/>
      <c r="B144" s="222"/>
      <c r="C144" s="223"/>
      <c r="D144" s="224" t="s">
        <v>147</v>
      </c>
      <c r="E144" s="225" t="s">
        <v>19</v>
      </c>
      <c r="F144" s="226" t="s">
        <v>513</v>
      </c>
      <c r="G144" s="223"/>
      <c r="H144" s="227">
        <v>1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147</v>
      </c>
      <c r="AU144" s="233" t="s">
        <v>85</v>
      </c>
      <c r="AV144" s="13" t="s">
        <v>85</v>
      </c>
      <c r="AW144" s="13" t="s">
        <v>34</v>
      </c>
      <c r="AX144" s="13" t="s">
        <v>75</v>
      </c>
      <c r="AY144" s="233" t="s">
        <v>135</v>
      </c>
    </row>
    <row r="145" s="2" customFormat="1" ht="16.5" customHeight="1">
      <c r="A145" s="38"/>
      <c r="B145" s="39"/>
      <c r="C145" s="234" t="s">
        <v>188</v>
      </c>
      <c r="D145" s="234" t="s">
        <v>132</v>
      </c>
      <c r="E145" s="235" t="s">
        <v>1236</v>
      </c>
      <c r="F145" s="236" t="s">
        <v>1237</v>
      </c>
      <c r="G145" s="237" t="s">
        <v>141</v>
      </c>
      <c r="H145" s="238">
        <v>4</v>
      </c>
      <c r="I145" s="239"/>
      <c r="J145" s="240">
        <f>ROUND(I145*H145,2)</f>
        <v>0</v>
      </c>
      <c r="K145" s="236" t="s">
        <v>19</v>
      </c>
      <c r="L145" s="241"/>
      <c r="M145" s="242" t="s">
        <v>19</v>
      </c>
      <c r="N145" s="243" t="s">
        <v>46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178</v>
      </c>
      <c r="AT145" s="215" t="s">
        <v>132</v>
      </c>
      <c r="AU145" s="215" t="s">
        <v>85</v>
      </c>
      <c r="AY145" s="17" t="s">
        <v>135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83</v>
      </c>
      <c r="BK145" s="216">
        <f>ROUND(I145*H145,2)</f>
        <v>0</v>
      </c>
      <c r="BL145" s="17" t="s">
        <v>158</v>
      </c>
      <c r="BM145" s="215" t="s">
        <v>1238</v>
      </c>
    </row>
    <row r="146" s="2" customFormat="1">
      <c r="A146" s="38"/>
      <c r="B146" s="39"/>
      <c r="C146" s="40"/>
      <c r="D146" s="224" t="s">
        <v>176</v>
      </c>
      <c r="E146" s="40"/>
      <c r="F146" s="244" t="s">
        <v>1239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176</v>
      </c>
      <c r="AU146" s="17" t="s">
        <v>85</v>
      </c>
    </row>
    <row r="147" s="13" customFormat="1">
      <c r="A147" s="13"/>
      <c r="B147" s="222"/>
      <c r="C147" s="223"/>
      <c r="D147" s="224" t="s">
        <v>147</v>
      </c>
      <c r="E147" s="225" t="s">
        <v>19</v>
      </c>
      <c r="F147" s="226" t="s">
        <v>1240</v>
      </c>
      <c r="G147" s="223"/>
      <c r="H147" s="227">
        <v>4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147</v>
      </c>
      <c r="AU147" s="233" t="s">
        <v>85</v>
      </c>
      <c r="AV147" s="13" t="s">
        <v>85</v>
      </c>
      <c r="AW147" s="13" t="s">
        <v>34</v>
      </c>
      <c r="AX147" s="13" t="s">
        <v>75</v>
      </c>
      <c r="AY147" s="233" t="s">
        <v>135</v>
      </c>
    </row>
    <row r="148" s="2" customFormat="1" ht="16.5" customHeight="1">
      <c r="A148" s="38"/>
      <c r="B148" s="39"/>
      <c r="C148" s="234" t="s">
        <v>193</v>
      </c>
      <c r="D148" s="234" t="s">
        <v>132</v>
      </c>
      <c r="E148" s="235" t="s">
        <v>1241</v>
      </c>
      <c r="F148" s="236" t="s">
        <v>1242</v>
      </c>
      <c r="G148" s="237" t="s">
        <v>141</v>
      </c>
      <c r="H148" s="238">
        <v>9</v>
      </c>
      <c r="I148" s="239"/>
      <c r="J148" s="240">
        <f>ROUND(I148*H148,2)</f>
        <v>0</v>
      </c>
      <c r="K148" s="236" t="s">
        <v>19</v>
      </c>
      <c r="L148" s="241"/>
      <c r="M148" s="242" t="s">
        <v>19</v>
      </c>
      <c r="N148" s="243" t="s">
        <v>46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178</v>
      </c>
      <c r="AT148" s="215" t="s">
        <v>132</v>
      </c>
      <c r="AU148" s="215" t="s">
        <v>85</v>
      </c>
      <c r="AY148" s="17" t="s">
        <v>135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158</v>
      </c>
      <c r="BM148" s="215" t="s">
        <v>1243</v>
      </c>
    </row>
    <row r="149" s="2" customFormat="1">
      <c r="A149" s="38"/>
      <c r="B149" s="39"/>
      <c r="C149" s="40"/>
      <c r="D149" s="224" t="s">
        <v>176</v>
      </c>
      <c r="E149" s="40"/>
      <c r="F149" s="244" t="s">
        <v>1244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176</v>
      </c>
      <c r="AU149" s="17" t="s">
        <v>85</v>
      </c>
    </row>
    <row r="150" s="13" customFormat="1">
      <c r="A150" s="13"/>
      <c r="B150" s="222"/>
      <c r="C150" s="223"/>
      <c r="D150" s="224" t="s">
        <v>147</v>
      </c>
      <c r="E150" s="225" t="s">
        <v>19</v>
      </c>
      <c r="F150" s="226" t="s">
        <v>1245</v>
      </c>
      <c r="G150" s="223"/>
      <c r="H150" s="227">
        <v>9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147</v>
      </c>
      <c r="AU150" s="233" t="s">
        <v>85</v>
      </c>
      <c r="AV150" s="13" t="s">
        <v>85</v>
      </c>
      <c r="AW150" s="13" t="s">
        <v>34</v>
      </c>
      <c r="AX150" s="13" t="s">
        <v>75</v>
      </c>
      <c r="AY150" s="233" t="s">
        <v>135</v>
      </c>
    </row>
    <row r="151" s="2" customFormat="1" ht="16.5" customHeight="1">
      <c r="A151" s="38"/>
      <c r="B151" s="39"/>
      <c r="C151" s="234" t="s">
        <v>198</v>
      </c>
      <c r="D151" s="234" t="s">
        <v>132</v>
      </c>
      <c r="E151" s="235" t="s">
        <v>1246</v>
      </c>
      <c r="F151" s="236" t="s">
        <v>1247</v>
      </c>
      <c r="G151" s="237" t="s">
        <v>141</v>
      </c>
      <c r="H151" s="238">
        <v>7</v>
      </c>
      <c r="I151" s="239"/>
      <c r="J151" s="240">
        <f>ROUND(I151*H151,2)</f>
        <v>0</v>
      </c>
      <c r="K151" s="236" t="s">
        <v>19</v>
      </c>
      <c r="L151" s="241"/>
      <c r="M151" s="242" t="s">
        <v>19</v>
      </c>
      <c r="N151" s="243" t="s">
        <v>46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178</v>
      </c>
      <c r="AT151" s="215" t="s">
        <v>132</v>
      </c>
      <c r="AU151" s="215" t="s">
        <v>85</v>
      </c>
      <c r="AY151" s="17" t="s">
        <v>135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83</v>
      </c>
      <c r="BK151" s="216">
        <f>ROUND(I151*H151,2)</f>
        <v>0</v>
      </c>
      <c r="BL151" s="17" t="s">
        <v>158</v>
      </c>
      <c r="BM151" s="215" t="s">
        <v>1248</v>
      </c>
    </row>
    <row r="152" s="2" customFormat="1">
      <c r="A152" s="38"/>
      <c r="B152" s="39"/>
      <c r="C152" s="40"/>
      <c r="D152" s="224" t="s">
        <v>176</v>
      </c>
      <c r="E152" s="40"/>
      <c r="F152" s="244" t="s">
        <v>1249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176</v>
      </c>
      <c r="AU152" s="17" t="s">
        <v>85</v>
      </c>
    </row>
    <row r="153" s="13" customFormat="1">
      <c r="A153" s="13"/>
      <c r="B153" s="222"/>
      <c r="C153" s="223"/>
      <c r="D153" s="224" t="s">
        <v>147</v>
      </c>
      <c r="E153" s="225" t="s">
        <v>19</v>
      </c>
      <c r="F153" s="226" t="s">
        <v>1250</v>
      </c>
      <c r="G153" s="223"/>
      <c r="H153" s="227">
        <v>7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85</v>
      </c>
      <c r="AV153" s="13" t="s">
        <v>85</v>
      </c>
      <c r="AW153" s="13" t="s">
        <v>34</v>
      </c>
      <c r="AX153" s="13" t="s">
        <v>75</v>
      </c>
      <c r="AY153" s="233" t="s">
        <v>135</v>
      </c>
    </row>
    <row r="154" s="2" customFormat="1" ht="16.5" customHeight="1">
      <c r="A154" s="38"/>
      <c r="B154" s="39"/>
      <c r="C154" s="204" t="s">
        <v>202</v>
      </c>
      <c r="D154" s="204" t="s">
        <v>138</v>
      </c>
      <c r="E154" s="205" t="s">
        <v>1251</v>
      </c>
      <c r="F154" s="206" t="s">
        <v>1252</v>
      </c>
      <c r="G154" s="207" t="s">
        <v>141</v>
      </c>
      <c r="H154" s="208">
        <v>2</v>
      </c>
      <c r="I154" s="209"/>
      <c r="J154" s="210">
        <f>ROUND(I154*H154,2)</f>
        <v>0</v>
      </c>
      <c r="K154" s="206" t="s">
        <v>142</v>
      </c>
      <c r="L154" s="44"/>
      <c r="M154" s="211" t="s">
        <v>19</v>
      </c>
      <c r="N154" s="212" t="s">
        <v>46</v>
      </c>
      <c r="O154" s="84"/>
      <c r="P154" s="213">
        <f>O154*H154</f>
        <v>0</v>
      </c>
      <c r="Q154" s="213">
        <v>0.072870000000000004</v>
      </c>
      <c r="R154" s="213">
        <f>Q154*H154</f>
        <v>0.14574000000000001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158</v>
      </c>
      <c r="AT154" s="215" t="s">
        <v>138</v>
      </c>
      <c r="AU154" s="215" t="s">
        <v>85</v>
      </c>
      <c r="AY154" s="17" t="s">
        <v>135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158</v>
      </c>
      <c r="BM154" s="215" t="s">
        <v>1253</v>
      </c>
    </row>
    <row r="155" s="2" customFormat="1">
      <c r="A155" s="38"/>
      <c r="B155" s="39"/>
      <c r="C155" s="40"/>
      <c r="D155" s="217" t="s">
        <v>145</v>
      </c>
      <c r="E155" s="40"/>
      <c r="F155" s="218" t="s">
        <v>1254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85</v>
      </c>
    </row>
    <row r="156" s="2" customFormat="1" ht="16.5" customHeight="1">
      <c r="A156" s="38"/>
      <c r="B156" s="39"/>
      <c r="C156" s="234" t="s">
        <v>206</v>
      </c>
      <c r="D156" s="234" t="s">
        <v>132</v>
      </c>
      <c r="E156" s="235" t="s">
        <v>1255</v>
      </c>
      <c r="F156" s="236" t="s">
        <v>1256</v>
      </c>
      <c r="G156" s="237" t="s">
        <v>141</v>
      </c>
      <c r="H156" s="238">
        <v>2</v>
      </c>
      <c r="I156" s="239"/>
      <c r="J156" s="240">
        <f>ROUND(I156*H156,2)</f>
        <v>0</v>
      </c>
      <c r="K156" s="236" t="s">
        <v>19</v>
      </c>
      <c r="L156" s="241"/>
      <c r="M156" s="242" t="s">
        <v>19</v>
      </c>
      <c r="N156" s="243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178</v>
      </c>
      <c r="AT156" s="215" t="s">
        <v>132</v>
      </c>
      <c r="AU156" s="215" t="s">
        <v>85</v>
      </c>
      <c r="AY156" s="17" t="s">
        <v>135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158</v>
      </c>
      <c r="BM156" s="215" t="s">
        <v>1257</v>
      </c>
    </row>
    <row r="157" s="2" customFormat="1">
      <c r="A157" s="38"/>
      <c r="B157" s="39"/>
      <c r="C157" s="40"/>
      <c r="D157" s="224" t="s">
        <v>176</v>
      </c>
      <c r="E157" s="40"/>
      <c r="F157" s="244" t="s">
        <v>1258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176</v>
      </c>
      <c r="AU157" s="17" t="s">
        <v>85</v>
      </c>
    </row>
    <row r="158" s="13" customFormat="1">
      <c r="A158" s="13"/>
      <c r="B158" s="222"/>
      <c r="C158" s="223"/>
      <c r="D158" s="224" t="s">
        <v>147</v>
      </c>
      <c r="E158" s="225" t="s">
        <v>19</v>
      </c>
      <c r="F158" s="226" t="s">
        <v>1259</v>
      </c>
      <c r="G158" s="223"/>
      <c r="H158" s="227">
        <v>2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147</v>
      </c>
      <c r="AU158" s="233" t="s">
        <v>85</v>
      </c>
      <c r="AV158" s="13" t="s">
        <v>85</v>
      </c>
      <c r="AW158" s="13" t="s">
        <v>34</v>
      </c>
      <c r="AX158" s="13" t="s">
        <v>75</v>
      </c>
      <c r="AY158" s="233" t="s">
        <v>135</v>
      </c>
    </row>
    <row r="159" s="2" customFormat="1" ht="16.5" customHeight="1">
      <c r="A159" s="38"/>
      <c r="B159" s="39"/>
      <c r="C159" s="204" t="s">
        <v>8</v>
      </c>
      <c r="D159" s="204" t="s">
        <v>138</v>
      </c>
      <c r="E159" s="205" t="s">
        <v>1260</v>
      </c>
      <c r="F159" s="206" t="s">
        <v>1261</v>
      </c>
      <c r="G159" s="207" t="s">
        <v>141</v>
      </c>
      <c r="H159" s="208">
        <v>46</v>
      </c>
      <c r="I159" s="209"/>
      <c r="J159" s="210">
        <f>ROUND(I159*H159,2)</f>
        <v>0</v>
      </c>
      <c r="K159" s="206" t="s">
        <v>142</v>
      </c>
      <c r="L159" s="44"/>
      <c r="M159" s="211" t="s">
        <v>19</v>
      </c>
      <c r="N159" s="212" t="s">
        <v>46</v>
      </c>
      <c r="O159" s="84"/>
      <c r="P159" s="213">
        <f>O159*H159</f>
        <v>0</v>
      </c>
      <c r="Q159" s="213">
        <v>0.001</v>
      </c>
      <c r="R159" s="213">
        <f>Q159*H159</f>
        <v>0.045999999999999999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158</v>
      </c>
      <c r="AT159" s="215" t="s">
        <v>138</v>
      </c>
      <c r="AU159" s="215" t="s">
        <v>85</v>
      </c>
      <c r="AY159" s="17" t="s">
        <v>135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83</v>
      </c>
      <c r="BK159" s="216">
        <f>ROUND(I159*H159,2)</f>
        <v>0</v>
      </c>
      <c r="BL159" s="17" t="s">
        <v>158</v>
      </c>
      <c r="BM159" s="215" t="s">
        <v>1262</v>
      </c>
    </row>
    <row r="160" s="2" customFormat="1">
      <c r="A160" s="38"/>
      <c r="B160" s="39"/>
      <c r="C160" s="40"/>
      <c r="D160" s="217" t="s">
        <v>145</v>
      </c>
      <c r="E160" s="40"/>
      <c r="F160" s="218" t="s">
        <v>1263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85</v>
      </c>
    </row>
    <row r="161" s="13" customFormat="1">
      <c r="A161" s="13"/>
      <c r="B161" s="222"/>
      <c r="C161" s="223"/>
      <c r="D161" s="224" t="s">
        <v>147</v>
      </c>
      <c r="E161" s="225" t="s">
        <v>19</v>
      </c>
      <c r="F161" s="226" t="s">
        <v>1264</v>
      </c>
      <c r="G161" s="223"/>
      <c r="H161" s="227">
        <v>8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147</v>
      </c>
      <c r="AU161" s="233" t="s">
        <v>85</v>
      </c>
      <c r="AV161" s="13" t="s">
        <v>85</v>
      </c>
      <c r="AW161" s="13" t="s">
        <v>34</v>
      </c>
      <c r="AX161" s="13" t="s">
        <v>75</v>
      </c>
      <c r="AY161" s="233" t="s">
        <v>135</v>
      </c>
    </row>
    <row r="162" s="13" customFormat="1">
      <c r="A162" s="13"/>
      <c r="B162" s="222"/>
      <c r="C162" s="223"/>
      <c r="D162" s="224" t="s">
        <v>147</v>
      </c>
      <c r="E162" s="225" t="s">
        <v>19</v>
      </c>
      <c r="F162" s="226" t="s">
        <v>1265</v>
      </c>
      <c r="G162" s="223"/>
      <c r="H162" s="227">
        <v>38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147</v>
      </c>
      <c r="AU162" s="233" t="s">
        <v>85</v>
      </c>
      <c r="AV162" s="13" t="s">
        <v>85</v>
      </c>
      <c r="AW162" s="13" t="s">
        <v>34</v>
      </c>
      <c r="AX162" s="13" t="s">
        <v>75</v>
      </c>
      <c r="AY162" s="233" t="s">
        <v>135</v>
      </c>
    </row>
    <row r="163" s="2" customFormat="1" ht="16.5" customHeight="1">
      <c r="A163" s="38"/>
      <c r="B163" s="39"/>
      <c r="C163" s="234" t="s">
        <v>220</v>
      </c>
      <c r="D163" s="234" t="s">
        <v>132</v>
      </c>
      <c r="E163" s="235" t="s">
        <v>1266</v>
      </c>
      <c r="F163" s="236" t="s">
        <v>1267</v>
      </c>
      <c r="G163" s="237" t="s">
        <v>141</v>
      </c>
      <c r="H163" s="238">
        <v>4</v>
      </c>
      <c r="I163" s="239"/>
      <c r="J163" s="240">
        <f>ROUND(I163*H163,2)</f>
        <v>0</v>
      </c>
      <c r="K163" s="236" t="s">
        <v>19</v>
      </c>
      <c r="L163" s="241"/>
      <c r="M163" s="242" t="s">
        <v>19</v>
      </c>
      <c r="N163" s="243" t="s">
        <v>46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178</v>
      </c>
      <c r="AT163" s="215" t="s">
        <v>132</v>
      </c>
      <c r="AU163" s="215" t="s">
        <v>85</v>
      </c>
      <c r="AY163" s="17" t="s">
        <v>135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83</v>
      </c>
      <c r="BK163" s="216">
        <f>ROUND(I163*H163,2)</f>
        <v>0</v>
      </c>
      <c r="BL163" s="17" t="s">
        <v>158</v>
      </c>
      <c r="BM163" s="215" t="s">
        <v>1268</v>
      </c>
    </row>
    <row r="164" s="2" customFormat="1">
      <c r="A164" s="38"/>
      <c r="B164" s="39"/>
      <c r="C164" s="40"/>
      <c r="D164" s="224" t="s">
        <v>176</v>
      </c>
      <c r="E164" s="40"/>
      <c r="F164" s="244" t="s">
        <v>1269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176</v>
      </c>
      <c r="AU164" s="17" t="s">
        <v>85</v>
      </c>
    </row>
    <row r="165" s="13" customFormat="1">
      <c r="A165" s="13"/>
      <c r="B165" s="222"/>
      <c r="C165" s="223"/>
      <c r="D165" s="224" t="s">
        <v>147</v>
      </c>
      <c r="E165" s="225" t="s">
        <v>19</v>
      </c>
      <c r="F165" s="226" t="s">
        <v>1240</v>
      </c>
      <c r="G165" s="223"/>
      <c r="H165" s="227">
        <v>4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147</v>
      </c>
      <c r="AU165" s="233" t="s">
        <v>85</v>
      </c>
      <c r="AV165" s="13" t="s">
        <v>85</v>
      </c>
      <c r="AW165" s="13" t="s">
        <v>34</v>
      </c>
      <c r="AX165" s="13" t="s">
        <v>75</v>
      </c>
      <c r="AY165" s="233" t="s">
        <v>135</v>
      </c>
    </row>
    <row r="166" s="2" customFormat="1" ht="16.5" customHeight="1">
      <c r="A166" s="38"/>
      <c r="B166" s="39"/>
      <c r="C166" s="234" t="s">
        <v>225</v>
      </c>
      <c r="D166" s="234" t="s">
        <v>132</v>
      </c>
      <c r="E166" s="235" t="s">
        <v>1270</v>
      </c>
      <c r="F166" s="236" t="s">
        <v>1271</v>
      </c>
      <c r="G166" s="237" t="s">
        <v>141</v>
      </c>
      <c r="H166" s="238">
        <v>2</v>
      </c>
      <c r="I166" s="239"/>
      <c r="J166" s="240">
        <f>ROUND(I166*H166,2)</f>
        <v>0</v>
      </c>
      <c r="K166" s="236" t="s">
        <v>19</v>
      </c>
      <c r="L166" s="241"/>
      <c r="M166" s="242" t="s">
        <v>19</v>
      </c>
      <c r="N166" s="243" t="s">
        <v>46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178</v>
      </c>
      <c r="AT166" s="215" t="s">
        <v>132</v>
      </c>
      <c r="AU166" s="215" t="s">
        <v>85</v>
      </c>
      <c r="AY166" s="17" t="s">
        <v>135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158</v>
      </c>
      <c r="BM166" s="215" t="s">
        <v>1272</v>
      </c>
    </row>
    <row r="167" s="2" customFormat="1">
      <c r="A167" s="38"/>
      <c r="B167" s="39"/>
      <c r="C167" s="40"/>
      <c r="D167" s="224" t="s">
        <v>176</v>
      </c>
      <c r="E167" s="40"/>
      <c r="F167" s="244" t="s">
        <v>1273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176</v>
      </c>
      <c r="AU167" s="17" t="s">
        <v>85</v>
      </c>
    </row>
    <row r="168" s="13" customFormat="1">
      <c r="A168" s="13"/>
      <c r="B168" s="222"/>
      <c r="C168" s="223"/>
      <c r="D168" s="224" t="s">
        <v>147</v>
      </c>
      <c r="E168" s="225" t="s">
        <v>19</v>
      </c>
      <c r="F168" s="226" t="s">
        <v>1259</v>
      </c>
      <c r="G168" s="223"/>
      <c r="H168" s="227">
        <v>2</v>
      </c>
      <c r="I168" s="228"/>
      <c r="J168" s="223"/>
      <c r="K168" s="223"/>
      <c r="L168" s="229"/>
      <c r="M168" s="230"/>
      <c r="N168" s="231"/>
      <c r="O168" s="231"/>
      <c r="P168" s="231"/>
      <c r="Q168" s="231"/>
      <c r="R168" s="231"/>
      <c r="S168" s="231"/>
      <c r="T168" s="23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3" t="s">
        <v>147</v>
      </c>
      <c r="AU168" s="233" t="s">
        <v>85</v>
      </c>
      <c r="AV168" s="13" t="s">
        <v>85</v>
      </c>
      <c r="AW168" s="13" t="s">
        <v>34</v>
      </c>
      <c r="AX168" s="13" t="s">
        <v>75</v>
      </c>
      <c r="AY168" s="233" t="s">
        <v>135</v>
      </c>
    </row>
    <row r="169" s="2" customFormat="1" ht="16.5" customHeight="1">
      <c r="A169" s="38"/>
      <c r="B169" s="39"/>
      <c r="C169" s="234" t="s">
        <v>230</v>
      </c>
      <c r="D169" s="234" t="s">
        <v>132</v>
      </c>
      <c r="E169" s="235" t="s">
        <v>1274</v>
      </c>
      <c r="F169" s="236" t="s">
        <v>1275</v>
      </c>
      <c r="G169" s="237" t="s">
        <v>141</v>
      </c>
      <c r="H169" s="238">
        <v>4</v>
      </c>
      <c r="I169" s="239"/>
      <c r="J169" s="240">
        <f>ROUND(I169*H169,2)</f>
        <v>0</v>
      </c>
      <c r="K169" s="236" t="s">
        <v>19</v>
      </c>
      <c r="L169" s="241"/>
      <c r="M169" s="242" t="s">
        <v>19</v>
      </c>
      <c r="N169" s="243" t="s">
        <v>46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178</v>
      </c>
      <c r="AT169" s="215" t="s">
        <v>132</v>
      </c>
      <c r="AU169" s="215" t="s">
        <v>85</v>
      </c>
      <c r="AY169" s="17" t="s">
        <v>135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83</v>
      </c>
      <c r="BK169" s="216">
        <f>ROUND(I169*H169,2)</f>
        <v>0</v>
      </c>
      <c r="BL169" s="17" t="s">
        <v>158</v>
      </c>
      <c r="BM169" s="215" t="s">
        <v>1276</v>
      </c>
    </row>
    <row r="170" s="2" customFormat="1">
      <c r="A170" s="38"/>
      <c r="B170" s="39"/>
      <c r="C170" s="40"/>
      <c r="D170" s="224" t="s">
        <v>176</v>
      </c>
      <c r="E170" s="40"/>
      <c r="F170" s="244" t="s">
        <v>1273</v>
      </c>
      <c r="G170" s="40"/>
      <c r="H170" s="40"/>
      <c r="I170" s="219"/>
      <c r="J170" s="40"/>
      <c r="K170" s="40"/>
      <c r="L170" s="44"/>
      <c r="M170" s="220"/>
      <c r="N170" s="221"/>
      <c r="O170" s="84"/>
      <c r="P170" s="84"/>
      <c r="Q170" s="84"/>
      <c r="R170" s="84"/>
      <c r="S170" s="84"/>
      <c r="T170" s="85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176</v>
      </c>
      <c r="AU170" s="17" t="s">
        <v>85</v>
      </c>
    </row>
    <row r="171" s="13" customFormat="1">
      <c r="A171" s="13"/>
      <c r="B171" s="222"/>
      <c r="C171" s="223"/>
      <c r="D171" s="224" t="s">
        <v>147</v>
      </c>
      <c r="E171" s="225" t="s">
        <v>19</v>
      </c>
      <c r="F171" s="226" t="s">
        <v>1240</v>
      </c>
      <c r="G171" s="223"/>
      <c r="H171" s="227">
        <v>4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147</v>
      </c>
      <c r="AU171" s="233" t="s">
        <v>85</v>
      </c>
      <c r="AV171" s="13" t="s">
        <v>85</v>
      </c>
      <c r="AW171" s="13" t="s">
        <v>34</v>
      </c>
      <c r="AX171" s="13" t="s">
        <v>75</v>
      </c>
      <c r="AY171" s="233" t="s">
        <v>135</v>
      </c>
    </row>
    <row r="172" s="2" customFormat="1" ht="16.5" customHeight="1">
      <c r="A172" s="38"/>
      <c r="B172" s="39"/>
      <c r="C172" s="234" t="s">
        <v>235</v>
      </c>
      <c r="D172" s="234" t="s">
        <v>132</v>
      </c>
      <c r="E172" s="235" t="s">
        <v>1277</v>
      </c>
      <c r="F172" s="236" t="s">
        <v>1278</v>
      </c>
      <c r="G172" s="237" t="s">
        <v>141</v>
      </c>
      <c r="H172" s="238">
        <v>3</v>
      </c>
      <c r="I172" s="239"/>
      <c r="J172" s="240">
        <f>ROUND(I172*H172,2)</f>
        <v>0</v>
      </c>
      <c r="K172" s="236" t="s">
        <v>19</v>
      </c>
      <c r="L172" s="241"/>
      <c r="M172" s="242" t="s">
        <v>19</v>
      </c>
      <c r="N172" s="243" t="s">
        <v>46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178</v>
      </c>
      <c r="AT172" s="215" t="s">
        <v>132</v>
      </c>
      <c r="AU172" s="215" t="s">
        <v>85</v>
      </c>
      <c r="AY172" s="17" t="s">
        <v>135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83</v>
      </c>
      <c r="BK172" s="216">
        <f>ROUND(I172*H172,2)</f>
        <v>0</v>
      </c>
      <c r="BL172" s="17" t="s">
        <v>158</v>
      </c>
      <c r="BM172" s="215" t="s">
        <v>1279</v>
      </c>
    </row>
    <row r="173" s="2" customFormat="1">
      <c r="A173" s="38"/>
      <c r="B173" s="39"/>
      <c r="C173" s="40"/>
      <c r="D173" s="224" t="s">
        <v>176</v>
      </c>
      <c r="E173" s="40"/>
      <c r="F173" s="244" t="s">
        <v>1280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176</v>
      </c>
      <c r="AU173" s="17" t="s">
        <v>85</v>
      </c>
    </row>
    <row r="174" s="13" customFormat="1">
      <c r="A174" s="13"/>
      <c r="B174" s="222"/>
      <c r="C174" s="223"/>
      <c r="D174" s="224" t="s">
        <v>147</v>
      </c>
      <c r="E174" s="225" t="s">
        <v>19</v>
      </c>
      <c r="F174" s="226" t="s">
        <v>1281</v>
      </c>
      <c r="G174" s="223"/>
      <c r="H174" s="227">
        <v>3</v>
      </c>
      <c r="I174" s="228"/>
      <c r="J174" s="223"/>
      <c r="K174" s="223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147</v>
      </c>
      <c r="AU174" s="233" t="s">
        <v>85</v>
      </c>
      <c r="AV174" s="13" t="s">
        <v>85</v>
      </c>
      <c r="AW174" s="13" t="s">
        <v>34</v>
      </c>
      <c r="AX174" s="13" t="s">
        <v>75</v>
      </c>
      <c r="AY174" s="233" t="s">
        <v>135</v>
      </c>
    </row>
    <row r="175" s="2" customFormat="1" ht="16.5" customHeight="1">
      <c r="A175" s="38"/>
      <c r="B175" s="39"/>
      <c r="C175" s="204" t="s">
        <v>240</v>
      </c>
      <c r="D175" s="204" t="s">
        <v>138</v>
      </c>
      <c r="E175" s="205" t="s">
        <v>1282</v>
      </c>
      <c r="F175" s="206" t="s">
        <v>1283</v>
      </c>
      <c r="G175" s="207" t="s">
        <v>141</v>
      </c>
      <c r="H175" s="208">
        <v>5</v>
      </c>
      <c r="I175" s="209"/>
      <c r="J175" s="210">
        <f>ROUND(I175*H175,2)</f>
        <v>0</v>
      </c>
      <c r="K175" s="206" t="s">
        <v>142</v>
      </c>
      <c r="L175" s="44"/>
      <c r="M175" s="211" t="s">
        <v>19</v>
      </c>
      <c r="N175" s="212" t="s">
        <v>46</v>
      </c>
      <c r="O175" s="84"/>
      <c r="P175" s="213">
        <f>O175*H175</f>
        <v>0</v>
      </c>
      <c r="Q175" s="213">
        <v>0.00080000000000000004</v>
      </c>
      <c r="R175" s="213">
        <f>Q175*H175</f>
        <v>0.0040000000000000001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158</v>
      </c>
      <c r="AT175" s="215" t="s">
        <v>138</v>
      </c>
      <c r="AU175" s="215" t="s">
        <v>85</v>
      </c>
      <c r="AY175" s="17" t="s">
        <v>135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83</v>
      </c>
      <c r="BK175" s="216">
        <f>ROUND(I175*H175,2)</f>
        <v>0</v>
      </c>
      <c r="BL175" s="17" t="s">
        <v>158</v>
      </c>
      <c r="BM175" s="215" t="s">
        <v>1284</v>
      </c>
    </row>
    <row r="176" s="2" customFormat="1">
      <c r="A176" s="38"/>
      <c r="B176" s="39"/>
      <c r="C176" s="40"/>
      <c r="D176" s="217" t="s">
        <v>145</v>
      </c>
      <c r="E176" s="40"/>
      <c r="F176" s="218" t="s">
        <v>1285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85</v>
      </c>
    </row>
    <row r="177" s="2" customFormat="1" ht="16.5" customHeight="1">
      <c r="A177" s="38"/>
      <c r="B177" s="39"/>
      <c r="C177" s="234" t="s">
        <v>7</v>
      </c>
      <c r="D177" s="234" t="s">
        <v>132</v>
      </c>
      <c r="E177" s="235" t="s">
        <v>1286</v>
      </c>
      <c r="F177" s="236" t="s">
        <v>1287</v>
      </c>
      <c r="G177" s="237" t="s">
        <v>141</v>
      </c>
      <c r="H177" s="238">
        <v>5</v>
      </c>
      <c r="I177" s="239"/>
      <c r="J177" s="240">
        <f>ROUND(I177*H177,2)</f>
        <v>0</v>
      </c>
      <c r="K177" s="236" t="s">
        <v>19</v>
      </c>
      <c r="L177" s="241"/>
      <c r="M177" s="242" t="s">
        <v>19</v>
      </c>
      <c r="N177" s="243" t="s">
        <v>46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178</v>
      </c>
      <c r="AT177" s="215" t="s">
        <v>132</v>
      </c>
      <c r="AU177" s="215" t="s">
        <v>85</v>
      </c>
      <c r="AY177" s="17" t="s">
        <v>135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83</v>
      </c>
      <c r="BK177" s="216">
        <f>ROUND(I177*H177,2)</f>
        <v>0</v>
      </c>
      <c r="BL177" s="17" t="s">
        <v>158</v>
      </c>
      <c r="BM177" s="215" t="s">
        <v>1288</v>
      </c>
    </row>
    <row r="178" s="2" customFormat="1">
      <c r="A178" s="38"/>
      <c r="B178" s="39"/>
      <c r="C178" s="40"/>
      <c r="D178" s="224" t="s">
        <v>176</v>
      </c>
      <c r="E178" s="40"/>
      <c r="F178" s="244" t="s">
        <v>1289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176</v>
      </c>
      <c r="AU178" s="17" t="s">
        <v>85</v>
      </c>
    </row>
    <row r="179" s="13" customFormat="1">
      <c r="A179" s="13"/>
      <c r="B179" s="222"/>
      <c r="C179" s="223"/>
      <c r="D179" s="224" t="s">
        <v>147</v>
      </c>
      <c r="E179" s="225" t="s">
        <v>19</v>
      </c>
      <c r="F179" s="226" t="s">
        <v>1290</v>
      </c>
      <c r="G179" s="223"/>
      <c r="H179" s="227">
        <v>5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147</v>
      </c>
      <c r="AU179" s="233" t="s">
        <v>85</v>
      </c>
      <c r="AV179" s="13" t="s">
        <v>85</v>
      </c>
      <c r="AW179" s="13" t="s">
        <v>34</v>
      </c>
      <c r="AX179" s="13" t="s">
        <v>75</v>
      </c>
      <c r="AY179" s="233" t="s">
        <v>135</v>
      </c>
    </row>
    <row r="180" s="2" customFormat="1" ht="24.15" customHeight="1">
      <c r="A180" s="38"/>
      <c r="B180" s="39"/>
      <c r="C180" s="204" t="s">
        <v>250</v>
      </c>
      <c r="D180" s="204" t="s">
        <v>138</v>
      </c>
      <c r="E180" s="205" t="s">
        <v>1291</v>
      </c>
      <c r="F180" s="206" t="s">
        <v>1292</v>
      </c>
      <c r="G180" s="207" t="s">
        <v>141</v>
      </c>
      <c r="H180" s="208">
        <v>292</v>
      </c>
      <c r="I180" s="209"/>
      <c r="J180" s="210">
        <f>ROUND(I180*H180,2)</f>
        <v>0</v>
      </c>
      <c r="K180" s="206" t="s">
        <v>142</v>
      </c>
      <c r="L180" s="44"/>
      <c r="M180" s="211" t="s">
        <v>19</v>
      </c>
      <c r="N180" s="212" t="s">
        <v>46</v>
      </c>
      <c r="O180" s="84"/>
      <c r="P180" s="213">
        <f>O180*H180</f>
        <v>0</v>
      </c>
      <c r="Q180" s="213">
        <v>4.0000000000000003E-05</v>
      </c>
      <c r="R180" s="213">
        <f>Q180*H180</f>
        <v>0.011680000000000001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158</v>
      </c>
      <c r="AT180" s="215" t="s">
        <v>138</v>
      </c>
      <c r="AU180" s="215" t="s">
        <v>85</v>
      </c>
      <c r="AY180" s="17" t="s">
        <v>135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158</v>
      </c>
      <c r="BM180" s="215" t="s">
        <v>1293</v>
      </c>
    </row>
    <row r="181" s="2" customFormat="1">
      <c r="A181" s="38"/>
      <c r="B181" s="39"/>
      <c r="C181" s="40"/>
      <c r="D181" s="217" t="s">
        <v>145</v>
      </c>
      <c r="E181" s="40"/>
      <c r="F181" s="218" t="s">
        <v>1294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85</v>
      </c>
    </row>
    <row r="182" s="14" customFormat="1">
      <c r="A182" s="14"/>
      <c r="B182" s="253"/>
      <c r="C182" s="254"/>
      <c r="D182" s="224" t="s">
        <v>147</v>
      </c>
      <c r="E182" s="255" t="s">
        <v>19</v>
      </c>
      <c r="F182" s="256" t="s">
        <v>1295</v>
      </c>
      <c r="G182" s="254"/>
      <c r="H182" s="255" t="s">
        <v>19</v>
      </c>
      <c r="I182" s="257"/>
      <c r="J182" s="254"/>
      <c r="K182" s="254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147</v>
      </c>
      <c r="AU182" s="262" t="s">
        <v>85</v>
      </c>
      <c r="AV182" s="14" t="s">
        <v>83</v>
      </c>
      <c r="AW182" s="14" t="s">
        <v>34</v>
      </c>
      <c r="AX182" s="14" t="s">
        <v>75</v>
      </c>
      <c r="AY182" s="262" t="s">
        <v>135</v>
      </c>
    </row>
    <row r="183" s="13" customFormat="1">
      <c r="A183" s="13"/>
      <c r="B183" s="222"/>
      <c r="C183" s="223"/>
      <c r="D183" s="224" t="s">
        <v>147</v>
      </c>
      <c r="E183" s="225" t="s">
        <v>19</v>
      </c>
      <c r="F183" s="226" t="s">
        <v>1296</v>
      </c>
      <c r="G183" s="223"/>
      <c r="H183" s="227">
        <v>48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147</v>
      </c>
      <c r="AU183" s="233" t="s">
        <v>85</v>
      </c>
      <c r="AV183" s="13" t="s">
        <v>85</v>
      </c>
      <c r="AW183" s="13" t="s">
        <v>34</v>
      </c>
      <c r="AX183" s="13" t="s">
        <v>75</v>
      </c>
      <c r="AY183" s="233" t="s">
        <v>135</v>
      </c>
    </row>
    <row r="184" s="13" customFormat="1">
      <c r="A184" s="13"/>
      <c r="B184" s="222"/>
      <c r="C184" s="223"/>
      <c r="D184" s="224" t="s">
        <v>147</v>
      </c>
      <c r="E184" s="225" t="s">
        <v>19</v>
      </c>
      <c r="F184" s="226" t="s">
        <v>1297</v>
      </c>
      <c r="G184" s="223"/>
      <c r="H184" s="227">
        <v>68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147</v>
      </c>
      <c r="AU184" s="233" t="s">
        <v>85</v>
      </c>
      <c r="AV184" s="13" t="s">
        <v>85</v>
      </c>
      <c r="AW184" s="13" t="s">
        <v>34</v>
      </c>
      <c r="AX184" s="13" t="s">
        <v>75</v>
      </c>
      <c r="AY184" s="233" t="s">
        <v>135</v>
      </c>
    </row>
    <row r="185" s="13" customFormat="1">
      <c r="A185" s="13"/>
      <c r="B185" s="222"/>
      <c r="C185" s="223"/>
      <c r="D185" s="224" t="s">
        <v>147</v>
      </c>
      <c r="E185" s="225" t="s">
        <v>19</v>
      </c>
      <c r="F185" s="226" t="s">
        <v>1298</v>
      </c>
      <c r="G185" s="223"/>
      <c r="H185" s="227">
        <v>60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147</v>
      </c>
      <c r="AU185" s="233" t="s">
        <v>85</v>
      </c>
      <c r="AV185" s="13" t="s">
        <v>85</v>
      </c>
      <c r="AW185" s="13" t="s">
        <v>34</v>
      </c>
      <c r="AX185" s="13" t="s">
        <v>75</v>
      </c>
      <c r="AY185" s="233" t="s">
        <v>135</v>
      </c>
    </row>
    <row r="186" s="13" customFormat="1">
      <c r="A186" s="13"/>
      <c r="B186" s="222"/>
      <c r="C186" s="223"/>
      <c r="D186" s="224" t="s">
        <v>147</v>
      </c>
      <c r="E186" s="225" t="s">
        <v>19</v>
      </c>
      <c r="F186" s="226" t="s">
        <v>1299</v>
      </c>
      <c r="G186" s="223"/>
      <c r="H186" s="227">
        <v>8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147</v>
      </c>
      <c r="AU186" s="233" t="s">
        <v>85</v>
      </c>
      <c r="AV186" s="13" t="s">
        <v>85</v>
      </c>
      <c r="AW186" s="13" t="s">
        <v>34</v>
      </c>
      <c r="AX186" s="13" t="s">
        <v>75</v>
      </c>
      <c r="AY186" s="233" t="s">
        <v>135</v>
      </c>
    </row>
    <row r="187" s="13" customFormat="1">
      <c r="A187" s="13"/>
      <c r="B187" s="222"/>
      <c r="C187" s="223"/>
      <c r="D187" s="224" t="s">
        <v>147</v>
      </c>
      <c r="E187" s="225" t="s">
        <v>19</v>
      </c>
      <c r="F187" s="226" t="s">
        <v>1300</v>
      </c>
      <c r="G187" s="223"/>
      <c r="H187" s="227">
        <v>4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147</v>
      </c>
      <c r="AU187" s="233" t="s">
        <v>85</v>
      </c>
      <c r="AV187" s="13" t="s">
        <v>85</v>
      </c>
      <c r="AW187" s="13" t="s">
        <v>34</v>
      </c>
      <c r="AX187" s="13" t="s">
        <v>75</v>
      </c>
      <c r="AY187" s="233" t="s">
        <v>135</v>
      </c>
    </row>
    <row r="188" s="13" customFormat="1">
      <c r="A188" s="13"/>
      <c r="B188" s="222"/>
      <c r="C188" s="223"/>
      <c r="D188" s="224" t="s">
        <v>147</v>
      </c>
      <c r="E188" s="225" t="s">
        <v>19</v>
      </c>
      <c r="F188" s="226" t="s">
        <v>1301</v>
      </c>
      <c r="G188" s="223"/>
      <c r="H188" s="227">
        <v>16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147</v>
      </c>
      <c r="AU188" s="233" t="s">
        <v>85</v>
      </c>
      <c r="AV188" s="13" t="s">
        <v>85</v>
      </c>
      <c r="AW188" s="13" t="s">
        <v>34</v>
      </c>
      <c r="AX188" s="13" t="s">
        <v>75</v>
      </c>
      <c r="AY188" s="233" t="s">
        <v>135</v>
      </c>
    </row>
    <row r="189" s="13" customFormat="1">
      <c r="A189" s="13"/>
      <c r="B189" s="222"/>
      <c r="C189" s="223"/>
      <c r="D189" s="224" t="s">
        <v>147</v>
      </c>
      <c r="E189" s="225" t="s">
        <v>19</v>
      </c>
      <c r="F189" s="226" t="s">
        <v>1302</v>
      </c>
      <c r="G189" s="223"/>
      <c r="H189" s="227">
        <v>36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147</v>
      </c>
      <c r="AU189" s="233" t="s">
        <v>85</v>
      </c>
      <c r="AV189" s="13" t="s">
        <v>85</v>
      </c>
      <c r="AW189" s="13" t="s">
        <v>34</v>
      </c>
      <c r="AX189" s="13" t="s">
        <v>75</v>
      </c>
      <c r="AY189" s="233" t="s">
        <v>135</v>
      </c>
    </row>
    <row r="190" s="13" customFormat="1">
      <c r="A190" s="13"/>
      <c r="B190" s="222"/>
      <c r="C190" s="223"/>
      <c r="D190" s="224" t="s">
        <v>147</v>
      </c>
      <c r="E190" s="225" t="s">
        <v>19</v>
      </c>
      <c r="F190" s="226" t="s">
        <v>1303</v>
      </c>
      <c r="G190" s="223"/>
      <c r="H190" s="227">
        <v>4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147</v>
      </c>
      <c r="AU190" s="233" t="s">
        <v>85</v>
      </c>
      <c r="AV190" s="13" t="s">
        <v>85</v>
      </c>
      <c r="AW190" s="13" t="s">
        <v>34</v>
      </c>
      <c r="AX190" s="13" t="s">
        <v>75</v>
      </c>
      <c r="AY190" s="233" t="s">
        <v>135</v>
      </c>
    </row>
    <row r="191" s="13" customFormat="1">
      <c r="A191" s="13"/>
      <c r="B191" s="222"/>
      <c r="C191" s="223"/>
      <c r="D191" s="224" t="s">
        <v>147</v>
      </c>
      <c r="E191" s="225" t="s">
        <v>19</v>
      </c>
      <c r="F191" s="226" t="s">
        <v>1304</v>
      </c>
      <c r="G191" s="223"/>
      <c r="H191" s="227">
        <v>20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147</v>
      </c>
      <c r="AU191" s="233" t="s">
        <v>85</v>
      </c>
      <c r="AV191" s="13" t="s">
        <v>85</v>
      </c>
      <c r="AW191" s="13" t="s">
        <v>34</v>
      </c>
      <c r="AX191" s="13" t="s">
        <v>75</v>
      </c>
      <c r="AY191" s="233" t="s">
        <v>135</v>
      </c>
    </row>
    <row r="192" s="13" customFormat="1">
      <c r="A192" s="13"/>
      <c r="B192" s="222"/>
      <c r="C192" s="223"/>
      <c r="D192" s="224" t="s">
        <v>147</v>
      </c>
      <c r="E192" s="225" t="s">
        <v>19</v>
      </c>
      <c r="F192" s="226" t="s">
        <v>1305</v>
      </c>
      <c r="G192" s="223"/>
      <c r="H192" s="227">
        <v>28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147</v>
      </c>
      <c r="AU192" s="233" t="s">
        <v>85</v>
      </c>
      <c r="AV192" s="13" t="s">
        <v>85</v>
      </c>
      <c r="AW192" s="13" t="s">
        <v>34</v>
      </c>
      <c r="AX192" s="13" t="s">
        <v>75</v>
      </c>
      <c r="AY192" s="233" t="s">
        <v>135</v>
      </c>
    </row>
    <row r="193" s="2" customFormat="1" ht="21.75" customHeight="1">
      <c r="A193" s="38"/>
      <c r="B193" s="39"/>
      <c r="C193" s="204" t="s">
        <v>255</v>
      </c>
      <c r="D193" s="204" t="s">
        <v>138</v>
      </c>
      <c r="E193" s="205" t="s">
        <v>1306</v>
      </c>
      <c r="F193" s="206" t="s">
        <v>1307</v>
      </c>
      <c r="G193" s="207" t="s">
        <v>141</v>
      </c>
      <c r="H193" s="208">
        <v>292</v>
      </c>
      <c r="I193" s="209"/>
      <c r="J193" s="210">
        <f>ROUND(I193*H193,2)</f>
        <v>0</v>
      </c>
      <c r="K193" s="206" t="s">
        <v>142</v>
      </c>
      <c r="L193" s="44"/>
      <c r="M193" s="211" t="s">
        <v>19</v>
      </c>
      <c r="N193" s="212" t="s">
        <v>46</v>
      </c>
      <c r="O193" s="84"/>
      <c r="P193" s="213">
        <f>O193*H193</f>
        <v>0</v>
      </c>
      <c r="Q193" s="213">
        <v>0.00010000000000000001</v>
      </c>
      <c r="R193" s="213">
        <f>Q193*H193</f>
        <v>0.0292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158</v>
      </c>
      <c r="AT193" s="215" t="s">
        <v>138</v>
      </c>
      <c r="AU193" s="215" t="s">
        <v>85</v>
      </c>
      <c r="AY193" s="17" t="s">
        <v>135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83</v>
      </c>
      <c r="BK193" s="216">
        <f>ROUND(I193*H193,2)</f>
        <v>0</v>
      </c>
      <c r="BL193" s="17" t="s">
        <v>158</v>
      </c>
      <c r="BM193" s="215" t="s">
        <v>1308</v>
      </c>
    </row>
    <row r="194" s="2" customFormat="1">
      <c r="A194" s="38"/>
      <c r="B194" s="39"/>
      <c r="C194" s="40"/>
      <c r="D194" s="217" t="s">
        <v>145</v>
      </c>
      <c r="E194" s="40"/>
      <c r="F194" s="218" t="s">
        <v>1309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85</v>
      </c>
    </row>
    <row r="195" s="2" customFormat="1" ht="16.5" customHeight="1">
      <c r="A195" s="38"/>
      <c r="B195" s="39"/>
      <c r="C195" s="204" t="s">
        <v>261</v>
      </c>
      <c r="D195" s="204" t="s">
        <v>138</v>
      </c>
      <c r="E195" s="205" t="s">
        <v>1310</v>
      </c>
      <c r="F195" s="206" t="s">
        <v>1311</v>
      </c>
      <c r="G195" s="207" t="s">
        <v>209</v>
      </c>
      <c r="H195" s="208">
        <v>58.399999999999999</v>
      </c>
      <c r="I195" s="209"/>
      <c r="J195" s="210">
        <f>ROUND(I195*H195,2)</f>
        <v>0</v>
      </c>
      <c r="K195" s="206" t="s">
        <v>142</v>
      </c>
      <c r="L195" s="44"/>
      <c r="M195" s="211" t="s">
        <v>19</v>
      </c>
      <c r="N195" s="212" t="s">
        <v>46</v>
      </c>
      <c r="O195" s="84"/>
      <c r="P195" s="213">
        <f>O195*H195</f>
        <v>0</v>
      </c>
      <c r="Q195" s="213">
        <v>2.0000000000000002E-05</v>
      </c>
      <c r="R195" s="213">
        <f>Q195*H195</f>
        <v>0.001168</v>
      </c>
      <c r="S195" s="213">
        <v>0.001</v>
      </c>
      <c r="T195" s="214">
        <f>S195*H195</f>
        <v>0.058400000000000001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158</v>
      </c>
      <c r="AT195" s="215" t="s">
        <v>138</v>
      </c>
      <c r="AU195" s="215" t="s">
        <v>85</v>
      </c>
      <c r="AY195" s="17" t="s">
        <v>135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83</v>
      </c>
      <c r="BK195" s="216">
        <f>ROUND(I195*H195,2)</f>
        <v>0</v>
      </c>
      <c r="BL195" s="17" t="s">
        <v>158</v>
      </c>
      <c r="BM195" s="215" t="s">
        <v>1312</v>
      </c>
    </row>
    <row r="196" s="2" customFormat="1">
      <c r="A196" s="38"/>
      <c r="B196" s="39"/>
      <c r="C196" s="40"/>
      <c r="D196" s="217" t="s">
        <v>145</v>
      </c>
      <c r="E196" s="40"/>
      <c r="F196" s="218" t="s">
        <v>1313</v>
      </c>
      <c r="G196" s="40"/>
      <c r="H196" s="40"/>
      <c r="I196" s="219"/>
      <c r="J196" s="40"/>
      <c r="K196" s="40"/>
      <c r="L196" s="44"/>
      <c r="M196" s="220"/>
      <c r="N196" s="22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85</v>
      </c>
    </row>
    <row r="197" s="13" customFormat="1">
      <c r="A197" s="13"/>
      <c r="B197" s="222"/>
      <c r="C197" s="223"/>
      <c r="D197" s="224" t="s">
        <v>147</v>
      </c>
      <c r="E197" s="225" t="s">
        <v>19</v>
      </c>
      <c r="F197" s="226" t="s">
        <v>1314</v>
      </c>
      <c r="G197" s="223"/>
      <c r="H197" s="227">
        <v>58.399999999999999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147</v>
      </c>
      <c r="AU197" s="233" t="s">
        <v>85</v>
      </c>
      <c r="AV197" s="13" t="s">
        <v>85</v>
      </c>
      <c r="AW197" s="13" t="s">
        <v>34</v>
      </c>
      <c r="AX197" s="13" t="s">
        <v>75</v>
      </c>
      <c r="AY197" s="233" t="s">
        <v>135</v>
      </c>
    </row>
    <row r="198" s="12" customFormat="1" ht="22.8" customHeight="1">
      <c r="A198" s="12"/>
      <c r="B198" s="188"/>
      <c r="C198" s="189"/>
      <c r="D198" s="190" t="s">
        <v>74</v>
      </c>
      <c r="E198" s="202" t="s">
        <v>1135</v>
      </c>
      <c r="F198" s="202" t="s">
        <v>1136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SUM(P199:P200)</f>
        <v>0</v>
      </c>
      <c r="Q198" s="196"/>
      <c r="R198" s="197">
        <f>SUM(R199:R200)</f>
        <v>0</v>
      </c>
      <c r="S198" s="196"/>
      <c r="T198" s="198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9" t="s">
        <v>83</v>
      </c>
      <c r="AT198" s="200" t="s">
        <v>74</v>
      </c>
      <c r="AU198" s="200" t="s">
        <v>83</v>
      </c>
      <c r="AY198" s="199" t="s">
        <v>135</v>
      </c>
      <c r="BK198" s="201">
        <f>SUM(BK199:BK200)</f>
        <v>0</v>
      </c>
    </row>
    <row r="199" s="2" customFormat="1" ht="24.15" customHeight="1">
      <c r="A199" s="38"/>
      <c r="B199" s="39"/>
      <c r="C199" s="204" t="s">
        <v>266</v>
      </c>
      <c r="D199" s="204" t="s">
        <v>138</v>
      </c>
      <c r="E199" s="205" t="s">
        <v>1315</v>
      </c>
      <c r="F199" s="206" t="s">
        <v>1316</v>
      </c>
      <c r="G199" s="207" t="s">
        <v>384</v>
      </c>
      <c r="H199" s="208">
        <v>2.7090000000000001</v>
      </c>
      <c r="I199" s="209"/>
      <c r="J199" s="210">
        <f>ROUND(I199*H199,2)</f>
        <v>0</v>
      </c>
      <c r="K199" s="206" t="s">
        <v>142</v>
      </c>
      <c r="L199" s="44"/>
      <c r="M199" s="211" t="s">
        <v>19</v>
      </c>
      <c r="N199" s="212" t="s">
        <v>46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158</v>
      </c>
      <c r="AT199" s="215" t="s">
        <v>138</v>
      </c>
      <c r="AU199" s="215" t="s">
        <v>85</v>
      </c>
      <c r="AY199" s="17" t="s">
        <v>135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83</v>
      </c>
      <c r="BK199" s="216">
        <f>ROUND(I199*H199,2)</f>
        <v>0</v>
      </c>
      <c r="BL199" s="17" t="s">
        <v>158</v>
      </c>
      <c r="BM199" s="215" t="s">
        <v>1317</v>
      </c>
    </row>
    <row r="200" s="2" customFormat="1">
      <c r="A200" s="38"/>
      <c r="B200" s="39"/>
      <c r="C200" s="40"/>
      <c r="D200" s="217" t="s">
        <v>145</v>
      </c>
      <c r="E200" s="40"/>
      <c r="F200" s="218" t="s">
        <v>1318</v>
      </c>
      <c r="G200" s="40"/>
      <c r="H200" s="40"/>
      <c r="I200" s="219"/>
      <c r="J200" s="40"/>
      <c r="K200" s="40"/>
      <c r="L200" s="44"/>
      <c r="M200" s="249"/>
      <c r="N200" s="250"/>
      <c r="O200" s="251"/>
      <c r="P200" s="251"/>
      <c r="Q200" s="251"/>
      <c r="R200" s="251"/>
      <c r="S200" s="251"/>
      <c r="T200" s="25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85</v>
      </c>
    </row>
    <row r="201" s="2" customFormat="1" ht="6.96" customHeight="1">
      <c r="A201" s="38"/>
      <c r="B201" s="59"/>
      <c r="C201" s="60"/>
      <c r="D201" s="60"/>
      <c r="E201" s="60"/>
      <c r="F201" s="60"/>
      <c r="G201" s="60"/>
      <c r="H201" s="60"/>
      <c r="I201" s="60"/>
      <c r="J201" s="60"/>
      <c r="K201" s="60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jNa7xY36iztatqC+Q2PAjo8sk+O4PzNqtLPyN+kmTGirT6TkasJiGuM8VZt1bYtEF+dGr4b2mM/tv813y4AC0w==" hashValue="JWr+TkyaPyk39bXGwpwKLlJFfMmDNn93xrqtNv17tgZqbac9liljGdcSKiTkbH4a4/r2dXZkGXRVKmfsfwYYDw==" algorithmName="SHA-512" password="CC35"/>
  <autoFilter ref="C83:K2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31213701"/>
    <hyperlink ref="F101" r:id="rId2" display="https://podminky.urs.cz/item/CS_URS_2023_01/162651112"/>
    <hyperlink ref="F105" r:id="rId3" display="https://podminky.urs.cz/item/CS_URS_2023_01/271532212"/>
    <hyperlink ref="F118" r:id="rId4" display="https://podminky.urs.cz/item/CS_URS_2023_01/275313511"/>
    <hyperlink ref="F130" r:id="rId5" display="https://podminky.urs.cz/item/CS_URS_2023_01/275313611"/>
    <hyperlink ref="F136" r:id="rId6" display="https://podminky.urs.cz/item/CS_URS_2023_01/936001001"/>
    <hyperlink ref="F141" r:id="rId7" display="https://podminky.urs.cz/item/CS_URS_2023_01/936001002"/>
    <hyperlink ref="F155" r:id="rId8" display="https://podminky.urs.cz/item/CS_URS_2023_01/936104211"/>
    <hyperlink ref="F160" r:id="rId9" display="https://podminky.urs.cz/item/CS_URS_2023_01/936124113"/>
    <hyperlink ref="F176" r:id="rId10" display="https://podminky.urs.cz/item/CS_URS_2023_01/936174311"/>
    <hyperlink ref="F181" r:id="rId11" display="https://podminky.urs.cz/item/CS_URS_2023_01/953961212"/>
    <hyperlink ref="F194" r:id="rId12" display="https://podminky.urs.cz/item/CS_URS_2023_01/953965117"/>
    <hyperlink ref="F196" r:id="rId13" display="https://podminky.urs.cz/item/CS_URS_2023_01/977131110"/>
    <hyperlink ref="F200" r:id="rId14" display="https://podminky.urs.cz/item/CS_URS_2023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1319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ROUND((SUM(BE82:BE133)),  2)</f>
        <v>0</v>
      </c>
      <c r="G33" s="38"/>
      <c r="H33" s="38"/>
      <c r="I33" s="148">
        <v>0.20999999999999999</v>
      </c>
      <c r="J33" s="147">
        <f>ROUND(((SUM(BE82:BE133))*I33),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ROUND((SUM(BF82:BF133)),  2)</f>
        <v>0</v>
      </c>
      <c r="G34" s="38"/>
      <c r="H34" s="38"/>
      <c r="I34" s="148">
        <v>0.14999999999999999</v>
      </c>
      <c r="J34" s="147">
        <f>ROUND(((SUM(BF82:BF133))*I34),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ROUND((SUM(BG82:BG133)),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ROUND((SUM(BH82:BH133)),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ROUND((SUM(BI82:BI133)),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103 - Repase schodů k řece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404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619</v>
      </c>
      <c r="E62" s="174"/>
      <c r="F62" s="174"/>
      <c r="G62" s="174"/>
      <c r="H62" s="174"/>
      <c r="I62" s="174"/>
      <c r="J62" s="175">
        <f>J131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119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Revitalizace prostranství před školní jídelnou Bílina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109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103 - Repase schodů k řece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Bílina, okr.Teplice</v>
      </c>
      <c r="G76" s="40"/>
      <c r="H76" s="40"/>
      <c r="I76" s="32" t="s">
        <v>23</v>
      </c>
      <c r="J76" s="72" t="str">
        <f>IF(J12="","",J12)</f>
        <v>11. 4. 2023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5.65" customHeight="1">
      <c r="A78" s="38"/>
      <c r="B78" s="39"/>
      <c r="C78" s="32" t="s">
        <v>25</v>
      </c>
      <c r="D78" s="40"/>
      <c r="E78" s="40"/>
      <c r="F78" s="27" t="str">
        <f>E15</f>
        <v>PS projekty s.r.o., Revoluční 5, Teplice</v>
      </c>
      <c r="G78" s="40"/>
      <c r="H78" s="40"/>
      <c r="I78" s="32" t="s">
        <v>33</v>
      </c>
      <c r="J78" s="36" t="str">
        <f>E21</f>
        <v>PS projekty s.r.o., Revoluční 5, Teplice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40.05" customHeight="1">
      <c r="A79" s="38"/>
      <c r="B79" s="39"/>
      <c r="C79" s="32" t="s">
        <v>31</v>
      </c>
      <c r="D79" s="40"/>
      <c r="E79" s="40"/>
      <c r="F79" s="27" t="str">
        <f>IF(E18="","",E18)</f>
        <v>Vyplň údaj</v>
      </c>
      <c r="G79" s="40"/>
      <c r="H79" s="40"/>
      <c r="I79" s="32" t="s">
        <v>35</v>
      </c>
      <c r="J79" s="36" t="str">
        <f>E24</f>
        <v>STAVINVEST KMS s.r.o., Studentská 285/22, Bílina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120</v>
      </c>
      <c r="D81" s="180" t="s">
        <v>60</v>
      </c>
      <c r="E81" s="180" t="s">
        <v>56</v>
      </c>
      <c r="F81" s="180" t="s">
        <v>57</v>
      </c>
      <c r="G81" s="180" t="s">
        <v>121</v>
      </c>
      <c r="H81" s="180" t="s">
        <v>122</v>
      </c>
      <c r="I81" s="180" t="s">
        <v>123</v>
      </c>
      <c r="J81" s="180" t="s">
        <v>113</v>
      </c>
      <c r="K81" s="181" t="s">
        <v>124</v>
      </c>
      <c r="L81" s="182"/>
      <c r="M81" s="92" t="s">
        <v>19</v>
      </c>
      <c r="N81" s="93" t="s">
        <v>45</v>
      </c>
      <c r="O81" s="93" t="s">
        <v>125</v>
      </c>
      <c r="P81" s="93" t="s">
        <v>126</v>
      </c>
      <c r="Q81" s="93" t="s">
        <v>127</v>
      </c>
      <c r="R81" s="93" t="s">
        <v>128</v>
      </c>
      <c r="S81" s="93" t="s">
        <v>129</v>
      </c>
      <c r="T81" s="94" t="s">
        <v>130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131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1.5442685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74</v>
      </c>
      <c r="AU82" s="17" t="s">
        <v>114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74</v>
      </c>
      <c r="E83" s="191" t="s">
        <v>409</v>
      </c>
      <c r="F83" s="191" t="s">
        <v>410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P84+P131</f>
        <v>0</v>
      </c>
      <c r="Q83" s="196"/>
      <c r="R83" s="197">
        <f>R84+R131</f>
        <v>1.5442685</v>
      </c>
      <c r="S83" s="196"/>
      <c r="T83" s="198">
        <f>T84+T131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83</v>
      </c>
      <c r="AT83" s="200" t="s">
        <v>74</v>
      </c>
      <c r="AU83" s="200" t="s">
        <v>75</v>
      </c>
      <c r="AY83" s="199" t="s">
        <v>135</v>
      </c>
      <c r="BK83" s="201">
        <f>BK84+BK131</f>
        <v>0</v>
      </c>
    </row>
    <row r="84" s="12" customFormat="1" ht="22.8" customHeight="1">
      <c r="A84" s="12"/>
      <c r="B84" s="188"/>
      <c r="C84" s="189"/>
      <c r="D84" s="190" t="s">
        <v>74</v>
      </c>
      <c r="E84" s="202" t="s">
        <v>183</v>
      </c>
      <c r="F84" s="202" t="s">
        <v>538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SUM(P85:P130)</f>
        <v>0</v>
      </c>
      <c r="Q84" s="196"/>
      <c r="R84" s="197">
        <f>SUM(R85:R130)</f>
        <v>1.5442685</v>
      </c>
      <c r="S84" s="196"/>
      <c r="T84" s="198">
        <f>SUM(T85:T130)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83</v>
      </c>
      <c r="AT84" s="200" t="s">
        <v>74</v>
      </c>
      <c r="AU84" s="200" t="s">
        <v>83</v>
      </c>
      <c r="AY84" s="199" t="s">
        <v>135</v>
      </c>
      <c r="BK84" s="201">
        <f>SUM(BK85:BK130)</f>
        <v>0</v>
      </c>
    </row>
    <row r="85" s="2" customFormat="1" ht="21.75" customHeight="1">
      <c r="A85" s="38"/>
      <c r="B85" s="39"/>
      <c r="C85" s="204" t="s">
        <v>83</v>
      </c>
      <c r="D85" s="204" t="s">
        <v>138</v>
      </c>
      <c r="E85" s="205" t="s">
        <v>1320</v>
      </c>
      <c r="F85" s="206" t="s">
        <v>1321</v>
      </c>
      <c r="G85" s="207" t="s">
        <v>1322</v>
      </c>
      <c r="H85" s="208">
        <v>1</v>
      </c>
      <c r="I85" s="209"/>
      <c r="J85" s="210">
        <f>ROUND(I85*H85,2)</f>
        <v>0</v>
      </c>
      <c r="K85" s="206" t="s">
        <v>142</v>
      </c>
      <c r="L85" s="44"/>
      <c r="M85" s="211" t="s">
        <v>19</v>
      </c>
      <c r="N85" s="212" t="s">
        <v>46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158</v>
      </c>
      <c r="AT85" s="215" t="s">
        <v>138</v>
      </c>
      <c r="AU85" s="215" t="s">
        <v>85</v>
      </c>
      <c r="AY85" s="17" t="s">
        <v>135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83</v>
      </c>
      <c r="BK85" s="216">
        <f>ROUND(I85*H85,2)</f>
        <v>0</v>
      </c>
      <c r="BL85" s="17" t="s">
        <v>158</v>
      </c>
      <c r="BM85" s="215" t="s">
        <v>1323</v>
      </c>
    </row>
    <row r="86" s="2" customFormat="1">
      <c r="A86" s="38"/>
      <c r="B86" s="39"/>
      <c r="C86" s="40"/>
      <c r="D86" s="217" t="s">
        <v>145</v>
      </c>
      <c r="E86" s="40"/>
      <c r="F86" s="218" t="s">
        <v>1324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145</v>
      </c>
      <c r="AU86" s="17" t="s">
        <v>85</v>
      </c>
    </row>
    <row r="87" s="2" customFormat="1" ht="21.75" customHeight="1">
      <c r="A87" s="38"/>
      <c r="B87" s="39"/>
      <c r="C87" s="204" t="s">
        <v>85</v>
      </c>
      <c r="D87" s="204" t="s">
        <v>138</v>
      </c>
      <c r="E87" s="205" t="s">
        <v>1325</v>
      </c>
      <c r="F87" s="206" t="s">
        <v>1326</v>
      </c>
      <c r="G87" s="207" t="s">
        <v>1322</v>
      </c>
      <c r="H87" s="208">
        <v>15</v>
      </c>
      <c r="I87" s="209"/>
      <c r="J87" s="210">
        <f>ROUND(I87*H87,2)</f>
        <v>0</v>
      </c>
      <c r="K87" s="206" t="s">
        <v>142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158</v>
      </c>
      <c r="AT87" s="215" t="s">
        <v>138</v>
      </c>
      <c r="AU87" s="215" t="s">
        <v>85</v>
      </c>
      <c r="AY87" s="17" t="s">
        <v>135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158</v>
      </c>
      <c r="BM87" s="215" t="s">
        <v>1327</v>
      </c>
    </row>
    <row r="88" s="2" customFormat="1">
      <c r="A88" s="38"/>
      <c r="B88" s="39"/>
      <c r="C88" s="40"/>
      <c r="D88" s="217" t="s">
        <v>145</v>
      </c>
      <c r="E88" s="40"/>
      <c r="F88" s="218" t="s">
        <v>1328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85</v>
      </c>
    </row>
    <row r="89" s="13" customFormat="1">
      <c r="A89" s="13"/>
      <c r="B89" s="222"/>
      <c r="C89" s="223"/>
      <c r="D89" s="224" t="s">
        <v>147</v>
      </c>
      <c r="E89" s="223"/>
      <c r="F89" s="226" t="s">
        <v>1329</v>
      </c>
      <c r="G89" s="223"/>
      <c r="H89" s="227">
        <v>15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147</v>
      </c>
      <c r="AU89" s="233" t="s">
        <v>85</v>
      </c>
      <c r="AV89" s="13" t="s">
        <v>85</v>
      </c>
      <c r="AW89" s="13" t="s">
        <v>4</v>
      </c>
      <c r="AX89" s="13" t="s">
        <v>83</v>
      </c>
      <c r="AY89" s="233" t="s">
        <v>135</v>
      </c>
    </row>
    <row r="90" s="2" customFormat="1" ht="21.75" customHeight="1">
      <c r="A90" s="38"/>
      <c r="B90" s="39"/>
      <c r="C90" s="204" t="s">
        <v>134</v>
      </c>
      <c r="D90" s="204" t="s">
        <v>138</v>
      </c>
      <c r="E90" s="205" t="s">
        <v>1330</v>
      </c>
      <c r="F90" s="206" t="s">
        <v>1331</v>
      </c>
      <c r="G90" s="207" t="s">
        <v>1322</v>
      </c>
      <c r="H90" s="208">
        <v>1</v>
      </c>
      <c r="I90" s="209"/>
      <c r="J90" s="210">
        <f>ROUND(I90*H90,2)</f>
        <v>0</v>
      </c>
      <c r="K90" s="206" t="s">
        <v>142</v>
      </c>
      <c r="L90" s="44"/>
      <c r="M90" s="211" t="s">
        <v>19</v>
      </c>
      <c r="N90" s="212" t="s">
        <v>46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158</v>
      </c>
      <c r="AT90" s="215" t="s">
        <v>138</v>
      </c>
      <c r="AU90" s="215" t="s">
        <v>85</v>
      </c>
      <c r="AY90" s="17" t="s">
        <v>135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83</v>
      </c>
      <c r="BK90" s="216">
        <f>ROUND(I90*H90,2)</f>
        <v>0</v>
      </c>
      <c r="BL90" s="17" t="s">
        <v>158</v>
      </c>
      <c r="BM90" s="215" t="s">
        <v>1332</v>
      </c>
    </row>
    <row r="91" s="2" customFormat="1">
      <c r="A91" s="38"/>
      <c r="B91" s="39"/>
      <c r="C91" s="40"/>
      <c r="D91" s="217" t="s">
        <v>145</v>
      </c>
      <c r="E91" s="40"/>
      <c r="F91" s="218" t="s">
        <v>1333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85</v>
      </c>
    </row>
    <row r="92" s="2" customFormat="1" ht="16.5" customHeight="1">
      <c r="A92" s="38"/>
      <c r="B92" s="39"/>
      <c r="C92" s="204" t="s">
        <v>158</v>
      </c>
      <c r="D92" s="204" t="s">
        <v>138</v>
      </c>
      <c r="E92" s="205" t="s">
        <v>1334</v>
      </c>
      <c r="F92" s="206" t="s">
        <v>1335</v>
      </c>
      <c r="G92" s="207" t="s">
        <v>372</v>
      </c>
      <c r="H92" s="208">
        <v>58.600000000000001</v>
      </c>
      <c r="I92" s="209"/>
      <c r="J92" s="210">
        <f>ROUND(I92*H92,2)</f>
        <v>0</v>
      </c>
      <c r="K92" s="206" t="s">
        <v>142</v>
      </c>
      <c r="L92" s="44"/>
      <c r="M92" s="211" t="s">
        <v>19</v>
      </c>
      <c r="N92" s="212" t="s">
        <v>46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158</v>
      </c>
      <c r="AT92" s="215" t="s">
        <v>138</v>
      </c>
      <c r="AU92" s="215" t="s">
        <v>85</v>
      </c>
      <c r="AY92" s="17" t="s">
        <v>135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83</v>
      </c>
      <c r="BK92" s="216">
        <f>ROUND(I92*H92,2)</f>
        <v>0</v>
      </c>
      <c r="BL92" s="17" t="s">
        <v>158</v>
      </c>
      <c r="BM92" s="215" t="s">
        <v>1336</v>
      </c>
    </row>
    <row r="93" s="2" customFormat="1">
      <c r="A93" s="38"/>
      <c r="B93" s="39"/>
      <c r="C93" s="40"/>
      <c r="D93" s="217" t="s">
        <v>145</v>
      </c>
      <c r="E93" s="40"/>
      <c r="F93" s="218" t="s">
        <v>1337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145</v>
      </c>
      <c r="AU93" s="17" t="s">
        <v>85</v>
      </c>
    </row>
    <row r="94" s="13" customFormat="1">
      <c r="A94" s="13"/>
      <c r="B94" s="222"/>
      <c r="C94" s="223"/>
      <c r="D94" s="224" t="s">
        <v>147</v>
      </c>
      <c r="E94" s="225" t="s">
        <v>19</v>
      </c>
      <c r="F94" s="226" t="s">
        <v>1338</v>
      </c>
      <c r="G94" s="223"/>
      <c r="H94" s="227">
        <v>18.449999999999999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147</v>
      </c>
      <c r="AU94" s="233" t="s">
        <v>85</v>
      </c>
      <c r="AV94" s="13" t="s">
        <v>85</v>
      </c>
      <c r="AW94" s="13" t="s">
        <v>34</v>
      </c>
      <c r="AX94" s="13" t="s">
        <v>75</v>
      </c>
      <c r="AY94" s="233" t="s">
        <v>135</v>
      </c>
    </row>
    <row r="95" s="13" customFormat="1">
      <c r="A95" s="13"/>
      <c r="B95" s="222"/>
      <c r="C95" s="223"/>
      <c r="D95" s="224" t="s">
        <v>147</v>
      </c>
      <c r="E95" s="225" t="s">
        <v>19</v>
      </c>
      <c r="F95" s="226" t="s">
        <v>1339</v>
      </c>
      <c r="G95" s="223"/>
      <c r="H95" s="227">
        <v>30.050000000000001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147</v>
      </c>
      <c r="AU95" s="233" t="s">
        <v>85</v>
      </c>
      <c r="AV95" s="13" t="s">
        <v>85</v>
      </c>
      <c r="AW95" s="13" t="s">
        <v>34</v>
      </c>
      <c r="AX95" s="13" t="s">
        <v>75</v>
      </c>
      <c r="AY95" s="233" t="s">
        <v>135</v>
      </c>
    </row>
    <row r="96" s="13" customFormat="1">
      <c r="A96" s="13"/>
      <c r="B96" s="222"/>
      <c r="C96" s="223"/>
      <c r="D96" s="224" t="s">
        <v>147</v>
      </c>
      <c r="E96" s="225" t="s">
        <v>19</v>
      </c>
      <c r="F96" s="226" t="s">
        <v>1340</v>
      </c>
      <c r="G96" s="223"/>
      <c r="H96" s="227">
        <v>10.1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147</v>
      </c>
      <c r="AU96" s="233" t="s">
        <v>85</v>
      </c>
      <c r="AV96" s="13" t="s">
        <v>85</v>
      </c>
      <c r="AW96" s="13" t="s">
        <v>34</v>
      </c>
      <c r="AX96" s="13" t="s">
        <v>75</v>
      </c>
      <c r="AY96" s="233" t="s">
        <v>135</v>
      </c>
    </row>
    <row r="97" s="2" customFormat="1" ht="16.5" customHeight="1">
      <c r="A97" s="38"/>
      <c r="B97" s="39"/>
      <c r="C97" s="204" t="s">
        <v>162</v>
      </c>
      <c r="D97" s="204" t="s">
        <v>138</v>
      </c>
      <c r="E97" s="205" t="s">
        <v>1341</v>
      </c>
      <c r="F97" s="206" t="s">
        <v>1342</v>
      </c>
      <c r="G97" s="207" t="s">
        <v>372</v>
      </c>
      <c r="H97" s="208">
        <v>58.600000000000001</v>
      </c>
      <c r="I97" s="209"/>
      <c r="J97" s="210">
        <f>ROUND(I97*H97,2)</f>
        <v>0</v>
      </c>
      <c r="K97" s="206" t="s">
        <v>142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158</v>
      </c>
      <c r="AT97" s="215" t="s">
        <v>138</v>
      </c>
      <c r="AU97" s="215" t="s">
        <v>85</v>
      </c>
      <c r="AY97" s="17" t="s">
        <v>135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158</v>
      </c>
      <c r="BM97" s="215" t="s">
        <v>1343</v>
      </c>
    </row>
    <row r="98" s="2" customFormat="1">
      <c r="A98" s="38"/>
      <c r="B98" s="39"/>
      <c r="C98" s="40"/>
      <c r="D98" s="217" t="s">
        <v>145</v>
      </c>
      <c r="E98" s="40"/>
      <c r="F98" s="218" t="s">
        <v>1344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85</v>
      </c>
    </row>
    <row r="99" s="13" customFormat="1">
      <c r="A99" s="13"/>
      <c r="B99" s="222"/>
      <c r="C99" s="223"/>
      <c r="D99" s="224" t="s">
        <v>147</v>
      </c>
      <c r="E99" s="225" t="s">
        <v>19</v>
      </c>
      <c r="F99" s="226" t="s">
        <v>1338</v>
      </c>
      <c r="G99" s="223"/>
      <c r="H99" s="227">
        <v>18.449999999999999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147</v>
      </c>
      <c r="AU99" s="233" t="s">
        <v>85</v>
      </c>
      <c r="AV99" s="13" t="s">
        <v>85</v>
      </c>
      <c r="AW99" s="13" t="s">
        <v>34</v>
      </c>
      <c r="AX99" s="13" t="s">
        <v>75</v>
      </c>
      <c r="AY99" s="233" t="s">
        <v>135</v>
      </c>
    </row>
    <row r="100" s="13" customFormat="1">
      <c r="A100" s="13"/>
      <c r="B100" s="222"/>
      <c r="C100" s="223"/>
      <c r="D100" s="224" t="s">
        <v>147</v>
      </c>
      <c r="E100" s="225" t="s">
        <v>19</v>
      </c>
      <c r="F100" s="226" t="s">
        <v>1339</v>
      </c>
      <c r="G100" s="223"/>
      <c r="H100" s="227">
        <v>30.050000000000001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147</v>
      </c>
      <c r="AU100" s="233" t="s">
        <v>85</v>
      </c>
      <c r="AV100" s="13" t="s">
        <v>85</v>
      </c>
      <c r="AW100" s="13" t="s">
        <v>34</v>
      </c>
      <c r="AX100" s="13" t="s">
        <v>75</v>
      </c>
      <c r="AY100" s="233" t="s">
        <v>135</v>
      </c>
    </row>
    <row r="101" s="13" customFormat="1">
      <c r="A101" s="13"/>
      <c r="B101" s="222"/>
      <c r="C101" s="223"/>
      <c r="D101" s="224" t="s">
        <v>147</v>
      </c>
      <c r="E101" s="225" t="s">
        <v>19</v>
      </c>
      <c r="F101" s="226" t="s">
        <v>1340</v>
      </c>
      <c r="G101" s="223"/>
      <c r="H101" s="227">
        <v>10.1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147</v>
      </c>
      <c r="AU101" s="233" t="s">
        <v>85</v>
      </c>
      <c r="AV101" s="13" t="s">
        <v>85</v>
      </c>
      <c r="AW101" s="13" t="s">
        <v>34</v>
      </c>
      <c r="AX101" s="13" t="s">
        <v>75</v>
      </c>
      <c r="AY101" s="233" t="s">
        <v>135</v>
      </c>
    </row>
    <row r="102" s="2" customFormat="1" ht="16.5" customHeight="1">
      <c r="A102" s="38"/>
      <c r="B102" s="39"/>
      <c r="C102" s="204" t="s">
        <v>167</v>
      </c>
      <c r="D102" s="204" t="s">
        <v>138</v>
      </c>
      <c r="E102" s="205" t="s">
        <v>1345</v>
      </c>
      <c r="F102" s="206" t="s">
        <v>1346</v>
      </c>
      <c r="G102" s="207" t="s">
        <v>372</v>
      </c>
      <c r="H102" s="208">
        <v>58.600000000000001</v>
      </c>
      <c r="I102" s="209"/>
      <c r="J102" s="210">
        <f>ROUND(I102*H102,2)</f>
        <v>0</v>
      </c>
      <c r="K102" s="206" t="s">
        <v>142</v>
      </c>
      <c r="L102" s="44"/>
      <c r="M102" s="211" t="s">
        <v>19</v>
      </c>
      <c r="N102" s="212" t="s">
        <v>46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158</v>
      </c>
      <c r="AT102" s="215" t="s">
        <v>138</v>
      </c>
      <c r="AU102" s="215" t="s">
        <v>85</v>
      </c>
      <c r="AY102" s="17" t="s">
        <v>135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83</v>
      </c>
      <c r="BK102" s="216">
        <f>ROUND(I102*H102,2)</f>
        <v>0</v>
      </c>
      <c r="BL102" s="17" t="s">
        <v>158</v>
      </c>
      <c r="BM102" s="215" t="s">
        <v>1347</v>
      </c>
    </row>
    <row r="103" s="2" customFormat="1">
      <c r="A103" s="38"/>
      <c r="B103" s="39"/>
      <c r="C103" s="40"/>
      <c r="D103" s="217" t="s">
        <v>145</v>
      </c>
      <c r="E103" s="40"/>
      <c r="F103" s="218" t="s">
        <v>1348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145</v>
      </c>
      <c r="AU103" s="17" t="s">
        <v>85</v>
      </c>
    </row>
    <row r="104" s="13" customFormat="1">
      <c r="A104" s="13"/>
      <c r="B104" s="222"/>
      <c r="C104" s="223"/>
      <c r="D104" s="224" t="s">
        <v>147</v>
      </c>
      <c r="E104" s="225" t="s">
        <v>19</v>
      </c>
      <c r="F104" s="226" t="s">
        <v>1338</v>
      </c>
      <c r="G104" s="223"/>
      <c r="H104" s="227">
        <v>18.449999999999999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147</v>
      </c>
      <c r="AU104" s="233" t="s">
        <v>85</v>
      </c>
      <c r="AV104" s="13" t="s">
        <v>85</v>
      </c>
      <c r="AW104" s="13" t="s">
        <v>34</v>
      </c>
      <c r="AX104" s="13" t="s">
        <v>75</v>
      </c>
      <c r="AY104" s="233" t="s">
        <v>135</v>
      </c>
    </row>
    <row r="105" s="13" customFormat="1">
      <c r="A105" s="13"/>
      <c r="B105" s="222"/>
      <c r="C105" s="223"/>
      <c r="D105" s="224" t="s">
        <v>147</v>
      </c>
      <c r="E105" s="225" t="s">
        <v>19</v>
      </c>
      <c r="F105" s="226" t="s">
        <v>1339</v>
      </c>
      <c r="G105" s="223"/>
      <c r="H105" s="227">
        <v>30.050000000000001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147</v>
      </c>
      <c r="AU105" s="233" t="s">
        <v>85</v>
      </c>
      <c r="AV105" s="13" t="s">
        <v>85</v>
      </c>
      <c r="AW105" s="13" t="s">
        <v>34</v>
      </c>
      <c r="AX105" s="13" t="s">
        <v>75</v>
      </c>
      <c r="AY105" s="233" t="s">
        <v>135</v>
      </c>
    </row>
    <row r="106" s="13" customFormat="1">
      <c r="A106" s="13"/>
      <c r="B106" s="222"/>
      <c r="C106" s="223"/>
      <c r="D106" s="224" t="s">
        <v>147</v>
      </c>
      <c r="E106" s="225" t="s">
        <v>19</v>
      </c>
      <c r="F106" s="226" t="s">
        <v>1340</v>
      </c>
      <c r="G106" s="223"/>
      <c r="H106" s="227">
        <v>10.1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147</v>
      </c>
      <c r="AU106" s="233" t="s">
        <v>85</v>
      </c>
      <c r="AV106" s="13" t="s">
        <v>85</v>
      </c>
      <c r="AW106" s="13" t="s">
        <v>34</v>
      </c>
      <c r="AX106" s="13" t="s">
        <v>75</v>
      </c>
      <c r="AY106" s="233" t="s">
        <v>135</v>
      </c>
    </row>
    <row r="107" s="2" customFormat="1" ht="16.5" customHeight="1">
      <c r="A107" s="38"/>
      <c r="B107" s="39"/>
      <c r="C107" s="204" t="s">
        <v>172</v>
      </c>
      <c r="D107" s="204" t="s">
        <v>138</v>
      </c>
      <c r="E107" s="205" t="s">
        <v>1349</v>
      </c>
      <c r="F107" s="206" t="s">
        <v>1350</v>
      </c>
      <c r="G107" s="207" t="s">
        <v>372</v>
      </c>
      <c r="H107" s="208">
        <v>3.75</v>
      </c>
      <c r="I107" s="209"/>
      <c r="J107" s="210">
        <f>ROUND(I107*H107,2)</f>
        <v>0</v>
      </c>
      <c r="K107" s="206" t="s">
        <v>142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158</v>
      </c>
      <c r="AT107" s="215" t="s">
        <v>138</v>
      </c>
      <c r="AU107" s="215" t="s">
        <v>85</v>
      </c>
      <c r="AY107" s="17" t="s">
        <v>135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158</v>
      </c>
      <c r="BM107" s="215" t="s">
        <v>1351</v>
      </c>
    </row>
    <row r="108" s="2" customFormat="1">
      <c r="A108" s="38"/>
      <c r="B108" s="39"/>
      <c r="C108" s="40"/>
      <c r="D108" s="217" t="s">
        <v>145</v>
      </c>
      <c r="E108" s="40"/>
      <c r="F108" s="218" t="s">
        <v>1352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85</v>
      </c>
    </row>
    <row r="109" s="13" customFormat="1">
      <c r="A109" s="13"/>
      <c r="B109" s="222"/>
      <c r="C109" s="223"/>
      <c r="D109" s="224" t="s">
        <v>147</v>
      </c>
      <c r="E109" s="225" t="s">
        <v>19</v>
      </c>
      <c r="F109" s="226" t="s">
        <v>1353</v>
      </c>
      <c r="G109" s="223"/>
      <c r="H109" s="227">
        <v>3.75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147</v>
      </c>
      <c r="AU109" s="233" t="s">
        <v>85</v>
      </c>
      <c r="AV109" s="13" t="s">
        <v>85</v>
      </c>
      <c r="AW109" s="13" t="s">
        <v>34</v>
      </c>
      <c r="AX109" s="13" t="s">
        <v>75</v>
      </c>
      <c r="AY109" s="233" t="s">
        <v>135</v>
      </c>
    </row>
    <row r="110" s="2" customFormat="1" ht="16.5" customHeight="1">
      <c r="A110" s="38"/>
      <c r="B110" s="39"/>
      <c r="C110" s="204" t="s">
        <v>178</v>
      </c>
      <c r="D110" s="204" t="s">
        <v>138</v>
      </c>
      <c r="E110" s="205" t="s">
        <v>1354</v>
      </c>
      <c r="F110" s="206" t="s">
        <v>1355</v>
      </c>
      <c r="G110" s="207" t="s">
        <v>372</v>
      </c>
      <c r="H110" s="208">
        <v>3.75</v>
      </c>
      <c r="I110" s="209"/>
      <c r="J110" s="210">
        <f>ROUND(I110*H110,2)</f>
        <v>0</v>
      </c>
      <c r="K110" s="206" t="s">
        <v>142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158</v>
      </c>
      <c r="AT110" s="215" t="s">
        <v>138</v>
      </c>
      <c r="AU110" s="215" t="s">
        <v>85</v>
      </c>
      <c r="AY110" s="17" t="s">
        <v>135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158</v>
      </c>
      <c r="BM110" s="215" t="s">
        <v>1356</v>
      </c>
    </row>
    <row r="111" s="2" customFormat="1">
      <c r="A111" s="38"/>
      <c r="B111" s="39"/>
      <c r="C111" s="40"/>
      <c r="D111" s="217" t="s">
        <v>145</v>
      </c>
      <c r="E111" s="40"/>
      <c r="F111" s="218" t="s">
        <v>1357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85</v>
      </c>
    </row>
    <row r="112" s="13" customFormat="1">
      <c r="A112" s="13"/>
      <c r="B112" s="222"/>
      <c r="C112" s="223"/>
      <c r="D112" s="224" t="s">
        <v>147</v>
      </c>
      <c r="E112" s="225" t="s">
        <v>19</v>
      </c>
      <c r="F112" s="226" t="s">
        <v>1353</v>
      </c>
      <c r="G112" s="223"/>
      <c r="H112" s="227">
        <v>3.75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147</v>
      </c>
      <c r="AU112" s="233" t="s">
        <v>85</v>
      </c>
      <c r="AV112" s="13" t="s">
        <v>85</v>
      </c>
      <c r="AW112" s="13" t="s">
        <v>34</v>
      </c>
      <c r="AX112" s="13" t="s">
        <v>75</v>
      </c>
      <c r="AY112" s="233" t="s">
        <v>135</v>
      </c>
    </row>
    <row r="113" s="2" customFormat="1" ht="16.5" customHeight="1">
      <c r="A113" s="38"/>
      <c r="B113" s="39"/>
      <c r="C113" s="204" t="s">
        <v>183</v>
      </c>
      <c r="D113" s="204" t="s">
        <v>138</v>
      </c>
      <c r="E113" s="205" t="s">
        <v>1358</v>
      </c>
      <c r="F113" s="206" t="s">
        <v>1359</v>
      </c>
      <c r="G113" s="207" t="s">
        <v>372</v>
      </c>
      <c r="H113" s="208">
        <v>3.75</v>
      </c>
      <c r="I113" s="209"/>
      <c r="J113" s="210">
        <f>ROUND(I113*H113,2)</f>
        <v>0</v>
      </c>
      <c r="K113" s="206" t="s">
        <v>142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158</v>
      </c>
      <c r="AT113" s="215" t="s">
        <v>138</v>
      </c>
      <c r="AU113" s="215" t="s">
        <v>85</v>
      </c>
      <c r="AY113" s="17" t="s">
        <v>135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158</v>
      </c>
      <c r="BM113" s="215" t="s">
        <v>1360</v>
      </c>
    </row>
    <row r="114" s="2" customFormat="1">
      <c r="A114" s="38"/>
      <c r="B114" s="39"/>
      <c r="C114" s="40"/>
      <c r="D114" s="217" t="s">
        <v>145</v>
      </c>
      <c r="E114" s="40"/>
      <c r="F114" s="218" t="s">
        <v>1361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85</v>
      </c>
    </row>
    <row r="115" s="13" customFormat="1">
      <c r="A115" s="13"/>
      <c r="B115" s="222"/>
      <c r="C115" s="223"/>
      <c r="D115" s="224" t="s">
        <v>147</v>
      </c>
      <c r="E115" s="225" t="s">
        <v>19</v>
      </c>
      <c r="F115" s="226" t="s">
        <v>1353</v>
      </c>
      <c r="G115" s="223"/>
      <c r="H115" s="227">
        <v>3.75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147</v>
      </c>
      <c r="AU115" s="233" t="s">
        <v>85</v>
      </c>
      <c r="AV115" s="13" t="s">
        <v>85</v>
      </c>
      <c r="AW115" s="13" t="s">
        <v>34</v>
      </c>
      <c r="AX115" s="13" t="s">
        <v>75</v>
      </c>
      <c r="AY115" s="233" t="s">
        <v>135</v>
      </c>
    </row>
    <row r="116" s="2" customFormat="1" ht="16.5" customHeight="1">
      <c r="A116" s="38"/>
      <c r="B116" s="39"/>
      <c r="C116" s="204" t="s">
        <v>188</v>
      </c>
      <c r="D116" s="204" t="s">
        <v>138</v>
      </c>
      <c r="E116" s="205" t="s">
        <v>1362</v>
      </c>
      <c r="F116" s="206" t="s">
        <v>1363</v>
      </c>
      <c r="G116" s="207" t="s">
        <v>372</v>
      </c>
      <c r="H116" s="208">
        <v>30.050000000000001</v>
      </c>
      <c r="I116" s="209"/>
      <c r="J116" s="210">
        <f>ROUND(I116*H116,2)</f>
        <v>0</v>
      </c>
      <c r="K116" s="206" t="s">
        <v>142</v>
      </c>
      <c r="L116" s="44"/>
      <c r="M116" s="211" t="s">
        <v>19</v>
      </c>
      <c r="N116" s="212" t="s">
        <v>46</v>
      </c>
      <c r="O116" s="84"/>
      <c r="P116" s="213">
        <f>O116*H116</f>
        <v>0</v>
      </c>
      <c r="Q116" s="213">
        <v>0.020140000000000002</v>
      </c>
      <c r="R116" s="213">
        <f>Q116*H116</f>
        <v>0.60520700000000005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158</v>
      </c>
      <c r="AT116" s="215" t="s">
        <v>138</v>
      </c>
      <c r="AU116" s="215" t="s">
        <v>85</v>
      </c>
      <c r="AY116" s="17" t="s">
        <v>135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158</v>
      </c>
      <c r="BM116" s="215" t="s">
        <v>1364</v>
      </c>
    </row>
    <row r="117" s="2" customFormat="1">
      <c r="A117" s="38"/>
      <c r="B117" s="39"/>
      <c r="C117" s="40"/>
      <c r="D117" s="217" t="s">
        <v>145</v>
      </c>
      <c r="E117" s="40"/>
      <c r="F117" s="218" t="s">
        <v>1365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85</v>
      </c>
    </row>
    <row r="118" s="13" customFormat="1">
      <c r="A118" s="13"/>
      <c r="B118" s="222"/>
      <c r="C118" s="223"/>
      <c r="D118" s="224" t="s">
        <v>147</v>
      </c>
      <c r="E118" s="225" t="s">
        <v>19</v>
      </c>
      <c r="F118" s="226" t="s">
        <v>1339</v>
      </c>
      <c r="G118" s="223"/>
      <c r="H118" s="227">
        <v>30.050000000000001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147</v>
      </c>
      <c r="AU118" s="233" t="s">
        <v>85</v>
      </c>
      <c r="AV118" s="13" t="s">
        <v>85</v>
      </c>
      <c r="AW118" s="13" t="s">
        <v>34</v>
      </c>
      <c r="AX118" s="13" t="s">
        <v>75</v>
      </c>
      <c r="AY118" s="233" t="s">
        <v>135</v>
      </c>
    </row>
    <row r="119" s="2" customFormat="1" ht="21.75" customHeight="1">
      <c r="A119" s="38"/>
      <c r="B119" s="39"/>
      <c r="C119" s="204" t="s">
        <v>193</v>
      </c>
      <c r="D119" s="204" t="s">
        <v>138</v>
      </c>
      <c r="E119" s="205" t="s">
        <v>1366</v>
      </c>
      <c r="F119" s="206" t="s">
        <v>1367</v>
      </c>
      <c r="G119" s="207" t="s">
        <v>372</v>
      </c>
      <c r="H119" s="208">
        <v>3.75</v>
      </c>
      <c r="I119" s="209"/>
      <c r="J119" s="210">
        <f>ROUND(I119*H119,2)</f>
        <v>0</v>
      </c>
      <c r="K119" s="206" t="s">
        <v>142</v>
      </c>
      <c r="L119" s="44"/>
      <c r="M119" s="211" t="s">
        <v>19</v>
      </c>
      <c r="N119" s="212" t="s">
        <v>46</v>
      </c>
      <c r="O119" s="84"/>
      <c r="P119" s="213">
        <f>O119*H119</f>
        <v>0</v>
      </c>
      <c r="Q119" s="213">
        <v>0.021100000000000001</v>
      </c>
      <c r="R119" s="213">
        <f>Q119*H119</f>
        <v>0.079125000000000001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158</v>
      </c>
      <c r="AT119" s="215" t="s">
        <v>138</v>
      </c>
      <c r="AU119" s="215" t="s">
        <v>85</v>
      </c>
      <c r="AY119" s="17" t="s">
        <v>135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158</v>
      </c>
      <c r="BM119" s="215" t="s">
        <v>1368</v>
      </c>
    </row>
    <row r="120" s="2" customFormat="1">
      <c r="A120" s="38"/>
      <c r="B120" s="39"/>
      <c r="C120" s="40"/>
      <c r="D120" s="217" t="s">
        <v>145</v>
      </c>
      <c r="E120" s="40"/>
      <c r="F120" s="218" t="s">
        <v>1369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85</v>
      </c>
    </row>
    <row r="121" s="13" customFormat="1">
      <c r="A121" s="13"/>
      <c r="B121" s="222"/>
      <c r="C121" s="223"/>
      <c r="D121" s="224" t="s">
        <v>147</v>
      </c>
      <c r="E121" s="225" t="s">
        <v>19</v>
      </c>
      <c r="F121" s="226" t="s">
        <v>1353</v>
      </c>
      <c r="G121" s="223"/>
      <c r="H121" s="227">
        <v>3.75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147</v>
      </c>
      <c r="AU121" s="233" t="s">
        <v>85</v>
      </c>
      <c r="AV121" s="13" t="s">
        <v>85</v>
      </c>
      <c r="AW121" s="13" t="s">
        <v>34</v>
      </c>
      <c r="AX121" s="13" t="s">
        <v>75</v>
      </c>
      <c r="AY121" s="233" t="s">
        <v>135</v>
      </c>
    </row>
    <row r="122" s="2" customFormat="1" ht="21.75" customHeight="1">
      <c r="A122" s="38"/>
      <c r="B122" s="39"/>
      <c r="C122" s="204" t="s">
        <v>198</v>
      </c>
      <c r="D122" s="204" t="s">
        <v>138</v>
      </c>
      <c r="E122" s="205" t="s">
        <v>1370</v>
      </c>
      <c r="F122" s="206" t="s">
        <v>1371</v>
      </c>
      <c r="G122" s="207" t="s">
        <v>372</v>
      </c>
      <c r="H122" s="208">
        <v>28.550000000000001</v>
      </c>
      <c r="I122" s="209"/>
      <c r="J122" s="210">
        <f>ROUND(I122*H122,2)</f>
        <v>0</v>
      </c>
      <c r="K122" s="206" t="s">
        <v>142</v>
      </c>
      <c r="L122" s="44"/>
      <c r="M122" s="211" t="s">
        <v>19</v>
      </c>
      <c r="N122" s="212" t="s">
        <v>46</v>
      </c>
      <c r="O122" s="84"/>
      <c r="P122" s="213">
        <f>O122*H122</f>
        <v>0</v>
      </c>
      <c r="Q122" s="213">
        <v>0.020140000000000002</v>
      </c>
      <c r="R122" s="213">
        <f>Q122*H122</f>
        <v>0.57499700000000009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158</v>
      </c>
      <c r="AT122" s="215" t="s">
        <v>138</v>
      </c>
      <c r="AU122" s="215" t="s">
        <v>85</v>
      </c>
      <c r="AY122" s="17" t="s">
        <v>135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83</v>
      </c>
      <c r="BK122" s="216">
        <f>ROUND(I122*H122,2)</f>
        <v>0</v>
      </c>
      <c r="BL122" s="17" t="s">
        <v>158</v>
      </c>
      <c r="BM122" s="215" t="s">
        <v>1372</v>
      </c>
    </row>
    <row r="123" s="2" customFormat="1">
      <c r="A123" s="38"/>
      <c r="B123" s="39"/>
      <c r="C123" s="40"/>
      <c r="D123" s="217" t="s">
        <v>145</v>
      </c>
      <c r="E123" s="40"/>
      <c r="F123" s="218" t="s">
        <v>1373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85</v>
      </c>
    </row>
    <row r="124" s="13" customFormat="1">
      <c r="A124" s="13"/>
      <c r="B124" s="222"/>
      <c r="C124" s="223"/>
      <c r="D124" s="224" t="s">
        <v>147</v>
      </c>
      <c r="E124" s="225" t="s">
        <v>19</v>
      </c>
      <c r="F124" s="226" t="s">
        <v>1338</v>
      </c>
      <c r="G124" s="223"/>
      <c r="H124" s="227">
        <v>18.449999999999999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147</v>
      </c>
      <c r="AU124" s="233" t="s">
        <v>85</v>
      </c>
      <c r="AV124" s="13" t="s">
        <v>85</v>
      </c>
      <c r="AW124" s="13" t="s">
        <v>34</v>
      </c>
      <c r="AX124" s="13" t="s">
        <v>75</v>
      </c>
      <c r="AY124" s="233" t="s">
        <v>135</v>
      </c>
    </row>
    <row r="125" s="13" customFormat="1">
      <c r="A125" s="13"/>
      <c r="B125" s="222"/>
      <c r="C125" s="223"/>
      <c r="D125" s="224" t="s">
        <v>147</v>
      </c>
      <c r="E125" s="225" t="s">
        <v>19</v>
      </c>
      <c r="F125" s="226" t="s">
        <v>1340</v>
      </c>
      <c r="G125" s="223"/>
      <c r="H125" s="227">
        <v>10.1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147</v>
      </c>
      <c r="AU125" s="233" t="s">
        <v>85</v>
      </c>
      <c r="AV125" s="13" t="s">
        <v>85</v>
      </c>
      <c r="AW125" s="13" t="s">
        <v>34</v>
      </c>
      <c r="AX125" s="13" t="s">
        <v>75</v>
      </c>
      <c r="AY125" s="233" t="s">
        <v>135</v>
      </c>
    </row>
    <row r="126" s="2" customFormat="1" ht="16.5" customHeight="1">
      <c r="A126" s="38"/>
      <c r="B126" s="39"/>
      <c r="C126" s="204" t="s">
        <v>202</v>
      </c>
      <c r="D126" s="204" t="s">
        <v>138</v>
      </c>
      <c r="E126" s="205" t="s">
        <v>1374</v>
      </c>
      <c r="F126" s="206" t="s">
        <v>1375</v>
      </c>
      <c r="G126" s="207" t="s">
        <v>372</v>
      </c>
      <c r="H126" s="208">
        <v>62.350000000000001</v>
      </c>
      <c r="I126" s="209"/>
      <c r="J126" s="210">
        <f>ROUND(I126*H126,2)</f>
        <v>0</v>
      </c>
      <c r="K126" s="206" t="s">
        <v>142</v>
      </c>
      <c r="L126" s="44"/>
      <c r="M126" s="211" t="s">
        <v>19</v>
      </c>
      <c r="N126" s="212" t="s">
        <v>46</v>
      </c>
      <c r="O126" s="84"/>
      <c r="P126" s="213">
        <f>O126*H126</f>
        <v>0</v>
      </c>
      <c r="Q126" s="213">
        <v>0.0041000000000000003</v>
      </c>
      <c r="R126" s="213">
        <f>Q126*H126</f>
        <v>0.255635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158</v>
      </c>
      <c r="AT126" s="215" t="s">
        <v>138</v>
      </c>
      <c r="AU126" s="215" t="s">
        <v>85</v>
      </c>
      <c r="AY126" s="17" t="s">
        <v>135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83</v>
      </c>
      <c r="BK126" s="216">
        <f>ROUND(I126*H126,2)</f>
        <v>0</v>
      </c>
      <c r="BL126" s="17" t="s">
        <v>158</v>
      </c>
      <c r="BM126" s="215" t="s">
        <v>1376</v>
      </c>
    </row>
    <row r="127" s="2" customFormat="1">
      <c r="A127" s="38"/>
      <c r="B127" s="39"/>
      <c r="C127" s="40"/>
      <c r="D127" s="217" t="s">
        <v>145</v>
      </c>
      <c r="E127" s="40"/>
      <c r="F127" s="218" t="s">
        <v>1377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85</v>
      </c>
    </row>
    <row r="128" s="2" customFormat="1" ht="16.5" customHeight="1">
      <c r="A128" s="38"/>
      <c r="B128" s="39"/>
      <c r="C128" s="204" t="s">
        <v>206</v>
      </c>
      <c r="D128" s="204" t="s">
        <v>138</v>
      </c>
      <c r="E128" s="205" t="s">
        <v>1378</v>
      </c>
      <c r="F128" s="206" t="s">
        <v>1379</v>
      </c>
      <c r="G128" s="207" t="s">
        <v>372</v>
      </c>
      <c r="H128" s="208">
        <v>62.350000000000001</v>
      </c>
      <c r="I128" s="209"/>
      <c r="J128" s="210">
        <f>ROUND(I128*H128,2)</f>
        <v>0</v>
      </c>
      <c r="K128" s="206" t="s">
        <v>142</v>
      </c>
      <c r="L128" s="44"/>
      <c r="M128" s="211" t="s">
        <v>19</v>
      </c>
      <c r="N128" s="212" t="s">
        <v>46</v>
      </c>
      <c r="O128" s="84"/>
      <c r="P128" s="213">
        <f>O128*H128</f>
        <v>0</v>
      </c>
      <c r="Q128" s="213">
        <v>0.00046999999999999999</v>
      </c>
      <c r="R128" s="213">
        <f>Q128*H128</f>
        <v>0.029304500000000001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158</v>
      </c>
      <c r="AT128" s="215" t="s">
        <v>138</v>
      </c>
      <c r="AU128" s="215" t="s">
        <v>85</v>
      </c>
      <c r="AY128" s="17" t="s">
        <v>135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158</v>
      </c>
      <c r="BM128" s="215" t="s">
        <v>1380</v>
      </c>
    </row>
    <row r="129" s="2" customFormat="1">
      <c r="A129" s="38"/>
      <c r="B129" s="39"/>
      <c r="C129" s="40"/>
      <c r="D129" s="217" t="s">
        <v>145</v>
      </c>
      <c r="E129" s="40"/>
      <c r="F129" s="218" t="s">
        <v>1381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145</v>
      </c>
      <c r="AU129" s="17" t="s">
        <v>85</v>
      </c>
    </row>
    <row r="130" s="13" customFormat="1">
      <c r="A130" s="13"/>
      <c r="B130" s="222"/>
      <c r="C130" s="223"/>
      <c r="D130" s="224" t="s">
        <v>147</v>
      </c>
      <c r="E130" s="225" t="s">
        <v>19</v>
      </c>
      <c r="F130" s="226" t="s">
        <v>1382</v>
      </c>
      <c r="G130" s="223"/>
      <c r="H130" s="227">
        <v>62.350000000000001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147</v>
      </c>
      <c r="AU130" s="233" t="s">
        <v>85</v>
      </c>
      <c r="AV130" s="13" t="s">
        <v>85</v>
      </c>
      <c r="AW130" s="13" t="s">
        <v>34</v>
      </c>
      <c r="AX130" s="13" t="s">
        <v>75</v>
      </c>
      <c r="AY130" s="233" t="s">
        <v>135</v>
      </c>
    </row>
    <row r="131" s="12" customFormat="1" ht="22.8" customHeight="1">
      <c r="A131" s="12"/>
      <c r="B131" s="188"/>
      <c r="C131" s="189"/>
      <c r="D131" s="190" t="s">
        <v>74</v>
      </c>
      <c r="E131" s="202" t="s">
        <v>1135</v>
      </c>
      <c r="F131" s="202" t="s">
        <v>1136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SUM(P132:P133)</f>
        <v>0</v>
      </c>
      <c r="Q131" s="196"/>
      <c r="R131" s="197">
        <f>SUM(R132:R133)</f>
        <v>0</v>
      </c>
      <c r="S131" s="196"/>
      <c r="T131" s="19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99" t="s">
        <v>83</v>
      </c>
      <c r="AT131" s="200" t="s">
        <v>74</v>
      </c>
      <c r="AU131" s="200" t="s">
        <v>83</v>
      </c>
      <c r="AY131" s="199" t="s">
        <v>135</v>
      </c>
      <c r="BK131" s="201">
        <f>SUM(BK132:BK133)</f>
        <v>0</v>
      </c>
    </row>
    <row r="132" s="2" customFormat="1" ht="24.15" customHeight="1">
      <c r="A132" s="38"/>
      <c r="B132" s="39"/>
      <c r="C132" s="204" t="s">
        <v>8</v>
      </c>
      <c r="D132" s="204" t="s">
        <v>138</v>
      </c>
      <c r="E132" s="205" t="s">
        <v>1383</v>
      </c>
      <c r="F132" s="206" t="s">
        <v>1384</v>
      </c>
      <c r="G132" s="207" t="s">
        <v>384</v>
      </c>
      <c r="H132" s="208">
        <v>1.544</v>
      </c>
      <c r="I132" s="209"/>
      <c r="J132" s="210">
        <f>ROUND(I132*H132,2)</f>
        <v>0</v>
      </c>
      <c r="K132" s="206" t="s">
        <v>142</v>
      </c>
      <c r="L132" s="44"/>
      <c r="M132" s="211" t="s">
        <v>19</v>
      </c>
      <c r="N132" s="212" t="s">
        <v>46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158</v>
      </c>
      <c r="AT132" s="215" t="s">
        <v>138</v>
      </c>
      <c r="AU132" s="215" t="s">
        <v>85</v>
      </c>
      <c r="AY132" s="17" t="s">
        <v>135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158</v>
      </c>
      <c r="BM132" s="215" t="s">
        <v>1385</v>
      </c>
    </row>
    <row r="133" s="2" customFormat="1">
      <c r="A133" s="38"/>
      <c r="B133" s="39"/>
      <c r="C133" s="40"/>
      <c r="D133" s="217" t="s">
        <v>145</v>
      </c>
      <c r="E133" s="40"/>
      <c r="F133" s="218" t="s">
        <v>1386</v>
      </c>
      <c r="G133" s="40"/>
      <c r="H133" s="40"/>
      <c r="I133" s="219"/>
      <c r="J133" s="40"/>
      <c r="K133" s="40"/>
      <c r="L133" s="44"/>
      <c r="M133" s="249"/>
      <c r="N133" s="250"/>
      <c r="O133" s="251"/>
      <c r="P133" s="251"/>
      <c r="Q133" s="251"/>
      <c r="R133" s="251"/>
      <c r="S133" s="251"/>
      <c r="T133" s="25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85</v>
      </c>
    </row>
    <row r="134" s="2" customFormat="1" ht="6.96" customHeight="1">
      <c r="A134" s="38"/>
      <c r="B134" s="59"/>
      <c r="C134" s="60"/>
      <c r="D134" s="60"/>
      <c r="E134" s="60"/>
      <c r="F134" s="60"/>
      <c r="G134" s="60"/>
      <c r="H134" s="60"/>
      <c r="I134" s="60"/>
      <c r="J134" s="60"/>
      <c r="K134" s="60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z+0UgDwGyfXC4iGOeMHezjtdjQPaeUaNvBn1/zVztbBBbufIKlScWejl3hLIHwVx4j9TLc9djWFz51tYhua3Ow==" hashValue="PDeT8wd7hGa79c2dg+uk1p9SfY/t0N1dNYiZR0DyUztn2sY0/aCbpAEymXveMshYnm8QajRhHzKjtSPl7xDW8g==" algorithmName="SHA-512" password="CC35"/>
  <autoFilter ref="C81:K13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949111122"/>
    <hyperlink ref="F88" r:id="rId2" display="https://podminky.urs.cz/item/CS_URS_2023_01/949111212"/>
    <hyperlink ref="F91" r:id="rId3" display="https://podminky.urs.cz/item/CS_URS_2023_01/949121822"/>
    <hyperlink ref="F93" r:id="rId4" display="https://podminky.urs.cz/item/CS_URS_2023_01/985131111"/>
    <hyperlink ref="F98" r:id="rId5" display="https://podminky.urs.cz/item/CS_URS_2023_01/985131311"/>
    <hyperlink ref="F103" r:id="rId6" display="https://podminky.urs.cz/item/CS_URS_2023_01/985131411"/>
    <hyperlink ref="F108" r:id="rId7" display="https://podminky.urs.cz/item/CS_URS_2023_01/985132111"/>
    <hyperlink ref="F111" r:id="rId8" display="https://podminky.urs.cz/item/CS_URS_2023_01/985132311"/>
    <hyperlink ref="F114" r:id="rId9" display="https://podminky.urs.cz/item/CS_URS_2023_01/985132411"/>
    <hyperlink ref="F117" r:id="rId10" display="https://podminky.urs.cz/item/CS_URS_2023_01/985311111"/>
    <hyperlink ref="F120" r:id="rId11" display="https://podminky.urs.cz/item/CS_URS_2023_01/985311211"/>
    <hyperlink ref="F123" r:id="rId12" display="https://podminky.urs.cz/item/CS_URS_2023_01/985311311"/>
    <hyperlink ref="F127" r:id="rId13" display="https://podminky.urs.cz/item/CS_URS_2023_01/985323112"/>
    <hyperlink ref="F129" r:id="rId14" display="https://podminky.urs.cz/item/CS_URS_2023_01/985324111"/>
    <hyperlink ref="F133" r:id="rId15" display="https://podminky.urs.cz/item/CS_URS_2023_01/99815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1387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ROUND((SUM(BE84:BE247)),  2)</f>
        <v>0</v>
      </c>
      <c r="G33" s="38"/>
      <c r="H33" s="38"/>
      <c r="I33" s="148">
        <v>0.20999999999999999</v>
      </c>
      <c r="J33" s="147">
        <f>ROUND(((SUM(BE84:BE247))*I33),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ROUND((SUM(BF84:BF247)),  2)</f>
        <v>0</v>
      </c>
      <c r="G34" s="38"/>
      <c r="H34" s="38"/>
      <c r="I34" s="148">
        <v>0.14999999999999999</v>
      </c>
      <c r="J34" s="147">
        <f>ROUND(((SUM(BF84:BF247))*I34),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ROUND((SUM(BG84:BG247)),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ROUND((SUM(BH84:BH247)),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ROUND((SUM(BI84:BI247)),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104 - Sadové úpravy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400</v>
      </c>
      <c r="E62" s="174"/>
      <c r="F62" s="174"/>
      <c r="G62" s="174"/>
      <c r="H62" s="174"/>
      <c r="I62" s="174"/>
      <c r="J62" s="175">
        <f>J236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404</v>
      </c>
      <c r="E63" s="174"/>
      <c r="F63" s="174"/>
      <c r="G63" s="174"/>
      <c r="H63" s="174"/>
      <c r="I63" s="174"/>
      <c r="J63" s="175">
        <f>J240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619</v>
      </c>
      <c r="E64" s="174"/>
      <c r="F64" s="174"/>
      <c r="G64" s="174"/>
      <c r="H64" s="174"/>
      <c r="I64" s="174"/>
      <c r="J64" s="175">
        <f>J245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prostranství před školní jídelnou Bílina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104 - Sadové úpravy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Bílina, okr.Teplice</v>
      </c>
      <c r="G78" s="40"/>
      <c r="H78" s="40"/>
      <c r="I78" s="32" t="s">
        <v>23</v>
      </c>
      <c r="J78" s="72" t="str">
        <f>IF(J12="","",J12)</f>
        <v>11. 4. 2023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PS projekty s.r.o., Revoluční 5, Teplice</v>
      </c>
      <c r="G80" s="40"/>
      <c r="H80" s="40"/>
      <c r="I80" s="32" t="s">
        <v>33</v>
      </c>
      <c r="J80" s="36" t="str">
        <f>E21</f>
        <v>PS projekty s.r.o., Revoluční 5, Teplice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40.0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35</v>
      </c>
      <c r="J81" s="36" t="str">
        <f>E24</f>
        <v>STAVINVEST KMS s.r.o., Studentská 285/22, Bílina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120</v>
      </c>
      <c r="D83" s="180" t="s">
        <v>60</v>
      </c>
      <c r="E83" s="180" t="s">
        <v>56</v>
      </c>
      <c r="F83" s="180" t="s">
        <v>57</v>
      </c>
      <c r="G83" s="180" t="s">
        <v>121</v>
      </c>
      <c r="H83" s="180" t="s">
        <v>122</v>
      </c>
      <c r="I83" s="180" t="s">
        <v>123</v>
      </c>
      <c r="J83" s="180" t="s">
        <v>113</v>
      </c>
      <c r="K83" s="181" t="s">
        <v>124</v>
      </c>
      <c r="L83" s="182"/>
      <c r="M83" s="92" t="s">
        <v>19</v>
      </c>
      <c r="N83" s="93" t="s">
        <v>45</v>
      </c>
      <c r="O83" s="93" t="s">
        <v>125</v>
      </c>
      <c r="P83" s="93" t="s">
        <v>126</v>
      </c>
      <c r="Q83" s="93" t="s">
        <v>127</v>
      </c>
      <c r="R83" s="93" t="s">
        <v>128</v>
      </c>
      <c r="S83" s="93" t="s">
        <v>129</v>
      </c>
      <c r="T83" s="94" t="s">
        <v>130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131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46.368052999999996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114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74</v>
      </c>
      <c r="E85" s="191" t="s">
        <v>409</v>
      </c>
      <c r="F85" s="191" t="s">
        <v>410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P86+P236+P240+P245</f>
        <v>0</v>
      </c>
      <c r="Q85" s="196"/>
      <c r="R85" s="197">
        <f>R86+R236+R240+R245</f>
        <v>46.368052999999996</v>
      </c>
      <c r="S85" s="196"/>
      <c r="T85" s="198">
        <f>T86+T236+T240+T245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83</v>
      </c>
      <c r="AT85" s="200" t="s">
        <v>74</v>
      </c>
      <c r="AU85" s="200" t="s">
        <v>75</v>
      </c>
      <c r="AY85" s="199" t="s">
        <v>135</v>
      </c>
      <c r="BK85" s="201">
        <f>BK86+BK236+BK240+BK245</f>
        <v>0</v>
      </c>
    </row>
    <row r="86" s="12" customFormat="1" ht="22.8" customHeight="1">
      <c r="A86" s="12"/>
      <c r="B86" s="188"/>
      <c r="C86" s="189"/>
      <c r="D86" s="190" t="s">
        <v>74</v>
      </c>
      <c r="E86" s="202" t="s">
        <v>83</v>
      </c>
      <c r="F86" s="202" t="s">
        <v>411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SUM(P87:P235)</f>
        <v>0</v>
      </c>
      <c r="Q86" s="196"/>
      <c r="R86" s="197">
        <f>SUM(R87:R235)</f>
        <v>45.327632999999999</v>
      </c>
      <c r="S86" s="196"/>
      <c r="T86" s="198">
        <f>SUM(T87:T235)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74</v>
      </c>
      <c r="AU86" s="200" t="s">
        <v>83</v>
      </c>
      <c r="AY86" s="199" t="s">
        <v>135</v>
      </c>
      <c r="BK86" s="201">
        <f>SUM(BK87:BK235)</f>
        <v>0</v>
      </c>
    </row>
    <row r="87" s="2" customFormat="1" ht="24.15" customHeight="1">
      <c r="A87" s="38"/>
      <c r="B87" s="39"/>
      <c r="C87" s="204" t="s">
        <v>83</v>
      </c>
      <c r="D87" s="204" t="s">
        <v>138</v>
      </c>
      <c r="E87" s="205" t="s">
        <v>1388</v>
      </c>
      <c r="F87" s="206" t="s">
        <v>1389</v>
      </c>
      <c r="G87" s="207" t="s">
        <v>372</v>
      </c>
      <c r="H87" s="208">
        <v>174.91</v>
      </c>
      <c r="I87" s="209"/>
      <c r="J87" s="210">
        <f>ROUND(I87*H87,2)</f>
        <v>0</v>
      </c>
      <c r="K87" s="206" t="s">
        <v>142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158</v>
      </c>
      <c r="AT87" s="215" t="s">
        <v>138</v>
      </c>
      <c r="AU87" s="215" t="s">
        <v>85</v>
      </c>
      <c r="AY87" s="17" t="s">
        <v>135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158</v>
      </c>
      <c r="BM87" s="215" t="s">
        <v>1390</v>
      </c>
    </row>
    <row r="88" s="2" customFormat="1">
      <c r="A88" s="38"/>
      <c r="B88" s="39"/>
      <c r="C88" s="40"/>
      <c r="D88" s="217" t="s">
        <v>145</v>
      </c>
      <c r="E88" s="40"/>
      <c r="F88" s="218" t="s">
        <v>1391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85</v>
      </c>
    </row>
    <row r="89" s="13" customFormat="1">
      <c r="A89" s="13"/>
      <c r="B89" s="222"/>
      <c r="C89" s="223"/>
      <c r="D89" s="224" t="s">
        <v>147</v>
      </c>
      <c r="E89" s="225" t="s">
        <v>19</v>
      </c>
      <c r="F89" s="226" t="s">
        <v>1392</v>
      </c>
      <c r="G89" s="223"/>
      <c r="H89" s="227">
        <v>108.87000000000001</v>
      </c>
      <c r="I89" s="228"/>
      <c r="J89" s="223"/>
      <c r="K89" s="223"/>
      <c r="L89" s="229"/>
      <c r="M89" s="230"/>
      <c r="N89" s="231"/>
      <c r="O89" s="231"/>
      <c r="P89" s="231"/>
      <c r="Q89" s="231"/>
      <c r="R89" s="231"/>
      <c r="S89" s="231"/>
      <c r="T89" s="23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3" t="s">
        <v>147</v>
      </c>
      <c r="AU89" s="233" t="s">
        <v>85</v>
      </c>
      <c r="AV89" s="13" t="s">
        <v>85</v>
      </c>
      <c r="AW89" s="13" t="s">
        <v>34</v>
      </c>
      <c r="AX89" s="13" t="s">
        <v>75</v>
      </c>
      <c r="AY89" s="233" t="s">
        <v>135</v>
      </c>
    </row>
    <row r="90" s="13" customFormat="1">
      <c r="A90" s="13"/>
      <c r="B90" s="222"/>
      <c r="C90" s="223"/>
      <c r="D90" s="224" t="s">
        <v>147</v>
      </c>
      <c r="E90" s="225" t="s">
        <v>19</v>
      </c>
      <c r="F90" s="226" t="s">
        <v>1393</v>
      </c>
      <c r="G90" s="223"/>
      <c r="H90" s="227">
        <v>3.5299999999999998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147</v>
      </c>
      <c r="AU90" s="233" t="s">
        <v>85</v>
      </c>
      <c r="AV90" s="13" t="s">
        <v>85</v>
      </c>
      <c r="AW90" s="13" t="s">
        <v>34</v>
      </c>
      <c r="AX90" s="13" t="s">
        <v>75</v>
      </c>
      <c r="AY90" s="233" t="s">
        <v>135</v>
      </c>
    </row>
    <row r="91" s="13" customFormat="1">
      <c r="A91" s="13"/>
      <c r="B91" s="222"/>
      <c r="C91" s="223"/>
      <c r="D91" s="224" t="s">
        <v>147</v>
      </c>
      <c r="E91" s="225" t="s">
        <v>19</v>
      </c>
      <c r="F91" s="226" t="s">
        <v>1394</v>
      </c>
      <c r="G91" s="223"/>
      <c r="H91" s="227">
        <v>62.509999999999998</v>
      </c>
      <c r="I91" s="228"/>
      <c r="J91" s="223"/>
      <c r="K91" s="223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147</v>
      </c>
      <c r="AU91" s="233" t="s">
        <v>85</v>
      </c>
      <c r="AV91" s="13" t="s">
        <v>85</v>
      </c>
      <c r="AW91" s="13" t="s">
        <v>34</v>
      </c>
      <c r="AX91" s="13" t="s">
        <v>75</v>
      </c>
      <c r="AY91" s="233" t="s">
        <v>135</v>
      </c>
    </row>
    <row r="92" s="2" customFormat="1" ht="16.5" customHeight="1">
      <c r="A92" s="38"/>
      <c r="B92" s="39"/>
      <c r="C92" s="234" t="s">
        <v>85</v>
      </c>
      <c r="D92" s="234" t="s">
        <v>132</v>
      </c>
      <c r="E92" s="235" t="s">
        <v>1395</v>
      </c>
      <c r="F92" s="236" t="s">
        <v>1396</v>
      </c>
      <c r="G92" s="237" t="s">
        <v>215</v>
      </c>
      <c r="H92" s="238">
        <v>5.2469999999999999</v>
      </c>
      <c r="I92" s="239"/>
      <c r="J92" s="240">
        <f>ROUND(I92*H92,2)</f>
        <v>0</v>
      </c>
      <c r="K92" s="236" t="s">
        <v>142</v>
      </c>
      <c r="L92" s="241"/>
      <c r="M92" s="242" t="s">
        <v>19</v>
      </c>
      <c r="N92" s="243" t="s">
        <v>46</v>
      </c>
      <c r="O92" s="84"/>
      <c r="P92" s="213">
        <f>O92*H92</f>
        <v>0</v>
      </c>
      <c r="Q92" s="213">
        <v>0.001</v>
      </c>
      <c r="R92" s="213">
        <f>Q92*H92</f>
        <v>0.0052469999999999999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178</v>
      </c>
      <c r="AT92" s="215" t="s">
        <v>132</v>
      </c>
      <c r="AU92" s="215" t="s">
        <v>85</v>
      </c>
      <c r="AY92" s="17" t="s">
        <v>135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83</v>
      </c>
      <c r="BK92" s="216">
        <f>ROUND(I92*H92,2)</f>
        <v>0</v>
      </c>
      <c r="BL92" s="17" t="s">
        <v>158</v>
      </c>
      <c r="BM92" s="215" t="s">
        <v>1397</v>
      </c>
    </row>
    <row r="93" s="13" customFormat="1">
      <c r="A93" s="13"/>
      <c r="B93" s="222"/>
      <c r="C93" s="223"/>
      <c r="D93" s="224" t="s">
        <v>147</v>
      </c>
      <c r="E93" s="223"/>
      <c r="F93" s="226" t="s">
        <v>1398</v>
      </c>
      <c r="G93" s="223"/>
      <c r="H93" s="227">
        <v>5.2469999999999999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147</v>
      </c>
      <c r="AU93" s="233" t="s">
        <v>85</v>
      </c>
      <c r="AV93" s="13" t="s">
        <v>85</v>
      </c>
      <c r="AW93" s="13" t="s">
        <v>4</v>
      </c>
      <c r="AX93" s="13" t="s">
        <v>83</v>
      </c>
      <c r="AY93" s="233" t="s">
        <v>135</v>
      </c>
    </row>
    <row r="94" s="2" customFormat="1" ht="16.5" customHeight="1">
      <c r="A94" s="38"/>
      <c r="B94" s="39"/>
      <c r="C94" s="234" t="s">
        <v>134</v>
      </c>
      <c r="D94" s="234" t="s">
        <v>132</v>
      </c>
      <c r="E94" s="235" t="s">
        <v>1399</v>
      </c>
      <c r="F94" s="236" t="s">
        <v>1400</v>
      </c>
      <c r="G94" s="237" t="s">
        <v>384</v>
      </c>
      <c r="H94" s="238">
        <v>30.303999999999998</v>
      </c>
      <c r="I94" s="239"/>
      <c r="J94" s="240">
        <f>ROUND(I94*H94,2)</f>
        <v>0</v>
      </c>
      <c r="K94" s="236" t="s">
        <v>142</v>
      </c>
      <c r="L94" s="241"/>
      <c r="M94" s="242" t="s">
        <v>19</v>
      </c>
      <c r="N94" s="243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178</v>
      </c>
      <c r="AT94" s="215" t="s">
        <v>132</v>
      </c>
      <c r="AU94" s="215" t="s">
        <v>85</v>
      </c>
      <c r="AY94" s="17" t="s">
        <v>135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158</v>
      </c>
      <c r="BM94" s="215" t="s">
        <v>1401</v>
      </c>
    </row>
    <row r="95" s="13" customFormat="1">
      <c r="A95" s="13"/>
      <c r="B95" s="222"/>
      <c r="C95" s="223"/>
      <c r="D95" s="224" t="s">
        <v>147</v>
      </c>
      <c r="E95" s="225" t="s">
        <v>19</v>
      </c>
      <c r="F95" s="226" t="s">
        <v>1402</v>
      </c>
      <c r="G95" s="223"/>
      <c r="H95" s="227">
        <v>18.366</v>
      </c>
      <c r="I95" s="228"/>
      <c r="J95" s="223"/>
      <c r="K95" s="223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147</v>
      </c>
      <c r="AU95" s="233" t="s">
        <v>85</v>
      </c>
      <c r="AV95" s="13" t="s">
        <v>85</v>
      </c>
      <c r="AW95" s="13" t="s">
        <v>34</v>
      </c>
      <c r="AX95" s="13" t="s">
        <v>75</v>
      </c>
      <c r="AY95" s="233" t="s">
        <v>135</v>
      </c>
    </row>
    <row r="96" s="13" customFormat="1">
      <c r="A96" s="13"/>
      <c r="B96" s="222"/>
      <c r="C96" s="223"/>
      <c r="D96" s="224" t="s">
        <v>147</v>
      </c>
      <c r="E96" s="223"/>
      <c r="F96" s="226" t="s">
        <v>1403</v>
      </c>
      <c r="G96" s="223"/>
      <c r="H96" s="227">
        <v>30.303999999999998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147</v>
      </c>
      <c r="AU96" s="233" t="s">
        <v>85</v>
      </c>
      <c r="AV96" s="13" t="s">
        <v>85</v>
      </c>
      <c r="AW96" s="13" t="s">
        <v>4</v>
      </c>
      <c r="AX96" s="13" t="s">
        <v>83</v>
      </c>
      <c r="AY96" s="233" t="s">
        <v>135</v>
      </c>
    </row>
    <row r="97" s="2" customFormat="1" ht="33" customHeight="1">
      <c r="A97" s="38"/>
      <c r="B97" s="39"/>
      <c r="C97" s="204" t="s">
        <v>158</v>
      </c>
      <c r="D97" s="204" t="s">
        <v>138</v>
      </c>
      <c r="E97" s="205" t="s">
        <v>1404</v>
      </c>
      <c r="F97" s="206" t="s">
        <v>1405</v>
      </c>
      <c r="G97" s="207" t="s">
        <v>372</v>
      </c>
      <c r="H97" s="208">
        <v>658.87</v>
      </c>
      <c r="I97" s="209"/>
      <c r="J97" s="210">
        <f>ROUND(I97*H97,2)</f>
        <v>0</v>
      </c>
      <c r="K97" s="206" t="s">
        <v>142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158</v>
      </c>
      <c r="AT97" s="215" t="s">
        <v>138</v>
      </c>
      <c r="AU97" s="215" t="s">
        <v>85</v>
      </c>
      <c r="AY97" s="17" t="s">
        <v>135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158</v>
      </c>
      <c r="BM97" s="215" t="s">
        <v>1406</v>
      </c>
    </row>
    <row r="98" s="2" customFormat="1">
      <c r="A98" s="38"/>
      <c r="B98" s="39"/>
      <c r="C98" s="40"/>
      <c r="D98" s="217" t="s">
        <v>145</v>
      </c>
      <c r="E98" s="40"/>
      <c r="F98" s="218" t="s">
        <v>1407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85</v>
      </c>
    </row>
    <row r="99" s="13" customFormat="1">
      <c r="A99" s="13"/>
      <c r="B99" s="222"/>
      <c r="C99" s="223"/>
      <c r="D99" s="224" t="s">
        <v>147</v>
      </c>
      <c r="E99" s="225" t="s">
        <v>19</v>
      </c>
      <c r="F99" s="226" t="s">
        <v>1408</v>
      </c>
      <c r="G99" s="223"/>
      <c r="H99" s="227">
        <v>658.87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147</v>
      </c>
      <c r="AU99" s="233" t="s">
        <v>85</v>
      </c>
      <c r="AV99" s="13" t="s">
        <v>85</v>
      </c>
      <c r="AW99" s="13" t="s">
        <v>34</v>
      </c>
      <c r="AX99" s="13" t="s">
        <v>75</v>
      </c>
      <c r="AY99" s="233" t="s">
        <v>135</v>
      </c>
    </row>
    <row r="100" s="2" customFormat="1" ht="24.15" customHeight="1">
      <c r="A100" s="38"/>
      <c r="B100" s="39"/>
      <c r="C100" s="204" t="s">
        <v>162</v>
      </c>
      <c r="D100" s="204" t="s">
        <v>138</v>
      </c>
      <c r="E100" s="205" t="s">
        <v>1409</v>
      </c>
      <c r="F100" s="206" t="s">
        <v>1410</v>
      </c>
      <c r="G100" s="207" t="s">
        <v>372</v>
      </c>
      <c r="H100" s="208">
        <v>658.87</v>
      </c>
      <c r="I100" s="209"/>
      <c r="J100" s="210">
        <f>ROUND(I100*H100,2)</f>
        <v>0</v>
      </c>
      <c r="K100" s="206" t="s">
        <v>142</v>
      </c>
      <c r="L100" s="44"/>
      <c r="M100" s="211" t="s">
        <v>19</v>
      </c>
      <c r="N100" s="212" t="s">
        <v>46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158</v>
      </c>
      <c r="AT100" s="215" t="s">
        <v>138</v>
      </c>
      <c r="AU100" s="215" t="s">
        <v>85</v>
      </c>
      <c r="AY100" s="17" t="s">
        <v>135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83</v>
      </c>
      <c r="BK100" s="216">
        <f>ROUND(I100*H100,2)</f>
        <v>0</v>
      </c>
      <c r="BL100" s="17" t="s">
        <v>158</v>
      </c>
      <c r="BM100" s="215" t="s">
        <v>1411</v>
      </c>
    </row>
    <row r="101" s="2" customFormat="1">
      <c r="A101" s="38"/>
      <c r="B101" s="39"/>
      <c r="C101" s="40"/>
      <c r="D101" s="217" t="s">
        <v>145</v>
      </c>
      <c r="E101" s="40"/>
      <c r="F101" s="218" t="s">
        <v>1412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145</v>
      </c>
      <c r="AU101" s="17" t="s">
        <v>85</v>
      </c>
    </row>
    <row r="102" s="13" customFormat="1">
      <c r="A102" s="13"/>
      <c r="B102" s="222"/>
      <c r="C102" s="223"/>
      <c r="D102" s="224" t="s">
        <v>147</v>
      </c>
      <c r="E102" s="225" t="s">
        <v>19</v>
      </c>
      <c r="F102" s="226" t="s">
        <v>1413</v>
      </c>
      <c r="G102" s="223"/>
      <c r="H102" s="227">
        <v>658.87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147</v>
      </c>
      <c r="AU102" s="233" t="s">
        <v>85</v>
      </c>
      <c r="AV102" s="13" t="s">
        <v>85</v>
      </c>
      <c r="AW102" s="13" t="s">
        <v>34</v>
      </c>
      <c r="AX102" s="13" t="s">
        <v>75</v>
      </c>
      <c r="AY102" s="233" t="s">
        <v>135</v>
      </c>
    </row>
    <row r="103" s="2" customFormat="1" ht="16.5" customHeight="1">
      <c r="A103" s="38"/>
      <c r="B103" s="39"/>
      <c r="C103" s="234" t="s">
        <v>167</v>
      </c>
      <c r="D103" s="234" t="s">
        <v>132</v>
      </c>
      <c r="E103" s="235" t="s">
        <v>1399</v>
      </c>
      <c r="F103" s="236" t="s">
        <v>1400</v>
      </c>
      <c r="G103" s="237" t="s">
        <v>384</v>
      </c>
      <c r="H103" s="238">
        <v>114.149</v>
      </c>
      <c r="I103" s="239"/>
      <c r="J103" s="240">
        <f>ROUND(I103*H103,2)</f>
        <v>0</v>
      </c>
      <c r="K103" s="236" t="s">
        <v>142</v>
      </c>
      <c r="L103" s="241"/>
      <c r="M103" s="242" t="s">
        <v>19</v>
      </c>
      <c r="N103" s="243" t="s">
        <v>46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178</v>
      </c>
      <c r="AT103" s="215" t="s">
        <v>132</v>
      </c>
      <c r="AU103" s="215" t="s">
        <v>85</v>
      </c>
      <c r="AY103" s="17" t="s">
        <v>135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83</v>
      </c>
      <c r="BK103" s="216">
        <f>ROUND(I103*H103,2)</f>
        <v>0</v>
      </c>
      <c r="BL103" s="17" t="s">
        <v>158</v>
      </c>
      <c r="BM103" s="215" t="s">
        <v>1414</v>
      </c>
    </row>
    <row r="104" s="13" customFormat="1">
      <c r="A104" s="13"/>
      <c r="B104" s="222"/>
      <c r="C104" s="223"/>
      <c r="D104" s="224" t="s">
        <v>147</v>
      </c>
      <c r="E104" s="225" t="s">
        <v>19</v>
      </c>
      <c r="F104" s="226" t="s">
        <v>1415</v>
      </c>
      <c r="G104" s="223"/>
      <c r="H104" s="227">
        <v>69.180999999999997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147</v>
      </c>
      <c r="AU104" s="233" t="s">
        <v>85</v>
      </c>
      <c r="AV104" s="13" t="s">
        <v>85</v>
      </c>
      <c r="AW104" s="13" t="s">
        <v>34</v>
      </c>
      <c r="AX104" s="13" t="s">
        <v>75</v>
      </c>
      <c r="AY104" s="233" t="s">
        <v>135</v>
      </c>
    </row>
    <row r="105" s="13" customFormat="1">
      <c r="A105" s="13"/>
      <c r="B105" s="222"/>
      <c r="C105" s="223"/>
      <c r="D105" s="224" t="s">
        <v>147</v>
      </c>
      <c r="E105" s="223"/>
      <c r="F105" s="226" t="s">
        <v>1416</v>
      </c>
      <c r="G105" s="223"/>
      <c r="H105" s="227">
        <v>114.149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147</v>
      </c>
      <c r="AU105" s="233" t="s">
        <v>85</v>
      </c>
      <c r="AV105" s="13" t="s">
        <v>85</v>
      </c>
      <c r="AW105" s="13" t="s">
        <v>4</v>
      </c>
      <c r="AX105" s="13" t="s">
        <v>83</v>
      </c>
      <c r="AY105" s="233" t="s">
        <v>135</v>
      </c>
    </row>
    <row r="106" s="2" customFormat="1" ht="24.15" customHeight="1">
      <c r="A106" s="38"/>
      <c r="B106" s="39"/>
      <c r="C106" s="204" t="s">
        <v>172</v>
      </c>
      <c r="D106" s="204" t="s">
        <v>138</v>
      </c>
      <c r="E106" s="205" t="s">
        <v>1417</v>
      </c>
      <c r="F106" s="206" t="s">
        <v>1418</v>
      </c>
      <c r="G106" s="207" t="s">
        <v>372</v>
      </c>
      <c r="H106" s="208">
        <v>658.87</v>
      </c>
      <c r="I106" s="209"/>
      <c r="J106" s="210">
        <f>ROUND(I106*H106,2)</f>
        <v>0</v>
      </c>
      <c r="K106" s="206" t="s">
        <v>142</v>
      </c>
      <c r="L106" s="44"/>
      <c r="M106" s="211" t="s">
        <v>19</v>
      </c>
      <c r="N106" s="212" t="s">
        <v>46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158</v>
      </c>
      <c r="AT106" s="215" t="s">
        <v>138</v>
      </c>
      <c r="AU106" s="215" t="s">
        <v>85</v>
      </c>
      <c r="AY106" s="17" t="s">
        <v>135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83</v>
      </c>
      <c r="BK106" s="216">
        <f>ROUND(I106*H106,2)</f>
        <v>0</v>
      </c>
      <c r="BL106" s="17" t="s">
        <v>158</v>
      </c>
      <c r="BM106" s="215" t="s">
        <v>1419</v>
      </c>
    </row>
    <row r="107" s="2" customFormat="1">
      <c r="A107" s="38"/>
      <c r="B107" s="39"/>
      <c r="C107" s="40"/>
      <c r="D107" s="217" t="s">
        <v>145</v>
      </c>
      <c r="E107" s="40"/>
      <c r="F107" s="218" t="s">
        <v>1420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145</v>
      </c>
      <c r="AU107" s="17" t="s">
        <v>85</v>
      </c>
    </row>
    <row r="108" s="13" customFormat="1">
      <c r="A108" s="13"/>
      <c r="B108" s="222"/>
      <c r="C108" s="223"/>
      <c r="D108" s="224" t="s">
        <v>147</v>
      </c>
      <c r="E108" s="225" t="s">
        <v>19</v>
      </c>
      <c r="F108" s="226" t="s">
        <v>1421</v>
      </c>
      <c r="G108" s="223"/>
      <c r="H108" s="227">
        <v>658.87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147</v>
      </c>
      <c r="AU108" s="233" t="s">
        <v>85</v>
      </c>
      <c r="AV108" s="13" t="s">
        <v>85</v>
      </c>
      <c r="AW108" s="13" t="s">
        <v>34</v>
      </c>
      <c r="AX108" s="13" t="s">
        <v>75</v>
      </c>
      <c r="AY108" s="233" t="s">
        <v>135</v>
      </c>
    </row>
    <row r="109" s="2" customFormat="1" ht="16.5" customHeight="1">
      <c r="A109" s="38"/>
      <c r="B109" s="39"/>
      <c r="C109" s="234" t="s">
        <v>178</v>
      </c>
      <c r="D109" s="234" t="s">
        <v>132</v>
      </c>
      <c r="E109" s="235" t="s">
        <v>1395</v>
      </c>
      <c r="F109" s="236" t="s">
        <v>1396</v>
      </c>
      <c r="G109" s="237" t="s">
        <v>215</v>
      </c>
      <c r="H109" s="238">
        <v>19.765999999999998</v>
      </c>
      <c r="I109" s="239"/>
      <c r="J109" s="240">
        <f>ROUND(I109*H109,2)</f>
        <v>0</v>
      </c>
      <c r="K109" s="236" t="s">
        <v>142</v>
      </c>
      <c r="L109" s="241"/>
      <c r="M109" s="242" t="s">
        <v>19</v>
      </c>
      <c r="N109" s="243" t="s">
        <v>46</v>
      </c>
      <c r="O109" s="84"/>
      <c r="P109" s="213">
        <f>O109*H109</f>
        <v>0</v>
      </c>
      <c r="Q109" s="213">
        <v>0.001</v>
      </c>
      <c r="R109" s="213">
        <f>Q109*H109</f>
        <v>0.019765999999999999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178</v>
      </c>
      <c r="AT109" s="215" t="s">
        <v>132</v>
      </c>
      <c r="AU109" s="215" t="s">
        <v>85</v>
      </c>
      <c r="AY109" s="17" t="s">
        <v>135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83</v>
      </c>
      <c r="BK109" s="216">
        <f>ROUND(I109*H109,2)</f>
        <v>0</v>
      </c>
      <c r="BL109" s="17" t="s">
        <v>158</v>
      </c>
      <c r="BM109" s="215" t="s">
        <v>1422</v>
      </c>
    </row>
    <row r="110" s="13" customFormat="1">
      <c r="A110" s="13"/>
      <c r="B110" s="222"/>
      <c r="C110" s="223"/>
      <c r="D110" s="224" t="s">
        <v>147</v>
      </c>
      <c r="E110" s="223"/>
      <c r="F110" s="226" t="s">
        <v>1423</v>
      </c>
      <c r="G110" s="223"/>
      <c r="H110" s="227">
        <v>19.765999999999998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147</v>
      </c>
      <c r="AU110" s="233" t="s">
        <v>85</v>
      </c>
      <c r="AV110" s="13" t="s">
        <v>85</v>
      </c>
      <c r="AW110" s="13" t="s">
        <v>4</v>
      </c>
      <c r="AX110" s="13" t="s">
        <v>83</v>
      </c>
      <c r="AY110" s="233" t="s">
        <v>135</v>
      </c>
    </row>
    <row r="111" s="2" customFormat="1" ht="24.15" customHeight="1">
      <c r="A111" s="38"/>
      <c r="B111" s="39"/>
      <c r="C111" s="204" t="s">
        <v>183</v>
      </c>
      <c r="D111" s="204" t="s">
        <v>138</v>
      </c>
      <c r="E111" s="205" t="s">
        <v>1424</v>
      </c>
      <c r="F111" s="206" t="s">
        <v>1425</v>
      </c>
      <c r="G111" s="207" t="s">
        <v>141</v>
      </c>
      <c r="H111" s="208">
        <v>39</v>
      </c>
      <c r="I111" s="209"/>
      <c r="J111" s="210">
        <f>ROUND(I111*H111,2)</f>
        <v>0</v>
      </c>
      <c r="K111" s="206" t="s">
        <v>142</v>
      </c>
      <c r="L111" s="44"/>
      <c r="M111" s="211" t="s">
        <v>19</v>
      </c>
      <c r="N111" s="212" t="s">
        <v>46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158</v>
      </c>
      <c r="AT111" s="215" t="s">
        <v>138</v>
      </c>
      <c r="AU111" s="215" t="s">
        <v>85</v>
      </c>
      <c r="AY111" s="17" t="s">
        <v>135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83</v>
      </c>
      <c r="BK111" s="216">
        <f>ROUND(I111*H111,2)</f>
        <v>0</v>
      </c>
      <c r="BL111" s="17" t="s">
        <v>158</v>
      </c>
      <c r="BM111" s="215" t="s">
        <v>1426</v>
      </c>
    </row>
    <row r="112" s="2" customFormat="1">
      <c r="A112" s="38"/>
      <c r="B112" s="39"/>
      <c r="C112" s="40"/>
      <c r="D112" s="217" t="s">
        <v>145</v>
      </c>
      <c r="E112" s="40"/>
      <c r="F112" s="218" t="s">
        <v>1427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145</v>
      </c>
      <c r="AU112" s="17" t="s">
        <v>85</v>
      </c>
    </row>
    <row r="113" s="13" customFormat="1">
      <c r="A113" s="13"/>
      <c r="B113" s="222"/>
      <c r="C113" s="223"/>
      <c r="D113" s="224" t="s">
        <v>147</v>
      </c>
      <c r="E113" s="225" t="s">
        <v>19</v>
      </c>
      <c r="F113" s="226" t="s">
        <v>1428</v>
      </c>
      <c r="G113" s="223"/>
      <c r="H113" s="227">
        <v>39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147</v>
      </c>
      <c r="AU113" s="233" t="s">
        <v>85</v>
      </c>
      <c r="AV113" s="13" t="s">
        <v>85</v>
      </c>
      <c r="AW113" s="13" t="s">
        <v>34</v>
      </c>
      <c r="AX113" s="13" t="s">
        <v>75</v>
      </c>
      <c r="AY113" s="233" t="s">
        <v>135</v>
      </c>
    </row>
    <row r="114" s="2" customFormat="1" ht="16.5" customHeight="1">
      <c r="A114" s="38"/>
      <c r="B114" s="39"/>
      <c r="C114" s="234" t="s">
        <v>188</v>
      </c>
      <c r="D114" s="234" t="s">
        <v>132</v>
      </c>
      <c r="E114" s="235" t="s">
        <v>705</v>
      </c>
      <c r="F114" s="236" t="s">
        <v>706</v>
      </c>
      <c r="G114" s="237" t="s">
        <v>309</v>
      </c>
      <c r="H114" s="238">
        <v>1.95</v>
      </c>
      <c r="I114" s="239"/>
      <c r="J114" s="240">
        <f>ROUND(I114*H114,2)</f>
        <v>0</v>
      </c>
      <c r="K114" s="236" t="s">
        <v>142</v>
      </c>
      <c r="L114" s="241"/>
      <c r="M114" s="242" t="s">
        <v>19</v>
      </c>
      <c r="N114" s="243" t="s">
        <v>46</v>
      </c>
      <c r="O114" s="84"/>
      <c r="P114" s="213">
        <f>O114*H114</f>
        <v>0</v>
      </c>
      <c r="Q114" s="213">
        <v>0.22</v>
      </c>
      <c r="R114" s="213">
        <f>Q114*H114</f>
        <v>0.42899999999999999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178</v>
      </c>
      <c r="AT114" s="215" t="s">
        <v>132</v>
      </c>
      <c r="AU114" s="215" t="s">
        <v>85</v>
      </c>
      <c r="AY114" s="17" t="s">
        <v>135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83</v>
      </c>
      <c r="BK114" s="216">
        <f>ROUND(I114*H114,2)</f>
        <v>0</v>
      </c>
      <c r="BL114" s="17" t="s">
        <v>158</v>
      </c>
      <c r="BM114" s="215" t="s">
        <v>1429</v>
      </c>
    </row>
    <row r="115" s="13" customFormat="1">
      <c r="A115" s="13"/>
      <c r="B115" s="222"/>
      <c r="C115" s="223"/>
      <c r="D115" s="224" t="s">
        <v>147</v>
      </c>
      <c r="E115" s="225" t="s">
        <v>19</v>
      </c>
      <c r="F115" s="226" t="s">
        <v>1430</v>
      </c>
      <c r="G115" s="223"/>
      <c r="H115" s="227">
        <v>1.95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147</v>
      </c>
      <c r="AU115" s="233" t="s">
        <v>85</v>
      </c>
      <c r="AV115" s="13" t="s">
        <v>85</v>
      </c>
      <c r="AW115" s="13" t="s">
        <v>34</v>
      </c>
      <c r="AX115" s="13" t="s">
        <v>75</v>
      </c>
      <c r="AY115" s="233" t="s">
        <v>135</v>
      </c>
    </row>
    <row r="116" s="2" customFormat="1" ht="24.15" customHeight="1">
      <c r="A116" s="38"/>
      <c r="B116" s="39"/>
      <c r="C116" s="204" t="s">
        <v>193</v>
      </c>
      <c r="D116" s="204" t="s">
        <v>138</v>
      </c>
      <c r="E116" s="205" t="s">
        <v>1431</v>
      </c>
      <c r="F116" s="206" t="s">
        <v>1432</v>
      </c>
      <c r="G116" s="207" t="s">
        <v>141</v>
      </c>
      <c r="H116" s="208">
        <v>12</v>
      </c>
      <c r="I116" s="209"/>
      <c r="J116" s="210">
        <f>ROUND(I116*H116,2)</f>
        <v>0</v>
      </c>
      <c r="K116" s="206" t="s">
        <v>142</v>
      </c>
      <c r="L116" s="44"/>
      <c r="M116" s="211" t="s">
        <v>19</v>
      </c>
      <c r="N116" s="212" t="s">
        <v>46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158</v>
      </c>
      <c r="AT116" s="215" t="s">
        <v>138</v>
      </c>
      <c r="AU116" s="215" t="s">
        <v>85</v>
      </c>
      <c r="AY116" s="17" t="s">
        <v>135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158</v>
      </c>
      <c r="BM116" s="215" t="s">
        <v>1433</v>
      </c>
    </row>
    <row r="117" s="2" customFormat="1">
      <c r="A117" s="38"/>
      <c r="B117" s="39"/>
      <c r="C117" s="40"/>
      <c r="D117" s="217" t="s">
        <v>145</v>
      </c>
      <c r="E117" s="40"/>
      <c r="F117" s="218" t="s">
        <v>1434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85</v>
      </c>
    </row>
    <row r="118" s="13" customFormat="1">
      <c r="A118" s="13"/>
      <c r="B118" s="222"/>
      <c r="C118" s="223"/>
      <c r="D118" s="224" t="s">
        <v>147</v>
      </c>
      <c r="E118" s="225" t="s">
        <v>19</v>
      </c>
      <c r="F118" s="226" t="s">
        <v>1435</v>
      </c>
      <c r="G118" s="223"/>
      <c r="H118" s="227">
        <v>12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147</v>
      </c>
      <c r="AU118" s="233" t="s">
        <v>85</v>
      </c>
      <c r="AV118" s="13" t="s">
        <v>85</v>
      </c>
      <c r="AW118" s="13" t="s">
        <v>34</v>
      </c>
      <c r="AX118" s="13" t="s">
        <v>75</v>
      </c>
      <c r="AY118" s="233" t="s">
        <v>135</v>
      </c>
    </row>
    <row r="119" s="2" customFormat="1" ht="16.5" customHeight="1">
      <c r="A119" s="38"/>
      <c r="B119" s="39"/>
      <c r="C119" s="234" t="s">
        <v>198</v>
      </c>
      <c r="D119" s="234" t="s">
        <v>132</v>
      </c>
      <c r="E119" s="235" t="s">
        <v>705</v>
      </c>
      <c r="F119" s="236" t="s">
        <v>706</v>
      </c>
      <c r="G119" s="237" t="s">
        <v>309</v>
      </c>
      <c r="H119" s="238">
        <v>12</v>
      </c>
      <c r="I119" s="239"/>
      <c r="J119" s="240">
        <f>ROUND(I119*H119,2)</f>
        <v>0</v>
      </c>
      <c r="K119" s="236" t="s">
        <v>142</v>
      </c>
      <c r="L119" s="241"/>
      <c r="M119" s="242" t="s">
        <v>19</v>
      </c>
      <c r="N119" s="243" t="s">
        <v>46</v>
      </c>
      <c r="O119" s="84"/>
      <c r="P119" s="213">
        <f>O119*H119</f>
        <v>0</v>
      </c>
      <c r="Q119" s="213">
        <v>0.22</v>
      </c>
      <c r="R119" s="213">
        <f>Q119*H119</f>
        <v>2.6400000000000001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178</v>
      </c>
      <c r="AT119" s="215" t="s">
        <v>132</v>
      </c>
      <c r="AU119" s="215" t="s">
        <v>85</v>
      </c>
      <c r="AY119" s="17" t="s">
        <v>135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158</v>
      </c>
      <c r="BM119" s="215" t="s">
        <v>1436</v>
      </c>
    </row>
    <row r="120" s="13" customFormat="1">
      <c r="A120" s="13"/>
      <c r="B120" s="222"/>
      <c r="C120" s="223"/>
      <c r="D120" s="224" t="s">
        <v>147</v>
      </c>
      <c r="E120" s="225" t="s">
        <v>19</v>
      </c>
      <c r="F120" s="226" t="s">
        <v>1437</v>
      </c>
      <c r="G120" s="223"/>
      <c r="H120" s="227">
        <v>12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147</v>
      </c>
      <c r="AU120" s="233" t="s">
        <v>85</v>
      </c>
      <c r="AV120" s="13" t="s">
        <v>85</v>
      </c>
      <c r="AW120" s="13" t="s">
        <v>34</v>
      </c>
      <c r="AX120" s="13" t="s">
        <v>75</v>
      </c>
      <c r="AY120" s="233" t="s">
        <v>135</v>
      </c>
    </row>
    <row r="121" s="2" customFormat="1" ht="24.15" customHeight="1">
      <c r="A121" s="38"/>
      <c r="B121" s="39"/>
      <c r="C121" s="204" t="s">
        <v>202</v>
      </c>
      <c r="D121" s="204" t="s">
        <v>138</v>
      </c>
      <c r="E121" s="205" t="s">
        <v>1438</v>
      </c>
      <c r="F121" s="206" t="s">
        <v>1439</v>
      </c>
      <c r="G121" s="207" t="s">
        <v>141</v>
      </c>
      <c r="H121" s="208">
        <v>1389</v>
      </c>
      <c r="I121" s="209"/>
      <c r="J121" s="210">
        <f>ROUND(I121*H121,2)</f>
        <v>0</v>
      </c>
      <c r="K121" s="206" t="s">
        <v>142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158</v>
      </c>
      <c r="AT121" s="215" t="s">
        <v>138</v>
      </c>
      <c r="AU121" s="215" t="s">
        <v>85</v>
      </c>
      <c r="AY121" s="17" t="s">
        <v>135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158</v>
      </c>
      <c r="BM121" s="215" t="s">
        <v>1440</v>
      </c>
    </row>
    <row r="122" s="2" customFormat="1">
      <c r="A122" s="38"/>
      <c r="B122" s="39"/>
      <c r="C122" s="40"/>
      <c r="D122" s="217" t="s">
        <v>145</v>
      </c>
      <c r="E122" s="40"/>
      <c r="F122" s="218" t="s">
        <v>1441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85</v>
      </c>
    </row>
    <row r="123" s="13" customFormat="1">
      <c r="A123" s="13"/>
      <c r="B123" s="222"/>
      <c r="C123" s="223"/>
      <c r="D123" s="224" t="s">
        <v>147</v>
      </c>
      <c r="E123" s="225" t="s">
        <v>19</v>
      </c>
      <c r="F123" s="226" t="s">
        <v>1442</v>
      </c>
      <c r="G123" s="223"/>
      <c r="H123" s="227">
        <v>1389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147</v>
      </c>
      <c r="AU123" s="233" t="s">
        <v>85</v>
      </c>
      <c r="AV123" s="13" t="s">
        <v>85</v>
      </c>
      <c r="AW123" s="13" t="s">
        <v>34</v>
      </c>
      <c r="AX123" s="13" t="s">
        <v>75</v>
      </c>
      <c r="AY123" s="233" t="s">
        <v>135</v>
      </c>
    </row>
    <row r="124" s="2" customFormat="1" ht="16.5" customHeight="1">
      <c r="A124" s="38"/>
      <c r="B124" s="39"/>
      <c r="C124" s="204" t="s">
        <v>206</v>
      </c>
      <c r="D124" s="204" t="s">
        <v>138</v>
      </c>
      <c r="E124" s="205" t="s">
        <v>1443</v>
      </c>
      <c r="F124" s="206" t="s">
        <v>1444</v>
      </c>
      <c r="G124" s="207" t="s">
        <v>372</v>
      </c>
      <c r="H124" s="208">
        <v>20.98</v>
      </c>
      <c r="I124" s="209"/>
      <c r="J124" s="210">
        <f>ROUND(I124*H124,2)</f>
        <v>0</v>
      </c>
      <c r="K124" s="206" t="s">
        <v>142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158</v>
      </c>
      <c r="AT124" s="215" t="s">
        <v>138</v>
      </c>
      <c r="AU124" s="215" t="s">
        <v>85</v>
      </c>
      <c r="AY124" s="17" t="s">
        <v>135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158</v>
      </c>
      <c r="BM124" s="215" t="s">
        <v>1445</v>
      </c>
    </row>
    <row r="125" s="2" customFormat="1">
      <c r="A125" s="38"/>
      <c r="B125" s="39"/>
      <c r="C125" s="40"/>
      <c r="D125" s="217" t="s">
        <v>145</v>
      </c>
      <c r="E125" s="40"/>
      <c r="F125" s="218" t="s">
        <v>1446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85</v>
      </c>
    </row>
    <row r="126" s="13" customFormat="1">
      <c r="A126" s="13"/>
      <c r="B126" s="222"/>
      <c r="C126" s="223"/>
      <c r="D126" s="224" t="s">
        <v>147</v>
      </c>
      <c r="E126" s="225" t="s">
        <v>19</v>
      </c>
      <c r="F126" s="226" t="s">
        <v>1447</v>
      </c>
      <c r="G126" s="223"/>
      <c r="H126" s="227">
        <v>12.48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85</v>
      </c>
      <c r="AV126" s="13" t="s">
        <v>85</v>
      </c>
      <c r="AW126" s="13" t="s">
        <v>34</v>
      </c>
      <c r="AX126" s="13" t="s">
        <v>75</v>
      </c>
      <c r="AY126" s="233" t="s">
        <v>135</v>
      </c>
    </row>
    <row r="127" s="13" customFormat="1">
      <c r="A127" s="13"/>
      <c r="B127" s="222"/>
      <c r="C127" s="223"/>
      <c r="D127" s="224" t="s">
        <v>147</v>
      </c>
      <c r="E127" s="225" t="s">
        <v>19</v>
      </c>
      <c r="F127" s="226" t="s">
        <v>1448</v>
      </c>
      <c r="G127" s="223"/>
      <c r="H127" s="227">
        <v>8.5</v>
      </c>
      <c r="I127" s="228"/>
      <c r="J127" s="223"/>
      <c r="K127" s="223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147</v>
      </c>
      <c r="AU127" s="233" t="s">
        <v>85</v>
      </c>
      <c r="AV127" s="13" t="s">
        <v>85</v>
      </c>
      <c r="AW127" s="13" t="s">
        <v>34</v>
      </c>
      <c r="AX127" s="13" t="s">
        <v>75</v>
      </c>
      <c r="AY127" s="233" t="s">
        <v>135</v>
      </c>
    </row>
    <row r="128" s="2" customFormat="1" ht="16.5" customHeight="1">
      <c r="A128" s="38"/>
      <c r="B128" s="39"/>
      <c r="C128" s="234" t="s">
        <v>8</v>
      </c>
      <c r="D128" s="234" t="s">
        <v>132</v>
      </c>
      <c r="E128" s="235" t="s">
        <v>705</v>
      </c>
      <c r="F128" s="236" t="s">
        <v>706</v>
      </c>
      <c r="G128" s="237" t="s">
        <v>309</v>
      </c>
      <c r="H128" s="238">
        <v>2.2029999999999998</v>
      </c>
      <c r="I128" s="239"/>
      <c r="J128" s="240">
        <f>ROUND(I128*H128,2)</f>
        <v>0</v>
      </c>
      <c r="K128" s="236" t="s">
        <v>142</v>
      </c>
      <c r="L128" s="241"/>
      <c r="M128" s="242" t="s">
        <v>19</v>
      </c>
      <c r="N128" s="243" t="s">
        <v>46</v>
      </c>
      <c r="O128" s="84"/>
      <c r="P128" s="213">
        <f>O128*H128</f>
        <v>0</v>
      </c>
      <c r="Q128" s="213">
        <v>0.22</v>
      </c>
      <c r="R128" s="213">
        <f>Q128*H128</f>
        <v>0.48465999999999998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178</v>
      </c>
      <c r="AT128" s="215" t="s">
        <v>132</v>
      </c>
      <c r="AU128" s="215" t="s">
        <v>85</v>
      </c>
      <c r="AY128" s="17" t="s">
        <v>135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83</v>
      </c>
      <c r="BK128" s="216">
        <f>ROUND(I128*H128,2)</f>
        <v>0</v>
      </c>
      <c r="BL128" s="17" t="s">
        <v>158</v>
      </c>
      <c r="BM128" s="215" t="s">
        <v>1449</v>
      </c>
    </row>
    <row r="129" s="13" customFormat="1">
      <c r="A129" s="13"/>
      <c r="B129" s="222"/>
      <c r="C129" s="223"/>
      <c r="D129" s="224" t="s">
        <v>147</v>
      </c>
      <c r="E129" s="223"/>
      <c r="F129" s="226" t="s">
        <v>1450</v>
      </c>
      <c r="G129" s="223"/>
      <c r="H129" s="227">
        <v>2.2029999999999998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147</v>
      </c>
      <c r="AU129" s="233" t="s">
        <v>85</v>
      </c>
      <c r="AV129" s="13" t="s">
        <v>85</v>
      </c>
      <c r="AW129" s="13" t="s">
        <v>4</v>
      </c>
      <c r="AX129" s="13" t="s">
        <v>83</v>
      </c>
      <c r="AY129" s="233" t="s">
        <v>135</v>
      </c>
    </row>
    <row r="130" s="2" customFormat="1" ht="21.75" customHeight="1">
      <c r="A130" s="38"/>
      <c r="B130" s="39"/>
      <c r="C130" s="204" t="s">
        <v>220</v>
      </c>
      <c r="D130" s="204" t="s">
        <v>138</v>
      </c>
      <c r="E130" s="205" t="s">
        <v>1451</v>
      </c>
      <c r="F130" s="206" t="s">
        <v>1452</v>
      </c>
      <c r="G130" s="207" t="s">
        <v>141</v>
      </c>
      <c r="H130" s="208">
        <v>83</v>
      </c>
      <c r="I130" s="209"/>
      <c r="J130" s="210">
        <f>ROUND(I130*H130,2)</f>
        <v>0</v>
      </c>
      <c r="K130" s="206" t="s">
        <v>142</v>
      </c>
      <c r="L130" s="44"/>
      <c r="M130" s="211" t="s">
        <v>19</v>
      </c>
      <c r="N130" s="212" t="s">
        <v>46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158</v>
      </c>
      <c r="AT130" s="215" t="s">
        <v>138</v>
      </c>
      <c r="AU130" s="215" t="s">
        <v>85</v>
      </c>
      <c r="AY130" s="17" t="s">
        <v>135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83</v>
      </c>
      <c r="BK130" s="216">
        <f>ROUND(I130*H130,2)</f>
        <v>0</v>
      </c>
      <c r="BL130" s="17" t="s">
        <v>158</v>
      </c>
      <c r="BM130" s="215" t="s">
        <v>1453</v>
      </c>
    </row>
    <row r="131" s="2" customFormat="1">
      <c r="A131" s="38"/>
      <c r="B131" s="39"/>
      <c r="C131" s="40"/>
      <c r="D131" s="217" t="s">
        <v>145</v>
      </c>
      <c r="E131" s="40"/>
      <c r="F131" s="218" t="s">
        <v>1454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85</v>
      </c>
    </row>
    <row r="132" s="2" customFormat="1" ht="16.5" customHeight="1">
      <c r="A132" s="38"/>
      <c r="B132" s="39"/>
      <c r="C132" s="234" t="s">
        <v>225</v>
      </c>
      <c r="D132" s="234" t="s">
        <v>132</v>
      </c>
      <c r="E132" s="235" t="s">
        <v>1455</v>
      </c>
      <c r="F132" s="236" t="s">
        <v>1456</v>
      </c>
      <c r="G132" s="237" t="s">
        <v>141</v>
      </c>
      <c r="H132" s="238">
        <v>9</v>
      </c>
      <c r="I132" s="239"/>
      <c r="J132" s="240">
        <f>ROUND(I132*H132,2)</f>
        <v>0</v>
      </c>
      <c r="K132" s="236" t="s">
        <v>19</v>
      </c>
      <c r="L132" s="241"/>
      <c r="M132" s="242" t="s">
        <v>19</v>
      </c>
      <c r="N132" s="243" t="s">
        <v>46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178</v>
      </c>
      <c r="AT132" s="215" t="s">
        <v>132</v>
      </c>
      <c r="AU132" s="215" t="s">
        <v>85</v>
      </c>
      <c r="AY132" s="17" t="s">
        <v>135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83</v>
      </c>
      <c r="BK132" s="216">
        <f>ROUND(I132*H132,2)</f>
        <v>0</v>
      </c>
      <c r="BL132" s="17" t="s">
        <v>158</v>
      </c>
      <c r="BM132" s="215" t="s">
        <v>1457</v>
      </c>
    </row>
    <row r="133" s="13" customFormat="1">
      <c r="A133" s="13"/>
      <c r="B133" s="222"/>
      <c r="C133" s="223"/>
      <c r="D133" s="224" t="s">
        <v>147</v>
      </c>
      <c r="E133" s="225" t="s">
        <v>19</v>
      </c>
      <c r="F133" s="226" t="s">
        <v>1458</v>
      </c>
      <c r="G133" s="223"/>
      <c r="H133" s="227">
        <v>9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147</v>
      </c>
      <c r="AU133" s="233" t="s">
        <v>85</v>
      </c>
      <c r="AV133" s="13" t="s">
        <v>85</v>
      </c>
      <c r="AW133" s="13" t="s">
        <v>34</v>
      </c>
      <c r="AX133" s="13" t="s">
        <v>75</v>
      </c>
      <c r="AY133" s="233" t="s">
        <v>135</v>
      </c>
    </row>
    <row r="134" s="2" customFormat="1" ht="16.5" customHeight="1">
      <c r="A134" s="38"/>
      <c r="B134" s="39"/>
      <c r="C134" s="234" t="s">
        <v>230</v>
      </c>
      <c r="D134" s="234" t="s">
        <v>132</v>
      </c>
      <c r="E134" s="235" t="s">
        <v>1459</v>
      </c>
      <c r="F134" s="236" t="s">
        <v>1460</v>
      </c>
      <c r="G134" s="237" t="s">
        <v>141</v>
      </c>
      <c r="H134" s="238">
        <v>44</v>
      </c>
      <c r="I134" s="239"/>
      <c r="J134" s="240">
        <f>ROUND(I134*H134,2)</f>
        <v>0</v>
      </c>
      <c r="K134" s="236" t="s">
        <v>19</v>
      </c>
      <c r="L134" s="241"/>
      <c r="M134" s="242" t="s">
        <v>19</v>
      </c>
      <c r="N134" s="243" t="s">
        <v>46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178</v>
      </c>
      <c r="AT134" s="215" t="s">
        <v>132</v>
      </c>
      <c r="AU134" s="215" t="s">
        <v>85</v>
      </c>
      <c r="AY134" s="17" t="s">
        <v>135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83</v>
      </c>
      <c r="BK134" s="216">
        <f>ROUND(I134*H134,2)</f>
        <v>0</v>
      </c>
      <c r="BL134" s="17" t="s">
        <v>158</v>
      </c>
      <c r="BM134" s="215" t="s">
        <v>1461</v>
      </c>
    </row>
    <row r="135" s="13" customFormat="1">
      <c r="A135" s="13"/>
      <c r="B135" s="222"/>
      <c r="C135" s="223"/>
      <c r="D135" s="224" t="s">
        <v>147</v>
      </c>
      <c r="E135" s="225" t="s">
        <v>19</v>
      </c>
      <c r="F135" s="226" t="s">
        <v>1462</v>
      </c>
      <c r="G135" s="223"/>
      <c r="H135" s="227">
        <v>44</v>
      </c>
      <c r="I135" s="228"/>
      <c r="J135" s="223"/>
      <c r="K135" s="223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147</v>
      </c>
      <c r="AU135" s="233" t="s">
        <v>85</v>
      </c>
      <c r="AV135" s="13" t="s">
        <v>85</v>
      </c>
      <c r="AW135" s="13" t="s">
        <v>34</v>
      </c>
      <c r="AX135" s="13" t="s">
        <v>75</v>
      </c>
      <c r="AY135" s="233" t="s">
        <v>135</v>
      </c>
    </row>
    <row r="136" s="2" customFormat="1" ht="16.5" customHeight="1">
      <c r="A136" s="38"/>
      <c r="B136" s="39"/>
      <c r="C136" s="234" t="s">
        <v>235</v>
      </c>
      <c r="D136" s="234" t="s">
        <v>132</v>
      </c>
      <c r="E136" s="235" t="s">
        <v>1463</v>
      </c>
      <c r="F136" s="236" t="s">
        <v>1464</v>
      </c>
      <c r="G136" s="237" t="s">
        <v>141</v>
      </c>
      <c r="H136" s="238">
        <v>14</v>
      </c>
      <c r="I136" s="239"/>
      <c r="J136" s="240">
        <f>ROUND(I136*H136,2)</f>
        <v>0</v>
      </c>
      <c r="K136" s="236" t="s">
        <v>19</v>
      </c>
      <c r="L136" s="241"/>
      <c r="M136" s="242" t="s">
        <v>19</v>
      </c>
      <c r="N136" s="243" t="s">
        <v>46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178</v>
      </c>
      <c r="AT136" s="215" t="s">
        <v>132</v>
      </c>
      <c r="AU136" s="215" t="s">
        <v>85</v>
      </c>
      <c r="AY136" s="17" t="s">
        <v>135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83</v>
      </c>
      <c r="BK136" s="216">
        <f>ROUND(I136*H136,2)</f>
        <v>0</v>
      </c>
      <c r="BL136" s="17" t="s">
        <v>158</v>
      </c>
      <c r="BM136" s="215" t="s">
        <v>1465</v>
      </c>
    </row>
    <row r="137" s="13" customFormat="1">
      <c r="A137" s="13"/>
      <c r="B137" s="222"/>
      <c r="C137" s="223"/>
      <c r="D137" s="224" t="s">
        <v>147</v>
      </c>
      <c r="E137" s="225" t="s">
        <v>19</v>
      </c>
      <c r="F137" s="226" t="s">
        <v>1466</v>
      </c>
      <c r="G137" s="223"/>
      <c r="H137" s="227">
        <v>14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147</v>
      </c>
      <c r="AU137" s="233" t="s">
        <v>85</v>
      </c>
      <c r="AV137" s="13" t="s">
        <v>85</v>
      </c>
      <c r="AW137" s="13" t="s">
        <v>34</v>
      </c>
      <c r="AX137" s="13" t="s">
        <v>75</v>
      </c>
      <c r="AY137" s="233" t="s">
        <v>135</v>
      </c>
    </row>
    <row r="138" s="2" customFormat="1" ht="16.5" customHeight="1">
      <c r="A138" s="38"/>
      <c r="B138" s="39"/>
      <c r="C138" s="234" t="s">
        <v>240</v>
      </c>
      <c r="D138" s="234" t="s">
        <v>132</v>
      </c>
      <c r="E138" s="235" t="s">
        <v>1467</v>
      </c>
      <c r="F138" s="236" t="s">
        <v>1468</v>
      </c>
      <c r="G138" s="237" t="s">
        <v>141</v>
      </c>
      <c r="H138" s="238">
        <v>16</v>
      </c>
      <c r="I138" s="239"/>
      <c r="J138" s="240">
        <f>ROUND(I138*H138,2)</f>
        <v>0</v>
      </c>
      <c r="K138" s="236" t="s">
        <v>19</v>
      </c>
      <c r="L138" s="241"/>
      <c r="M138" s="242" t="s">
        <v>19</v>
      </c>
      <c r="N138" s="243" t="s">
        <v>46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178</v>
      </c>
      <c r="AT138" s="215" t="s">
        <v>132</v>
      </c>
      <c r="AU138" s="215" t="s">
        <v>85</v>
      </c>
      <c r="AY138" s="17" t="s">
        <v>135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83</v>
      </c>
      <c r="BK138" s="216">
        <f>ROUND(I138*H138,2)</f>
        <v>0</v>
      </c>
      <c r="BL138" s="17" t="s">
        <v>158</v>
      </c>
      <c r="BM138" s="215" t="s">
        <v>1469</v>
      </c>
    </row>
    <row r="139" s="13" customFormat="1">
      <c r="A139" s="13"/>
      <c r="B139" s="222"/>
      <c r="C139" s="223"/>
      <c r="D139" s="224" t="s">
        <v>147</v>
      </c>
      <c r="E139" s="225" t="s">
        <v>19</v>
      </c>
      <c r="F139" s="226" t="s">
        <v>1470</v>
      </c>
      <c r="G139" s="223"/>
      <c r="H139" s="227">
        <v>16</v>
      </c>
      <c r="I139" s="228"/>
      <c r="J139" s="223"/>
      <c r="K139" s="223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147</v>
      </c>
      <c r="AU139" s="233" t="s">
        <v>85</v>
      </c>
      <c r="AV139" s="13" t="s">
        <v>85</v>
      </c>
      <c r="AW139" s="13" t="s">
        <v>34</v>
      </c>
      <c r="AX139" s="13" t="s">
        <v>75</v>
      </c>
      <c r="AY139" s="233" t="s">
        <v>135</v>
      </c>
    </row>
    <row r="140" s="2" customFormat="1" ht="16.5" customHeight="1">
      <c r="A140" s="38"/>
      <c r="B140" s="39"/>
      <c r="C140" s="204" t="s">
        <v>7</v>
      </c>
      <c r="D140" s="204" t="s">
        <v>138</v>
      </c>
      <c r="E140" s="205" t="s">
        <v>1471</v>
      </c>
      <c r="F140" s="206" t="s">
        <v>1472</v>
      </c>
      <c r="G140" s="207" t="s">
        <v>141</v>
      </c>
      <c r="H140" s="208">
        <v>1306</v>
      </c>
      <c r="I140" s="209"/>
      <c r="J140" s="210">
        <f>ROUND(I140*H140,2)</f>
        <v>0</v>
      </c>
      <c r="K140" s="206" t="s">
        <v>142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158</v>
      </c>
      <c r="AT140" s="215" t="s">
        <v>138</v>
      </c>
      <c r="AU140" s="215" t="s">
        <v>85</v>
      </c>
      <c r="AY140" s="17" t="s">
        <v>135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158</v>
      </c>
      <c r="BM140" s="215" t="s">
        <v>1473</v>
      </c>
    </row>
    <row r="141" s="2" customFormat="1">
      <c r="A141" s="38"/>
      <c r="B141" s="39"/>
      <c r="C141" s="40"/>
      <c r="D141" s="217" t="s">
        <v>145</v>
      </c>
      <c r="E141" s="40"/>
      <c r="F141" s="218" t="s">
        <v>1474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85</v>
      </c>
    </row>
    <row r="142" s="2" customFormat="1" ht="16.5" customHeight="1">
      <c r="A142" s="38"/>
      <c r="B142" s="39"/>
      <c r="C142" s="234" t="s">
        <v>250</v>
      </c>
      <c r="D142" s="234" t="s">
        <v>132</v>
      </c>
      <c r="E142" s="235" t="s">
        <v>1475</v>
      </c>
      <c r="F142" s="236" t="s">
        <v>1476</v>
      </c>
      <c r="G142" s="237" t="s">
        <v>141</v>
      </c>
      <c r="H142" s="238">
        <v>66</v>
      </c>
      <c r="I142" s="239"/>
      <c r="J142" s="240">
        <f>ROUND(I142*H142,2)</f>
        <v>0</v>
      </c>
      <c r="K142" s="236" t="s">
        <v>19</v>
      </c>
      <c r="L142" s="241"/>
      <c r="M142" s="242" t="s">
        <v>19</v>
      </c>
      <c r="N142" s="243" t="s">
        <v>46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178</v>
      </c>
      <c r="AT142" s="215" t="s">
        <v>132</v>
      </c>
      <c r="AU142" s="215" t="s">
        <v>85</v>
      </c>
      <c r="AY142" s="17" t="s">
        <v>135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83</v>
      </c>
      <c r="BK142" s="216">
        <f>ROUND(I142*H142,2)</f>
        <v>0</v>
      </c>
      <c r="BL142" s="17" t="s">
        <v>158</v>
      </c>
      <c r="BM142" s="215" t="s">
        <v>1477</v>
      </c>
    </row>
    <row r="143" s="13" customFormat="1">
      <c r="A143" s="13"/>
      <c r="B143" s="222"/>
      <c r="C143" s="223"/>
      <c r="D143" s="224" t="s">
        <v>147</v>
      </c>
      <c r="E143" s="225" t="s">
        <v>19</v>
      </c>
      <c r="F143" s="226" t="s">
        <v>1478</v>
      </c>
      <c r="G143" s="223"/>
      <c r="H143" s="227">
        <v>66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147</v>
      </c>
      <c r="AU143" s="233" t="s">
        <v>85</v>
      </c>
      <c r="AV143" s="13" t="s">
        <v>85</v>
      </c>
      <c r="AW143" s="13" t="s">
        <v>34</v>
      </c>
      <c r="AX143" s="13" t="s">
        <v>75</v>
      </c>
      <c r="AY143" s="233" t="s">
        <v>135</v>
      </c>
    </row>
    <row r="144" s="2" customFormat="1" ht="16.5" customHeight="1">
      <c r="A144" s="38"/>
      <c r="B144" s="39"/>
      <c r="C144" s="234" t="s">
        <v>255</v>
      </c>
      <c r="D144" s="234" t="s">
        <v>132</v>
      </c>
      <c r="E144" s="235" t="s">
        <v>1479</v>
      </c>
      <c r="F144" s="236" t="s">
        <v>1480</v>
      </c>
      <c r="G144" s="237" t="s">
        <v>141</v>
      </c>
      <c r="H144" s="238">
        <v>400</v>
      </c>
      <c r="I144" s="239"/>
      <c r="J144" s="240">
        <f>ROUND(I144*H144,2)</f>
        <v>0</v>
      </c>
      <c r="K144" s="236" t="s">
        <v>19</v>
      </c>
      <c r="L144" s="241"/>
      <c r="M144" s="242" t="s">
        <v>19</v>
      </c>
      <c r="N144" s="243" t="s">
        <v>46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178</v>
      </c>
      <c r="AT144" s="215" t="s">
        <v>132</v>
      </c>
      <c r="AU144" s="215" t="s">
        <v>85</v>
      </c>
      <c r="AY144" s="17" t="s">
        <v>135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83</v>
      </c>
      <c r="BK144" s="216">
        <f>ROUND(I144*H144,2)</f>
        <v>0</v>
      </c>
      <c r="BL144" s="17" t="s">
        <v>158</v>
      </c>
      <c r="BM144" s="215" t="s">
        <v>1481</v>
      </c>
    </row>
    <row r="145" s="13" customFormat="1">
      <c r="A145" s="13"/>
      <c r="B145" s="222"/>
      <c r="C145" s="223"/>
      <c r="D145" s="224" t="s">
        <v>147</v>
      </c>
      <c r="E145" s="225" t="s">
        <v>19</v>
      </c>
      <c r="F145" s="226" t="s">
        <v>1482</v>
      </c>
      <c r="G145" s="223"/>
      <c r="H145" s="227">
        <v>400</v>
      </c>
      <c r="I145" s="228"/>
      <c r="J145" s="223"/>
      <c r="K145" s="223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147</v>
      </c>
      <c r="AU145" s="233" t="s">
        <v>85</v>
      </c>
      <c r="AV145" s="13" t="s">
        <v>85</v>
      </c>
      <c r="AW145" s="13" t="s">
        <v>34</v>
      </c>
      <c r="AX145" s="13" t="s">
        <v>75</v>
      </c>
      <c r="AY145" s="233" t="s">
        <v>135</v>
      </c>
    </row>
    <row r="146" s="2" customFormat="1" ht="16.5" customHeight="1">
      <c r="A146" s="38"/>
      <c r="B146" s="39"/>
      <c r="C146" s="234" t="s">
        <v>261</v>
      </c>
      <c r="D146" s="234" t="s">
        <v>132</v>
      </c>
      <c r="E146" s="235" t="s">
        <v>1483</v>
      </c>
      <c r="F146" s="236" t="s">
        <v>1484</v>
      </c>
      <c r="G146" s="237" t="s">
        <v>141</v>
      </c>
      <c r="H146" s="238">
        <v>200</v>
      </c>
      <c r="I146" s="239"/>
      <c r="J146" s="240">
        <f>ROUND(I146*H146,2)</f>
        <v>0</v>
      </c>
      <c r="K146" s="236" t="s">
        <v>19</v>
      </c>
      <c r="L146" s="241"/>
      <c r="M146" s="242" t="s">
        <v>19</v>
      </c>
      <c r="N146" s="243" t="s">
        <v>46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178</v>
      </c>
      <c r="AT146" s="215" t="s">
        <v>132</v>
      </c>
      <c r="AU146" s="215" t="s">
        <v>85</v>
      </c>
      <c r="AY146" s="17" t="s">
        <v>135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83</v>
      </c>
      <c r="BK146" s="216">
        <f>ROUND(I146*H146,2)</f>
        <v>0</v>
      </c>
      <c r="BL146" s="17" t="s">
        <v>158</v>
      </c>
      <c r="BM146" s="215" t="s">
        <v>1485</v>
      </c>
    </row>
    <row r="147" s="13" customFormat="1">
      <c r="A147" s="13"/>
      <c r="B147" s="222"/>
      <c r="C147" s="223"/>
      <c r="D147" s="224" t="s">
        <v>147</v>
      </c>
      <c r="E147" s="225" t="s">
        <v>19</v>
      </c>
      <c r="F147" s="226" t="s">
        <v>1486</v>
      </c>
      <c r="G147" s="223"/>
      <c r="H147" s="227">
        <v>200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147</v>
      </c>
      <c r="AU147" s="233" t="s">
        <v>85</v>
      </c>
      <c r="AV147" s="13" t="s">
        <v>85</v>
      </c>
      <c r="AW147" s="13" t="s">
        <v>34</v>
      </c>
      <c r="AX147" s="13" t="s">
        <v>75</v>
      </c>
      <c r="AY147" s="233" t="s">
        <v>135</v>
      </c>
    </row>
    <row r="148" s="2" customFormat="1" ht="16.5" customHeight="1">
      <c r="A148" s="38"/>
      <c r="B148" s="39"/>
      <c r="C148" s="234" t="s">
        <v>266</v>
      </c>
      <c r="D148" s="234" t="s">
        <v>132</v>
      </c>
      <c r="E148" s="235" t="s">
        <v>1487</v>
      </c>
      <c r="F148" s="236" t="s">
        <v>1488</v>
      </c>
      <c r="G148" s="237" t="s">
        <v>141</v>
      </c>
      <c r="H148" s="238">
        <v>200</v>
      </c>
      <c r="I148" s="239"/>
      <c r="J148" s="240">
        <f>ROUND(I148*H148,2)</f>
        <v>0</v>
      </c>
      <c r="K148" s="236" t="s">
        <v>19</v>
      </c>
      <c r="L148" s="241"/>
      <c r="M148" s="242" t="s">
        <v>19</v>
      </c>
      <c r="N148" s="243" t="s">
        <v>46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178</v>
      </c>
      <c r="AT148" s="215" t="s">
        <v>132</v>
      </c>
      <c r="AU148" s="215" t="s">
        <v>85</v>
      </c>
      <c r="AY148" s="17" t="s">
        <v>135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83</v>
      </c>
      <c r="BK148" s="216">
        <f>ROUND(I148*H148,2)</f>
        <v>0</v>
      </c>
      <c r="BL148" s="17" t="s">
        <v>158</v>
      </c>
      <c r="BM148" s="215" t="s">
        <v>1489</v>
      </c>
    </row>
    <row r="149" s="13" customFormat="1">
      <c r="A149" s="13"/>
      <c r="B149" s="222"/>
      <c r="C149" s="223"/>
      <c r="D149" s="224" t="s">
        <v>147</v>
      </c>
      <c r="E149" s="225" t="s">
        <v>19</v>
      </c>
      <c r="F149" s="226" t="s">
        <v>1486</v>
      </c>
      <c r="G149" s="223"/>
      <c r="H149" s="227">
        <v>200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147</v>
      </c>
      <c r="AU149" s="233" t="s">
        <v>85</v>
      </c>
      <c r="AV149" s="13" t="s">
        <v>85</v>
      </c>
      <c r="AW149" s="13" t="s">
        <v>34</v>
      </c>
      <c r="AX149" s="13" t="s">
        <v>75</v>
      </c>
      <c r="AY149" s="233" t="s">
        <v>135</v>
      </c>
    </row>
    <row r="150" s="2" customFormat="1" ht="16.5" customHeight="1">
      <c r="A150" s="38"/>
      <c r="B150" s="39"/>
      <c r="C150" s="234" t="s">
        <v>272</v>
      </c>
      <c r="D150" s="234" t="s">
        <v>132</v>
      </c>
      <c r="E150" s="235" t="s">
        <v>1490</v>
      </c>
      <c r="F150" s="236" t="s">
        <v>1491</v>
      </c>
      <c r="G150" s="237" t="s">
        <v>141</v>
      </c>
      <c r="H150" s="238">
        <v>220</v>
      </c>
      <c r="I150" s="239"/>
      <c r="J150" s="240">
        <f>ROUND(I150*H150,2)</f>
        <v>0</v>
      </c>
      <c r="K150" s="236" t="s">
        <v>19</v>
      </c>
      <c r="L150" s="241"/>
      <c r="M150" s="242" t="s">
        <v>19</v>
      </c>
      <c r="N150" s="243" t="s">
        <v>46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178</v>
      </c>
      <c r="AT150" s="215" t="s">
        <v>132</v>
      </c>
      <c r="AU150" s="215" t="s">
        <v>85</v>
      </c>
      <c r="AY150" s="17" t="s">
        <v>135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83</v>
      </c>
      <c r="BK150" s="216">
        <f>ROUND(I150*H150,2)</f>
        <v>0</v>
      </c>
      <c r="BL150" s="17" t="s">
        <v>158</v>
      </c>
      <c r="BM150" s="215" t="s">
        <v>1492</v>
      </c>
    </row>
    <row r="151" s="13" customFormat="1">
      <c r="A151" s="13"/>
      <c r="B151" s="222"/>
      <c r="C151" s="223"/>
      <c r="D151" s="224" t="s">
        <v>147</v>
      </c>
      <c r="E151" s="225" t="s">
        <v>19</v>
      </c>
      <c r="F151" s="226" t="s">
        <v>1493</v>
      </c>
      <c r="G151" s="223"/>
      <c r="H151" s="227">
        <v>220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147</v>
      </c>
      <c r="AU151" s="233" t="s">
        <v>85</v>
      </c>
      <c r="AV151" s="13" t="s">
        <v>85</v>
      </c>
      <c r="AW151" s="13" t="s">
        <v>34</v>
      </c>
      <c r="AX151" s="13" t="s">
        <v>75</v>
      </c>
      <c r="AY151" s="233" t="s">
        <v>135</v>
      </c>
    </row>
    <row r="152" s="2" customFormat="1" ht="16.5" customHeight="1">
      <c r="A152" s="38"/>
      <c r="B152" s="39"/>
      <c r="C152" s="234" t="s">
        <v>277</v>
      </c>
      <c r="D152" s="234" t="s">
        <v>132</v>
      </c>
      <c r="E152" s="235" t="s">
        <v>1494</v>
      </c>
      <c r="F152" s="236" t="s">
        <v>1495</v>
      </c>
      <c r="G152" s="237" t="s">
        <v>141</v>
      </c>
      <c r="H152" s="238">
        <v>110</v>
      </c>
      <c r="I152" s="239"/>
      <c r="J152" s="240">
        <f>ROUND(I152*H152,2)</f>
        <v>0</v>
      </c>
      <c r="K152" s="236" t="s">
        <v>19</v>
      </c>
      <c r="L152" s="241"/>
      <c r="M152" s="242" t="s">
        <v>19</v>
      </c>
      <c r="N152" s="243" t="s">
        <v>46</v>
      </c>
      <c r="O152" s="8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178</v>
      </c>
      <c r="AT152" s="215" t="s">
        <v>132</v>
      </c>
      <c r="AU152" s="215" t="s">
        <v>85</v>
      </c>
      <c r="AY152" s="17" t="s">
        <v>135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83</v>
      </c>
      <c r="BK152" s="216">
        <f>ROUND(I152*H152,2)</f>
        <v>0</v>
      </c>
      <c r="BL152" s="17" t="s">
        <v>158</v>
      </c>
      <c r="BM152" s="215" t="s">
        <v>1496</v>
      </c>
    </row>
    <row r="153" s="13" customFormat="1">
      <c r="A153" s="13"/>
      <c r="B153" s="222"/>
      <c r="C153" s="223"/>
      <c r="D153" s="224" t="s">
        <v>147</v>
      </c>
      <c r="E153" s="225" t="s">
        <v>19</v>
      </c>
      <c r="F153" s="226" t="s">
        <v>1497</v>
      </c>
      <c r="G153" s="223"/>
      <c r="H153" s="227">
        <v>110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147</v>
      </c>
      <c r="AU153" s="233" t="s">
        <v>85</v>
      </c>
      <c r="AV153" s="13" t="s">
        <v>85</v>
      </c>
      <c r="AW153" s="13" t="s">
        <v>34</v>
      </c>
      <c r="AX153" s="13" t="s">
        <v>75</v>
      </c>
      <c r="AY153" s="233" t="s">
        <v>135</v>
      </c>
    </row>
    <row r="154" s="2" customFormat="1" ht="16.5" customHeight="1">
      <c r="A154" s="38"/>
      <c r="B154" s="39"/>
      <c r="C154" s="234" t="s">
        <v>283</v>
      </c>
      <c r="D154" s="234" t="s">
        <v>132</v>
      </c>
      <c r="E154" s="235" t="s">
        <v>1498</v>
      </c>
      <c r="F154" s="236" t="s">
        <v>1499</v>
      </c>
      <c r="G154" s="237" t="s">
        <v>141</v>
      </c>
      <c r="H154" s="238">
        <v>110</v>
      </c>
      <c r="I154" s="239"/>
      <c r="J154" s="240">
        <f>ROUND(I154*H154,2)</f>
        <v>0</v>
      </c>
      <c r="K154" s="236" t="s">
        <v>19</v>
      </c>
      <c r="L154" s="241"/>
      <c r="M154" s="242" t="s">
        <v>19</v>
      </c>
      <c r="N154" s="243" t="s">
        <v>46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178</v>
      </c>
      <c r="AT154" s="215" t="s">
        <v>132</v>
      </c>
      <c r="AU154" s="215" t="s">
        <v>85</v>
      </c>
      <c r="AY154" s="17" t="s">
        <v>135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83</v>
      </c>
      <c r="BK154" s="216">
        <f>ROUND(I154*H154,2)</f>
        <v>0</v>
      </c>
      <c r="BL154" s="17" t="s">
        <v>158</v>
      </c>
      <c r="BM154" s="215" t="s">
        <v>1500</v>
      </c>
    </row>
    <row r="155" s="13" customFormat="1">
      <c r="A155" s="13"/>
      <c r="B155" s="222"/>
      <c r="C155" s="223"/>
      <c r="D155" s="224" t="s">
        <v>147</v>
      </c>
      <c r="E155" s="225" t="s">
        <v>19</v>
      </c>
      <c r="F155" s="226" t="s">
        <v>1497</v>
      </c>
      <c r="G155" s="223"/>
      <c r="H155" s="227">
        <v>110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147</v>
      </c>
      <c r="AU155" s="233" t="s">
        <v>85</v>
      </c>
      <c r="AV155" s="13" t="s">
        <v>85</v>
      </c>
      <c r="AW155" s="13" t="s">
        <v>34</v>
      </c>
      <c r="AX155" s="13" t="s">
        <v>75</v>
      </c>
      <c r="AY155" s="233" t="s">
        <v>135</v>
      </c>
    </row>
    <row r="156" s="2" customFormat="1" ht="16.5" customHeight="1">
      <c r="A156" s="38"/>
      <c r="B156" s="39"/>
      <c r="C156" s="204" t="s">
        <v>288</v>
      </c>
      <c r="D156" s="204" t="s">
        <v>138</v>
      </c>
      <c r="E156" s="205" t="s">
        <v>1501</v>
      </c>
      <c r="F156" s="206" t="s">
        <v>1502</v>
      </c>
      <c r="G156" s="207" t="s">
        <v>372</v>
      </c>
      <c r="H156" s="208">
        <v>658.87</v>
      </c>
      <c r="I156" s="209"/>
      <c r="J156" s="210">
        <f>ROUND(I156*H156,2)</f>
        <v>0</v>
      </c>
      <c r="K156" s="206" t="s">
        <v>142</v>
      </c>
      <c r="L156" s="44"/>
      <c r="M156" s="211" t="s">
        <v>19</v>
      </c>
      <c r="N156" s="212" t="s">
        <v>46</v>
      </c>
      <c r="O156" s="8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158</v>
      </c>
      <c r="AT156" s="215" t="s">
        <v>138</v>
      </c>
      <c r="AU156" s="215" t="s">
        <v>85</v>
      </c>
      <c r="AY156" s="17" t="s">
        <v>135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83</v>
      </c>
      <c r="BK156" s="216">
        <f>ROUND(I156*H156,2)</f>
        <v>0</v>
      </c>
      <c r="BL156" s="17" t="s">
        <v>158</v>
      </c>
      <c r="BM156" s="215" t="s">
        <v>1503</v>
      </c>
    </row>
    <row r="157" s="2" customFormat="1">
      <c r="A157" s="38"/>
      <c r="B157" s="39"/>
      <c r="C157" s="40"/>
      <c r="D157" s="217" t="s">
        <v>145</v>
      </c>
      <c r="E157" s="40"/>
      <c r="F157" s="218" t="s">
        <v>1504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85</v>
      </c>
    </row>
    <row r="158" s="13" customFormat="1">
      <c r="A158" s="13"/>
      <c r="B158" s="222"/>
      <c r="C158" s="223"/>
      <c r="D158" s="224" t="s">
        <v>147</v>
      </c>
      <c r="E158" s="225" t="s">
        <v>19</v>
      </c>
      <c r="F158" s="226" t="s">
        <v>1408</v>
      </c>
      <c r="G158" s="223"/>
      <c r="H158" s="227">
        <v>658.87</v>
      </c>
      <c r="I158" s="228"/>
      <c r="J158" s="223"/>
      <c r="K158" s="223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147</v>
      </c>
      <c r="AU158" s="233" t="s">
        <v>85</v>
      </c>
      <c r="AV158" s="13" t="s">
        <v>85</v>
      </c>
      <c r="AW158" s="13" t="s">
        <v>34</v>
      </c>
      <c r="AX158" s="13" t="s">
        <v>75</v>
      </c>
      <c r="AY158" s="233" t="s">
        <v>135</v>
      </c>
    </row>
    <row r="159" s="2" customFormat="1" ht="16.5" customHeight="1">
      <c r="A159" s="38"/>
      <c r="B159" s="39"/>
      <c r="C159" s="204" t="s">
        <v>293</v>
      </c>
      <c r="D159" s="204" t="s">
        <v>138</v>
      </c>
      <c r="E159" s="205" t="s">
        <v>1505</v>
      </c>
      <c r="F159" s="206" t="s">
        <v>1506</v>
      </c>
      <c r="G159" s="207" t="s">
        <v>372</v>
      </c>
      <c r="H159" s="208">
        <v>658.87</v>
      </c>
      <c r="I159" s="209"/>
      <c r="J159" s="210">
        <f>ROUND(I159*H159,2)</f>
        <v>0</v>
      </c>
      <c r="K159" s="206" t="s">
        <v>142</v>
      </c>
      <c r="L159" s="44"/>
      <c r="M159" s="211" t="s">
        <v>19</v>
      </c>
      <c r="N159" s="212" t="s">
        <v>46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158</v>
      </c>
      <c r="AT159" s="215" t="s">
        <v>138</v>
      </c>
      <c r="AU159" s="215" t="s">
        <v>85</v>
      </c>
      <c r="AY159" s="17" t="s">
        <v>135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83</v>
      </c>
      <c r="BK159" s="216">
        <f>ROUND(I159*H159,2)</f>
        <v>0</v>
      </c>
      <c r="BL159" s="17" t="s">
        <v>158</v>
      </c>
      <c r="BM159" s="215" t="s">
        <v>1507</v>
      </c>
    </row>
    <row r="160" s="2" customFormat="1">
      <c r="A160" s="38"/>
      <c r="B160" s="39"/>
      <c r="C160" s="40"/>
      <c r="D160" s="217" t="s">
        <v>145</v>
      </c>
      <c r="E160" s="40"/>
      <c r="F160" s="218" t="s">
        <v>1508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85</v>
      </c>
    </row>
    <row r="161" s="13" customFormat="1">
      <c r="A161" s="13"/>
      <c r="B161" s="222"/>
      <c r="C161" s="223"/>
      <c r="D161" s="224" t="s">
        <v>147</v>
      </c>
      <c r="E161" s="225" t="s">
        <v>19</v>
      </c>
      <c r="F161" s="226" t="s">
        <v>1509</v>
      </c>
      <c r="G161" s="223"/>
      <c r="H161" s="227">
        <v>658.87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147</v>
      </c>
      <c r="AU161" s="233" t="s">
        <v>85</v>
      </c>
      <c r="AV161" s="13" t="s">
        <v>85</v>
      </c>
      <c r="AW161" s="13" t="s">
        <v>34</v>
      </c>
      <c r="AX161" s="13" t="s">
        <v>75</v>
      </c>
      <c r="AY161" s="233" t="s">
        <v>135</v>
      </c>
    </row>
    <row r="162" s="2" customFormat="1" ht="24.15" customHeight="1">
      <c r="A162" s="38"/>
      <c r="B162" s="39"/>
      <c r="C162" s="204" t="s">
        <v>299</v>
      </c>
      <c r="D162" s="204" t="s">
        <v>138</v>
      </c>
      <c r="E162" s="205" t="s">
        <v>1510</v>
      </c>
      <c r="F162" s="206" t="s">
        <v>1511</v>
      </c>
      <c r="G162" s="207" t="s">
        <v>141</v>
      </c>
      <c r="H162" s="208">
        <v>12</v>
      </c>
      <c r="I162" s="209"/>
      <c r="J162" s="210">
        <f>ROUND(I162*H162,2)</f>
        <v>0</v>
      </c>
      <c r="K162" s="206" t="s">
        <v>142</v>
      </c>
      <c r="L162" s="44"/>
      <c r="M162" s="211" t="s">
        <v>19</v>
      </c>
      <c r="N162" s="212" t="s">
        <v>46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158</v>
      </c>
      <c r="AT162" s="215" t="s">
        <v>138</v>
      </c>
      <c r="AU162" s="215" t="s">
        <v>85</v>
      </c>
      <c r="AY162" s="17" t="s">
        <v>135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83</v>
      </c>
      <c r="BK162" s="216">
        <f>ROUND(I162*H162,2)</f>
        <v>0</v>
      </c>
      <c r="BL162" s="17" t="s">
        <v>158</v>
      </c>
      <c r="BM162" s="215" t="s">
        <v>1512</v>
      </c>
    </row>
    <row r="163" s="2" customFormat="1">
      <c r="A163" s="38"/>
      <c r="B163" s="39"/>
      <c r="C163" s="40"/>
      <c r="D163" s="217" t="s">
        <v>145</v>
      </c>
      <c r="E163" s="40"/>
      <c r="F163" s="218" t="s">
        <v>1513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85</v>
      </c>
    </row>
    <row r="164" s="2" customFormat="1" ht="24.15" customHeight="1">
      <c r="A164" s="38"/>
      <c r="B164" s="39"/>
      <c r="C164" s="234" t="s">
        <v>306</v>
      </c>
      <c r="D164" s="234" t="s">
        <v>132</v>
      </c>
      <c r="E164" s="235" t="s">
        <v>1514</v>
      </c>
      <c r="F164" s="236" t="s">
        <v>1515</v>
      </c>
      <c r="G164" s="237" t="s">
        <v>141</v>
      </c>
      <c r="H164" s="238">
        <v>6</v>
      </c>
      <c r="I164" s="239"/>
      <c r="J164" s="240">
        <f>ROUND(I164*H164,2)</f>
        <v>0</v>
      </c>
      <c r="K164" s="236" t="s">
        <v>19</v>
      </c>
      <c r="L164" s="241"/>
      <c r="M164" s="242" t="s">
        <v>19</v>
      </c>
      <c r="N164" s="243" t="s">
        <v>46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178</v>
      </c>
      <c r="AT164" s="215" t="s">
        <v>132</v>
      </c>
      <c r="AU164" s="215" t="s">
        <v>85</v>
      </c>
      <c r="AY164" s="17" t="s">
        <v>135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83</v>
      </c>
      <c r="BK164" s="216">
        <f>ROUND(I164*H164,2)</f>
        <v>0</v>
      </c>
      <c r="BL164" s="17" t="s">
        <v>158</v>
      </c>
      <c r="BM164" s="215" t="s">
        <v>1516</v>
      </c>
    </row>
    <row r="165" s="13" customFormat="1">
      <c r="A165" s="13"/>
      <c r="B165" s="222"/>
      <c r="C165" s="223"/>
      <c r="D165" s="224" t="s">
        <v>147</v>
      </c>
      <c r="E165" s="225" t="s">
        <v>19</v>
      </c>
      <c r="F165" s="226" t="s">
        <v>1517</v>
      </c>
      <c r="G165" s="223"/>
      <c r="H165" s="227">
        <v>6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147</v>
      </c>
      <c r="AU165" s="233" t="s">
        <v>85</v>
      </c>
      <c r="AV165" s="13" t="s">
        <v>85</v>
      </c>
      <c r="AW165" s="13" t="s">
        <v>34</v>
      </c>
      <c r="AX165" s="13" t="s">
        <v>75</v>
      </c>
      <c r="AY165" s="233" t="s">
        <v>135</v>
      </c>
    </row>
    <row r="166" s="2" customFormat="1" ht="24.15" customHeight="1">
      <c r="A166" s="38"/>
      <c r="B166" s="39"/>
      <c r="C166" s="234" t="s">
        <v>313</v>
      </c>
      <c r="D166" s="234" t="s">
        <v>132</v>
      </c>
      <c r="E166" s="235" t="s">
        <v>1518</v>
      </c>
      <c r="F166" s="236" t="s">
        <v>1519</v>
      </c>
      <c r="G166" s="237" t="s">
        <v>141</v>
      </c>
      <c r="H166" s="238">
        <v>4</v>
      </c>
      <c r="I166" s="239"/>
      <c r="J166" s="240">
        <f>ROUND(I166*H166,2)</f>
        <v>0</v>
      </c>
      <c r="K166" s="236" t="s">
        <v>19</v>
      </c>
      <c r="L166" s="241"/>
      <c r="M166" s="242" t="s">
        <v>19</v>
      </c>
      <c r="N166" s="243" t="s">
        <v>46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178</v>
      </c>
      <c r="AT166" s="215" t="s">
        <v>132</v>
      </c>
      <c r="AU166" s="215" t="s">
        <v>85</v>
      </c>
      <c r="AY166" s="17" t="s">
        <v>135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83</v>
      </c>
      <c r="BK166" s="216">
        <f>ROUND(I166*H166,2)</f>
        <v>0</v>
      </c>
      <c r="BL166" s="17" t="s">
        <v>158</v>
      </c>
      <c r="BM166" s="215" t="s">
        <v>1520</v>
      </c>
    </row>
    <row r="167" s="13" customFormat="1">
      <c r="A167" s="13"/>
      <c r="B167" s="222"/>
      <c r="C167" s="223"/>
      <c r="D167" s="224" t="s">
        <v>147</v>
      </c>
      <c r="E167" s="225" t="s">
        <v>19</v>
      </c>
      <c r="F167" s="226" t="s">
        <v>1240</v>
      </c>
      <c r="G167" s="223"/>
      <c r="H167" s="227">
        <v>4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147</v>
      </c>
      <c r="AU167" s="233" t="s">
        <v>85</v>
      </c>
      <c r="AV167" s="13" t="s">
        <v>85</v>
      </c>
      <c r="AW167" s="13" t="s">
        <v>34</v>
      </c>
      <c r="AX167" s="13" t="s">
        <v>75</v>
      </c>
      <c r="AY167" s="233" t="s">
        <v>135</v>
      </c>
    </row>
    <row r="168" s="2" customFormat="1" ht="24.15" customHeight="1">
      <c r="A168" s="38"/>
      <c r="B168" s="39"/>
      <c r="C168" s="234" t="s">
        <v>319</v>
      </c>
      <c r="D168" s="234" t="s">
        <v>132</v>
      </c>
      <c r="E168" s="235" t="s">
        <v>1521</v>
      </c>
      <c r="F168" s="236" t="s">
        <v>1522</v>
      </c>
      <c r="G168" s="237" t="s">
        <v>141</v>
      </c>
      <c r="H168" s="238">
        <v>2</v>
      </c>
      <c r="I168" s="239"/>
      <c r="J168" s="240">
        <f>ROUND(I168*H168,2)</f>
        <v>0</v>
      </c>
      <c r="K168" s="236" t="s">
        <v>19</v>
      </c>
      <c r="L168" s="241"/>
      <c r="M168" s="242" t="s">
        <v>19</v>
      </c>
      <c r="N168" s="243" t="s">
        <v>46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178</v>
      </c>
      <c r="AT168" s="215" t="s">
        <v>132</v>
      </c>
      <c r="AU168" s="215" t="s">
        <v>85</v>
      </c>
      <c r="AY168" s="17" t="s">
        <v>135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83</v>
      </c>
      <c r="BK168" s="216">
        <f>ROUND(I168*H168,2)</f>
        <v>0</v>
      </c>
      <c r="BL168" s="17" t="s">
        <v>158</v>
      </c>
      <c r="BM168" s="215" t="s">
        <v>1523</v>
      </c>
    </row>
    <row r="169" s="13" customFormat="1">
      <c r="A169" s="13"/>
      <c r="B169" s="222"/>
      <c r="C169" s="223"/>
      <c r="D169" s="224" t="s">
        <v>147</v>
      </c>
      <c r="E169" s="225" t="s">
        <v>19</v>
      </c>
      <c r="F169" s="226" t="s">
        <v>1259</v>
      </c>
      <c r="G169" s="223"/>
      <c r="H169" s="227">
        <v>2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147</v>
      </c>
      <c r="AU169" s="233" t="s">
        <v>85</v>
      </c>
      <c r="AV169" s="13" t="s">
        <v>85</v>
      </c>
      <c r="AW169" s="13" t="s">
        <v>34</v>
      </c>
      <c r="AX169" s="13" t="s">
        <v>75</v>
      </c>
      <c r="AY169" s="233" t="s">
        <v>135</v>
      </c>
    </row>
    <row r="170" s="2" customFormat="1" ht="24.15" customHeight="1">
      <c r="A170" s="38"/>
      <c r="B170" s="39"/>
      <c r="C170" s="204" t="s">
        <v>325</v>
      </c>
      <c r="D170" s="204" t="s">
        <v>138</v>
      </c>
      <c r="E170" s="205" t="s">
        <v>1524</v>
      </c>
      <c r="F170" s="206" t="s">
        <v>1525</v>
      </c>
      <c r="G170" s="207" t="s">
        <v>141</v>
      </c>
      <c r="H170" s="208">
        <v>39</v>
      </c>
      <c r="I170" s="209"/>
      <c r="J170" s="210">
        <f>ROUND(I170*H170,2)</f>
        <v>0</v>
      </c>
      <c r="K170" s="206" t="s">
        <v>142</v>
      </c>
      <c r="L170" s="44"/>
      <c r="M170" s="211" t="s">
        <v>19</v>
      </c>
      <c r="N170" s="212" t="s">
        <v>46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158</v>
      </c>
      <c r="AT170" s="215" t="s">
        <v>138</v>
      </c>
      <c r="AU170" s="215" t="s">
        <v>85</v>
      </c>
      <c r="AY170" s="17" t="s">
        <v>135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83</v>
      </c>
      <c r="BK170" s="216">
        <f>ROUND(I170*H170,2)</f>
        <v>0</v>
      </c>
      <c r="BL170" s="17" t="s">
        <v>158</v>
      </c>
      <c r="BM170" s="215" t="s">
        <v>1526</v>
      </c>
    </row>
    <row r="171" s="2" customFormat="1">
      <c r="A171" s="38"/>
      <c r="B171" s="39"/>
      <c r="C171" s="40"/>
      <c r="D171" s="217" t="s">
        <v>145</v>
      </c>
      <c r="E171" s="40"/>
      <c r="F171" s="218" t="s">
        <v>1527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85</v>
      </c>
    </row>
    <row r="172" s="2" customFormat="1" ht="16.5" customHeight="1">
      <c r="A172" s="38"/>
      <c r="B172" s="39"/>
      <c r="C172" s="234" t="s">
        <v>330</v>
      </c>
      <c r="D172" s="234" t="s">
        <v>132</v>
      </c>
      <c r="E172" s="235" t="s">
        <v>1528</v>
      </c>
      <c r="F172" s="236" t="s">
        <v>1529</v>
      </c>
      <c r="G172" s="237" t="s">
        <v>141</v>
      </c>
      <c r="H172" s="238">
        <v>8</v>
      </c>
      <c r="I172" s="239"/>
      <c r="J172" s="240">
        <f>ROUND(I172*H172,2)</f>
        <v>0</v>
      </c>
      <c r="K172" s="236" t="s">
        <v>19</v>
      </c>
      <c r="L172" s="241"/>
      <c r="M172" s="242" t="s">
        <v>19</v>
      </c>
      <c r="N172" s="243" t="s">
        <v>46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178</v>
      </c>
      <c r="AT172" s="215" t="s">
        <v>132</v>
      </c>
      <c r="AU172" s="215" t="s">
        <v>85</v>
      </c>
      <c r="AY172" s="17" t="s">
        <v>135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83</v>
      </c>
      <c r="BK172" s="216">
        <f>ROUND(I172*H172,2)</f>
        <v>0</v>
      </c>
      <c r="BL172" s="17" t="s">
        <v>158</v>
      </c>
      <c r="BM172" s="215" t="s">
        <v>1530</v>
      </c>
    </row>
    <row r="173" s="13" customFormat="1">
      <c r="A173" s="13"/>
      <c r="B173" s="222"/>
      <c r="C173" s="223"/>
      <c r="D173" s="224" t="s">
        <v>147</v>
      </c>
      <c r="E173" s="225" t="s">
        <v>19</v>
      </c>
      <c r="F173" s="226" t="s">
        <v>1531</v>
      </c>
      <c r="G173" s="223"/>
      <c r="H173" s="227">
        <v>8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147</v>
      </c>
      <c r="AU173" s="233" t="s">
        <v>85</v>
      </c>
      <c r="AV173" s="13" t="s">
        <v>85</v>
      </c>
      <c r="AW173" s="13" t="s">
        <v>34</v>
      </c>
      <c r="AX173" s="13" t="s">
        <v>75</v>
      </c>
      <c r="AY173" s="233" t="s">
        <v>135</v>
      </c>
    </row>
    <row r="174" s="2" customFormat="1" ht="16.5" customHeight="1">
      <c r="A174" s="38"/>
      <c r="B174" s="39"/>
      <c r="C174" s="234" t="s">
        <v>335</v>
      </c>
      <c r="D174" s="234" t="s">
        <v>132</v>
      </c>
      <c r="E174" s="235" t="s">
        <v>1532</v>
      </c>
      <c r="F174" s="236" t="s">
        <v>1533</v>
      </c>
      <c r="G174" s="237" t="s">
        <v>141</v>
      </c>
      <c r="H174" s="238">
        <v>8</v>
      </c>
      <c r="I174" s="239"/>
      <c r="J174" s="240">
        <f>ROUND(I174*H174,2)</f>
        <v>0</v>
      </c>
      <c r="K174" s="236" t="s">
        <v>19</v>
      </c>
      <c r="L174" s="241"/>
      <c r="M174" s="242" t="s">
        <v>19</v>
      </c>
      <c r="N174" s="243" t="s">
        <v>46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178</v>
      </c>
      <c r="AT174" s="215" t="s">
        <v>132</v>
      </c>
      <c r="AU174" s="215" t="s">
        <v>85</v>
      </c>
      <c r="AY174" s="17" t="s">
        <v>135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83</v>
      </c>
      <c r="BK174" s="216">
        <f>ROUND(I174*H174,2)</f>
        <v>0</v>
      </c>
      <c r="BL174" s="17" t="s">
        <v>158</v>
      </c>
      <c r="BM174" s="215" t="s">
        <v>1534</v>
      </c>
    </row>
    <row r="175" s="13" customFormat="1">
      <c r="A175" s="13"/>
      <c r="B175" s="222"/>
      <c r="C175" s="223"/>
      <c r="D175" s="224" t="s">
        <v>147</v>
      </c>
      <c r="E175" s="225" t="s">
        <v>19</v>
      </c>
      <c r="F175" s="226" t="s">
        <v>1531</v>
      </c>
      <c r="G175" s="223"/>
      <c r="H175" s="227">
        <v>8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147</v>
      </c>
      <c r="AU175" s="233" t="s">
        <v>85</v>
      </c>
      <c r="AV175" s="13" t="s">
        <v>85</v>
      </c>
      <c r="AW175" s="13" t="s">
        <v>34</v>
      </c>
      <c r="AX175" s="13" t="s">
        <v>75</v>
      </c>
      <c r="AY175" s="233" t="s">
        <v>135</v>
      </c>
    </row>
    <row r="176" s="2" customFormat="1" ht="16.5" customHeight="1">
      <c r="A176" s="38"/>
      <c r="B176" s="39"/>
      <c r="C176" s="234" t="s">
        <v>341</v>
      </c>
      <c r="D176" s="234" t="s">
        <v>132</v>
      </c>
      <c r="E176" s="235" t="s">
        <v>1535</v>
      </c>
      <c r="F176" s="236" t="s">
        <v>1536</v>
      </c>
      <c r="G176" s="237" t="s">
        <v>141</v>
      </c>
      <c r="H176" s="238">
        <v>7</v>
      </c>
      <c r="I176" s="239"/>
      <c r="J176" s="240">
        <f>ROUND(I176*H176,2)</f>
        <v>0</v>
      </c>
      <c r="K176" s="236" t="s">
        <v>19</v>
      </c>
      <c r="L176" s="241"/>
      <c r="M176" s="242" t="s">
        <v>19</v>
      </c>
      <c r="N176" s="243" t="s">
        <v>46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178</v>
      </c>
      <c r="AT176" s="215" t="s">
        <v>132</v>
      </c>
      <c r="AU176" s="215" t="s">
        <v>85</v>
      </c>
      <c r="AY176" s="17" t="s">
        <v>135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83</v>
      </c>
      <c r="BK176" s="216">
        <f>ROUND(I176*H176,2)</f>
        <v>0</v>
      </c>
      <c r="BL176" s="17" t="s">
        <v>158</v>
      </c>
      <c r="BM176" s="215" t="s">
        <v>1537</v>
      </c>
    </row>
    <row r="177" s="13" customFormat="1">
      <c r="A177" s="13"/>
      <c r="B177" s="222"/>
      <c r="C177" s="223"/>
      <c r="D177" s="224" t="s">
        <v>147</v>
      </c>
      <c r="E177" s="225" t="s">
        <v>19</v>
      </c>
      <c r="F177" s="226" t="s">
        <v>1538</v>
      </c>
      <c r="G177" s="223"/>
      <c r="H177" s="227">
        <v>7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147</v>
      </c>
      <c r="AU177" s="233" t="s">
        <v>85</v>
      </c>
      <c r="AV177" s="13" t="s">
        <v>85</v>
      </c>
      <c r="AW177" s="13" t="s">
        <v>34</v>
      </c>
      <c r="AX177" s="13" t="s">
        <v>75</v>
      </c>
      <c r="AY177" s="233" t="s">
        <v>135</v>
      </c>
    </row>
    <row r="178" s="2" customFormat="1" ht="16.5" customHeight="1">
      <c r="A178" s="38"/>
      <c r="B178" s="39"/>
      <c r="C178" s="234" t="s">
        <v>346</v>
      </c>
      <c r="D178" s="234" t="s">
        <v>132</v>
      </c>
      <c r="E178" s="235" t="s">
        <v>1539</v>
      </c>
      <c r="F178" s="236" t="s">
        <v>1540</v>
      </c>
      <c r="G178" s="237" t="s">
        <v>141</v>
      </c>
      <c r="H178" s="238">
        <v>8</v>
      </c>
      <c r="I178" s="239"/>
      <c r="J178" s="240">
        <f>ROUND(I178*H178,2)</f>
        <v>0</v>
      </c>
      <c r="K178" s="236" t="s">
        <v>19</v>
      </c>
      <c r="L178" s="241"/>
      <c r="M178" s="242" t="s">
        <v>19</v>
      </c>
      <c r="N178" s="243" t="s">
        <v>46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178</v>
      </c>
      <c r="AT178" s="215" t="s">
        <v>132</v>
      </c>
      <c r="AU178" s="215" t="s">
        <v>85</v>
      </c>
      <c r="AY178" s="17" t="s">
        <v>135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83</v>
      </c>
      <c r="BK178" s="216">
        <f>ROUND(I178*H178,2)</f>
        <v>0</v>
      </c>
      <c r="BL178" s="17" t="s">
        <v>158</v>
      </c>
      <c r="BM178" s="215" t="s">
        <v>1541</v>
      </c>
    </row>
    <row r="179" s="13" customFormat="1">
      <c r="A179" s="13"/>
      <c r="B179" s="222"/>
      <c r="C179" s="223"/>
      <c r="D179" s="224" t="s">
        <v>147</v>
      </c>
      <c r="E179" s="225" t="s">
        <v>19</v>
      </c>
      <c r="F179" s="226" t="s">
        <v>1542</v>
      </c>
      <c r="G179" s="223"/>
      <c r="H179" s="227">
        <v>8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147</v>
      </c>
      <c r="AU179" s="233" t="s">
        <v>85</v>
      </c>
      <c r="AV179" s="13" t="s">
        <v>85</v>
      </c>
      <c r="AW179" s="13" t="s">
        <v>34</v>
      </c>
      <c r="AX179" s="13" t="s">
        <v>75</v>
      </c>
      <c r="AY179" s="233" t="s">
        <v>135</v>
      </c>
    </row>
    <row r="180" s="2" customFormat="1" ht="16.5" customHeight="1">
      <c r="A180" s="38"/>
      <c r="B180" s="39"/>
      <c r="C180" s="234" t="s">
        <v>352</v>
      </c>
      <c r="D180" s="234" t="s">
        <v>132</v>
      </c>
      <c r="E180" s="235" t="s">
        <v>1543</v>
      </c>
      <c r="F180" s="236" t="s">
        <v>1544</v>
      </c>
      <c r="G180" s="237" t="s">
        <v>141</v>
      </c>
      <c r="H180" s="238">
        <v>8</v>
      </c>
      <c r="I180" s="239"/>
      <c r="J180" s="240">
        <f>ROUND(I180*H180,2)</f>
        <v>0</v>
      </c>
      <c r="K180" s="236" t="s">
        <v>19</v>
      </c>
      <c r="L180" s="241"/>
      <c r="M180" s="242" t="s">
        <v>19</v>
      </c>
      <c r="N180" s="243" t="s">
        <v>46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178</v>
      </c>
      <c r="AT180" s="215" t="s">
        <v>132</v>
      </c>
      <c r="AU180" s="215" t="s">
        <v>85</v>
      </c>
      <c r="AY180" s="17" t="s">
        <v>135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83</v>
      </c>
      <c r="BK180" s="216">
        <f>ROUND(I180*H180,2)</f>
        <v>0</v>
      </c>
      <c r="BL180" s="17" t="s">
        <v>158</v>
      </c>
      <c r="BM180" s="215" t="s">
        <v>1545</v>
      </c>
    </row>
    <row r="181" s="13" customFormat="1">
      <c r="A181" s="13"/>
      <c r="B181" s="222"/>
      <c r="C181" s="223"/>
      <c r="D181" s="224" t="s">
        <v>147</v>
      </c>
      <c r="E181" s="225" t="s">
        <v>19</v>
      </c>
      <c r="F181" s="226" t="s">
        <v>1542</v>
      </c>
      <c r="G181" s="223"/>
      <c r="H181" s="227">
        <v>8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147</v>
      </c>
      <c r="AU181" s="233" t="s">
        <v>85</v>
      </c>
      <c r="AV181" s="13" t="s">
        <v>85</v>
      </c>
      <c r="AW181" s="13" t="s">
        <v>34</v>
      </c>
      <c r="AX181" s="13" t="s">
        <v>75</v>
      </c>
      <c r="AY181" s="233" t="s">
        <v>135</v>
      </c>
    </row>
    <row r="182" s="2" customFormat="1" ht="16.5" customHeight="1">
      <c r="A182" s="38"/>
      <c r="B182" s="39"/>
      <c r="C182" s="204" t="s">
        <v>358</v>
      </c>
      <c r="D182" s="204" t="s">
        <v>138</v>
      </c>
      <c r="E182" s="205" t="s">
        <v>1546</v>
      </c>
      <c r="F182" s="206" t="s">
        <v>1547</v>
      </c>
      <c r="G182" s="207" t="s">
        <v>141</v>
      </c>
      <c r="H182" s="208">
        <v>12</v>
      </c>
      <c r="I182" s="209"/>
      <c r="J182" s="210">
        <f>ROUND(I182*H182,2)</f>
        <v>0</v>
      </c>
      <c r="K182" s="206" t="s">
        <v>142</v>
      </c>
      <c r="L182" s="44"/>
      <c r="M182" s="211" t="s">
        <v>19</v>
      </c>
      <c r="N182" s="212" t="s">
        <v>46</v>
      </c>
      <c r="O182" s="84"/>
      <c r="P182" s="213">
        <f>O182*H182</f>
        <v>0</v>
      </c>
      <c r="Q182" s="213">
        <v>5.0000000000000002E-05</v>
      </c>
      <c r="R182" s="213">
        <f>Q182*H182</f>
        <v>0.00060000000000000006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158</v>
      </c>
      <c r="AT182" s="215" t="s">
        <v>138</v>
      </c>
      <c r="AU182" s="215" t="s">
        <v>85</v>
      </c>
      <c r="AY182" s="17" t="s">
        <v>135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83</v>
      </c>
      <c r="BK182" s="216">
        <f>ROUND(I182*H182,2)</f>
        <v>0</v>
      </c>
      <c r="BL182" s="17" t="s">
        <v>158</v>
      </c>
      <c r="BM182" s="215" t="s">
        <v>1548</v>
      </c>
    </row>
    <row r="183" s="2" customFormat="1">
      <c r="A183" s="38"/>
      <c r="B183" s="39"/>
      <c r="C183" s="40"/>
      <c r="D183" s="217" t="s">
        <v>145</v>
      </c>
      <c r="E183" s="40"/>
      <c r="F183" s="218" t="s">
        <v>1549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85</v>
      </c>
    </row>
    <row r="184" s="13" customFormat="1">
      <c r="A184" s="13"/>
      <c r="B184" s="222"/>
      <c r="C184" s="223"/>
      <c r="D184" s="224" t="s">
        <v>147</v>
      </c>
      <c r="E184" s="225" t="s">
        <v>19</v>
      </c>
      <c r="F184" s="226" t="s">
        <v>1550</v>
      </c>
      <c r="G184" s="223"/>
      <c r="H184" s="227">
        <v>12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147</v>
      </c>
      <c r="AU184" s="233" t="s">
        <v>85</v>
      </c>
      <c r="AV184" s="13" t="s">
        <v>85</v>
      </c>
      <c r="AW184" s="13" t="s">
        <v>34</v>
      </c>
      <c r="AX184" s="13" t="s">
        <v>75</v>
      </c>
      <c r="AY184" s="233" t="s">
        <v>135</v>
      </c>
    </row>
    <row r="185" s="2" customFormat="1" ht="16.5" customHeight="1">
      <c r="A185" s="38"/>
      <c r="B185" s="39"/>
      <c r="C185" s="234" t="s">
        <v>363</v>
      </c>
      <c r="D185" s="234" t="s">
        <v>132</v>
      </c>
      <c r="E185" s="235" t="s">
        <v>1551</v>
      </c>
      <c r="F185" s="236" t="s">
        <v>1552</v>
      </c>
      <c r="G185" s="237" t="s">
        <v>141</v>
      </c>
      <c r="H185" s="238">
        <v>42</v>
      </c>
      <c r="I185" s="239"/>
      <c r="J185" s="240">
        <f>ROUND(I185*H185,2)</f>
        <v>0</v>
      </c>
      <c r="K185" s="236" t="s">
        <v>142</v>
      </c>
      <c r="L185" s="241"/>
      <c r="M185" s="242" t="s">
        <v>19</v>
      </c>
      <c r="N185" s="243" t="s">
        <v>46</v>
      </c>
      <c r="O185" s="84"/>
      <c r="P185" s="213">
        <f>O185*H185</f>
        <v>0</v>
      </c>
      <c r="Q185" s="213">
        <v>0.0047200000000000002</v>
      </c>
      <c r="R185" s="213">
        <f>Q185*H185</f>
        <v>0.19824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178</v>
      </c>
      <c r="AT185" s="215" t="s">
        <v>132</v>
      </c>
      <c r="AU185" s="215" t="s">
        <v>85</v>
      </c>
      <c r="AY185" s="17" t="s">
        <v>135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83</v>
      </c>
      <c r="BK185" s="216">
        <f>ROUND(I185*H185,2)</f>
        <v>0</v>
      </c>
      <c r="BL185" s="17" t="s">
        <v>158</v>
      </c>
      <c r="BM185" s="215" t="s">
        <v>1553</v>
      </c>
    </row>
    <row r="186" s="13" customFormat="1">
      <c r="A186" s="13"/>
      <c r="B186" s="222"/>
      <c r="C186" s="223"/>
      <c r="D186" s="224" t="s">
        <v>147</v>
      </c>
      <c r="E186" s="223"/>
      <c r="F186" s="226" t="s">
        <v>1554</v>
      </c>
      <c r="G186" s="223"/>
      <c r="H186" s="227">
        <v>42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147</v>
      </c>
      <c r="AU186" s="233" t="s">
        <v>85</v>
      </c>
      <c r="AV186" s="13" t="s">
        <v>85</v>
      </c>
      <c r="AW186" s="13" t="s">
        <v>4</v>
      </c>
      <c r="AX186" s="13" t="s">
        <v>83</v>
      </c>
      <c r="AY186" s="233" t="s">
        <v>135</v>
      </c>
    </row>
    <row r="187" s="2" customFormat="1" ht="21.75" customHeight="1">
      <c r="A187" s="38"/>
      <c r="B187" s="39"/>
      <c r="C187" s="204" t="s">
        <v>369</v>
      </c>
      <c r="D187" s="204" t="s">
        <v>138</v>
      </c>
      <c r="E187" s="205" t="s">
        <v>1555</v>
      </c>
      <c r="F187" s="206" t="s">
        <v>1556</v>
      </c>
      <c r="G187" s="207" t="s">
        <v>372</v>
      </c>
      <c r="H187" s="208">
        <v>72</v>
      </c>
      <c r="I187" s="209"/>
      <c r="J187" s="210">
        <f>ROUND(I187*H187,2)</f>
        <v>0</v>
      </c>
      <c r="K187" s="206" t="s">
        <v>142</v>
      </c>
      <c r="L187" s="44"/>
      <c r="M187" s="211" t="s">
        <v>19</v>
      </c>
      <c r="N187" s="212" t="s">
        <v>46</v>
      </c>
      <c r="O187" s="84"/>
      <c r="P187" s="213">
        <f>O187*H187</f>
        <v>0</v>
      </c>
      <c r="Q187" s="213">
        <v>0.00068999999999999997</v>
      </c>
      <c r="R187" s="213">
        <f>Q187*H187</f>
        <v>0.049679999999999995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158</v>
      </c>
      <c r="AT187" s="215" t="s">
        <v>138</v>
      </c>
      <c r="AU187" s="215" t="s">
        <v>85</v>
      </c>
      <c r="AY187" s="17" t="s">
        <v>135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83</v>
      </c>
      <c r="BK187" s="216">
        <f>ROUND(I187*H187,2)</f>
        <v>0</v>
      </c>
      <c r="BL187" s="17" t="s">
        <v>158</v>
      </c>
      <c r="BM187" s="215" t="s">
        <v>1557</v>
      </c>
    </row>
    <row r="188" s="2" customFormat="1">
      <c r="A188" s="38"/>
      <c r="B188" s="39"/>
      <c r="C188" s="40"/>
      <c r="D188" s="217" t="s">
        <v>145</v>
      </c>
      <c r="E188" s="40"/>
      <c r="F188" s="218" t="s">
        <v>1558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85</v>
      </c>
    </row>
    <row r="189" s="13" customFormat="1">
      <c r="A189" s="13"/>
      <c r="B189" s="222"/>
      <c r="C189" s="223"/>
      <c r="D189" s="224" t="s">
        <v>147</v>
      </c>
      <c r="E189" s="225" t="s">
        <v>19</v>
      </c>
      <c r="F189" s="226" t="s">
        <v>1559</v>
      </c>
      <c r="G189" s="223"/>
      <c r="H189" s="227">
        <v>72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147</v>
      </c>
      <c r="AU189" s="233" t="s">
        <v>85</v>
      </c>
      <c r="AV189" s="13" t="s">
        <v>85</v>
      </c>
      <c r="AW189" s="13" t="s">
        <v>34</v>
      </c>
      <c r="AX189" s="13" t="s">
        <v>75</v>
      </c>
      <c r="AY189" s="233" t="s">
        <v>135</v>
      </c>
    </row>
    <row r="190" s="2" customFormat="1" ht="16.5" customHeight="1">
      <c r="A190" s="38"/>
      <c r="B190" s="39"/>
      <c r="C190" s="204" t="s">
        <v>376</v>
      </c>
      <c r="D190" s="204" t="s">
        <v>138</v>
      </c>
      <c r="E190" s="205" t="s">
        <v>1560</v>
      </c>
      <c r="F190" s="206" t="s">
        <v>1561</v>
      </c>
      <c r="G190" s="207" t="s">
        <v>141</v>
      </c>
      <c r="H190" s="208">
        <v>36</v>
      </c>
      <c r="I190" s="209"/>
      <c r="J190" s="210">
        <f>ROUND(I190*H190,2)</f>
        <v>0</v>
      </c>
      <c r="K190" s="206" t="s">
        <v>142</v>
      </c>
      <c r="L190" s="44"/>
      <c r="M190" s="211" t="s">
        <v>19</v>
      </c>
      <c r="N190" s="212" t="s">
        <v>46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158</v>
      </c>
      <c r="AT190" s="215" t="s">
        <v>138</v>
      </c>
      <c r="AU190" s="215" t="s">
        <v>85</v>
      </c>
      <c r="AY190" s="17" t="s">
        <v>135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83</v>
      </c>
      <c r="BK190" s="216">
        <f>ROUND(I190*H190,2)</f>
        <v>0</v>
      </c>
      <c r="BL190" s="17" t="s">
        <v>158</v>
      </c>
      <c r="BM190" s="215" t="s">
        <v>1562</v>
      </c>
    </row>
    <row r="191" s="2" customFormat="1">
      <c r="A191" s="38"/>
      <c r="B191" s="39"/>
      <c r="C191" s="40"/>
      <c r="D191" s="217" t="s">
        <v>145</v>
      </c>
      <c r="E191" s="40"/>
      <c r="F191" s="218" t="s">
        <v>1563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85</v>
      </c>
    </row>
    <row r="192" s="13" customFormat="1">
      <c r="A192" s="13"/>
      <c r="B192" s="222"/>
      <c r="C192" s="223"/>
      <c r="D192" s="224" t="s">
        <v>147</v>
      </c>
      <c r="E192" s="225" t="s">
        <v>19</v>
      </c>
      <c r="F192" s="226" t="s">
        <v>1564</v>
      </c>
      <c r="G192" s="223"/>
      <c r="H192" s="227">
        <v>36</v>
      </c>
      <c r="I192" s="228"/>
      <c r="J192" s="223"/>
      <c r="K192" s="223"/>
      <c r="L192" s="229"/>
      <c r="M192" s="230"/>
      <c r="N192" s="231"/>
      <c r="O192" s="231"/>
      <c r="P192" s="231"/>
      <c r="Q192" s="231"/>
      <c r="R192" s="231"/>
      <c r="S192" s="231"/>
      <c r="T192" s="23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3" t="s">
        <v>147</v>
      </c>
      <c r="AU192" s="233" t="s">
        <v>85</v>
      </c>
      <c r="AV192" s="13" t="s">
        <v>85</v>
      </c>
      <c r="AW192" s="13" t="s">
        <v>34</v>
      </c>
      <c r="AX192" s="13" t="s">
        <v>75</v>
      </c>
      <c r="AY192" s="233" t="s">
        <v>135</v>
      </c>
    </row>
    <row r="193" s="2" customFormat="1" ht="24.15" customHeight="1">
      <c r="A193" s="38"/>
      <c r="B193" s="39"/>
      <c r="C193" s="204" t="s">
        <v>381</v>
      </c>
      <c r="D193" s="204" t="s">
        <v>138</v>
      </c>
      <c r="E193" s="205" t="s">
        <v>1565</v>
      </c>
      <c r="F193" s="206" t="s">
        <v>1566</v>
      </c>
      <c r="G193" s="207" t="s">
        <v>372</v>
      </c>
      <c r="H193" s="208">
        <v>833.77999999999997</v>
      </c>
      <c r="I193" s="209"/>
      <c r="J193" s="210">
        <f>ROUND(I193*H193,2)</f>
        <v>0</v>
      </c>
      <c r="K193" s="206" t="s">
        <v>142</v>
      </c>
      <c r="L193" s="44"/>
      <c r="M193" s="211" t="s">
        <v>19</v>
      </c>
      <c r="N193" s="212" t="s">
        <v>46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158</v>
      </c>
      <c r="AT193" s="215" t="s">
        <v>138</v>
      </c>
      <c r="AU193" s="215" t="s">
        <v>85</v>
      </c>
      <c r="AY193" s="17" t="s">
        <v>135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83</v>
      </c>
      <c r="BK193" s="216">
        <f>ROUND(I193*H193,2)</f>
        <v>0</v>
      </c>
      <c r="BL193" s="17" t="s">
        <v>158</v>
      </c>
      <c r="BM193" s="215" t="s">
        <v>1567</v>
      </c>
    </row>
    <row r="194" s="2" customFormat="1">
      <c r="A194" s="38"/>
      <c r="B194" s="39"/>
      <c r="C194" s="40"/>
      <c r="D194" s="217" t="s">
        <v>145</v>
      </c>
      <c r="E194" s="40"/>
      <c r="F194" s="218" t="s">
        <v>1568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85</v>
      </c>
    </row>
    <row r="195" s="13" customFormat="1">
      <c r="A195" s="13"/>
      <c r="B195" s="222"/>
      <c r="C195" s="223"/>
      <c r="D195" s="224" t="s">
        <v>147</v>
      </c>
      <c r="E195" s="225" t="s">
        <v>19</v>
      </c>
      <c r="F195" s="226" t="s">
        <v>1569</v>
      </c>
      <c r="G195" s="223"/>
      <c r="H195" s="227">
        <v>833.77999999999997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147</v>
      </c>
      <c r="AU195" s="233" t="s">
        <v>85</v>
      </c>
      <c r="AV195" s="13" t="s">
        <v>85</v>
      </c>
      <c r="AW195" s="13" t="s">
        <v>34</v>
      </c>
      <c r="AX195" s="13" t="s">
        <v>75</v>
      </c>
      <c r="AY195" s="233" t="s">
        <v>135</v>
      </c>
    </row>
    <row r="196" s="2" customFormat="1" ht="16.5" customHeight="1">
      <c r="A196" s="38"/>
      <c r="B196" s="39"/>
      <c r="C196" s="204" t="s">
        <v>389</v>
      </c>
      <c r="D196" s="204" t="s">
        <v>138</v>
      </c>
      <c r="E196" s="205" t="s">
        <v>1570</v>
      </c>
      <c r="F196" s="206" t="s">
        <v>1571</v>
      </c>
      <c r="G196" s="207" t="s">
        <v>141</v>
      </c>
      <c r="H196" s="208">
        <v>12</v>
      </c>
      <c r="I196" s="209"/>
      <c r="J196" s="210">
        <f>ROUND(I196*H196,2)</f>
        <v>0</v>
      </c>
      <c r="K196" s="206" t="s">
        <v>142</v>
      </c>
      <c r="L196" s="44"/>
      <c r="M196" s="211" t="s">
        <v>19</v>
      </c>
      <c r="N196" s="212" t="s">
        <v>46</v>
      </c>
      <c r="O196" s="84"/>
      <c r="P196" s="213">
        <f>O196*H196</f>
        <v>0</v>
      </c>
      <c r="Q196" s="213">
        <v>2.0000000000000002E-05</v>
      </c>
      <c r="R196" s="213">
        <f>Q196*H196</f>
        <v>0.00024000000000000003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158</v>
      </c>
      <c r="AT196" s="215" t="s">
        <v>138</v>
      </c>
      <c r="AU196" s="215" t="s">
        <v>85</v>
      </c>
      <c r="AY196" s="17" t="s">
        <v>135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83</v>
      </c>
      <c r="BK196" s="216">
        <f>ROUND(I196*H196,2)</f>
        <v>0</v>
      </c>
      <c r="BL196" s="17" t="s">
        <v>158</v>
      </c>
      <c r="BM196" s="215" t="s">
        <v>1572</v>
      </c>
    </row>
    <row r="197" s="2" customFormat="1">
      <c r="A197" s="38"/>
      <c r="B197" s="39"/>
      <c r="C197" s="40"/>
      <c r="D197" s="217" t="s">
        <v>145</v>
      </c>
      <c r="E197" s="40"/>
      <c r="F197" s="218" t="s">
        <v>1573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85</v>
      </c>
    </row>
    <row r="198" s="13" customFormat="1">
      <c r="A198" s="13"/>
      <c r="B198" s="222"/>
      <c r="C198" s="223"/>
      <c r="D198" s="224" t="s">
        <v>147</v>
      </c>
      <c r="E198" s="225" t="s">
        <v>19</v>
      </c>
      <c r="F198" s="226" t="s">
        <v>1574</v>
      </c>
      <c r="G198" s="223"/>
      <c r="H198" s="227">
        <v>12</v>
      </c>
      <c r="I198" s="228"/>
      <c r="J198" s="223"/>
      <c r="K198" s="223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147</v>
      </c>
      <c r="AU198" s="233" t="s">
        <v>85</v>
      </c>
      <c r="AV198" s="13" t="s">
        <v>85</v>
      </c>
      <c r="AW198" s="13" t="s">
        <v>34</v>
      </c>
      <c r="AX198" s="13" t="s">
        <v>75</v>
      </c>
      <c r="AY198" s="233" t="s">
        <v>135</v>
      </c>
    </row>
    <row r="199" s="2" customFormat="1" ht="24.15" customHeight="1">
      <c r="A199" s="38"/>
      <c r="B199" s="39"/>
      <c r="C199" s="204" t="s">
        <v>847</v>
      </c>
      <c r="D199" s="204" t="s">
        <v>138</v>
      </c>
      <c r="E199" s="205" t="s">
        <v>1575</v>
      </c>
      <c r="F199" s="206" t="s">
        <v>1576</v>
      </c>
      <c r="G199" s="207" t="s">
        <v>372</v>
      </c>
      <c r="H199" s="208">
        <v>2</v>
      </c>
      <c r="I199" s="209"/>
      <c r="J199" s="210">
        <f>ROUND(I199*H199,2)</f>
        <v>0</v>
      </c>
      <c r="K199" s="206" t="s">
        <v>142</v>
      </c>
      <c r="L199" s="44"/>
      <c r="M199" s="211" t="s">
        <v>19</v>
      </c>
      <c r="N199" s="212" t="s">
        <v>46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158</v>
      </c>
      <c r="AT199" s="215" t="s">
        <v>138</v>
      </c>
      <c r="AU199" s="215" t="s">
        <v>85</v>
      </c>
      <c r="AY199" s="17" t="s">
        <v>135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83</v>
      </c>
      <c r="BK199" s="216">
        <f>ROUND(I199*H199,2)</f>
        <v>0</v>
      </c>
      <c r="BL199" s="17" t="s">
        <v>158</v>
      </c>
      <c r="BM199" s="215" t="s">
        <v>1577</v>
      </c>
    </row>
    <row r="200" s="2" customFormat="1">
      <c r="A200" s="38"/>
      <c r="B200" s="39"/>
      <c r="C200" s="40"/>
      <c r="D200" s="217" t="s">
        <v>145</v>
      </c>
      <c r="E200" s="40"/>
      <c r="F200" s="218" t="s">
        <v>1578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85</v>
      </c>
    </row>
    <row r="201" s="13" customFormat="1">
      <c r="A201" s="13"/>
      <c r="B201" s="222"/>
      <c r="C201" s="223"/>
      <c r="D201" s="224" t="s">
        <v>147</v>
      </c>
      <c r="E201" s="225" t="s">
        <v>19</v>
      </c>
      <c r="F201" s="226" t="s">
        <v>1579</v>
      </c>
      <c r="G201" s="223"/>
      <c r="H201" s="227">
        <v>2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147</v>
      </c>
      <c r="AU201" s="233" t="s">
        <v>85</v>
      </c>
      <c r="AV201" s="13" t="s">
        <v>85</v>
      </c>
      <c r="AW201" s="13" t="s">
        <v>34</v>
      </c>
      <c r="AX201" s="13" t="s">
        <v>75</v>
      </c>
      <c r="AY201" s="233" t="s">
        <v>135</v>
      </c>
    </row>
    <row r="202" s="2" customFormat="1" ht="16.5" customHeight="1">
      <c r="A202" s="38"/>
      <c r="B202" s="39"/>
      <c r="C202" s="234" t="s">
        <v>853</v>
      </c>
      <c r="D202" s="234" t="s">
        <v>132</v>
      </c>
      <c r="E202" s="235" t="s">
        <v>1580</v>
      </c>
      <c r="F202" s="236" t="s">
        <v>1581</v>
      </c>
      <c r="G202" s="237" t="s">
        <v>384</v>
      </c>
      <c r="H202" s="238">
        <v>0.25</v>
      </c>
      <c r="I202" s="239"/>
      <c r="J202" s="240">
        <f>ROUND(I202*H202,2)</f>
        <v>0</v>
      </c>
      <c r="K202" s="236" t="s">
        <v>142</v>
      </c>
      <c r="L202" s="241"/>
      <c r="M202" s="242" t="s">
        <v>19</v>
      </c>
      <c r="N202" s="243" t="s">
        <v>46</v>
      </c>
      <c r="O202" s="84"/>
      <c r="P202" s="213">
        <f>O202*H202</f>
        <v>0</v>
      </c>
      <c r="Q202" s="213">
        <v>1</v>
      </c>
      <c r="R202" s="213">
        <f>Q202*H202</f>
        <v>0.25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178</v>
      </c>
      <c r="AT202" s="215" t="s">
        <v>132</v>
      </c>
      <c r="AU202" s="215" t="s">
        <v>85</v>
      </c>
      <c r="AY202" s="17" t="s">
        <v>135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83</v>
      </c>
      <c r="BK202" s="216">
        <f>ROUND(I202*H202,2)</f>
        <v>0</v>
      </c>
      <c r="BL202" s="17" t="s">
        <v>158</v>
      </c>
      <c r="BM202" s="215" t="s">
        <v>1582</v>
      </c>
    </row>
    <row r="203" s="13" customFormat="1">
      <c r="A203" s="13"/>
      <c r="B203" s="222"/>
      <c r="C203" s="223"/>
      <c r="D203" s="224" t="s">
        <v>147</v>
      </c>
      <c r="E203" s="223"/>
      <c r="F203" s="226" t="s">
        <v>1583</v>
      </c>
      <c r="G203" s="223"/>
      <c r="H203" s="227">
        <v>0.25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147</v>
      </c>
      <c r="AU203" s="233" t="s">
        <v>85</v>
      </c>
      <c r="AV203" s="13" t="s">
        <v>85</v>
      </c>
      <c r="AW203" s="13" t="s">
        <v>4</v>
      </c>
      <c r="AX203" s="13" t="s">
        <v>83</v>
      </c>
      <c r="AY203" s="233" t="s">
        <v>135</v>
      </c>
    </row>
    <row r="204" s="2" customFormat="1" ht="16.5" customHeight="1">
      <c r="A204" s="38"/>
      <c r="B204" s="39"/>
      <c r="C204" s="204" t="s">
        <v>859</v>
      </c>
      <c r="D204" s="204" t="s">
        <v>138</v>
      </c>
      <c r="E204" s="205" t="s">
        <v>1584</v>
      </c>
      <c r="F204" s="206" t="s">
        <v>1585</v>
      </c>
      <c r="G204" s="207" t="s">
        <v>372</v>
      </c>
      <c r="H204" s="208">
        <v>20.98</v>
      </c>
      <c r="I204" s="209"/>
      <c r="J204" s="210">
        <f>ROUND(I204*H204,2)</f>
        <v>0</v>
      </c>
      <c r="K204" s="206" t="s">
        <v>142</v>
      </c>
      <c r="L204" s="44"/>
      <c r="M204" s="211" t="s">
        <v>19</v>
      </c>
      <c r="N204" s="212" t="s">
        <v>46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158</v>
      </c>
      <c r="AT204" s="215" t="s">
        <v>138</v>
      </c>
      <c r="AU204" s="215" t="s">
        <v>85</v>
      </c>
      <c r="AY204" s="17" t="s">
        <v>135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83</v>
      </c>
      <c r="BK204" s="216">
        <f>ROUND(I204*H204,2)</f>
        <v>0</v>
      </c>
      <c r="BL204" s="17" t="s">
        <v>158</v>
      </c>
      <c r="BM204" s="215" t="s">
        <v>1586</v>
      </c>
    </row>
    <row r="205" s="2" customFormat="1">
      <c r="A205" s="38"/>
      <c r="B205" s="39"/>
      <c r="C205" s="40"/>
      <c r="D205" s="217" t="s">
        <v>145</v>
      </c>
      <c r="E205" s="40"/>
      <c r="F205" s="218" t="s">
        <v>1587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85</v>
      </c>
    </row>
    <row r="206" s="13" customFormat="1">
      <c r="A206" s="13"/>
      <c r="B206" s="222"/>
      <c r="C206" s="223"/>
      <c r="D206" s="224" t="s">
        <v>147</v>
      </c>
      <c r="E206" s="225" t="s">
        <v>19</v>
      </c>
      <c r="F206" s="226" t="s">
        <v>1588</v>
      </c>
      <c r="G206" s="223"/>
      <c r="H206" s="227">
        <v>20.98</v>
      </c>
      <c r="I206" s="228"/>
      <c r="J206" s="223"/>
      <c r="K206" s="223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147</v>
      </c>
      <c r="AU206" s="233" t="s">
        <v>85</v>
      </c>
      <c r="AV206" s="13" t="s">
        <v>85</v>
      </c>
      <c r="AW206" s="13" t="s">
        <v>34</v>
      </c>
      <c r="AX206" s="13" t="s">
        <v>75</v>
      </c>
      <c r="AY206" s="233" t="s">
        <v>135</v>
      </c>
    </row>
    <row r="207" s="2" customFormat="1" ht="16.5" customHeight="1">
      <c r="A207" s="38"/>
      <c r="B207" s="39"/>
      <c r="C207" s="234" t="s">
        <v>864</v>
      </c>
      <c r="D207" s="234" t="s">
        <v>132</v>
      </c>
      <c r="E207" s="235" t="s">
        <v>1589</v>
      </c>
      <c r="F207" s="236" t="s">
        <v>1590</v>
      </c>
      <c r="G207" s="237" t="s">
        <v>309</v>
      </c>
      <c r="H207" s="238">
        <v>2.161</v>
      </c>
      <c r="I207" s="239"/>
      <c r="J207" s="240">
        <f>ROUND(I207*H207,2)</f>
        <v>0</v>
      </c>
      <c r="K207" s="236" t="s">
        <v>142</v>
      </c>
      <c r="L207" s="241"/>
      <c r="M207" s="242" t="s">
        <v>19</v>
      </c>
      <c r="N207" s="243" t="s">
        <v>46</v>
      </c>
      <c r="O207" s="84"/>
      <c r="P207" s="213">
        <f>O207*H207</f>
        <v>0</v>
      </c>
      <c r="Q207" s="213">
        <v>0.20000000000000001</v>
      </c>
      <c r="R207" s="213">
        <f>Q207*H207</f>
        <v>0.43220000000000003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178</v>
      </c>
      <c r="AT207" s="215" t="s">
        <v>132</v>
      </c>
      <c r="AU207" s="215" t="s">
        <v>85</v>
      </c>
      <c r="AY207" s="17" t="s">
        <v>135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83</v>
      </c>
      <c r="BK207" s="216">
        <f>ROUND(I207*H207,2)</f>
        <v>0</v>
      </c>
      <c r="BL207" s="17" t="s">
        <v>158</v>
      </c>
      <c r="BM207" s="215" t="s">
        <v>1591</v>
      </c>
    </row>
    <row r="208" s="13" customFormat="1">
      <c r="A208" s="13"/>
      <c r="B208" s="222"/>
      <c r="C208" s="223"/>
      <c r="D208" s="224" t="s">
        <v>147</v>
      </c>
      <c r="E208" s="223"/>
      <c r="F208" s="226" t="s">
        <v>1592</v>
      </c>
      <c r="G208" s="223"/>
      <c r="H208" s="227">
        <v>2.161</v>
      </c>
      <c r="I208" s="228"/>
      <c r="J208" s="223"/>
      <c r="K208" s="223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147</v>
      </c>
      <c r="AU208" s="233" t="s">
        <v>85</v>
      </c>
      <c r="AV208" s="13" t="s">
        <v>85</v>
      </c>
      <c r="AW208" s="13" t="s">
        <v>4</v>
      </c>
      <c r="AX208" s="13" t="s">
        <v>83</v>
      </c>
      <c r="AY208" s="233" t="s">
        <v>135</v>
      </c>
    </row>
    <row r="209" s="2" customFormat="1" ht="16.5" customHeight="1">
      <c r="A209" s="38"/>
      <c r="B209" s="39"/>
      <c r="C209" s="204" t="s">
        <v>870</v>
      </c>
      <c r="D209" s="204" t="s">
        <v>138</v>
      </c>
      <c r="E209" s="205" t="s">
        <v>1593</v>
      </c>
      <c r="F209" s="206" t="s">
        <v>1594</v>
      </c>
      <c r="G209" s="207" t="s">
        <v>372</v>
      </c>
      <c r="H209" s="208">
        <v>7504.0200000000004</v>
      </c>
      <c r="I209" s="209"/>
      <c r="J209" s="210">
        <f>ROUND(I209*H209,2)</f>
        <v>0</v>
      </c>
      <c r="K209" s="206" t="s">
        <v>142</v>
      </c>
      <c r="L209" s="44"/>
      <c r="M209" s="211" t="s">
        <v>19</v>
      </c>
      <c r="N209" s="212" t="s">
        <v>46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158</v>
      </c>
      <c r="AT209" s="215" t="s">
        <v>138</v>
      </c>
      <c r="AU209" s="215" t="s">
        <v>85</v>
      </c>
      <c r="AY209" s="17" t="s">
        <v>135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83</v>
      </c>
      <c r="BK209" s="216">
        <f>ROUND(I209*H209,2)</f>
        <v>0</v>
      </c>
      <c r="BL209" s="17" t="s">
        <v>158</v>
      </c>
      <c r="BM209" s="215" t="s">
        <v>1595</v>
      </c>
    </row>
    <row r="210" s="2" customFormat="1">
      <c r="A210" s="38"/>
      <c r="B210" s="39"/>
      <c r="C210" s="40"/>
      <c r="D210" s="217" t="s">
        <v>145</v>
      </c>
      <c r="E210" s="40"/>
      <c r="F210" s="218" t="s">
        <v>1596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145</v>
      </c>
      <c r="AU210" s="17" t="s">
        <v>85</v>
      </c>
    </row>
    <row r="211" s="13" customFormat="1">
      <c r="A211" s="13"/>
      <c r="B211" s="222"/>
      <c r="C211" s="223"/>
      <c r="D211" s="224" t="s">
        <v>147</v>
      </c>
      <c r="E211" s="225" t="s">
        <v>19</v>
      </c>
      <c r="F211" s="226" t="s">
        <v>1597</v>
      </c>
      <c r="G211" s="223"/>
      <c r="H211" s="227">
        <v>7504.0200000000004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147</v>
      </c>
      <c r="AU211" s="233" t="s">
        <v>85</v>
      </c>
      <c r="AV211" s="13" t="s">
        <v>85</v>
      </c>
      <c r="AW211" s="13" t="s">
        <v>34</v>
      </c>
      <c r="AX211" s="13" t="s">
        <v>75</v>
      </c>
      <c r="AY211" s="233" t="s">
        <v>135</v>
      </c>
    </row>
    <row r="212" s="2" customFormat="1" ht="16.5" customHeight="1">
      <c r="A212" s="38"/>
      <c r="B212" s="39"/>
      <c r="C212" s="204" t="s">
        <v>874</v>
      </c>
      <c r="D212" s="204" t="s">
        <v>138</v>
      </c>
      <c r="E212" s="205" t="s">
        <v>1598</v>
      </c>
      <c r="F212" s="206" t="s">
        <v>1599</v>
      </c>
      <c r="G212" s="207" t="s">
        <v>372</v>
      </c>
      <c r="H212" s="208">
        <v>658.87</v>
      </c>
      <c r="I212" s="209"/>
      <c r="J212" s="210">
        <f>ROUND(I212*H212,2)</f>
        <v>0</v>
      </c>
      <c r="K212" s="206" t="s">
        <v>142</v>
      </c>
      <c r="L212" s="44"/>
      <c r="M212" s="211" t="s">
        <v>19</v>
      </c>
      <c r="N212" s="212" t="s">
        <v>46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158</v>
      </c>
      <c r="AT212" s="215" t="s">
        <v>138</v>
      </c>
      <c r="AU212" s="215" t="s">
        <v>85</v>
      </c>
      <c r="AY212" s="17" t="s">
        <v>135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83</v>
      </c>
      <c r="BK212" s="216">
        <f>ROUND(I212*H212,2)</f>
        <v>0</v>
      </c>
      <c r="BL212" s="17" t="s">
        <v>158</v>
      </c>
      <c r="BM212" s="215" t="s">
        <v>1600</v>
      </c>
    </row>
    <row r="213" s="2" customFormat="1">
      <c r="A213" s="38"/>
      <c r="B213" s="39"/>
      <c r="C213" s="40"/>
      <c r="D213" s="217" t="s">
        <v>145</v>
      </c>
      <c r="E213" s="40"/>
      <c r="F213" s="218" t="s">
        <v>1601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145</v>
      </c>
      <c r="AU213" s="17" t="s">
        <v>85</v>
      </c>
    </row>
    <row r="214" s="13" customFormat="1">
      <c r="A214" s="13"/>
      <c r="B214" s="222"/>
      <c r="C214" s="223"/>
      <c r="D214" s="224" t="s">
        <v>147</v>
      </c>
      <c r="E214" s="225" t="s">
        <v>19</v>
      </c>
      <c r="F214" s="226" t="s">
        <v>1509</v>
      </c>
      <c r="G214" s="223"/>
      <c r="H214" s="227">
        <v>658.87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147</v>
      </c>
      <c r="AU214" s="233" t="s">
        <v>85</v>
      </c>
      <c r="AV214" s="13" t="s">
        <v>85</v>
      </c>
      <c r="AW214" s="13" t="s">
        <v>34</v>
      </c>
      <c r="AX214" s="13" t="s">
        <v>75</v>
      </c>
      <c r="AY214" s="233" t="s">
        <v>135</v>
      </c>
    </row>
    <row r="215" s="2" customFormat="1" ht="16.5" customHeight="1">
      <c r="A215" s="38"/>
      <c r="B215" s="39"/>
      <c r="C215" s="204" t="s">
        <v>879</v>
      </c>
      <c r="D215" s="204" t="s">
        <v>138</v>
      </c>
      <c r="E215" s="205" t="s">
        <v>1602</v>
      </c>
      <c r="F215" s="206" t="s">
        <v>1603</v>
      </c>
      <c r="G215" s="207" t="s">
        <v>309</v>
      </c>
      <c r="H215" s="208">
        <v>3.298</v>
      </c>
      <c r="I215" s="209"/>
      <c r="J215" s="210">
        <f>ROUND(I215*H215,2)</f>
        <v>0</v>
      </c>
      <c r="K215" s="206" t="s">
        <v>142</v>
      </c>
      <c r="L215" s="44"/>
      <c r="M215" s="211" t="s">
        <v>19</v>
      </c>
      <c r="N215" s="212" t="s">
        <v>46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158</v>
      </c>
      <c r="AT215" s="215" t="s">
        <v>138</v>
      </c>
      <c r="AU215" s="215" t="s">
        <v>85</v>
      </c>
      <c r="AY215" s="17" t="s">
        <v>135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83</v>
      </c>
      <c r="BK215" s="216">
        <f>ROUND(I215*H215,2)</f>
        <v>0</v>
      </c>
      <c r="BL215" s="17" t="s">
        <v>158</v>
      </c>
      <c r="BM215" s="215" t="s">
        <v>1604</v>
      </c>
    </row>
    <row r="216" s="2" customFormat="1">
      <c r="A216" s="38"/>
      <c r="B216" s="39"/>
      <c r="C216" s="40"/>
      <c r="D216" s="217" t="s">
        <v>145</v>
      </c>
      <c r="E216" s="40"/>
      <c r="F216" s="218" t="s">
        <v>1605</v>
      </c>
      <c r="G216" s="40"/>
      <c r="H216" s="40"/>
      <c r="I216" s="219"/>
      <c r="J216" s="40"/>
      <c r="K216" s="40"/>
      <c r="L216" s="44"/>
      <c r="M216" s="220"/>
      <c r="N216" s="221"/>
      <c r="O216" s="84"/>
      <c r="P216" s="84"/>
      <c r="Q216" s="84"/>
      <c r="R216" s="84"/>
      <c r="S216" s="84"/>
      <c r="T216" s="85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85</v>
      </c>
    </row>
    <row r="217" s="13" customFormat="1">
      <c r="A217" s="13"/>
      <c r="B217" s="222"/>
      <c r="C217" s="223"/>
      <c r="D217" s="224" t="s">
        <v>147</v>
      </c>
      <c r="E217" s="225" t="s">
        <v>19</v>
      </c>
      <c r="F217" s="226" t="s">
        <v>1606</v>
      </c>
      <c r="G217" s="223"/>
      <c r="H217" s="227">
        <v>1.2</v>
      </c>
      <c r="I217" s="228"/>
      <c r="J217" s="223"/>
      <c r="K217" s="223"/>
      <c r="L217" s="229"/>
      <c r="M217" s="230"/>
      <c r="N217" s="231"/>
      <c r="O217" s="231"/>
      <c r="P217" s="231"/>
      <c r="Q217" s="231"/>
      <c r="R217" s="231"/>
      <c r="S217" s="231"/>
      <c r="T217" s="23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3" t="s">
        <v>147</v>
      </c>
      <c r="AU217" s="233" t="s">
        <v>85</v>
      </c>
      <c r="AV217" s="13" t="s">
        <v>85</v>
      </c>
      <c r="AW217" s="13" t="s">
        <v>34</v>
      </c>
      <c r="AX217" s="13" t="s">
        <v>75</v>
      </c>
      <c r="AY217" s="233" t="s">
        <v>135</v>
      </c>
    </row>
    <row r="218" s="13" customFormat="1">
      <c r="A218" s="13"/>
      <c r="B218" s="222"/>
      <c r="C218" s="223"/>
      <c r="D218" s="224" t="s">
        <v>147</v>
      </c>
      <c r="E218" s="225" t="s">
        <v>19</v>
      </c>
      <c r="F218" s="226" t="s">
        <v>1607</v>
      </c>
      <c r="G218" s="223"/>
      <c r="H218" s="227">
        <v>2.0979999999999999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147</v>
      </c>
      <c r="AU218" s="233" t="s">
        <v>85</v>
      </c>
      <c r="AV218" s="13" t="s">
        <v>85</v>
      </c>
      <c r="AW218" s="13" t="s">
        <v>34</v>
      </c>
      <c r="AX218" s="13" t="s">
        <v>75</v>
      </c>
      <c r="AY218" s="233" t="s">
        <v>135</v>
      </c>
    </row>
    <row r="219" s="2" customFormat="1" ht="16.5" customHeight="1">
      <c r="A219" s="38"/>
      <c r="B219" s="39"/>
      <c r="C219" s="204" t="s">
        <v>883</v>
      </c>
      <c r="D219" s="204" t="s">
        <v>138</v>
      </c>
      <c r="E219" s="205" t="s">
        <v>1608</v>
      </c>
      <c r="F219" s="206" t="s">
        <v>1609</v>
      </c>
      <c r="G219" s="207" t="s">
        <v>309</v>
      </c>
      <c r="H219" s="208">
        <v>37.520000000000003</v>
      </c>
      <c r="I219" s="209"/>
      <c r="J219" s="210">
        <f>ROUND(I219*H219,2)</f>
        <v>0</v>
      </c>
      <c r="K219" s="206" t="s">
        <v>142</v>
      </c>
      <c r="L219" s="44"/>
      <c r="M219" s="211" t="s">
        <v>19</v>
      </c>
      <c r="N219" s="212" t="s">
        <v>46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158</v>
      </c>
      <c r="AT219" s="215" t="s">
        <v>138</v>
      </c>
      <c r="AU219" s="215" t="s">
        <v>85</v>
      </c>
      <c r="AY219" s="17" t="s">
        <v>135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83</v>
      </c>
      <c r="BK219" s="216">
        <f>ROUND(I219*H219,2)</f>
        <v>0</v>
      </c>
      <c r="BL219" s="17" t="s">
        <v>158</v>
      </c>
      <c r="BM219" s="215" t="s">
        <v>1610</v>
      </c>
    </row>
    <row r="220" s="2" customFormat="1">
      <c r="A220" s="38"/>
      <c r="B220" s="39"/>
      <c r="C220" s="40"/>
      <c r="D220" s="217" t="s">
        <v>145</v>
      </c>
      <c r="E220" s="40"/>
      <c r="F220" s="218" t="s">
        <v>1611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85</v>
      </c>
    </row>
    <row r="221" s="13" customFormat="1">
      <c r="A221" s="13"/>
      <c r="B221" s="222"/>
      <c r="C221" s="223"/>
      <c r="D221" s="224" t="s">
        <v>147</v>
      </c>
      <c r="E221" s="225" t="s">
        <v>19</v>
      </c>
      <c r="F221" s="226" t="s">
        <v>1612</v>
      </c>
      <c r="G221" s="223"/>
      <c r="H221" s="227">
        <v>37.520000000000003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147</v>
      </c>
      <c r="AU221" s="233" t="s">
        <v>85</v>
      </c>
      <c r="AV221" s="13" t="s">
        <v>85</v>
      </c>
      <c r="AW221" s="13" t="s">
        <v>34</v>
      </c>
      <c r="AX221" s="13" t="s">
        <v>75</v>
      </c>
      <c r="AY221" s="233" t="s">
        <v>135</v>
      </c>
    </row>
    <row r="222" s="2" customFormat="1" ht="16.5" customHeight="1">
      <c r="A222" s="38"/>
      <c r="B222" s="39"/>
      <c r="C222" s="204" t="s">
        <v>888</v>
      </c>
      <c r="D222" s="204" t="s">
        <v>138</v>
      </c>
      <c r="E222" s="205" t="s">
        <v>1613</v>
      </c>
      <c r="F222" s="206" t="s">
        <v>1614</v>
      </c>
      <c r="G222" s="207" t="s">
        <v>372</v>
      </c>
      <c r="H222" s="208">
        <v>188.81999999999999</v>
      </c>
      <c r="I222" s="209"/>
      <c r="J222" s="210">
        <f>ROUND(I222*H222,2)</f>
        <v>0</v>
      </c>
      <c r="K222" s="206" t="s">
        <v>142</v>
      </c>
      <c r="L222" s="44"/>
      <c r="M222" s="211" t="s">
        <v>19</v>
      </c>
      <c r="N222" s="212" t="s">
        <v>46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158</v>
      </c>
      <c r="AT222" s="215" t="s">
        <v>138</v>
      </c>
      <c r="AU222" s="215" t="s">
        <v>85</v>
      </c>
      <c r="AY222" s="17" t="s">
        <v>135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83</v>
      </c>
      <c r="BK222" s="216">
        <f>ROUND(I222*H222,2)</f>
        <v>0</v>
      </c>
      <c r="BL222" s="17" t="s">
        <v>158</v>
      </c>
      <c r="BM222" s="215" t="s">
        <v>1615</v>
      </c>
    </row>
    <row r="223" s="2" customFormat="1">
      <c r="A223" s="38"/>
      <c r="B223" s="39"/>
      <c r="C223" s="40"/>
      <c r="D223" s="217" t="s">
        <v>145</v>
      </c>
      <c r="E223" s="40"/>
      <c r="F223" s="218" t="s">
        <v>1616</v>
      </c>
      <c r="G223" s="40"/>
      <c r="H223" s="40"/>
      <c r="I223" s="219"/>
      <c r="J223" s="40"/>
      <c r="K223" s="40"/>
      <c r="L223" s="44"/>
      <c r="M223" s="220"/>
      <c r="N223" s="221"/>
      <c r="O223" s="84"/>
      <c r="P223" s="84"/>
      <c r="Q223" s="84"/>
      <c r="R223" s="84"/>
      <c r="S223" s="84"/>
      <c r="T223" s="85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85</v>
      </c>
    </row>
    <row r="224" s="13" customFormat="1">
      <c r="A224" s="13"/>
      <c r="B224" s="222"/>
      <c r="C224" s="223"/>
      <c r="D224" s="224" t="s">
        <v>147</v>
      </c>
      <c r="E224" s="225" t="s">
        <v>19</v>
      </c>
      <c r="F224" s="226" t="s">
        <v>1617</v>
      </c>
      <c r="G224" s="223"/>
      <c r="H224" s="227">
        <v>188.81999999999999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147</v>
      </c>
      <c r="AU224" s="233" t="s">
        <v>85</v>
      </c>
      <c r="AV224" s="13" t="s">
        <v>85</v>
      </c>
      <c r="AW224" s="13" t="s">
        <v>34</v>
      </c>
      <c r="AX224" s="13" t="s">
        <v>75</v>
      </c>
      <c r="AY224" s="233" t="s">
        <v>135</v>
      </c>
    </row>
    <row r="225" s="2" customFormat="1" ht="16.5" customHeight="1">
      <c r="A225" s="38"/>
      <c r="B225" s="39"/>
      <c r="C225" s="204" t="s">
        <v>896</v>
      </c>
      <c r="D225" s="204" t="s">
        <v>138</v>
      </c>
      <c r="E225" s="205" t="s">
        <v>1618</v>
      </c>
      <c r="F225" s="206" t="s">
        <v>1619</v>
      </c>
      <c r="G225" s="207" t="s">
        <v>372</v>
      </c>
      <c r="H225" s="208">
        <v>108</v>
      </c>
      <c r="I225" s="209"/>
      <c r="J225" s="210">
        <f>ROUND(I225*H225,2)</f>
        <v>0</v>
      </c>
      <c r="K225" s="206" t="s">
        <v>142</v>
      </c>
      <c r="L225" s="44"/>
      <c r="M225" s="211" t="s">
        <v>19</v>
      </c>
      <c r="N225" s="212" t="s">
        <v>46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158</v>
      </c>
      <c r="AT225" s="215" t="s">
        <v>138</v>
      </c>
      <c r="AU225" s="215" t="s">
        <v>85</v>
      </c>
      <c r="AY225" s="17" t="s">
        <v>135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83</v>
      </c>
      <c r="BK225" s="216">
        <f>ROUND(I225*H225,2)</f>
        <v>0</v>
      </c>
      <c r="BL225" s="17" t="s">
        <v>158</v>
      </c>
      <c r="BM225" s="215" t="s">
        <v>1620</v>
      </c>
    </row>
    <row r="226" s="2" customFormat="1">
      <c r="A226" s="38"/>
      <c r="B226" s="39"/>
      <c r="C226" s="40"/>
      <c r="D226" s="217" t="s">
        <v>145</v>
      </c>
      <c r="E226" s="40"/>
      <c r="F226" s="218" t="s">
        <v>1621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145</v>
      </c>
      <c r="AU226" s="17" t="s">
        <v>85</v>
      </c>
    </row>
    <row r="227" s="13" customFormat="1">
      <c r="A227" s="13"/>
      <c r="B227" s="222"/>
      <c r="C227" s="223"/>
      <c r="D227" s="224" t="s">
        <v>147</v>
      </c>
      <c r="E227" s="225" t="s">
        <v>19</v>
      </c>
      <c r="F227" s="226" t="s">
        <v>1622</v>
      </c>
      <c r="G227" s="223"/>
      <c r="H227" s="227">
        <v>108</v>
      </c>
      <c r="I227" s="228"/>
      <c r="J227" s="223"/>
      <c r="K227" s="223"/>
      <c r="L227" s="229"/>
      <c r="M227" s="230"/>
      <c r="N227" s="231"/>
      <c r="O227" s="231"/>
      <c r="P227" s="231"/>
      <c r="Q227" s="231"/>
      <c r="R227" s="231"/>
      <c r="S227" s="231"/>
      <c r="T227" s="23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3" t="s">
        <v>147</v>
      </c>
      <c r="AU227" s="233" t="s">
        <v>85</v>
      </c>
      <c r="AV227" s="13" t="s">
        <v>85</v>
      </c>
      <c r="AW227" s="13" t="s">
        <v>34</v>
      </c>
      <c r="AX227" s="13" t="s">
        <v>75</v>
      </c>
      <c r="AY227" s="233" t="s">
        <v>135</v>
      </c>
    </row>
    <row r="228" s="2" customFormat="1" ht="16.5" customHeight="1">
      <c r="A228" s="38"/>
      <c r="B228" s="39"/>
      <c r="C228" s="204" t="s">
        <v>903</v>
      </c>
      <c r="D228" s="204" t="s">
        <v>138</v>
      </c>
      <c r="E228" s="205" t="s">
        <v>1623</v>
      </c>
      <c r="F228" s="206" t="s">
        <v>1624</v>
      </c>
      <c r="G228" s="207" t="s">
        <v>309</v>
      </c>
      <c r="H228" s="208">
        <v>40.817999999999998</v>
      </c>
      <c r="I228" s="209"/>
      <c r="J228" s="210">
        <f>ROUND(I228*H228,2)</f>
        <v>0</v>
      </c>
      <c r="K228" s="206" t="s">
        <v>142</v>
      </c>
      <c r="L228" s="44"/>
      <c r="M228" s="211" t="s">
        <v>19</v>
      </c>
      <c r="N228" s="212" t="s">
        <v>46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158</v>
      </c>
      <c r="AT228" s="215" t="s">
        <v>138</v>
      </c>
      <c r="AU228" s="215" t="s">
        <v>85</v>
      </c>
      <c r="AY228" s="17" t="s">
        <v>135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83</v>
      </c>
      <c r="BK228" s="216">
        <f>ROUND(I228*H228,2)</f>
        <v>0</v>
      </c>
      <c r="BL228" s="17" t="s">
        <v>158</v>
      </c>
      <c r="BM228" s="215" t="s">
        <v>1625</v>
      </c>
    </row>
    <row r="229" s="2" customFormat="1">
      <c r="A229" s="38"/>
      <c r="B229" s="39"/>
      <c r="C229" s="40"/>
      <c r="D229" s="217" t="s">
        <v>145</v>
      </c>
      <c r="E229" s="40"/>
      <c r="F229" s="218" t="s">
        <v>1626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85</v>
      </c>
    </row>
    <row r="230" s="13" customFormat="1">
      <c r="A230" s="13"/>
      <c r="B230" s="222"/>
      <c r="C230" s="223"/>
      <c r="D230" s="224" t="s">
        <v>147</v>
      </c>
      <c r="E230" s="225" t="s">
        <v>19</v>
      </c>
      <c r="F230" s="226" t="s">
        <v>1627</v>
      </c>
      <c r="G230" s="223"/>
      <c r="H230" s="227">
        <v>40.817999999999998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147</v>
      </c>
      <c r="AU230" s="233" t="s">
        <v>85</v>
      </c>
      <c r="AV230" s="13" t="s">
        <v>85</v>
      </c>
      <c r="AW230" s="13" t="s">
        <v>34</v>
      </c>
      <c r="AX230" s="13" t="s">
        <v>75</v>
      </c>
      <c r="AY230" s="233" t="s">
        <v>135</v>
      </c>
    </row>
    <row r="231" s="2" customFormat="1" ht="16.5" customHeight="1">
      <c r="A231" s="38"/>
      <c r="B231" s="39"/>
      <c r="C231" s="204" t="s">
        <v>909</v>
      </c>
      <c r="D231" s="204" t="s">
        <v>138</v>
      </c>
      <c r="E231" s="205" t="s">
        <v>1628</v>
      </c>
      <c r="F231" s="206" t="s">
        <v>1629</v>
      </c>
      <c r="G231" s="207" t="s">
        <v>309</v>
      </c>
      <c r="H231" s="208">
        <v>40.817999999999998</v>
      </c>
      <c r="I231" s="209"/>
      <c r="J231" s="210">
        <f>ROUND(I231*H231,2)</f>
        <v>0</v>
      </c>
      <c r="K231" s="206" t="s">
        <v>142</v>
      </c>
      <c r="L231" s="44"/>
      <c r="M231" s="211" t="s">
        <v>19</v>
      </c>
      <c r="N231" s="212" t="s">
        <v>46</v>
      </c>
      <c r="O231" s="8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158</v>
      </c>
      <c r="AT231" s="215" t="s">
        <v>138</v>
      </c>
      <c r="AU231" s="215" t="s">
        <v>85</v>
      </c>
      <c r="AY231" s="17" t="s">
        <v>135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83</v>
      </c>
      <c r="BK231" s="216">
        <f>ROUND(I231*H231,2)</f>
        <v>0</v>
      </c>
      <c r="BL231" s="17" t="s">
        <v>158</v>
      </c>
      <c r="BM231" s="215" t="s">
        <v>1630</v>
      </c>
    </row>
    <row r="232" s="2" customFormat="1">
      <c r="A232" s="38"/>
      <c r="B232" s="39"/>
      <c r="C232" s="40"/>
      <c r="D232" s="217" t="s">
        <v>145</v>
      </c>
      <c r="E232" s="40"/>
      <c r="F232" s="218" t="s">
        <v>1631</v>
      </c>
      <c r="G232" s="40"/>
      <c r="H232" s="40"/>
      <c r="I232" s="219"/>
      <c r="J232" s="40"/>
      <c r="K232" s="40"/>
      <c r="L232" s="44"/>
      <c r="M232" s="220"/>
      <c r="N232" s="22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85</v>
      </c>
    </row>
    <row r="233" s="2" customFormat="1" ht="16.5" customHeight="1">
      <c r="A233" s="38"/>
      <c r="B233" s="39"/>
      <c r="C233" s="234" t="s">
        <v>914</v>
      </c>
      <c r="D233" s="234" t="s">
        <v>132</v>
      </c>
      <c r="E233" s="235" t="s">
        <v>1632</v>
      </c>
      <c r="F233" s="236" t="s">
        <v>1633</v>
      </c>
      <c r="G233" s="237" t="s">
        <v>309</v>
      </c>
      <c r="H233" s="238">
        <v>40.817999999999998</v>
      </c>
      <c r="I233" s="239"/>
      <c r="J233" s="240">
        <f>ROUND(I233*H233,2)</f>
        <v>0</v>
      </c>
      <c r="K233" s="236" t="s">
        <v>142</v>
      </c>
      <c r="L233" s="241"/>
      <c r="M233" s="242" t="s">
        <v>19</v>
      </c>
      <c r="N233" s="243" t="s">
        <v>46</v>
      </c>
      <c r="O233" s="84"/>
      <c r="P233" s="213">
        <f>O233*H233</f>
        <v>0</v>
      </c>
      <c r="Q233" s="213">
        <v>1</v>
      </c>
      <c r="R233" s="213">
        <f>Q233*H233</f>
        <v>40.817999999999998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178</v>
      </c>
      <c r="AT233" s="215" t="s">
        <v>132</v>
      </c>
      <c r="AU233" s="215" t="s">
        <v>85</v>
      </c>
      <c r="AY233" s="17" t="s">
        <v>135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83</v>
      </c>
      <c r="BK233" s="216">
        <f>ROUND(I233*H233,2)</f>
        <v>0</v>
      </c>
      <c r="BL233" s="17" t="s">
        <v>158</v>
      </c>
      <c r="BM233" s="215" t="s">
        <v>1634</v>
      </c>
    </row>
    <row r="234" s="13" customFormat="1">
      <c r="A234" s="13"/>
      <c r="B234" s="222"/>
      <c r="C234" s="223"/>
      <c r="D234" s="224" t="s">
        <v>147</v>
      </c>
      <c r="E234" s="225" t="s">
        <v>19</v>
      </c>
      <c r="F234" s="226" t="s">
        <v>1627</v>
      </c>
      <c r="G234" s="223"/>
      <c r="H234" s="227">
        <v>40.817999999999998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147</v>
      </c>
      <c r="AU234" s="233" t="s">
        <v>85</v>
      </c>
      <c r="AV234" s="13" t="s">
        <v>85</v>
      </c>
      <c r="AW234" s="13" t="s">
        <v>34</v>
      </c>
      <c r="AX234" s="13" t="s">
        <v>75</v>
      </c>
      <c r="AY234" s="233" t="s">
        <v>135</v>
      </c>
    </row>
    <row r="235" s="2" customFormat="1" ht="16.5" customHeight="1">
      <c r="A235" s="38"/>
      <c r="B235" s="39"/>
      <c r="C235" s="234" t="s">
        <v>922</v>
      </c>
      <c r="D235" s="234" t="s">
        <v>132</v>
      </c>
      <c r="E235" s="235" t="s">
        <v>1635</v>
      </c>
      <c r="F235" s="236" t="s">
        <v>1636</v>
      </c>
      <c r="G235" s="237" t="s">
        <v>215</v>
      </c>
      <c r="H235" s="238">
        <v>1</v>
      </c>
      <c r="I235" s="239"/>
      <c r="J235" s="240">
        <f>ROUND(I235*H235,2)</f>
        <v>0</v>
      </c>
      <c r="K235" s="236" t="s">
        <v>19</v>
      </c>
      <c r="L235" s="241"/>
      <c r="M235" s="242" t="s">
        <v>19</v>
      </c>
      <c r="N235" s="243" t="s">
        <v>46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178</v>
      </c>
      <c r="AT235" s="215" t="s">
        <v>132</v>
      </c>
      <c r="AU235" s="215" t="s">
        <v>85</v>
      </c>
      <c r="AY235" s="17" t="s">
        <v>135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83</v>
      </c>
      <c r="BK235" s="216">
        <f>ROUND(I235*H235,2)</f>
        <v>0</v>
      </c>
      <c r="BL235" s="17" t="s">
        <v>158</v>
      </c>
      <c r="BM235" s="215" t="s">
        <v>1637</v>
      </c>
    </row>
    <row r="236" s="12" customFormat="1" ht="22.8" customHeight="1">
      <c r="A236" s="12"/>
      <c r="B236" s="188"/>
      <c r="C236" s="189"/>
      <c r="D236" s="190" t="s">
        <v>74</v>
      </c>
      <c r="E236" s="202" t="s">
        <v>85</v>
      </c>
      <c r="F236" s="202" t="s">
        <v>457</v>
      </c>
      <c r="G236" s="189"/>
      <c r="H236" s="189"/>
      <c r="I236" s="192"/>
      <c r="J236" s="203">
        <f>BK236</f>
        <v>0</v>
      </c>
      <c r="K236" s="189"/>
      <c r="L236" s="194"/>
      <c r="M236" s="195"/>
      <c r="N236" s="196"/>
      <c r="O236" s="196"/>
      <c r="P236" s="197">
        <f>SUM(P237:P239)</f>
        <v>0</v>
      </c>
      <c r="Q236" s="196"/>
      <c r="R236" s="197">
        <f>SUM(R237:R239)</f>
        <v>0.0088199999999999997</v>
      </c>
      <c r="S236" s="196"/>
      <c r="T236" s="198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9" t="s">
        <v>83</v>
      </c>
      <c r="AT236" s="200" t="s">
        <v>74</v>
      </c>
      <c r="AU236" s="200" t="s">
        <v>83</v>
      </c>
      <c r="AY236" s="199" t="s">
        <v>135</v>
      </c>
      <c r="BK236" s="201">
        <f>SUM(BK237:BK239)</f>
        <v>0</v>
      </c>
    </row>
    <row r="237" s="2" customFormat="1" ht="16.5" customHeight="1">
      <c r="A237" s="38"/>
      <c r="B237" s="39"/>
      <c r="C237" s="204" t="s">
        <v>927</v>
      </c>
      <c r="D237" s="204" t="s">
        <v>138</v>
      </c>
      <c r="E237" s="205" t="s">
        <v>1638</v>
      </c>
      <c r="F237" s="206" t="s">
        <v>1639</v>
      </c>
      <c r="G237" s="207" t="s">
        <v>209</v>
      </c>
      <c r="H237" s="208">
        <v>18</v>
      </c>
      <c r="I237" s="209"/>
      <c r="J237" s="210">
        <f>ROUND(I237*H237,2)</f>
        <v>0</v>
      </c>
      <c r="K237" s="206" t="s">
        <v>142</v>
      </c>
      <c r="L237" s="44"/>
      <c r="M237" s="211" t="s">
        <v>19</v>
      </c>
      <c r="N237" s="212" t="s">
        <v>46</v>
      </c>
      <c r="O237" s="84"/>
      <c r="P237" s="213">
        <f>O237*H237</f>
        <v>0</v>
      </c>
      <c r="Q237" s="213">
        <v>0.00048999999999999998</v>
      </c>
      <c r="R237" s="213">
        <f>Q237*H237</f>
        <v>0.0088199999999999997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158</v>
      </c>
      <c r="AT237" s="215" t="s">
        <v>138</v>
      </c>
      <c r="AU237" s="215" t="s">
        <v>85</v>
      </c>
      <c r="AY237" s="17" t="s">
        <v>135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83</v>
      </c>
      <c r="BK237" s="216">
        <f>ROUND(I237*H237,2)</f>
        <v>0</v>
      </c>
      <c r="BL237" s="17" t="s">
        <v>158</v>
      </c>
      <c r="BM237" s="215" t="s">
        <v>1640</v>
      </c>
    </row>
    <row r="238" s="2" customFormat="1">
      <c r="A238" s="38"/>
      <c r="B238" s="39"/>
      <c r="C238" s="40"/>
      <c r="D238" s="217" t="s">
        <v>145</v>
      </c>
      <c r="E238" s="40"/>
      <c r="F238" s="218" t="s">
        <v>1641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85</v>
      </c>
    </row>
    <row r="239" s="13" customFormat="1">
      <c r="A239" s="13"/>
      <c r="B239" s="222"/>
      <c r="C239" s="223"/>
      <c r="D239" s="224" t="s">
        <v>147</v>
      </c>
      <c r="E239" s="225" t="s">
        <v>19</v>
      </c>
      <c r="F239" s="226" t="s">
        <v>1642</v>
      </c>
      <c r="G239" s="223"/>
      <c r="H239" s="227">
        <v>18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147</v>
      </c>
      <c r="AU239" s="233" t="s">
        <v>85</v>
      </c>
      <c r="AV239" s="13" t="s">
        <v>85</v>
      </c>
      <c r="AW239" s="13" t="s">
        <v>34</v>
      </c>
      <c r="AX239" s="13" t="s">
        <v>75</v>
      </c>
      <c r="AY239" s="233" t="s">
        <v>135</v>
      </c>
    </row>
    <row r="240" s="12" customFormat="1" ht="22.8" customHeight="1">
      <c r="A240" s="12"/>
      <c r="B240" s="188"/>
      <c r="C240" s="189"/>
      <c r="D240" s="190" t="s">
        <v>74</v>
      </c>
      <c r="E240" s="202" t="s">
        <v>183</v>
      </c>
      <c r="F240" s="202" t="s">
        <v>538</v>
      </c>
      <c r="G240" s="189"/>
      <c r="H240" s="189"/>
      <c r="I240" s="192"/>
      <c r="J240" s="203">
        <f>BK240</f>
        <v>0</v>
      </c>
      <c r="K240" s="189"/>
      <c r="L240" s="194"/>
      <c r="M240" s="195"/>
      <c r="N240" s="196"/>
      <c r="O240" s="196"/>
      <c r="P240" s="197">
        <f>SUM(P241:P244)</f>
        <v>0</v>
      </c>
      <c r="Q240" s="196"/>
      <c r="R240" s="197">
        <f>SUM(R241:R244)</f>
        <v>1.0316000000000001</v>
      </c>
      <c r="S240" s="196"/>
      <c r="T240" s="198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99" t="s">
        <v>83</v>
      </c>
      <c r="AT240" s="200" t="s">
        <v>74</v>
      </c>
      <c r="AU240" s="200" t="s">
        <v>83</v>
      </c>
      <c r="AY240" s="199" t="s">
        <v>135</v>
      </c>
      <c r="BK240" s="201">
        <f>SUM(BK241:BK244)</f>
        <v>0</v>
      </c>
    </row>
    <row r="241" s="2" customFormat="1" ht="24.15" customHeight="1">
      <c r="A241" s="38"/>
      <c r="B241" s="39"/>
      <c r="C241" s="204" t="s">
        <v>933</v>
      </c>
      <c r="D241" s="204" t="s">
        <v>138</v>
      </c>
      <c r="E241" s="205" t="s">
        <v>923</v>
      </c>
      <c r="F241" s="206" t="s">
        <v>924</v>
      </c>
      <c r="G241" s="207" t="s">
        <v>209</v>
      </c>
      <c r="H241" s="208">
        <v>8</v>
      </c>
      <c r="I241" s="209"/>
      <c r="J241" s="210">
        <f>ROUND(I241*H241,2)</f>
        <v>0</v>
      </c>
      <c r="K241" s="206" t="s">
        <v>142</v>
      </c>
      <c r="L241" s="44"/>
      <c r="M241" s="211" t="s">
        <v>19</v>
      </c>
      <c r="N241" s="212" t="s">
        <v>46</v>
      </c>
      <c r="O241" s="84"/>
      <c r="P241" s="213">
        <f>O241*H241</f>
        <v>0</v>
      </c>
      <c r="Q241" s="213">
        <v>0.10095</v>
      </c>
      <c r="R241" s="213">
        <f>Q241*H241</f>
        <v>0.80759999999999998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158</v>
      </c>
      <c r="AT241" s="215" t="s">
        <v>138</v>
      </c>
      <c r="AU241" s="215" t="s">
        <v>85</v>
      </c>
      <c r="AY241" s="17" t="s">
        <v>135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83</v>
      </c>
      <c r="BK241" s="216">
        <f>ROUND(I241*H241,2)</f>
        <v>0</v>
      </c>
      <c r="BL241" s="17" t="s">
        <v>158</v>
      </c>
      <c r="BM241" s="215" t="s">
        <v>1643</v>
      </c>
    </row>
    <row r="242" s="2" customFormat="1">
      <c r="A242" s="38"/>
      <c r="B242" s="39"/>
      <c r="C242" s="40"/>
      <c r="D242" s="217" t="s">
        <v>145</v>
      </c>
      <c r="E242" s="40"/>
      <c r="F242" s="218" t="s">
        <v>926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145</v>
      </c>
      <c r="AU242" s="17" t="s">
        <v>85</v>
      </c>
    </row>
    <row r="243" s="13" customFormat="1">
      <c r="A243" s="13"/>
      <c r="B243" s="222"/>
      <c r="C243" s="223"/>
      <c r="D243" s="224" t="s">
        <v>147</v>
      </c>
      <c r="E243" s="225" t="s">
        <v>19</v>
      </c>
      <c r="F243" s="226" t="s">
        <v>1644</v>
      </c>
      <c r="G243" s="223"/>
      <c r="H243" s="227">
        <v>8</v>
      </c>
      <c r="I243" s="228"/>
      <c r="J243" s="223"/>
      <c r="K243" s="223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147</v>
      </c>
      <c r="AU243" s="233" t="s">
        <v>85</v>
      </c>
      <c r="AV243" s="13" t="s">
        <v>85</v>
      </c>
      <c r="AW243" s="13" t="s">
        <v>34</v>
      </c>
      <c r="AX243" s="13" t="s">
        <v>75</v>
      </c>
      <c r="AY243" s="233" t="s">
        <v>135</v>
      </c>
    </row>
    <row r="244" s="2" customFormat="1" ht="16.5" customHeight="1">
      <c r="A244" s="38"/>
      <c r="B244" s="39"/>
      <c r="C244" s="234" t="s">
        <v>939</v>
      </c>
      <c r="D244" s="234" t="s">
        <v>132</v>
      </c>
      <c r="E244" s="235" t="s">
        <v>928</v>
      </c>
      <c r="F244" s="236" t="s">
        <v>929</v>
      </c>
      <c r="G244" s="237" t="s">
        <v>209</v>
      </c>
      <c r="H244" s="238">
        <v>8</v>
      </c>
      <c r="I244" s="239"/>
      <c r="J244" s="240">
        <f>ROUND(I244*H244,2)</f>
        <v>0</v>
      </c>
      <c r="K244" s="236" t="s">
        <v>142</v>
      </c>
      <c r="L244" s="241"/>
      <c r="M244" s="242" t="s">
        <v>19</v>
      </c>
      <c r="N244" s="243" t="s">
        <v>46</v>
      </c>
      <c r="O244" s="84"/>
      <c r="P244" s="213">
        <f>O244*H244</f>
        <v>0</v>
      </c>
      <c r="Q244" s="213">
        <v>0.028000000000000001</v>
      </c>
      <c r="R244" s="213">
        <f>Q244*H244</f>
        <v>0.22400000000000001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178</v>
      </c>
      <c r="AT244" s="215" t="s">
        <v>132</v>
      </c>
      <c r="AU244" s="215" t="s">
        <v>85</v>
      </c>
      <c r="AY244" s="17" t="s">
        <v>135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83</v>
      </c>
      <c r="BK244" s="216">
        <f>ROUND(I244*H244,2)</f>
        <v>0</v>
      </c>
      <c r="BL244" s="17" t="s">
        <v>158</v>
      </c>
      <c r="BM244" s="215" t="s">
        <v>1645</v>
      </c>
    </row>
    <row r="245" s="12" customFormat="1" ht="22.8" customHeight="1">
      <c r="A245" s="12"/>
      <c r="B245" s="188"/>
      <c r="C245" s="189"/>
      <c r="D245" s="190" t="s">
        <v>74</v>
      </c>
      <c r="E245" s="202" t="s">
        <v>1135</v>
      </c>
      <c r="F245" s="202" t="s">
        <v>1136</v>
      </c>
      <c r="G245" s="189"/>
      <c r="H245" s="189"/>
      <c r="I245" s="192"/>
      <c r="J245" s="203">
        <f>BK245</f>
        <v>0</v>
      </c>
      <c r="K245" s="189"/>
      <c r="L245" s="194"/>
      <c r="M245" s="195"/>
      <c r="N245" s="196"/>
      <c r="O245" s="196"/>
      <c r="P245" s="197">
        <f>SUM(P246:P247)</f>
        <v>0</v>
      </c>
      <c r="Q245" s="196"/>
      <c r="R245" s="197">
        <f>SUM(R246:R247)</f>
        <v>0</v>
      </c>
      <c r="S245" s="196"/>
      <c r="T245" s="198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99" t="s">
        <v>83</v>
      </c>
      <c r="AT245" s="200" t="s">
        <v>74</v>
      </c>
      <c r="AU245" s="200" t="s">
        <v>83</v>
      </c>
      <c r="AY245" s="199" t="s">
        <v>135</v>
      </c>
      <c r="BK245" s="201">
        <f>SUM(BK246:BK247)</f>
        <v>0</v>
      </c>
    </row>
    <row r="246" s="2" customFormat="1" ht="16.5" customHeight="1">
      <c r="A246" s="38"/>
      <c r="B246" s="39"/>
      <c r="C246" s="204" t="s">
        <v>143</v>
      </c>
      <c r="D246" s="204" t="s">
        <v>138</v>
      </c>
      <c r="E246" s="205" t="s">
        <v>1646</v>
      </c>
      <c r="F246" s="206" t="s">
        <v>1647</v>
      </c>
      <c r="G246" s="207" t="s">
        <v>384</v>
      </c>
      <c r="H246" s="208">
        <v>46.368000000000002</v>
      </c>
      <c r="I246" s="209"/>
      <c r="J246" s="210">
        <f>ROUND(I246*H246,2)</f>
        <v>0</v>
      </c>
      <c r="K246" s="206" t="s">
        <v>142</v>
      </c>
      <c r="L246" s="44"/>
      <c r="M246" s="211" t="s">
        <v>19</v>
      </c>
      <c r="N246" s="212" t="s">
        <v>46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158</v>
      </c>
      <c r="AT246" s="215" t="s">
        <v>138</v>
      </c>
      <c r="AU246" s="215" t="s">
        <v>85</v>
      </c>
      <c r="AY246" s="17" t="s">
        <v>135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83</v>
      </c>
      <c r="BK246" s="216">
        <f>ROUND(I246*H246,2)</f>
        <v>0</v>
      </c>
      <c r="BL246" s="17" t="s">
        <v>158</v>
      </c>
      <c r="BM246" s="215" t="s">
        <v>1648</v>
      </c>
    </row>
    <row r="247" s="2" customFormat="1">
      <c r="A247" s="38"/>
      <c r="B247" s="39"/>
      <c r="C247" s="40"/>
      <c r="D247" s="217" t="s">
        <v>145</v>
      </c>
      <c r="E247" s="40"/>
      <c r="F247" s="218" t="s">
        <v>1649</v>
      </c>
      <c r="G247" s="40"/>
      <c r="H247" s="40"/>
      <c r="I247" s="219"/>
      <c r="J247" s="40"/>
      <c r="K247" s="40"/>
      <c r="L247" s="44"/>
      <c r="M247" s="249"/>
      <c r="N247" s="250"/>
      <c r="O247" s="251"/>
      <c r="P247" s="251"/>
      <c r="Q247" s="251"/>
      <c r="R247" s="251"/>
      <c r="S247" s="251"/>
      <c r="T247" s="25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145</v>
      </c>
      <c r="AU247" s="17" t="s">
        <v>85</v>
      </c>
    </row>
    <row r="248" s="2" customFormat="1" ht="6.96" customHeight="1">
      <c r="A248" s="3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44"/>
      <c r="M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</sheetData>
  <sheetProtection sheet="1" autoFilter="0" formatColumns="0" formatRows="0" objects="1" scenarios="1" spinCount="100000" saltValue="3DUG1upw7gEJzC26TJWLLJjChWn1Zvp4F+OTktmm3lhrmXzZNPeVSUUXucfqGMX0ayO9qnBjgjG5j80JIKSpdw==" hashValue="xMguNA9vLodvRKvMi1b2L99w8x/blyUEDCBc5d17e7Y5Bv7iG1p1pLSWw2f56f62S3EC/xWWsQx0W/Wjm6TsLQ==" algorithmName="SHA-512" password="CC35"/>
  <autoFilter ref="C83:K2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180405114"/>
    <hyperlink ref="F98" r:id="rId2" display="https://podminky.urs.cz/item/CS_URS_2023_01/181151311"/>
    <hyperlink ref="F101" r:id="rId3" display="https://podminky.urs.cz/item/CS_URS_2023_01/181351113"/>
    <hyperlink ref="F107" r:id="rId4" display="https://podminky.urs.cz/item/CS_URS_2023_01/181411141"/>
    <hyperlink ref="F112" r:id="rId5" display="https://podminky.urs.cz/item/CS_URS_2023_01/183101313"/>
    <hyperlink ref="F117" r:id="rId6" display="https://podminky.urs.cz/item/CS_URS_2023_01/183101321"/>
    <hyperlink ref="F122" r:id="rId7" display="https://podminky.urs.cz/item/CS_URS_2023_01/183111111"/>
    <hyperlink ref="F125" r:id="rId8" display="https://podminky.urs.cz/item/CS_URS_2023_01/183205111"/>
    <hyperlink ref="F131" r:id="rId9" display="https://podminky.urs.cz/item/CS_URS_2023_01/183211312"/>
    <hyperlink ref="F141" r:id="rId10" display="https://podminky.urs.cz/item/CS_URS_2023_01/183211313"/>
    <hyperlink ref="F157" r:id="rId11" display="https://podminky.urs.cz/item/CS_URS_2023_01/183403141"/>
    <hyperlink ref="F160" r:id="rId12" display="https://podminky.urs.cz/item/CS_URS_2023_01/183403161"/>
    <hyperlink ref="F163" r:id="rId13" display="https://podminky.urs.cz/item/CS_URS_2023_01/184102114"/>
    <hyperlink ref="F171" r:id="rId14" display="https://podminky.urs.cz/item/CS_URS_2023_01/184102211"/>
    <hyperlink ref="F183" r:id="rId15" display="https://podminky.urs.cz/item/CS_URS_2023_01/184215132"/>
    <hyperlink ref="F188" r:id="rId16" display="https://podminky.urs.cz/item/CS_URS_2023_01/184501131"/>
    <hyperlink ref="F191" r:id="rId17" display="https://podminky.urs.cz/item/CS_URS_2023_01/184801121"/>
    <hyperlink ref="F194" r:id="rId18" display="https://podminky.urs.cz/item/CS_URS_2023_01/184813511"/>
    <hyperlink ref="F197" r:id="rId19" display="https://podminky.urs.cz/item/CS_URS_2023_01/184911111"/>
    <hyperlink ref="F200" r:id="rId20" display="https://podminky.urs.cz/item/CS_URS_2023_01/184911151"/>
    <hyperlink ref="F205" r:id="rId21" display="https://podminky.urs.cz/item/CS_URS_2023_01/184911421"/>
    <hyperlink ref="F210" r:id="rId22" display="https://podminky.urs.cz/item/CS_URS_2023_01/185803111"/>
    <hyperlink ref="F213" r:id="rId23" display="https://podminky.urs.cz/item/CS_URS_2023_01/185803211"/>
    <hyperlink ref="F216" r:id="rId24" display="https://podminky.urs.cz/item/CS_URS_2023_01/185804311"/>
    <hyperlink ref="F220" r:id="rId25" display="https://podminky.urs.cz/item/CS_URS_2023_01/185804312"/>
    <hyperlink ref="F223" r:id="rId26" display="https://podminky.urs.cz/item/CS_URS_2023_01/185804511"/>
    <hyperlink ref="F226" r:id="rId27" display="https://podminky.urs.cz/item/CS_URS_2023_01/185804513"/>
    <hyperlink ref="F229" r:id="rId28" display="https://podminky.urs.cz/item/CS_URS_2023_01/185851121"/>
    <hyperlink ref="F232" r:id="rId29" display="https://podminky.urs.cz/item/CS_URS_2023_01/185851129"/>
    <hyperlink ref="F238" r:id="rId30" display="https://podminky.urs.cz/item/CS_URS_2023_01/212755214"/>
    <hyperlink ref="F242" r:id="rId31" display="https://podminky.urs.cz/item/CS_URS_2023_01/916331112"/>
    <hyperlink ref="F247" r:id="rId32" display="https://podminky.urs.cz/item/CS_URS_2023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1650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ROUND((SUM(BE85:BE141)),  2)</f>
        <v>0</v>
      </c>
      <c r="G33" s="38"/>
      <c r="H33" s="38"/>
      <c r="I33" s="148">
        <v>0.20999999999999999</v>
      </c>
      <c r="J33" s="147">
        <f>ROUND(((SUM(BE85:BE141))*I33),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ROUND((SUM(BF85:BF141)),  2)</f>
        <v>0</v>
      </c>
      <c r="G34" s="38"/>
      <c r="H34" s="38"/>
      <c r="I34" s="148">
        <v>0.14999999999999999</v>
      </c>
      <c r="J34" s="147">
        <f>ROUND(((SUM(BF85:BF141))*I34),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ROUND((SUM(BG85:BG141)),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ROUND((SUM(BH85:BH141)),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ROUND((SUM(BI85:BI141)),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105 - Nová předělová zeď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398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399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400</v>
      </c>
      <c r="E62" s="174"/>
      <c r="F62" s="174"/>
      <c r="G62" s="174"/>
      <c r="H62" s="174"/>
      <c r="I62" s="174"/>
      <c r="J62" s="175">
        <f>J100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617</v>
      </c>
      <c r="E63" s="174"/>
      <c r="F63" s="174"/>
      <c r="G63" s="174"/>
      <c r="H63" s="174"/>
      <c r="I63" s="174"/>
      <c r="J63" s="175">
        <f>J112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404</v>
      </c>
      <c r="E64" s="174"/>
      <c r="F64" s="174"/>
      <c r="G64" s="174"/>
      <c r="H64" s="174"/>
      <c r="I64" s="174"/>
      <c r="J64" s="175">
        <f>J130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619</v>
      </c>
      <c r="E65" s="174"/>
      <c r="F65" s="174"/>
      <c r="G65" s="174"/>
      <c r="H65" s="174"/>
      <c r="I65" s="174"/>
      <c r="J65" s="175">
        <f>J139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119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Revitalizace prostranství před školní jídelnou Bílina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109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SO 105 - Nová předělová zeď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>Bílina, okr.Teplice</v>
      </c>
      <c r="G79" s="40"/>
      <c r="H79" s="40"/>
      <c r="I79" s="32" t="s">
        <v>23</v>
      </c>
      <c r="J79" s="72" t="str">
        <f>IF(J12="","",J12)</f>
        <v>11. 4. 2023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5.65" customHeight="1">
      <c r="A81" s="38"/>
      <c r="B81" s="39"/>
      <c r="C81" s="32" t="s">
        <v>25</v>
      </c>
      <c r="D81" s="40"/>
      <c r="E81" s="40"/>
      <c r="F81" s="27" t="str">
        <f>E15</f>
        <v>PS projekty s.r.o., Revoluční 5, Teplice</v>
      </c>
      <c r="G81" s="40"/>
      <c r="H81" s="40"/>
      <c r="I81" s="32" t="s">
        <v>33</v>
      </c>
      <c r="J81" s="36" t="str">
        <f>E21</f>
        <v>PS projekty s.r.o., Revoluční 5, Teplice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40.05" customHeight="1">
      <c r="A82" s="38"/>
      <c r="B82" s="39"/>
      <c r="C82" s="32" t="s">
        <v>31</v>
      </c>
      <c r="D82" s="40"/>
      <c r="E82" s="40"/>
      <c r="F82" s="27" t="str">
        <f>IF(E18="","",E18)</f>
        <v>Vyplň údaj</v>
      </c>
      <c r="G82" s="40"/>
      <c r="H82" s="40"/>
      <c r="I82" s="32" t="s">
        <v>35</v>
      </c>
      <c r="J82" s="36" t="str">
        <f>E24</f>
        <v>STAVINVEST KMS s.r.o., Studentská 285/22, Bílina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120</v>
      </c>
      <c r="D84" s="180" t="s">
        <v>60</v>
      </c>
      <c r="E84" s="180" t="s">
        <v>56</v>
      </c>
      <c r="F84" s="180" t="s">
        <v>57</v>
      </c>
      <c r="G84" s="180" t="s">
        <v>121</v>
      </c>
      <c r="H84" s="180" t="s">
        <v>122</v>
      </c>
      <c r="I84" s="180" t="s">
        <v>123</v>
      </c>
      <c r="J84" s="180" t="s">
        <v>113</v>
      </c>
      <c r="K84" s="181" t="s">
        <v>124</v>
      </c>
      <c r="L84" s="182"/>
      <c r="M84" s="92" t="s">
        <v>19</v>
      </c>
      <c r="N84" s="93" t="s">
        <v>45</v>
      </c>
      <c r="O84" s="93" t="s">
        <v>125</v>
      </c>
      <c r="P84" s="93" t="s">
        <v>126</v>
      </c>
      <c r="Q84" s="93" t="s">
        <v>127</v>
      </c>
      <c r="R84" s="93" t="s">
        <v>128</v>
      </c>
      <c r="S84" s="93" t="s">
        <v>129</v>
      </c>
      <c r="T84" s="94" t="s">
        <v>130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131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</f>
        <v>0</v>
      </c>
      <c r="Q85" s="96"/>
      <c r="R85" s="185">
        <f>R86</f>
        <v>1.00432856</v>
      </c>
      <c r="S85" s="96"/>
      <c r="T85" s="186">
        <f>T86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74</v>
      </c>
      <c r="AU85" s="17" t="s">
        <v>114</v>
      </c>
      <c r="BK85" s="187">
        <f>BK86</f>
        <v>0</v>
      </c>
    </row>
    <row r="86" s="12" customFormat="1" ht="25.92" customHeight="1">
      <c r="A86" s="12"/>
      <c r="B86" s="188"/>
      <c r="C86" s="189"/>
      <c r="D86" s="190" t="s">
        <v>74</v>
      </c>
      <c r="E86" s="191" t="s">
        <v>409</v>
      </c>
      <c r="F86" s="191" t="s">
        <v>410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P87+P100+P112+P130+P139</f>
        <v>0</v>
      </c>
      <c r="Q86" s="196"/>
      <c r="R86" s="197">
        <f>R87+R100+R112+R130+R139</f>
        <v>1.00432856</v>
      </c>
      <c r="S86" s="196"/>
      <c r="T86" s="198">
        <f>T87+T100+T112+T130+T139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83</v>
      </c>
      <c r="AT86" s="200" t="s">
        <v>74</v>
      </c>
      <c r="AU86" s="200" t="s">
        <v>75</v>
      </c>
      <c r="AY86" s="199" t="s">
        <v>135</v>
      </c>
      <c r="BK86" s="201">
        <f>BK87+BK100+BK112+BK130+BK139</f>
        <v>0</v>
      </c>
    </row>
    <row r="87" s="12" customFormat="1" ht="22.8" customHeight="1">
      <c r="A87" s="12"/>
      <c r="B87" s="188"/>
      <c r="C87" s="189"/>
      <c r="D87" s="190" t="s">
        <v>74</v>
      </c>
      <c r="E87" s="202" t="s">
        <v>83</v>
      </c>
      <c r="F87" s="202" t="s">
        <v>411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SUM(P88:P99)</f>
        <v>0</v>
      </c>
      <c r="Q87" s="196"/>
      <c r="R87" s="197">
        <f>SUM(R88:R99)</f>
        <v>0</v>
      </c>
      <c r="S87" s="196"/>
      <c r="T87" s="198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83</v>
      </c>
      <c r="AT87" s="200" t="s">
        <v>74</v>
      </c>
      <c r="AU87" s="200" t="s">
        <v>83</v>
      </c>
      <c r="AY87" s="199" t="s">
        <v>135</v>
      </c>
      <c r="BK87" s="201">
        <f>SUM(BK88:BK99)</f>
        <v>0</v>
      </c>
    </row>
    <row r="88" s="2" customFormat="1" ht="24.15" customHeight="1">
      <c r="A88" s="38"/>
      <c r="B88" s="39"/>
      <c r="C88" s="204" t="s">
        <v>83</v>
      </c>
      <c r="D88" s="204" t="s">
        <v>138</v>
      </c>
      <c r="E88" s="205" t="s">
        <v>637</v>
      </c>
      <c r="F88" s="206" t="s">
        <v>638</v>
      </c>
      <c r="G88" s="207" t="s">
        <v>309</v>
      </c>
      <c r="H88" s="208">
        <v>0.26300000000000001</v>
      </c>
      <c r="I88" s="209"/>
      <c r="J88" s="210">
        <f>ROUND(I88*H88,2)</f>
        <v>0</v>
      </c>
      <c r="K88" s="206" t="s">
        <v>142</v>
      </c>
      <c r="L88" s="44"/>
      <c r="M88" s="211" t="s">
        <v>19</v>
      </c>
      <c r="N88" s="212" t="s">
        <v>46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158</v>
      </c>
      <c r="AT88" s="215" t="s">
        <v>138</v>
      </c>
      <c r="AU88" s="215" t="s">
        <v>85</v>
      </c>
      <c r="AY88" s="17" t="s">
        <v>135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83</v>
      </c>
      <c r="BK88" s="216">
        <f>ROUND(I88*H88,2)</f>
        <v>0</v>
      </c>
      <c r="BL88" s="17" t="s">
        <v>158</v>
      </c>
      <c r="BM88" s="215" t="s">
        <v>1651</v>
      </c>
    </row>
    <row r="89" s="2" customFormat="1">
      <c r="A89" s="38"/>
      <c r="B89" s="39"/>
      <c r="C89" s="40"/>
      <c r="D89" s="217" t="s">
        <v>145</v>
      </c>
      <c r="E89" s="40"/>
      <c r="F89" s="218" t="s">
        <v>640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145</v>
      </c>
      <c r="AU89" s="17" t="s">
        <v>85</v>
      </c>
    </row>
    <row r="90" s="13" customFormat="1">
      <c r="A90" s="13"/>
      <c r="B90" s="222"/>
      <c r="C90" s="223"/>
      <c r="D90" s="224" t="s">
        <v>147</v>
      </c>
      <c r="E90" s="225" t="s">
        <v>19</v>
      </c>
      <c r="F90" s="226" t="s">
        <v>1652</v>
      </c>
      <c r="G90" s="223"/>
      <c r="H90" s="227">
        <v>0.26300000000000001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147</v>
      </c>
      <c r="AU90" s="233" t="s">
        <v>85</v>
      </c>
      <c r="AV90" s="13" t="s">
        <v>85</v>
      </c>
      <c r="AW90" s="13" t="s">
        <v>34</v>
      </c>
      <c r="AX90" s="13" t="s">
        <v>75</v>
      </c>
      <c r="AY90" s="233" t="s">
        <v>135</v>
      </c>
    </row>
    <row r="91" s="2" customFormat="1" ht="24.15" customHeight="1">
      <c r="A91" s="38"/>
      <c r="B91" s="39"/>
      <c r="C91" s="204" t="s">
        <v>85</v>
      </c>
      <c r="D91" s="204" t="s">
        <v>138</v>
      </c>
      <c r="E91" s="205" t="s">
        <v>417</v>
      </c>
      <c r="F91" s="206" t="s">
        <v>418</v>
      </c>
      <c r="G91" s="207" t="s">
        <v>309</v>
      </c>
      <c r="H91" s="208">
        <v>8.9280000000000008</v>
      </c>
      <c r="I91" s="209"/>
      <c r="J91" s="210">
        <f>ROUND(I91*H91,2)</f>
        <v>0</v>
      </c>
      <c r="K91" s="206" t="s">
        <v>142</v>
      </c>
      <c r="L91" s="44"/>
      <c r="M91" s="211" t="s">
        <v>19</v>
      </c>
      <c r="N91" s="212" t="s">
        <v>46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158</v>
      </c>
      <c r="AT91" s="215" t="s">
        <v>138</v>
      </c>
      <c r="AU91" s="215" t="s">
        <v>85</v>
      </c>
      <c r="AY91" s="17" t="s">
        <v>135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83</v>
      </c>
      <c r="BK91" s="216">
        <f>ROUND(I91*H91,2)</f>
        <v>0</v>
      </c>
      <c r="BL91" s="17" t="s">
        <v>158</v>
      </c>
      <c r="BM91" s="215" t="s">
        <v>1653</v>
      </c>
    </row>
    <row r="92" s="2" customFormat="1">
      <c r="A92" s="38"/>
      <c r="B92" s="39"/>
      <c r="C92" s="40"/>
      <c r="D92" s="217" t="s">
        <v>145</v>
      </c>
      <c r="E92" s="40"/>
      <c r="F92" s="218" t="s">
        <v>420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145</v>
      </c>
      <c r="AU92" s="17" t="s">
        <v>85</v>
      </c>
    </row>
    <row r="93" s="13" customFormat="1">
      <c r="A93" s="13"/>
      <c r="B93" s="222"/>
      <c r="C93" s="223"/>
      <c r="D93" s="224" t="s">
        <v>147</v>
      </c>
      <c r="E93" s="225" t="s">
        <v>19</v>
      </c>
      <c r="F93" s="226" t="s">
        <v>1654</v>
      </c>
      <c r="G93" s="223"/>
      <c r="H93" s="227">
        <v>8.9280000000000008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147</v>
      </c>
      <c r="AU93" s="233" t="s">
        <v>85</v>
      </c>
      <c r="AV93" s="13" t="s">
        <v>85</v>
      </c>
      <c r="AW93" s="13" t="s">
        <v>34</v>
      </c>
      <c r="AX93" s="13" t="s">
        <v>75</v>
      </c>
      <c r="AY93" s="233" t="s">
        <v>135</v>
      </c>
    </row>
    <row r="94" s="2" customFormat="1" ht="37.8" customHeight="1">
      <c r="A94" s="38"/>
      <c r="B94" s="39"/>
      <c r="C94" s="204" t="s">
        <v>134</v>
      </c>
      <c r="D94" s="204" t="s">
        <v>138</v>
      </c>
      <c r="E94" s="205" t="s">
        <v>424</v>
      </c>
      <c r="F94" s="206" t="s">
        <v>425</v>
      </c>
      <c r="G94" s="207" t="s">
        <v>309</v>
      </c>
      <c r="H94" s="208">
        <v>2.3639999999999999</v>
      </c>
      <c r="I94" s="209"/>
      <c r="J94" s="210">
        <f>ROUND(I94*H94,2)</f>
        <v>0</v>
      </c>
      <c r="K94" s="206" t="s">
        <v>142</v>
      </c>
      <c r="L94" s="44"/>
      <c r="M94" s="211" t="s">
        <v>19</v>
      </c>
      <c r="N94" s="212" t="s">
        <v>46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158</v>
      </c>
      <c r="AT94" s="215" t="s">
        <v>138</v>
      </c>
      <c r="AU94" s="215" t="s">
        <v>85</v>
      </c>
      <c r="AY94" s="17" t="s">
        <v>135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83</v>
      </c>
      <c r="BK94" s="216">
        <f>ROUND(I94*H94,2)</f>
        <v>0</v>
      </c>
      <c r="BL94" s="17" t="s">
        <v>158</v>
      </c>
      <c r="BM94" s="215" t="s">
        <v>1655</v>
      </c>
    </row>
    <row r="95" s="2" customFormat="1">
      <c r="A95" s="38"/>
      <c r="B95" s="39"/>
      <c r="C95" s="40"/>
      <c r="D95" s="217" t="s">
        <v>145</v>
      </c>
      <c r="E95" s="40"/>
      <c r="F95" s="218" t="s">
        <v>427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145</v>
      </c>
      <c r="AU95" s="17" t="s">
        <v>85</v>
      </c>
    </row>
    <row r="96" s="13" customFormat="1">
      <c r="A96" s="13"/>
      <c r="B96" s="222"/>
      <c r="C96" s="223"/>
      <c r="D96" s="224" t="s">
        <v>147</v>
      </c>
      <c r="E96" s="225" t="s">
        <v>19</v>
      </c>
      <c r="F96" s="226" t="s">
        <v>1656</v>
      </c>
      <c r="G96" s="223"/>
      <c r="H96" s="227">
        <v>2.3639999999999999</v>
      </c>
      <c r="I96" s="228"/>
      <c r="J96" s="223"/>
      <c r="K96" s="223"/>
      <c r="L96" s="229"/>
      <c r="M96" s="230"/>
      <c r="N96" s="231"/>
      <c r="O96" s="231"/>
      <c r="P96" s="231"/>
      <c r="Q96" s="231"/>
      <c r="R96" s="231"/>
      <c r="S96" s="231"/>
      <c r="T96" s="23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3" t="s">
        <v>147</v>
      </c>
      <c r="AU96" s="233" t="s">
        <v>85</v>
      </c>
      <c r="AV96" s="13" t="s">
        <v>85</v>
      </c>
      <c r="AW96" s="13" t="s">
        <v>34</v>
      </c>
      <c r="AX96" s="13" t="s">
        <v>75</v>
      </c>
      <c r="AY96" s="233" t="s">
        <v>135</v>
      </c>
    </row>
    <row r="97" s="2" customFormat="1" ht="24.15" customHeight="1">
      <c r="A97" s="38"/>
      <c r="B97" s="39"/>
      <c r="C97" s="204" t="s">
        <v>158</v>
      </c>
      <c r="D97" s="204" t="s">
        <v>138</v>
      </c>
      <c r="E97" s="205" t="s">
        <v>435</v>
      </c>
      <c r="F97" s="206" t="s">
        <v>436</v>
      </c>
      <c r="G97" s="207" t="s">
        <v>309</v>
      </c>
      <c r="H97" s="208">
        <v>6.827</v>
      </c>
      <c r="I97" s="209"/>
      <c r="J97" s="210">
        <f>ROUND(I97*H97,2)</f>
        <v>0</v>
      </c>
      <c r="K97" s="206" t="s">
        <v>142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158</v>
      </c>
      <c r="AT97" s="215" t="s">
        <v>138</v>
      </c>
      <c r="AU97" s="215" t="s">
        <v>85</v>
      </c>
      <c r="AY97" s="17" t="s">
        <v>135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158</v>
      </c>
      <c r="BM97" s="215" t="s">
        <v>1657</v>
      </c>
    </row>
    <row r="98" s="2" customFormat="1">
      <c r="A98" s="38"/>
      <c r="B98" s="39"/>
      <c r="C98" s="40"/>
      <c r="D98" s="217" t="s">
        <v>145</v>
      </c>
      <c r="E98" s="40"/>
      <c r="F98" s="218" t="s">
        <v>438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85</v>
      </c>
    </row>
    <row r="99" s="13" customFormat="1">
      <c r="A99" s="13"/>
      <c r="B99" s="222"/>
      <c r="C99" s="223"/>
      <c r="D99" s="224" t="s">
        <v>147</v>
      </c>
      <c r="E99" s="225" t="s">
        <v>19</v>
      </c>
      <c r="F99" s="226" t="s">
        <v>1658</v>
      </c>
      <c r="G99" s="223"/>
      <c r="H99" s="227">
        <v>6.827</v>
      </c>
      <c r="I99" s="228"/>
      <c r="J99" s="223"/>
      <c r="K99" s="223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147</v>
      </c>
      <c r="AU99" s="233" t="s">
        <v>85</v>
      </c>
      <c r="AV99" s="13" t="s">
        <v>85</v>
      </c>
      <c r="AW99" s="13" t="s">
        <v>34</v>
      </c>
      <c r="AX99" s="13" t="s">
        <v>75</v>
      </c>
      <c r="AY99" s="233" t="s">
        <v>135</v>
      </c>
    </row>
    <row r="100" s="12" customFormat="1" ht="22.8" customHeight="1">
      <c r="A100" s="12"/>
      <c r="B100" s="188"/>
      <c r="C100" s="189"/>
      <c r="D100" s="190" t="s">
        <v>74</v>
      </c>
      <c r="E100" s="202" t="s">
        <v>85</v>
      </c>
      <c r="F100" s="202" t="s">
        <v>457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SUM(P101:P111)</f>
        <v>0</v>
      </c>
      <c r="Q100" s="196"/>
      <c r="R100" s="197">
        <f>SUM(R101:R111)</f>
        <v>0.66167978000000005</v>
      </c>
      <c r="S100" s="196"/>
      <c r="T100" s="198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83</v>
      </c>
      <c r="AT100" s="200" t="s">
        <v>74</v>
      </c>
      <c r="AU100" s="200" t="s">
        <v>83</v>
      </c>
      <c r="AY100" s="199" t="s">
        <v>135</v>
      </c>
      <c r="BK100" s="201">
        <f>SUM(BK101:BK111)</f>
        <v>0</v>
      </c>
    </row>
    <row r="101" s="2" customFormat="1" ht="16.5" customHeight="1">
      <c r="A101" s="38"/>
      <c r="B101" s="39"/>
      <c r="C101" s="204" t="s">
        <v>162</v>
      </c>
      <c r="D101" s="204" t="s">
        <v>138</v>
      </c>
      <c r="E101" s="205" t="s">
        <v>1659</v>
      </c>
      <c r="F101" s="206" t="s">
        <v>1660</v>
      </c>
      <c r="G101" s="207" t="s">
        <v>309</v>
      </c>
      <c r="H101" s="208">
        <v>0.26300000000000001</v>
      </c>
      <c r="I101" s="209"/>
      <c r="J101" s="210">
        <f>ROUND(I101*H101,2)</f>
        <v>0</v>
      </c>
      <c r="K101" s="206" t="s">
        <v>142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2.3010199999999998</v>
      </c>
      <c r="R101" s="213">
        <f>Q101*H101</f>
        <v>0.60516826000000001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158</v>
      </c>
      <c r="AT101" s="215" t="s">
        <v>138</v>
      </c>
      <c r="AU101" s="215" t="s">
        <v>85</v>
      </c>
      <c r="AY101" s="17" t="s">
        <v>135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158</v>
      </c>
      <c r="BM101" s="215" t="s">
        <v>1661</v>
      </c>
    </row>
    <row r="102" s="2" customFormat="1">
      <c r="A102" s="38"/>
      <c r="B102" s="39"/>
      <c r="C102" s="40"/>
      <c r="D102" s="217" t="s">
        <v>145</v>
      </c>
      <c r="E102" s="40"/>
      <c r="F102" s="218" t="s">
        <v>1662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85</v>
      </c>
    </row>
    <row r="103" s="13" customFormat="1">
      <c r="A103" s="13"/>
      <c r="B103" s="222"/>
      <c r="C103" s="223"/>
      <c r="D103" s="224" t="s">
        <v>147</v>
      </c>
      <c r="E103" s="225" t="s">
        <v>19</v>
      </c>
      <c r="F103" s="226" t="s">
        <v>1663</v>
      </c>
      <c r="G103" s="223"/>
      <c r="H103" s="227">
        <v>0.26300000000000001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147</v>
      </c>
      <c r="AU103" s="233" t="s">
        <v>85</v>
      </c>
      <c r="AV103" s="13" t="s">
        <v>85</v>
      </c>
      <c r="AW103" s="13" t="s">
        <v>34</v>
      </c>
      <c r="AX103" s="13" t="s">
        <v>75</v>
      </c>
      <c r="AY103" s="233" t="s">
        <v>135</v>
      </c>
    </row>
    <row r="104" s="2" customFormat="1" ht="16.5" customHeight="1">
      <c r="A104" s="38"/>
      <c r="B104" s="39"/>
      <c r="C104" s="204" t="s">
        <v>167</v>
      </c>
      <c r="D104" s="204" t="s">
        <v>138</v>
      </c>
      <c r="E104" s="205" t="s">
        <v>1664</v>
      </c>
      <c r="F104" s="206" t="s">
        <v>1665</v>
      </c>
      <c r="G104" s="207" t="s">
        <v>309</v>
      </c>
      <c r="H104" s="208">
        <v>2.101</v>
      </c>
      <c r="I104" s="209"/>
      <c r="J104" s="210">
        <f>ROUND(I104*H104,2)</f>
        <v>0</v>
      </c>
      <c r="K104" s="206" t="s">
        <v>142</v>
      </c>
      <c r="L104" s="44"/>
      <c r="M104" s="211" t="s">
        <v>19</v>
      </c>
      <c r="N104" s="212" t="s">
        <v>46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158</v>
      </c>
      <c r="AT104" s="215" t="s">
        <v>138</v>
      </c>
      <c r="AU104" s="215" t="s">
        <v>85</v>
      </c>
      <c r="AY104" s="17" t="s">
        <v>135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83</v>
      </c>
      <c r="BK104" s="216">
        <f>ROUND(I104*H104,2)</f>
        <v>0</v>
      </c>
      <c r="BL104" s="17" t="s">
        <v>158</v>
      </c>
      <c r="BM104" s="215" t="s">
        <v>1666</v>
      </c>
    </row>
    <row r="105" s="2" customFormat="1">
      <c r="A105" s="38"/>
      <c r="B105" s="39"/>
      <c r="C105" s="40"/>
      <c r="D105" s="217" t="s">
        <v>145</v>
      </c>
      <c r="E105" s="40"/>
      <c r="F105" s="218" t="s">
        <v>1667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145</v>
      </c>
      <c r="AU105" s="17" t="s">
        <v>85</v>
      </c>
    </row>
    <row r="106" s="13" customFormat="1">
      <c r="A106" s="13"/>
      <c r="B106" s="222"/>
      <c r="C106" s="223"/>
      <c r="D106" s="224" t="s">
        <v>147</v>
      </c>
      <c r="E106" s="225" t="s">
        <v>19</v>
      </c>
      <c r="F106" s="226" t="s">
        <v>1668</v>
      </c>
      <c r="G106" s="223"/>
      <c r="H106" s="227">
        <v>2.101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147</v>
      </c>
      <c r="AU106" s="233" t="s">
        <v>85</v>
      </c>
      <c r="AV106" s="13" t="s">
        <v>85</v>
      </c>
      <c r="AW106" s="13" t="s">
        <v>34</v>
      </c>
      <c r="AX106" s="13" t="s">
        <v>75</v>
      </c>
      <c r="AY106" s="233" t="s">
        <v>135</v>
      </c>
    </row>
    <row r="107" s="2" customFormat="1" ht="16.5" customHeight="1">
      <c r="A107" s="38"/>
      <c r="B107" s="39"/>
      <c r="C107" s="204" t="s">
        <v>172</v>
      </c>
      <c r="D107" s="204" t="s">
        <v>138</v>
      </c>
      <c r="E107" s="205" t="s">
        <v>1669</v>
      </c>
      <c r="F107" s="206" t="s">
        <v>1670</v>
      </c>
      <c r="G107" s="207" t="s">
        <v>372</v>
      </c>
      <c r="H107" s="208">
        <v>21.007999999999999</v>
      </c>
      <c r="I107" s="209"/>
      <c r="J107" s="210">
        <f>ROUND(I107*H107,2)</f>
        <v>0</v>
      </c>
      <c r="K107" s="206" t="s">
        <v>142</v>
      </c>
      <c r="L107" s="44"/>
      <c r="M107" s="211" t="s">
        <v>19</v>
      </c>
      <c r="N107" s="212" t="s">
        <v>46</v>
      </c>
      <c r="O107" s="84"/>
      <c r="P107" s="213">
        <f>O107*H107</f>
        <v>0</v>
      </c>
      <c r="Q107" s="213">
        <v>0.0026900000000000001</v>
      </c>
      <c r="R107" s="213">
        <f>Q107*H107</f>
        <v>0.056511520000000003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158</v>
      </c>
      <c r="AT107" s="215" t="s">
        <v>138</v>
      </c>
      <c r="AU107" s="215" t="s">
        <v>85</v>
      </c>
      <c r="AY107" s="17" t="s">
        <v>135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83</v>
      </c>
      <c r="BK107" s="216">
        <f>ROUND(I107*H107,2)</f>
        <v>0</v>
      </c>
      <c r="BL107" s="17" t="s">
        <v>158</v>
      </c>
      <c r="BM107" s="215" t="s">
        <v>1671</v>
      </c>
    </row>
    <row r="108" s="2" customFormat="1">
      <c r="A108" s="38"/>
      <c r="B108" s="39"/>
      <c r="C108" s="40"/>
      <c r="D108" s="217" t="s">
        <v>145</v>
      </c>
      <c r="E108" s="40"/>
      <c r="F108" s="218" t="s">
        <v>1672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145</v>
      </c>
      <c r="AU108" s="17" t="s">
        <v>85</v>
      </c>
    </row>
    <row r="109" s="13" customFormat="1">
      <c r="A109" s="13"/>
      <c r="B109" s="222"/>
      <c r="C109" s="223"/>
      <c r="D109" s="224" t="s">
        <v>147</v>
      </c>
      <c r="E109" s="225" t="s">
        <v>19</v>
      </c>
      <c r="F109" s="226" t="s">
        <v>1673</v>
      </c>
      <c r="G109" s="223"/>
      <c r="H109" s="227">
        <v>21.007999999999999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147</v>
      </c>
      <c r="AU109" s="233" t="s">
        <v>85</v>
      </c>
      <c r="AV109" s="13" t="s">
        <v>85</v>
      </c>
      <c r="AW109" s="13" t="s">
        <v>34</v>
      </c>
      <c r="AX109" s="13" t="s">
        <v>75</v>
      </c>
      <c r="AY109" s="233" t="s">
        <v>135</v>
      </c>
    </row>
    <row r="110" s="2" customFormat="1" ht="16.5" customHeight="1">
      <c r="A110" s="38"/>
      <c r="B110" s="39"/>
      <c r="C110" s="204" t="s">
        <v>178</v>
      </c>
      <c r="D110" s="204" t="s">
        <v>138</v>
      </c>
      <c r="E110" s="205" t="s">
        <v>1674</v>
      </c>
      <c r="F110" s="206" t="s">
        <v>1675</v>
      </c>
      <c r="G110" s="207" t="s">
        <v>372</v>
      </c>
      <c r="H110" s="208">
        <v>21.007999999999999</v>
      </c>
      <c r="I110" s="209"/>
      <c r="J110" s="210">
        <f>ROUND(I110*H110,2)</f>
        <v>0</v>
      </c>
      <c r="K110" s="206" t="s">
        <v>142</v>
      </c>
      <c r="L110" s="44"/>
      <c r="M110" s="211" t="s">
        <v>19</v>
      </c>
      <c r="N110" s="212" t="s">
        <v>46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158</v>
      </c>
      <c r="AT110" s="215" t="s">
        <v>138</v>
      </c>
      <c r="AU110" s="215" t="s">
        <v>85</v>
      </c>
      <c r="AY110" s="17" t="s">
        <v>135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83</v>
      </c>
      <c r="BK110" s="216">
        <f>ROUND(I110*H110,2)</f>
        <v>0</v>
      </c>
      <c r="BL110" s="17" t="s">
        <v>158</v>
      </c>
      <c r="BM110" s="215" t="s">
        <v>1676</v>
      </c>
    </row>
    <row r="111" s="2" customFormat="1">
      <c r="A111" s="38"/>
      <c r="B111" s="39"/>
      <c r="C111" s="40"/>
      <c r="D111" s="217" t="s">
        <v>145</v>
      </c>
      <c r="E111" s="40"/>
      <c r="F111" s="218" t="s">
        <v>1677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145</v>
      </c>
      <c r="AU111" s="17" t="s">
        <v>85</v>
      </c>
    </row>
    <row r="112" s="12" customFormat="1" ht="22.8" customHeight="1">
      <c r="A112" s="12"/>
      <c r="B112" s="188"/>
      <c r="C112" s="189"/>
      <c r="D112" s="190" t="s">
        <v>74</v>
      </c>
      <c r="E112" s="202" t="s">
        <v>134</v>
      </c>
      <c r="F112" s="202" t="s">
        <v>673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SUM(P113:P129)</f>
        <v>0</v>
      </c>
      <c r="Q112" s="196"/>
      <c r="R112" s="197">
        <f>SUM(R113:R129)</f>
        <v>0.32453467999999996</v>
      </c>
      <c r="S112" s="196"/>
      <c r="T112" s="198">
        <f>SUM(T113:T129)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83</v>
      </c>
      <c r="AT112" s="200" t="s">
        <v>74</v>
      </c>
      <c r="AU112" s="200" t="s">
        <v>83</v>
      </c>
      <c r="AY112" s="199" t="s">
        <v>135</v>
      </c>
      <c r="BK112" s="201">
        <f>SUM(BK113:BK129)</f>
        <v>0</v>
      </c>
    </row>
    <row r="113" s="2" customFormat="1" ht="24.15" customHeight="1">
      <c r="A113" s="38"/>
      <c r="B113" s="39"/>
      <c r="C113" s="204" t="s">
        <v>183</v>
      </c>
      <c r="D113" s="204" t="s">
        <v>138</v>
      </c>
      <c r="E113" s="205" t="s">
        <v>1678</v>
      </c>
      <c r="F113" s="206" t="s">
        <v>1679</v>
      </c>
      <c r="G113" s="207" t="s">
        <v>309</v>
      </c>
      <c r="H113" s="208">
        <v>2.6259999999999999</v>
      </c>
      <c r="I113" s="209"/>
      <c r="J113" s="210">
        <f>ROUND(I113*H113,2)</f>
        <v>0</v>
      </c>
      <c r="K113" s="206" t="s">
        <v>142</v>
      </c>
      <c r="L113" s="44"/>
      <c r="M113" s="211" t="s">
        <v>19</v>
      </c>
      <c r="N113" s="212" t="s">
        <v>46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158</v>
      </c>
      <c r="AT113" s="215" t="s">
        <v>138</v>
      </c>
      <c r="AU113" s="215" t="s">
        <v>85</v>
      </c>
      <c r="AY113" s="17" t="s">
        <v>135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83</v>
      </c>
      <c r="BK113" s="216">
        <f>ROUND(I113*H113,2)</f>
        <v>0</v>
      </c>
      <c r="BL113" s="17" t="s">
        <v>158</v>
      </c>
      <c r="BM113" s="215" t="s">
        <v>1680</v>
      </c>
    </row>
    <row r="114" s="2" customFormat="1">
      <c r="A114" s="38"/>
      <c r="B114" s="39"/>
      <c r="C114" s="40"/>
      <c r="D114" s="217" t="s">
        <v>145</v>
      </c>
      <c r="E114" s="40"/>
      <c r="F114" s="218" t="s">
        <v>1681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145</v>
      </c>
      <c r="AU114" s="17" t="s">
        <v>85</v>
      </c>
    </row>
    <row r="115" s="13" customFormat="1">
      <c r="A115" s="13"/>
      <c r="B115" s="222"/>
      <c r="C115" s="223"/>
      <c r="D115" s="224" t="s">
        <v>147</v>
      </c>
      <c r="E115" s="225" t="s">
        <v>19</v>
      </c>
      <c r="F115" s="226" t="s">
        <v>1682</v>
      </c>
      <c r="G115" s="223"/>
      <c r="H115" s="227">
        <v>2.6259999999999999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147</v>
      </c>
      <c r="AU115" s="233" t="s">
        <v>85</v>
      </c>
      <c r="AV115" s="13" t="s">
        <v>85</v>
      </c>
      <c r="AW115" s="13" t="s">
        <v>34</v>
      </c>
      <c r="AX115" s="13" t="s">
        <v>75</v>
      </c>
      <c r="AY115" s="233" t="s">
        <v>135</v>
      </c>
    </row>
    <row r="116" s="2" customFormat="1" ht="16.5" customHeight="1">
      <c r="A116" s="38"/>
      <c r="B116" s="39"/>
      <c r="C116" s="204" t="s">
        <v>188</v>
      </c>
      <c r="D116" s="204" t="s">
        <v>138</v>
      </c>
      <c r="E116" s="205" t="s">
        <v>1683</v>
      </c>
      <c r="F116" s="206" t="s">
        <v>1684</v>
      </c>
      <c r="G116" s="207" t="s">
        <v>372</v>
      </c>
      <c r="H116" s="208">
        <v>26.66</v>
      </c>
      <c r="I116" s="209"/>
      <c r="J116" s="210">
        <f>ROUND(I116*H116,2)</f>
        <v>0</v>
      </c>
      <c r="K116" s="206" t="s">
        <v>142</v>
      </c>
      <c r="L116" s="44"/>
      <c r="M116" s="211" t="s">
        <v>19</v>
      </c>
      <c r="N116" s="212" t="s">
        <v>46</v>
      </c>
      <c r="O116" s="84"/>
      <c r="P116" s="213">
        <f>O116*H116</f>
        <v>0</v>
      </c>
      <c r="Q116" s="213">
        <v>0.0027499999999999998</v>
      </c>
      <c r="R116" s="213">
        <f>Q116*H116</f>
        <v>0.073314999999999991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158</v>
      </c>
      <c r="AT116" s="215" t="s">
        <v>138</v>
      </c>
      <c r="AU116" s="215" t="s">
        <v>85</v>
      </c>
      <c r="AY116" s="17" t="s">
        <v>135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83</v>
      </c>
      <c r="BK116" s="216">
        <f>ROUND(I116*H116,2)</f>
        <v>0</v>
      </c>
      <c r="BL116" s="17" t="s">
        <v>158</v>
      </c>
      <c r="BM116" s="215" t="s">
        <v>1685</v>
      </c>
    </row>
    <row r="117" s="2" customFormat="1">
      <c r="A117" s="38"/>
      <c r="B117" s="39"/>
      <c r="C117" s="40"/>
      <c r="D117" s="217" t="s">
        <v>145</v>
      </c>
      <c r="E117" s="40"/>
      <c r="F117" s="218" t="s">
        <v>1686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145</v>
      </c>
      <c r="AU117" s="17" t="s">
        <v>85</v>
      </c>
    </row>
    <row r="118" s="13" customFormat="1">
      <c r="A118" s="13"/>
      <c r="B118" s="222"/>
      <c r="C118" s="223"/>
      <c r="D118" s="224" t="s">
        <v>147</v>
      </c>
      <c r="E118" s="225" t="s">
        <v>19</v>
      </c>
      <c r="F118" s="226" t="s">
        <v>1687</v>
      </c>
      <c r="G118" s="223"/>
      <c r="H118" s="227">
        <v>26.66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147</v>
      </c>
      <c r="AU118" s="233" t="s">
        <v>85</v>
      </c>
      <c r="AV118" s="13" t="s">
        <v>85</v>
      </c>
      <c r="AW118" s="13" t="s">
        <v>34</v>
      </c>
      <c r="AX118" s="13" t="s">
        <v>75</v>
      </c>
      <c r="AY118" s="233" t="s">
        <v>135</v>
      </c>
    </row>
    <row r="119" s="2" customFormat="1" ht="16.5" customHeight="1">
      <c r="A119" s="38"/>
      <c r="B119" s="39"/>
      <c r="C119" s="204" t="s">
        <v>193</v>
      </c>
      <c r="D119" s="204" t="s">
        <v>138</v>
      </c>
      <c r="E119" s="205" t="s">
        <v>1688</v>
      </c>
      <c r="F119" s="206" t="s">
        <v>1689</v>
      </c>
      <c r="G119" s="207" t="s">
        <v>372</v>
      </c>
      <c r="H119" s="208">
        <v>26.66</v>
      </c>
      <c r="I119" s="209"/>
      <c r="J119" s="210">
        <f>ROUND(I119*H119,2)</f>
        <v>0</v>
      </c>
      <c r="K119" s="206" t="s">
        <v>142</v>
      </c>
      <c r="L119" s="44"/>
      <c r="M119" s="211" t="s">
        <v>19</v>
      </c>
      <c r="N119" s="212" t="s">
        <v>46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158</v>
      </c>
      <c r="AT119" s="215" t="s">
        <v>138</v>
      </c>
      <c r="AU119" s="215" t="s">
        <v>85</v>
      </c>
      <c r="AY119" s="17" t="s">
        <v>135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83</v>
      </c>
      <c r="BK119" s="216">
        <f>ROUND(I119*H119,2)</f>
        <v>0</v>
      </c>
      <c r="BL119" s="17" t="s">
        <v>158</v>
      </c>
      <c r="BM119" s="215" t="s">
        <v>1690</v>
      </c>
    </row>
    <row r="120" s="2" customFormat="1">
      <c r="A120" s="38"/>
      <c r="B120" s="39"/>
      <c r="C120" s="40"/>
      <c r="D120" s="217" t="s">
        <v>145</v>
      </c>
      <c r="E120" s="40"/>
      <c r="F120" s="218" t="s">
        <v>1691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145</v>
      </c>
      <c r="AU120" s="17" t="s">
        <v>85</v>
      </c>
    </row>
    <row r="121" s="2" customFormat="1" ht="16.5" customHeight="1">
      <c r="A121" s="38"/>
      <c r="B121" s="39"/>
      <c r="C121" s="204" t="s">
        <v>198</v>
      </c>
      <c r="D121" s="204" t="s">
        <v>138</v>
      </c>
      <c r="E121" s="205" t="s">
        <v>1692</v>
      </c>
      <c r="F121" s="206" t="s">
        <v>1693</v>
      </c>
      <c r="G121" s="207" t="s">
        <v>372</v>
      </c>
      <c r="H121" s="208">
        <v>26.66</v>
      </c>
      <c r="I121" s="209"/>
      <c r="J121" s="210">
        <f>ROUND(I121*H121,2)</f>
        <v>0</v>
      </c>
      <c r="K121" s="206" t="s">
        <v>142</v>
      </c>
      <c r="L121" s="44"/>
      <c r="M121" s="211" t="s">
        <v>19</v>
      </c>
      <c r="N121" s="212" t="s">
        <v>46</v>
      </c>
      <c r="O121" s="84"/>
      <c r="P121" s="213">
        <f>O121*H121</f>
        <v>0</v>
      </c>
      <c r="Q121" s="213">
        <v>0.0025000000000000001</v>
      </c>
      <c r="R121" s="213">
        <f>Q121*H121</f>
        <v>0.066650000000000001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158</v>
      </c>
      <c r="AT121" s="215" t="s">
        <v>138</v>
      </c>
      <c r="AU121" s="215" t="s">
        <v>85</v>
      </c>
      <c r="AY121" s="17" t="s">
        <v>135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83</v>
      </c>
      <c r="BK121" s="216">
        <f>ROUND(I121*H121,2)</f>
        <v>0</v>
      </c>
      <c r="BL121" s="17" t="s">
        <v>158</v>
      </c>
      <c r="BM121" s="215" t="s">
        <v>1694</v>
      </c>
    </row>
    <row r="122" s="2" customFormat="1">
      <c r="A122" s="38"/>
      <c r="B122" s="39"/>
      <c r="C122" s="40"/>
      <c r="D122" s="217" t="s">
        <v>145</v>
      </c>
      <c r="E122" s="40"/>
      <c r="F122" s="218" t="s">
        <v>1695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145</v>
      </c>
      <c r="AU122" s="17" t="s">
        <v>85</v>
      </c>
    </row>
    <row r="123" s="13" customFormat="1">
      <c r="A123" s="13"/>
      <c r="B123" s="222"/>
      <c r="C123" s="223"/>
      <c r="D123" s="224" t="s">
        <v>147</v>
      </c>
      <c r="E123" s="225" t="s">
        <v>19</v>
      </c>
      <c r="F123" s="226" t="s">
        <v>1687</v>
      </c>
      <c r="G123" s="223"/>
      <c r="H123" s="227">
        <v>26.66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147</v>
      </c>
      <c r="AU123" s="233" t="s">
        <v>85</v>
      </c>
      <c r="AV123" s="13" t="s">
        <v>85</v>
      </c>
      <c r="AW123" s="13" t="s">
        <v>34</v>
      </c>
      <c r="AX123" s="13" t="s">
        <v>75</v>
      </c>
      <c r="AY123" s="233" t="s">
        <v>135</v>
      </c>
    </row>
    <row r="124" s="2" customFormat="1" ht="24.15" customHeight="1">
      <c r="A124" s="38"/>
      <c r="B124" s="39"/>
      <c r="C124" s="204" t="s">
        <v>202</v>
      </c>
      <c r="D124" s="204" t="s">
        <v>138</v>
      </c>
      <c r="E124" s="205" t="s">
        <v>1696</v>
      </c>
      <c r="F124" s="206" t="s">
        <v>1697</v>
      </c>
      <c r="G124" s="207" t="s">
        <v>384</v>
      </c>
      <c r="H124" s="208">
        <v>0.025999999999999999</v>
      </c>
      <c r="I124" s="209"/>
      <c r="J124" s="210">
        <f>ROUND(I124*H124,2)</f>
        <v>0</v>
      </c>
      <c r="K124" s="206" t="s">
        <v>142</v>
      </c>
      <c r="L124" s="44"/>
      <c r="M124" s="211" t="s">
        <v>19</v>
      </c>
      <c r="N124" s="212" t="s">
        <v>46</v>
      </c>
      <c r="O124" s="84"/>
      <c r="P124" s="213">
        <f>O124*H124</f>
        <v>0</v>
      </c>
      <c r="Q124" s="213">
        <v>1.04922</v>
      </c>
      <c r="R124" s="213">
        <f>Q124*H124</f>
        <v>0.02727972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158</v>
      </c>
      <c r="AT124" s="215" t="s">
        <v>138</v>
      </c>
      <c r="AU124" s="215" t="s">
        <v>85</v>
      </c>
      <c r="AY124" s="17" t="s">
        <v>135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83</v>
      </c>
      <c r="BK124" s="216">
        <f>ROUND(I124*H124,2)</f>
        <v>0</v>
      </c>
      <c r="BL124" s="17" t="s">
        <v>158</v>
      </c>
      <c r="BM124" s="215" t="s">
        <v>1698</v>
      </c>
    </row>
    <row r="125" s="2" customFormat="1">
      <c r="A125" s="38"/>
      <c r="B125" s="39"/>
      <c r="C125" s="40"/>
      <c r="D125" s="217" t="s">
        <v>145</v>
      </c>
      <c r="E125" s="40"/>
      <c r="F125" s="218" t="s">
        <v>1699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85</v>
      </c>
    </row>
    <row r="126" s="13" customFormat="1">
      <c r="A126" s="13"/>
      <c r="B126" s="222"/>
      <c r="C126" s="223"/>
      <c r="D126" s="224" t="s">
        <v>147</v>
      </c>
      <c r="E126" s="225" t="s">
        <v>19</v>
      </c>
      <c r="F126" s="226" t="s">
        <v>1700</v>
      </c>
      <c r="G126" s="223"/>
      <c r="H126" s="227">
        <v>0.025999999999999999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147</v>
      </c>
      <c r="AU126" s="233" t="s">
        <v>85</v>
      </c>
      <c r="AV126" s="13" t="s">
        <v>85</v>
      </c>
      <c r="AW126" s="13" t="s">
        <v>34</v>
      </c>
      <c r="AX126" s="13" t="s">
        <v>75</v>
      </c>
      <c r="AY126" s="233" t="s">
        <v>135</v>
      </c>
    </row>
    <row r="127" s="2" customFormat="1" ht="24.15" customHeight="1">
      <c r="A127" s="38"/>
      <c r="B127" s="39"/>
      <c r="C127" s="204" t="s">
        <v>206</v>
      </c>
      <c r="D127" s="204" t="s">
        <v>138</v>
      </c>
      <c r="E127" s="205" t="s">
        <v>1701</v>
      </c>
      <c r="F127" s="206" t="s">
        <v>1702</v>
      </c>
      <c r="G127" s="207" t="s">
        <v>384</v>
      </c>
      <c r="H127" s="208">
        <v>0.14799999999999999</v>
      </c>
      <c r="I127" s="209"/>
      <c r="J127" s="210">
        <f>ROUND(I127*H127,2)</f>
        <v>0</v>
      </c>
      <c r="K127" s="206" t="s">
        <v>142</v>
      </c>
      <c r="L127" s="44"/>
      <c r="M127" s="211" t="s">
        <v>19</v>
      </c>
      <c r="N127" s="212" t="s">
        <v>46</v>
      </c>
      <c r="O127" s="84"/>
      <c r="P127" s="213">
        <f>O127*H127</f>
        <v>0</v>
      </c>
      <c r="Q127" s="213">
        <v>1.06277</v>
      </c>
      <c r="R127" s="213">
        <f>Q127*H127</f>
        <v>0.15728995999999998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158</v>
      </c>
      <c r="AT127" s="215" t="s">
        <v>138</v>
      </c>
      <c r="AU127" s="215" t="s">
        <v>85</v>
      </c>
      <c r="AY127" s="17" t="s">
        <v>135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83</v>
      </c>
      <c r="BK127" s="216">
        <f>ROUND(I127*H127,2)</f>
        <v>0</v>
      </c>
      <c r="BL127" s="17" t="s">
        <v>158</v>
      </c>
      <c r="BM127" s="215" t="s">
        <v>1703</v>
      </c>
    </row>
    <row r="128" s="2" customFormat="1">
      <c r="A128" s="38"/>
      <c r="B128" s="39"/>
      <c r="C128" s="40"/>
      <c r="D128" s="217" t="s">
        <v>145</v>
      </c>
      <c r="E128" s="40"/>
      <c r="F128" s="218" t="s">
        <v>1704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85</v>
      </c>
    </row>
    <row r="129" s="13" customFormat="1">
      <c r="A129" s="13"/>
      <c r="B129" s="222"/>
      <c r="C129" s="223"/>
      <c r="D129" s="224" t="s">
        <v>147</v>
      </c>
      <c r="E129" s="225" t="s">
        <v>19</v>
      </c>
      <c r="F129" s="226" t="s">
        <v>1705</v>
      </c>
      <c r="G129" s="223"/>
      <c r="H129" s="227">
        <v>0.14799999999999999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147</v>
      </c>
      <c r="AU129" s="233" t="s">
        <v>85</v>
      </c>
      <c r="AV129" s="13" t="s">
        <v>85</v>
      </c>
      <c r="AW129" s="13" t="s">
        <v>34</v>
      </c>
      <c r="AX129" s="13" t="s">
        <v>75</v>
      </c>
      <c r="AY129" s="233" t="s">
        <v>135</v>
      </c>
    </row>
    <row r="130" s="12" customFormat="1" ht="22.8" customHeight="1">
      <c r="A130" s="12"/>
      <c r="B130" s="188"/>
      <c r="C130" s="189"/>
      <c r="D130" s="190" t="s">
        <v>74</v>
      </c>
      <c r="E130" s="202" t="s">
        <v>183</v>
      </c>
      <c r="F130" s="202" t="s">
        <v>538</v>
      </c>
      <c r="G130" s="189"/>
      <c r="H130" s="189"/>
      <c r="I130" s="192"/>
      <c r="J130" s="203">
        <f>BK130</f>
        <v>0</v>
      </c>
      <c r="K130" s="189"/>
      <c r="L130" s="194"/>
      <c r="M130" s="195"/>
      <c r="N130" s="196"/>
      <c r="O130" s="196"/>
      <c r="P130" s="197">
        <f>SUM(P131:P138)</f>
        <v>0</v>
      </c>
      <c r="Q130" s="196"/>
      <c r="R130" s="197">
        <f>SUM(R131:R138)</f>
        <v>0.018114100000000001</v>
      </c>
      <c r="S130" s="196"/>
      <c r="T130" s="198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9" t="s">
        <v>83</v>
      </c>
      <c r="AT130" s="200" t="s">
        <v>74</v>
      </c>
      <c r="AU130" s="200" t="s">
        <v>83</v>
      </c>
      <c r="AY130" s="199" t="s">
        <v>135</v>
      </c>
      <c r="BK130" s="201">
        <f>SUM(BK131:BK138)</f>
        <v>0</v>
      </c>
    </row>
    <row r="131" s="2" customFormat="1" ht="24.15" customHeight="1">
      <c r="A131" s="38"/>
      <c r="B131" s="39"/>
      <c r="C131" s="204" t="s">
        <v>8</v>
      </c>
      <c r="D131" s="204" t="s">
        <v>138</v>
      </c>
      <c r="E131" s="205" t="s">
        <v>1706</v>
      </c>
      <c r="F131" s="206" t="s">
        <v>1707</v>
      </c>
      <c r="G131" s="207" t="s">
        <v>372</v>
      </c>
      <c r="H131" s="208">
        <v>0.20000000000000001</v>
      </c>
      <c r="I131" s="209"/>
      <c r="J131" s="210">
        <f>ROUND(I131*H131,2)</f>
        <v>0</v>
      </c>
      <c r="K131" s="206" t="s">
        <v>142</v>
      </c>
      <c r="L131" s="44"/>
      <c r="M131" s="211" t="s">
        <v>19</v>
      </c>
      <c r="N131" s="212" t="s">
        <v>46</v>
      </c>
      <c r="O131" s="84"/>
      <c r="P131" s="213">
        <f>O131*H131</f>
        <v>0</v>
      </c>
      <c r="Q131" s="213">
        <v>0.00063000000000000003</v>
      </c>
      <c r="R131" s="213">
        <f>Q131*H131</f>
        <v>0.000126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158</v>
      </c>
      <c r="AT131" s="215" t="s">
        <v>138</v>
      </c>
      <c r="AU131" s="215" t="s">
        <v>85</v>
      </c>
      <c r="AY131" s="17" t="s">
        <v>135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83</v>
      </c>
      <c r="BK131" s="216">
        <f>ROUND(I131*H131,2)</f>
        <v>0</v>
      </c>
      <c r="BL131" s="17" t="s">
        <v>158</v>
      </c>
      <c r="BM131" s="215" t="s">
        <v>1708</v>
      </c>
    </row>
    <row r="132" s="2" customFormat="1">
      <c r="A132" s="38"/>
      <c r="B132" s="39"/>
      <c r="C132" s="40"/>
      <c r="D132" s="217" t="s">
        <v>145</v>
      </c>
      <c r="E132" s="40"/>
      <c r="F132" s="218" t="s">
        <v>1709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85</v>
      </c>
    </row>
    <row r="133" s="13" customFormat="1">
      <c r="A133" s="13"/>
      <c r="B133" s="222"/>
      <c r="C133" s="223"/>
      <c r="D133" s="224" t="s">
        <v>147</v>
      </c>
      <c r="E133" s="225" t="s">
        <v>19</v>
      </c>
      <c r="F133" s="226" t="s">
        <v>1710</v>
      </c>
      <c r="G133" s="223"/>
      <c r="H133" s="227">
        <v>0.20000000000000001</v>
      </c>
      <c r="I133" s="228"/>
      <c r="J133" s="223"/>
      <c r="K133" s="223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147</v>
      </c>
      <c r="AU133" s="233" t="s">
        <v>85</v>
      </c>
      <c r="AV133" s="13" t="s">
        <v>85</v>
      </c>
      <c r="AW133" s="13" t="s">
        <v>34</v>
      </c>
      <c r="AX133" s="13" t="s">
        <v>75</v>
      </c>
      <c r="AY133" s="233" t="s">
        <v>135</v>
      </c>
    </row>
    <row r="134" s="2" customFormat="1" ht="16.5" customHeight="1">
      <c r="A134" s="38"/>
      <c r="B134" s="39"/>
      <c r="C134" s="204" t="s">
        <v>220</v>
      </c>
      <c r="D134" s="204" t="s">
        <v>138</v>
      </c>
      <c r="E134" s="205" t="s">
        <v>1711</v>
      </c>
      <c r="F134" s="206" t="s">
        <v>1712</v>
      </c>
      <c r="G134" s="207" t="s">
        <v>209</v>
      </c>
      <c r="H134" s="208">
        <v>13.130000000000001</v>
      </c>
      <c r="I134" s="209"/>
      <c r="J134" s="210">
        <f>ROUND(I134*H134,2)</f>
        <v>0</v>
      </c>
      <c r="K134" s="206" t="s">
        <v>142</v>
      </c>
      <c r="L134" s="44"/>
      <c r="M134" s="211" t="s">
        <v>19</v>
      </c>
      <c r="N134" s="212" t="s">
        <v>46</v>
      </c>
      <c r="O134" s="84"/>
      <c r="P134" s="213">
        <f>O134*H134</f>
        <v>0</v>
      </c>
      <c r="Q134" s="213">
        <v>0.0013699999999999999</v>
      </c>
      <c r="R134" s="213">
        <f>Q134*H134</f>
        <v>0.0179881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158</v>
      </c>
      <c r="AT134" s="215" t="s">
        <v>138</v>
      </c>
      <c r="AU134" s="215" t="s">
        <v>85</v>
      </c>
      <c r="AY134" s="17" t="s">
        <v>135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83</v>
      </c>
      <c r="BK134" s="216">
        <f>ROUND(I134*H134,2)</f>
        <v>0</v>
      </c>
      <c r="BL134" s="17" t="s">
        <v>158</v>
      </c>
      <c r="BM134" s="215" t="s">
        <v>1713</v>
      </c>
    </row>
    <row r="135" s="2" customFormat="1">
      <c r="A135" s="38"/>
      <c r="B135" s="39"/>
      <c r="C135" s="40"/>
      <c r="D135" s="217" t="s">
        <v>145</v>
      </c>
      <c r="E135" s="40"/>
      <c r="F135" s="218" t="s">
        <v>1714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85</v>
      </c>
    </row>
    <row r="136" s="13" customFormat="1">
      <c r="A136" s="13"/>
      <c r="B136" s="222"/>
      <c r="C136" s="223"/>
      <c r="D136" s="224" t="s">
        <v>147</v>
      </c>
      <c r="E136" s="225" t="s">
        <v>19</v>
      </c>
      <c r="F136" s="226" t="s">
        <v>1715</v>
      </c>
      <c r="G136" s="223"/>
      <c r="H136" s="227">
        <v>13.130000000000001</v>
      </c>
      <c r="I136" s="228"/>
      <c r="J136" s="223"/>
      <c r="K136" s="223"/>
      <c r="L136" s="229"/>
      <c r="M136" s="230"/>
      <c r="N136" s="231"/>
      <c r="O136" s="231"/>
      <c r="P136" s="231"/>
      <c r="Q136" s="231"/>
      <c r="R136" s="231"/>
      <c r="S136" s="231"/>
      <c r="T136" s="23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3" t="s">
        <v>147</v>
      </c>
      <c r="AU136" s="233" t="s">
        <v>85</v>
      </c>
      <c r="AV136" s="13" t="s">
        <v>85</v>
      </c>
      <c r="AW136" s="13" t="s">
        <v>34</v>
      </c>
      <c r="AX136" s="13" t="s">
        <v>75</v>
      </c>
      <c r="AY136" s="233" t="s">
        <v>135</v>
      </c>
    </row>
    <row r="137" s="2" customFormat="1" ht="16.5" customHeight="1">
      <c r="A137" s="38"/>
      <c r="B137" s="39"/>
      <c r="C137" s="204" t="s">
        <v>225</v>
      </c>
      <c r="D137" s="204" t="s">
        <v>138</v>
      </c>
      <c r="E137" s="205" t="s">
        <v>1716</v>
      </c>
      <c r="F137" s="206" t="s">
        <v>1717</v>
      </c>
      <c r="G137" s="207" t="s">
        <v>209</v>
      </c>
      <c r="H137" s="208">
        <v>2.2000000000000002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46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158</v>
      </c>
      <c r="AT137" s="215" t="s">
        <v>138</v>
      </c>
      <c r="AU137" s="215" t="s">
        <v>85</v>
      </c>
      <c r="AY137" s="17" t="s">
        <v>135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83</v>
      </c>
      <c r="BK137" s="216">
        <f>ROUND(I137*H137,2)</f>
        <v>0</v>
      </c>
      <c r="BL137" s="17" t="s">
        <v>158</v>
      </c>
      <c r="BM137" s="215" t="s">
        <v>1718</v>
      </c>
    </row>
    <row r="138" s="13" customFormat="1">
      <c r="A138" s="13"/>
      <c r="B138" s="222"/>
      <c r="C138" s="223"/>
      <c r="D138" s="224" t="s">
        <v>147</v>
      </c>
      <c r="E138" s="225" t="s">
        <v>19</v>
      </c>
      <c r="F138" s="226" t="s">
        <v>1719</v>
      </c>
      <c r="G138" s="223"/>
      <c r="H138" s="227">
        <v>2.2000000000000002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147</v>
      </c>
      <c r="AU138" s="233" t="s">
        <v>85</v>
      </c>
      <c r="AV138" s="13" t="s">
        <v>85</v>
      </c>
      <c r="AW138" s="13" t="s">
        <v>34</v>
      </c>
      <c r="AX138" s="13" t="s">
        <v>75</v>
      </c>
      <c r="AY138" s="233" t="s">
        <v>135</v>
      </c>
    </row>
    <row r="139" s="12" customFormat="1" ht="22.8" customHeight="1">
      <c r="A139" s="12"/>
      <c r="B139" s="188"/>
      <c r="C139" s="189"/>
      <c r="D139" s="190" t="s">
        <v>74</v>
      </c>
      <c r="E139" s="202" t="s">
        <v>1135</v>
      </c>
      <c r="F139" s="202" t="s">
        <v>1136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SUM(P140:P141)</f>
        <v>0</v>
      </c>
      <c r="Q139" s="196"/>
      <c r="R139" s="197">
        <f>SUM(R140:R141)</f>
        <v>0</v>
      </c>
      <c r="S139" s="196"/>
      <c r="T139" s="19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83</v>
      </c>
      <c r="AT139" s="200" t="s">
        <v>74</v>
      </c>
      <c r="AU139" s="200" t="s">
        <v>83</v>
      </c>
      <c r="AY139" s="199" t="s">
        <v>135</v>
      </c>
      <c r="BK139" s="201">
        <f>SUM(BK140:BK141)</f>
        <v>0</v>
      </c>
    </row>
    <row r="140" s="2" customFormat="1" ht="37.8" customHeight="1">
      <c r="A140" s="38"/>
      <c r="B140" s="39"/>
      <c r="C140" s="204" t="s">
        <v>230</v>
      </c>
      <c r="D140" s="204" t="s">
        <v>138</v>
      </c>
      <c r="E140" s="205" t="s">
        <v>1720</v>
      </c>
      <c r="F140" s="206" t="s">
        <v>1721</v>
      </c>
      <c r="G140" s="207" t="s">
        <v>384</v>
      </c>
      <c r="H140" s="208">
        <v>1.004</v>
      </c>
      <c r="I140" s="209"/>
      <c r="J140" s="210">
        <f>ROUND(I140*H140,2)</f>
        <v>0</v>
      </c>
      <c r="K140" s="206" t="s">
        <v>142</v>
      </c>
      <c r="L140" s="44"/>
      <c r="M140" s="211" t="s">
        <v>19</v>
      </c>
      <c r="N140" s="212" t="s">
        <v>46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158</v>
      </c>
      <c r="AT140" s="215" t="s">
        <v>138</v>
      </c>
      <c r="AU140" s="215" t="s">
        <v>85</v>
      </c>
      <c r="AY140" s="17" t="s">
        <v>135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83</v>
      </c>
      <c r="BK140" s="216">
        <f>ROUND(I140*H140,2)</f>
        <v>0</v>
      </c>
      <c r="BL140" s="17" t="s">
        <v>158</v>
      </c>
      <c r="BM140" s="215" t="s">
        <v>1722</v>
      </c>
    </row>
    <row r="141" s="2" customFormat="1">
      <c r="A141" s="38"/>
      <c r="B141" s="39"/>
      <c r="C141" s="40"/>
      <c r="D141" s="217" t="s">
        <v>145</v>
      </c>
      <c r="E141" s="40"/>
      <c r="F141" s="218" t="s">
        <v>1723</v>
      </c>
      <c r="G141" s="40"/>
      <c r="H141" s="40"/>
      <c r="I141" s="219"/>
      <c r="J141" s="40"/>
      <c r="K141" s="40"/>
      <c r="L141" s="44"/>
      <c r="M141" s="249"/>
      <c r="N141" s="250"/>
      <c r="O141" s="251"/>
      <c r="P141" s="251"/>
      <c r="Q141" s="251"/>
      <c r="R141" s="251"/>
      <c r="S141" s="251"/>
      <c r="T141" s="25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85</v>
      </c>
    </row>
    <row r="142" s="2" customFormat="1" ht="6.96" customHeight="1">
      <c r="A142" s="38"/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N+i4XPnkslyvIvd2uTdPcXL7sqDBLw9f2qZHlYlH3pdRQqECxfZxIcjTWOL5C27SNiF6Ne0bLMzs2Gt5PB3LIA==" hashValue="7ToHSl7lHUOgW/Hz/abRvPUxcL+nNmmMToHEWKbGkzv9+kBII4jxonvCepHvxLMPQ0JWrMG6rGrjhNXs/l18RA==" algorithmName="SHA-512" password="CC35"/>
  <autoFilter ref="C84:K14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1/132212131"/>
    <hyperlink ref="F92" r:id="rId2" display="https://podminky.urs.cz/item/CS_URS_2023_01/132251101"/>
    <hyperlink ref="F95" r:id="rId3" display="https://podminky.urs.cz/item/CS_URS_2023_01/162651112"/>
    <hyperlink ref="F98" r:id="rId4" display="https://podminky.urs.cz/item/CS_URS_2023_01/174151101"/>
    <hyperlink ref="F102" r:id="rId5" display="https://podminky.urs.cz/item/CS_URS_2023_01/274313511"/>
    <hyperlink ref="F105" r:id="rId6" display="https://podminky.urs.cz/item/CS_URS_2023_01/274313811"/>
    <hyperlink ref="F108" r:id="rId7" display="https://podminky.urs.cz/item/CS_URS_2023_01/274351121"/>
    <hyperlink ref="F111" r:id="rId8" display="https://podminky.urs.cz/item/CS_URS_2023_01/274351122"/>
    <hyperlink ref="F114" r:id="rId9" display="https://podminky.urs.cz/item/CS_URS_2023_01/311321814"/>
    <hyperlink ref="F117" r:id="rId10" display="https://podminky.urs.cz/item/CS_URS_2023_01/311351121"/>
    <hyperlink ref="F120" r:id="rId11" display="https://podminky.urs.cz/item/CS_URS_2023_01/311351122"/>
    <hyperlink ref="F122" r:id="rId12" display="https://podminky.urs.cz/item/CS_URS_2023_01/311351911"/>
    <hyperlink ref="F125" r:id="rId13" display="https://podminky.urs.cz/item/CS_URS_2023_01/311361821"/>
    <hyperlink ref="F128" r:id="rId14" display="https://podminky.urs.cz/item/CS_URS_2023_01/311362021"/>
    <hyperlink ref="F132" r:id="rId15" display="https://podminky.urs.cz/item/CS_URS_2023_01/953312122"/>
    <hyperlink ref="F135" r:id="rId16" display="https://podminky.urs.cz/item/CS_URS_2023_01/953334121"/>
    <hyperlink ref="F141" r:id="rId17" display="https://podminky.urs.cz/item/CS_URS_2023_01/998012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85</v>
      </c>
    </row>
    <row r="4" s="1" customFormat="1" ht="24.96" customHeight="1">
      <c r="B4" s="20"/>
      <c r="D4" s="130" t="s">
        <v>108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Revitalizace prostranství před školní jídelnou Bílina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109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1724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11. 4. 2023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>25423126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>PS projekty s.r.o., Revoluční 5, Teplice</v>
      </c>
      <c r="F15" s="38"/>
      <c r="G15" s="38"/>
      <c r="H15" s="38"/>
      <c r="I15" s="132" t="s">
        <v>29</v>
      </c>
      <c r="J15" s="136" t="str">
        <f>IF('Rekapitulace stavby'!AN11="","",'Rekapitulace stavby'!AN11)</f>
        <v>CZ25423126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>25423126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>PS projekty s.r.o., Revoluční 5, Teplice</v>
      </c>
      <c r="F21" s="38"/>
      <c r="G21" s="38"/>
      <c r="H21" s="38"/>
      <c r="I21" s="132" t="s">
        <v>29</v>
      </c>
      <c r="J21" s="136" t="str">
        <f>IF('Rekapitulace stavby'!AN17="","",'Rekapitulace stavby'!AN17)</f>
        <v>CZ25423126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35</v>
      </c>
      <c r="E23" s="38"/>
      <c r="F23" s="38"/>
      <c r="G23" s="38"/>
      <c r="H23" s="38"/>
      <c r="I23" s="132" t="s">
        <v>26</v>
      </c>
      <c r="J23" s="136" t="s">
        <v>36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37</v>
      </c>
      <c r="F24" s="38"/>
      <c r="G24" s="38"/>
      <c r="H24" s="38"/>
      <c r="I24" s="132" t="s">
        <v>29</v>
      </c>
      <c r="J24" s="136" t="s">
        <v>38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39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41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43</v>
      </c>
      <c r="G32" s="38"/>
      <c r="H32" s="38"/>
      <c r="I32" s="145" t="s">
        <v>42</v>
      </c>
      <c r="J32" s="145" t="s">
        <v>44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45</v>
      </c>
      <c r="E33" s="132" t="s">
        <v>46</v>
      </c>
      <c r="F33" s="147">
        <f>ROUND((SUM(BE84:BE110)),  2)</f>
        <v>0</v>
      </c>
      <c r="G33" s="38"/>
      <c r="H33" s="38"/>
      <c r="I33" s="148">
        <v>0.20999999999999999</v>
      </c>
      <c r="J33" s="147">
        <f>ROUND(((SUM(BE84:BE110))*I33),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47</v>
      </c>
      <c r="F34" s="147">
        <f>ROUND((SUM(BF84:BF110)),  2)</f>
        <v>0</v>
      </c>
      <c r="G34" s="38"/>
      <c r="H34" s="38"/>
      <c r="I34" s="148">
        <v>0.14999999999999999</v>
      </c>
      <c r="J34" s="147">
        <f>ROUND(((SUM(BF84:BF110))*I34),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48</v>
      </c>
      <c r="F35" s="147">
        <f>ROUND((SUM(BG84:BG110)),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49</v>
      </c>
      <c r="F36" s="147">
        <f>ROUND((SUM(BH84:BH110)),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50</v>
      </c>
      <c r="F37" s="147">
        <f>ROUND((SUM(BI84:BI110)),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51</v>
      </c>
      <c r="E39" s="151"/>
      <c r="F39" s="151"/>
      <c r="G39" s="152" t="s">
        <v>52</v>
      </c>
      <c r="H39" s="153" t="s">
        <v>53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111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Revitalizace prostranství před školní jídelnou Bílina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109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VON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Bílina, okr.Teplice</v>
      </c>
      <c r="G52" s="40"/>
      <c r="H52" s="40"/>
      <c r="I52" s="32" t="s">
        <v>23</v>
      </c>
      <c r="J52" s="72" t="str">
        <f>IF(J12="","",J12)</f>
        <v>11. 4. 2023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PS projekty s.r.o., Revoluční 5, Teplice</v>
      </c>
      <c r="G54" s="40"/>
      <c r="H54" s="40"/>
      <c r="I54" s="32" t="s">
        <v>33</v>
      </c>
      <c r="J54" s="36" t="str">
        <f>E21</f>
        <v>PS projekty s.r.o., Revoluční 5, Teplice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40.0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35</v>
      </c>
      <c r="J55" s="36" t="str">
        <f>E24</f>
        <v>STAVINVEST KMS s.r.o., Studentská 285/22, Bílina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112</v>
      </c>
      <c r="D57" s="162"/>
      <c r="E57" s="162"/>
      <c r="F57" s="162"/>
      <c r="G57" s="162"/>
      <c r="H57" s="162"/>
      <c r="I57" s="162"/>
      <c r="J57" s="163" t="s">
        <v>113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73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114</v>
      </c>
    </row>
    <row r="60" s="9" customFormat="1" ht="24.96" customHeight="1">
      <c r="A60" s="9"/>
      <c r="B60" s="165"/>
      <c r="C60" s="166"/>
      <c r="D60" s="167" t="s">
        <v>1725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1726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1727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1728</v>
      </c>
      <c r="E63" s="174"/>
      <c r="F63" s="174"/>
      <c r="G63" s="174"/>
      <c r="H63" s="174"/>
      <c r="I63" s="174"/>
      <c r="J63" s="175">
        <f>J100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1729</v>
      </c>
      <c r="E64" s="174"/>
      <c r="F64" s="174"/>
      <c r="G64" s="174"/>
      <c r="H64" s="174"/>
      <c r="I64" s="174"/>
      <c r="J64" s="175">
        <f>J104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119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Revitalizace prostranství před školní jídelnou Bílina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109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VON - Vedlejší rozpočtové náklady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Bílina, okr.Teplice</v>
      </c>
      <c r="G78" s="40"/>
      <c r="H78" s="40"/>
      <c r="I78" s="32" t="s">
        <v>23</v>
      </c>
      <c r="J78" s="72" t="str">
        <f>IF(J12="","",J12)</f>
        <v>11. 4. 2023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5.65" customHeight="1">
      <c r="A80" s="38"/>
      <c r="B80" s="39"/>
      <c r="C80" s="32" t="s">
        <v>25</v>
      </c>
      <c r="D80" s="40"/>
      <c r="E80" s="40"/>
      <c r="F80" s="27" t="str">
        <f>E15</f>
        <v>PS projekty s.r.o., Revoluční 5, Teplice</v>
      </c>
      <c r="G80" s="40"/>
      <c r="H80" s="40"/>
      <c r="I80" s="32" t="s">
        <v>33</v>
      </c>
      <c r="J80" s="36" t="str">
        <f>E21</f>
        <v>PS projekty s.r.o., Revoluční 5, Teplice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40.05" customHeight="1">
      <c r="A81" s="38"/>
      <c r="B81" s="39"/>
      <c r="C81" s="32" t="s">
        <v>31</v>
      </c>
      <c r="D81" s="40"/>
      <c r="E81" s="40"/>
      <c r="F81" s="27" t="str">
        <f>IF(E18="","",E18)</f>
        <v>Vyplň údaj</v>
      </c>
      <c r="G81" s="40"/>
      <c r="H81" s="40"/>
      <c r="I81" s="32" t="s">
        <v>35</v>
      </c>
      <c r="J81" s="36" t="str">
        <f>E24</f>
        <v>STAVINVEST KMS s.r.o., Studentská 285/22, Bílina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120</v>
      </c>
      <c r="D83" s="180" t="s">
        <v>60</v>
      </c>
      <c r="E83" s="180" t="s">
        <v>56</v>
      </c>
      <c r="F83" s="180" t="s">
        <v>57</v>
      </c>
      <c r="G83" s="180" t="s">
        <v>121</v>
      </c>
      <c r="H83" s="180" t="s">
        <v>122</v>
      </c>
      <c r="I83" s="180" t="s">
        <v>123</v>
      </c>
      <c r="J83" s="180" t="s">
        <v>113</v>
      </c>
      <c r="K83" s="181" t="s">
        <v>124</v>
      </c>
      <c r="L83" s="182"/>
      <c r="M83" s="92" t="s">
        <v>19</v>
      </c>
      <c r="N83" s="93" t="s">
        <v>45</v>
      </c>
      <c r="O83" s="93" t="s">
        <v>125</v>
      </c>
      <c r="P83" s="93" t="s">
        <v>126</v>
      </c>
      <c r="Q83" s="93" t="s">
        <v>127</v>
      </c>
      <c r="R83" s="93" t="s">
        <v>128</v>
      </c>
      <c r="S83" s="93" t="s">
        <v>129</v>
      </c>
      <c r="T83" s="94" t="s">
        <v>130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131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74</v>
      </c>
      <c r="AU84" s="17" t="s">
        <v>114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74</v>
      </c>
      <c r="E85" s="191" t="s">
        <v>1730</v>
      </c>
      <c r="F85" s="191" t="s">
        <v>106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P86+P96+P100+P104</f>
        <v>0</v>
      </c>
      <c r="Q85" s="196"/>
      <c r="R85" s="197">
        <f>R86+R96+R100+R104</f>
        <v>0</v>
      </c>
      <c r="S85" s="196"/>
      <c r="T85" s="198">
        <f>T86+T96+T100+T104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162</v>
      </c>
      <c r="AT85" s="200" t="s">
        <v>74</v>
      </c>
      <c r="AU85" s="200" t="s">
        <v>75</v>
      </c>
      <c r="AY85" s="199" t="s">
        <v>135</v>
      </c>
      <c r="BK85" s="201">
        <f>BK86+BK96+BK100+BK104</f>
        <v>0</v>
      </c>
    </row>
    <row r="86" s="12" customFormat="1" ht="22.8" customHeight="1">
      <c r="A86" s="12"/>
      <c r="B86" s="188"/>
      <c r="C86" s="189"/>
      <c r="D86" s="190" t="s">
        <v>74</v>
      </c>
      <c r="E86" s="202" t="s">
        <v>1731</v>
      </c>
      <c r="F86" s="202" t="s">
        <v>1732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SUM(P87:P95)</f>
        <v>0</v>
      </c>
      <c r="Q86" s="196"/>
      <c r="R86" s="197">
        <f>SUM(R87:R95)</f>
        <v>0</v>
      </c>
      <c r="S86" s="196"/>
      <c r="T86" s="198">
        <f>SUM(T87:T95)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162</v>
      </c>
      <c r="AT86" s="200" t="s">
        <v>74</v>
      </c>
      <c r="AU86" s="200" t="s">
        <v>83</v>
      </c>
      <c r="AY86" s="199" t="s">
        <v>135</v>
      </c>
      <c r="BK86" s="201">
        <f>SUM(BK87:BK95)</f>
        <v>0</v>
      </c>
    </row>
    <row r="87" s="2" customFormat="1" ht="16.5" customHeight="1">
      <c r="A87" s="38"/>
      <c r="B87" s="39"/>
      <c r="C87" s="204" t="s">
        <v>83</v>
      </c>
      <c r="D87" s="204" t="s">
        <v>138</v>
      </c>
      <c r="E87" s="205" t="s">
        <v>1733</v>
      </c>
      <c r="F87" s="206" t="s">
        <v>1734</v>
      </c>
      <c r="G87" s="207" t="s">
        <v>286</v>
      </c>
      <c r="H87" s="208">
        <v>1</v>
      </c>
      <c r="I87" s="209"/>
      <c r="J87" s="210">
        <f>ROUND(I87*H87,2)</f>
        <v>0</v>
      </c>
      <c r="K87" s="206" t="s">
        <v>142</v>
      </c>
      <c r="L87" s="44"/>
      <c r="M87" s="211" t="s">
        <v>19</v>
      </c>
      <c r="N87" s="212" t="s">
        <v>46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1735</v>
      </c>
      <c r="AT87" s="215" t="s">
        <v>138</v>
      </c>
      <c r="AU87" s="215" t="s">
        <v>85</v>
      </c>
      <c r="AY87" s="17" t="s">
        <v>135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83</v>
      </c>
      <c r="BK87" s="216">
        <f>ROUND(I87*H87,2)</f>
        <v>0</v>
      </c>
      <c r="BL87" s="17" t="s">
        <v>1735</v>
      </c>
      <c r="BM87" s="215" t="s">
        <v>1736</v>
      </c>
    </row>
    <row r="88" s="2" customFormat="1">
      <c r="A88" s="38"/>
      <c r="B88" s="39"/>
      <c r="C88" s="40"/>
      <c r="D88" s="217" t="s">
        <v>145</v>
      </c>
      <c r="E88" s="40"/>
      <c r="F88" s="218" t="s">
        <v>1737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145</v>
      </c>
      <c r="AU88" s="17" t="s">
        <v>85</v>
      </c>
    </row>
    <row r="89" s="2" customFormat="1">
      <c r="A89" s="38"/>
      <c r="B89" s="39"/>
      <c r="C89" s="40"/>
      <c r="D89" s="224" t="s">
        <v>176</v>
      </c>
      <c r="E89" s="40"/>
      <c r="F89" s="244" t="s">
        <v>1738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176</v>
      </c>
      <c r="AU89" s="17" t="s">
        <v>85</v>
      </c>
    </row>
    <row r="90" s="2" customFormat="1" ht="16.5" customHeight="1">
      <c r="A90" s="38"/>
      <c r="B90" s="39"/>
      <c r="C90" s="204" t="s">
        <v>85</v>
      </c>
      <c r="D90" s="204" t="s">
        <v>138</v>
      </c>
      <c r="E90" s="205" t="s">
        <v>1739</v>
      </c>
      <c r="F90" s="206" t="s">
        <v>1740</v>
      </c>
      <c r="G90" s="207" t="s">
        <v>286</v>
      </c>
      <c r="H90" s="208">
        <v>1</v>
      </c>
      <c r="I90" s="209"/>
      <c r="J90" s="210">
        <f>ROUND(I90*H90,2)</f>
        <v>0</v>
      </c>
      <c r="K90" s="206" t="s">
        <v>142</v>
      </c>
      <c r="L90" s="44"/>
      <c r="M90" s="211" t="s">
        <v>19</v>
      </c>
      <c r="N90" s="212" t="s">
        <v>46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1735</v>
      </c>
      <c r="AT90" s="215" t="s">
        <v>138</v>
      </c>
      <c r="AU90" s="215" t="s">
        <v>85</v>
      </c>
      <c r="AY90" s="17" t="s">
        <v>135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83</v>
      </c>
      <c r="BK90" s="216">
        <f>ROUND(I90*H90,2)</f>
        <v>0</v>
      </c>
      <c r="BL90" s="17" t="s">
        <v>1735</v>
      </c>
      <c r="BM90" s="215" t="s">
        <v>1741</v>
      </c>
    </row>
    <row r="91" s="2" customFormat="1">
      <c r="A91" s="38"/>
      <c r="B91" s="39"/>
      <c r="C91" s="40"/>
      <c r="D91" s="217" t="s">
        <v>145</v>
      </c>
      <c r="E91" s="40"/>
      <c r="F91" s="218" t="s">
        <v>1742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145</v>
      </c>
      <c r="AU91" s="17" t="s">
        <v>85</v>
      </c>
    </row>
    <row r="92" s="2" customFormat="1">
      <c r="A92" s="38"/>
      <c r="B92" s="39"/>
      <c r="C92" s="40"/>
      <c r="D92" s="224" t="s">
        <v>176</v>
      </c>
      <c r="E92" s="40"/>
      <c r="F92" s="244" t="s">
        <v>1743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176</v>
      </c>
      <c r="AU92" s="17" t="s">
        <v>85</v>
      </c>
    </row>
    <row r="93" s="2" customFormat="1" ht="16.5" customHeight="1">
      <c r="A93" s="38"/>
      <c r="B93" s="39"/>
      <c r="C93" s="204" t="s">
        <v>134</v>
      </c>
      <c r="D93" s="204" t="s">
        <v>138</v>
      </c>
      <c r="E93" s="205" t="s">
        <v>1744</v>
      </c>
      <c r="F93" s="206" t="s">
        <v>1745</v>
      </c>
      <c r="G93" s="207" t="s">
        <v>286</v>
      </c>
      <c r="H93" s="208">
        <v>1</v>
      </c>
      <c r="I93" s="209"/>
      <c r="J93" s="210">
        <f>ROUND(I93*H93,2)</f>
        <v>0</v>
      </c>
      <c r="K93" s="206" t="s">
        <v>142</v>
      </c>
      <c r="L93" s="44"/>
      <c r="M93" s="211" t="s">
        <v>19</v>
      </c>
      <c r="N93" s="212" t="s">
        <v>46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1735</v>
      </c>
      <c r="AT93" s="215" t="s">
        <v>138</v>
      </c>
      <c r="AU93" s="215" t="s">
        <v>85</v>
      </c>
      <c r="AY93" s="17" t="s">
        <v>135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83</v>
      </c>
      <c r="BK93" s="216">
        <f>ROUND(I93*H93,2)</f>
        <v>0</v>
      </c>
      <c r="BL93" s="17" t="s">
        <v>1735</v>
      </c>
      <c r="BM93" s="215" t="s">
        <v>1746</v>
      </c>
    </row>
    <row r="94" s="2" customFormat="1">
      <c r="A94" s="38"/>
      <c r="B94" s="39"/>
      <c r="C94" s="40"/>
      <c r="D94" s="217" t="s">
        <v>145</v>
      </c>
      <c r="E94" s="40"/>
      <c r="F94" s="218" t="s">
        <v>1747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145</v>
      </c>
      <c r="AU94" s="17" t="s">
        <v>85</v>
      </c>
    </row>
    <row r="95" s="2" customFormat="1">
      <c r="A95" s="38"/>
      <c r="B95" s="39"/>
      <c r="C95" s="40"/>
      <c r="D95" s="224" t="s">
        <v>176</v>
      </c>
      <c r="E95" s="40"/>
      <c r="F95" s="244" t="s">
        <v>1748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176</v>
      </c>
      <c r="AU95" s="17" t="s">
        <v>85</v>
      </c>
    </row>
    <row r="96" s="12" customFormat="1" ht="22.8" customHeight="1">
      <c r="A96" s="12"/>
      <c r="B96" s="188"/>
      <c r="C96" s="189"/>
      <c r="D96" s="190" t="s">
        <v>74</v>
      </c>
      <c r="E96" s="202" t="s">
        <v>1749</v>
      </c>
      <c r="F96" s="202" t="s">
        <v>1750</v>
      </c>
      <c r="G96" s="189"/>
      <c r="H96" s="189"/>
      <c r="I96" s="192"/>
      <c r="J96" s="203">
        <f>BK96</f>
        <v>0</v>
      </c>
      <c r="K96" s="189"/>
      <c r="L96" s="194"/>
      <c r="M96" s="195"/>
      <c r="N96" s="196"/>
      <c r="O96" s="196"/>
      <c r="P96" s="197">
        <f>SUM(P97:P99)</f>
        <v>0</v>
      </c>
      <c r="Q96" s="196"/>
      <c r="R96" s="197">
        <f>SUM(R97:R99)</f>
        <v>0</v>
      </c>
      <c r="S96" s="196"/>
      <c r="T96" s="198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162</v>
      </c>
      <c r="AT96" s="200" t="s">
        <v>74</v>
      </c>
      <c r="AU96" s="200" t="s">
        <v>83</v>
      </c>
      <c r="AY96" s="199" t="s">
        <v>135</v>
      </c>
      <c r="BK96" s="201">
        <f>SUM(BK97:BK99)</f>
        <v>0</v>
      </c>
    </row>
    <row r="97" s="2" customFormat="1" ht="16.5" customHeight="1">
      <c r="A97" s="38"/>
      <c r="B97" s="39"/>
      <c r="C97" s="204" t="s">
        <v>158</v>
      </c>
      <c r="D97" s="204" t="s">
        <v>138</v>
      </c>
      <c r="E97" s="205" t="s">
        <v>1751</v>
      </c>
      <c r="F97" s="206" t="s">
        <v>1750</v>
      </c>
      <c r="G97" s="207" t="s">
        <v>286</v>
      </c>
      <c r="H97" s="208">
        <v>1</v>
      </c>
      <c r="I97" s="209"/>
      <c r="J97" s="210">
        <f>ROUND(I97*H97,2)</f>
        <v>0</v>
      </c>
      <c r="K97" s="206" t="s">
        <v>142</v>
      </c>
      <c r="L97" s="44"/>
      <c r="M97" s="211" t="s">
        <v>19</v>
      </c>
      <c r="N97" s="212" t="s">
        <v>46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1735</v>
      </c>
      <c r="AT97" s="215" t="s">
        <v>138</v>
      </c>
      <c r="AU97" s="215" t="s">
        <v>85</v>
      </c>
      <c r="AY97" s="17" t="s">
        <v>135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83</v>
      </c>
      <c r="BK97" s="216">
        <f>ROUND(I97*H97,2)</f>
        <v>0</v>
      </c>
      <c r="BL97" s="17" t="s">
        <v>1735</v>
      </c>
      <c r="BM97" s="215" t="s">
        <v>1752</v>
      </c>
    </row>
    <row r="98" s="2" customFormat="1">
      <c r="A98" s="38"/>
      <c r="B98" s="39"/>
      <c r="C98" s="40"/>
      <c r="D98" s="217" t="s">
        <v>145</v>
      </c>
      <c r="E98" s="40"/>
      <c r="F98" s="218" t="s">
        <v>1753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145</v>
      </c>
      <c r="AU98" s="17" t="s">
        <v>85</v>
      </c>
    </row>
    <row r="99" s="2" customFormat="1">
      <c r="A99" s="38"/>
      <c r="B99" s="39"/>
      <c r="C99" s="40"/>
      <c r="D99" s="224" t="s">
        <v>176</v>
      </c>
      <c r="E99" s="40"/>
      <c r="F99" s="244" t="s">
        <v>1754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176</v>
      </c>
      <c r="AU99" s="17" t="s">
        <v>85</v>
      </c>
    </row>
    <row r="100" s="12" customFormat="1" ht="22.8" customHeight="1">
      <c r="A100" s="12"/>
      <c r="B100" s="188"/>
      <c r="C100" s="189"/>
      <c r="D100" s="190" t="s">
        <v>74</v>
      </c>
      <c r="E100" s="202" t="s">
        <v>1755</v>
      </c>
      <c r="F100" s="202" t="s">
        <v>1756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SUM(P101:P103)</f>
        <v>0</v>
      </c>
      <c r="Q100" s="196"/>
      <c r="R100" s="197">
        <f>SUM(R101:R103)</f>
        <v>0</v>
      </c>
      <c r="S100" s="196"/>
      <c r="T100" s="198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162</v>
      </c>
      <c r="AT100" s="200" t="s">
        <v>74</v>
      </c>
      <c r="AU100" s="200" t="s">
        <v>83</v>
      </c>
      <c r="AY100" s="199" t="s">
        <v>135</v>
      </c>
      <c r="BK100" s="201">
        <f>SUM(BK101:BK103)</f>
        <v>0</v>
      </c>
    </row>
    <row r="101" s="2" customFormat="1" ht="16.5" customHeight="1">
      <c r="A101" s="38"/>
      <c r="B101" s="39"/>
      <c r="C101" s="204" t="s">
        <v>162</v>
      </c>
      <c r="D101" s="204" t="s">
        <v>138</v>
      </c>
      <c r="E101" s="205" t="s">
        <v>1757</v>
      </c>
      <c r="F101" s="206" t="s">
        <v>1758</v>
      </c>
      <c r="G101" s="207" t="s">
        <v>286</v>
      </c>
      <c r="H101" s="208">
        <v>1</v>
      </c>
      <c r="I101" s="209"/>
      <c r="J101" s="210">
        <f>ROUND(I101*H101,2)</f>
        <v>0</v>
      </c>
      <c r="K101" s="206" t="s">
        <v>142</v>
      </c>
      <c r="L101" s="44"/>
      <c r="M101" s="211" t="s">
        <v>19</v>
      </c>
      <c r="N101" s="212" t="s">
        <v>46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1735</v>
      </c>
      <c r="AT101" s="215" t="s">
        <v>138</v>
      </c>
      <c r="AU101" s="215" t="s">
        <v>85</v>
      </c>
      <c r="AY101" s="17" t="s">
        <v>135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83</v>
      </c>
      <c r="BK101" s="216">
        <f>ROUND(I101*H101,2)</f>
        <v>0</v>
      </c>
      <c r="BL101" s="17" t="s">
        <v>1735</v>
      </c>
      <c r="BM101" s="215" t="s">
        <v>1759</v>
      </c>
    </row>
    <row r="102" s="2" customFormat="1">
      <c r="A102" s="38"/>
      <c r="B102" s="39"/>
      <c r="C102" s="40"/>
      <c r="D102" s="217" t="s">
        <v>145</v>
      </c>
      <c r="E102" s="40"/>
      <c r="F102" s="218" t="s">
        <v>1760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145</v>
      </c>
      <c r="AU102" s="17" t="s">
        <v>85</v>
      </c>
    </row>
    <row r="103" s="2" customFormat="1">
      <c r="A103" s="38"/>
      <c r="B103" s="39"/>
      <c r="C103" s="40"/>
      <c r="D103" s="224" t="s">
        <v>176</v>
      </c>
      <c r="E103" s="40"/>
      <c r="F103" s="244" t="s">
        <v>1761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176</v>
      </c>
      <c r="AU103" s="17" t="s">
        <v>85</v>
      </c>
    </row>
    <row r="104" s="12" customFormat="1" ht="22.8" customHeight="1">
      <c r="A104" s="12"/>
      <c r="B104" s="188"/>
      <c r="C104" s="189"/>
      <c r="D104" s="190" t="s">
        <v>74</v>
      </c>
      <c r="E104" s="202" t="s">
        <v>1762</v>
      </c>
      <c r="F104" s="202" t="s">
        <v>1763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SUM(P105:P110)</f>
        <v>0</v>
      </c>
      <c r="Q104" s="196"/>
      <c r="R104" s="197">
        <f>SUM(R105:R110)</f>
        <v>0</v>
      </c>
      <c r="S104" s="196"/>
      <c r="T104" s="198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162</v>
      </c>
      <c r="AT104" s="200" t="s">
        <v>74</v>
      </c>
      <c r="AU104" s="200" t="s">
        <v>83</v>
      </c>
      <c r="AY104" s="199" t="s">
        <v>135</v>
      </c>
      <c r="BK104" s="201">
        <f>SUM(BK105:BK110)</f>
        <v>0</v>
      </c>
    </row>
    <row r="105" s="2" customFormat="1" ht="16.5" customHeight="1">
      <c r="A105" s="38"/>
      <c r="B105" s="39"/>
      <c r="C105" s="204" t="s">
        <v>167</v>
      </c>
      <c r="D105" s="204" t="s">
        <v>138</v>
      </c>
      <c r="E105" s="205" t="s">
        <v>1764</v>
      </c>
      <c r="F105" s="206" t="s">
        <v>1765</v>
      </c>
      <c r="G105" s="207" t="s">
        <v>286</v>
      </c>
      <c r="H105" s="208">
        <v>1</v>
      </c>
      <c r="I105" s="209"/>
      <c r="J105" s="210">
        <f>ROUND(I105*H105,2)</f>
        <v>0</v>
      </c>
      <c r="K105" s="206" t="s">
        <v>142</v>
      </c>
      <c r="L105" s="44"/>
      <c r="M105" s="211" t="s">
        <v>19</v>
      </c>
      <c r="N105" s="212" t="s">
        <v>46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1735</v>
      </c>
      <c r="AT105" s="215" t="s">
        <v>138</v>
      </c>
      <c r="AU105" s="215" t="s">
        <v>85</v>
      </c>
      <c r="AY105" s="17" t="s">
        <v>135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83</v>
      </c>
      <c r="BK105" s="216">
        <f>ROUND(I105*H105,2)</f>
        <v>0</v>
      </c>
      <c r="BL105" s="17" t="s">
        <v>1735</v>
      </c>
      <c r="BM105" s="215" t="s">
        <v>1766</v>
      </c>
    </row>
    <row r="106" s="2" customFormat="1">
      <c r="A106" s="38"/>
      <c r="B106" s="39"/>
      <c r="C106" s="40"/>
      <c r="D106" s="217" t="s">
        <v>145</v>
      </c>
      <c r="E106" s="40"/>
      <c r="F106" s="218" t="s">
        <v>1767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145</v>
      </c>
      <c r="AU106" s="17" t="s">
        <v>85</v>
      </c>
    </row>
    <row r="107" s="2" customFormat="1">
      <c r="A107" s="38"/>
      <c r="B107" s="39"/>
      <c r="C107" s="40"/>
      <c r="D107" s="224" t="s">
        <v>176</v>
      </c>
      <c r="E107" s="40"/>
      <c r="F107" s="244" t="s">
        <v>1768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176</v>
      </c>
      <c r="AU107" s="17" t="s">
        <v>85</v>
      </c>
    </row>
    <row r="108" s="2" customFormat="1" ht="16.5" customHeight="1">
      <c r="A108" s="38"/>
      <c r="B108" s="39"/>
      <c r="C108" s="204" t="s">
        <v>172</v>
      </c>
      <c r="D108" s="204" t="s">
        <v>138</v>
      </c>
      <c r="E108" s="205" t="s">
        <v>1769</v>
      </c>
      <c r="F108" s="206" t="s">
        <v>1770</v>
      </c>
      <c r="G108" s="207" t="s">
        <v>286</v>
      </c>
      <c r="H108" s="208">
        <v>1</v>
      </c>
      <c r="I108" s="209"/>
      <c r="J108" s="210">
        <f>ROUND(I108*H108,2)</f>
        <v>0</v>
      </c>
      <c r="K108" s="206" t="s">
        <v>142</v>
      </c>
      <c r="L108" s="44"/>
      <c r="M108" s="211" t="s">
        <v>19</v>
      </c>
      <c r="N108" s="212" t="s">
        <v>46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1735</v>
      </c>
      <c r="AT108" s="215" t="s">
        <v>138</v>
      </c>
      <c r="AU108" s="215" t="s">
        <v>85</v>
      </c>
      <c r="AY108" s="17" t="s">
        <v>135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83</v>
      </c>
      <c r="BK108" s="216">
        <f>ROUND(I108*H108,2)</f>
        <v>0</v>
      </c>
      <c r="BL108" s="17" t="s">
        <v>1735</v>
      </c>
      <c r="BM108" s="215" t="s">
        <v>1771</v>
      </c>
    </row>
    <row r="109" s="2" customFormat="1">
      <c r="A109" s="38"/>
      <c r="B109" s="39"/>
      <c r="C109" s="40"/>
      <c r="D109" s="217" t="s">
        <v>145</v>
      </c>
      <c r="E109" s="40"/>
      <c r="F109" s="218" t="s">
        <v>1772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145</v>
      </c>
      <c r="AU109" s="17" t="s">
        <v>85</v>
      </c>
    </row>
    <row r="110" s="2" customFormat="1">
      <c r="A110" s="38"/>
      <c r="B110" s="39"/>
      <c r="C110" s="40"/>
      <c r="D110" s="224" t="s">
        <v>176</v>
      </c>
      <c r="E110" s="40"/>
      <c r="F110" s="244" t="s">
        <v>1773</v>
      </c>
      <c r="G110" s="40"/>
      <c r="H110" s="40"/>
      <c r="I110" s="219"/>
      <c r="J110" s="40"/>
      <c r="K110" s="40"/>
      <c r="L110" s="44"/>
      <c r="M110" s="249"/>
      <c r="N110" s="250"/>
      <c r="O110" s="251"/>
      <c r="P110" s="251"/>
      <c r="Q110" s="251"/>
      <c r="R110" s="251"/>
      <c r="S110" s="251"/>
      <c r="T110" s="252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176</v>
      </c>
      <c r="AU110" s="17" t="s">
        <v>85</v>
      </c>
    </row>
    <row r="111" s="2" customFormat="1" ht="6.96" customHeight="1">
      <c r="A111" s="38"/>
      <c r="B111" s="59"/>
      <c r="C111" s="60"/>
      <c r="D111" s="60"/>
      <c r="E111" s="60"/>
      <c r="F111" s="60"/>
      <c r="G111" s="60"/>
      <c r="H111" s="60"/>
      <c r="I111" s="60"/>
      <c r="J111" s="60"/>
      <c r="K111" s="60"/>
      <c r="L111" s="44"/>
      <c r="M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</sheetData>
  <sheetProtection sheet="1" autoFilter="0" formatColumns="0" formatRows="0" objects="1" scenarios="1" spinCount="100000" saltValue="E6yL1hS0OyaZGTZUwYaLO7p/yb16aEzRPAJQKqxjUrGxqe/CSa2hz2kI9aMZPILA7eb0ULl7CUuvDFCzZOVnmg==" hashValue="ltbF7ANjtBGnUdq3XsBJ9RVvM/2yYqm6g4+rGu00sBVL23O4OjwcKNkmxrJSmH1ojNBBhCyz6b/zeNDiQGhoVw==" algorithmName="SHA-512" password="CC35"/>
  <autoFilter ref="C83:K11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002000"/>
    <hyperlink ref="F91" r:id="rId2" display="https://podminky.urs.cz/item/CS_URS_2023_01/013254000"/>
    <hyperlink ref="F94" r:id="rId3" display="https://podminky.urs.cz/item/CS_URS_2023_01/013294000"/>
    <hyperlink ref="F98" r:id="rId4" display="https://podminky.urs.cz/item/CS_URS_2023_01/030001000"/>
    <hyperlink ref="F102" r:id="rId5" display="https://podminky.urs.cz/item/CS_URS_2023_01/043154000"/>
    <hyperlink ref="F106" r:id="rId6" display="https://podminky.urs.cz/item/CS_URS_2023_01/072002000"/>
    <hyperlink ref="F109" r:id="rId7" display="https://podminky.urs.cz/item/CS_URS_2023_01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1774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1775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1776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1777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1778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1779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1780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1781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1782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1783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1784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91</v>
      </c>
      <c r="F18" s="274" t="s">
        <v>1785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82</v>
      </c>
      <c r="F19" s="274" t="s">
        <v>1786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1787</v>
      </c>
      <c r="F20" s="274" t="s">
        <v>1788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105</v>
      </c>
      <c r="F21" s="274" t="s">
        <v>1789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1790</v>
      </c>
      <c r="F22" s="274" t="s">
        <v>1791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1792</v>
      </c>
      <c r="F23" s="274" t="s">
        <v>1793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1794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1795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1796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1797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1798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1799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1800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1801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1802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120</v>
      </c>
      <c r="F36" s="274"/>
      <c r="G36" s="274" t="s">
        <v>1803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1804</v>
      </c>
      <c r="F37" s="274"/>
      <c r="G37" s="274" t="s">
        <v>1805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56</v>
      </c>
      <c r="F38" s="274"/>
      <c r="G38" s="274" t="s">
        <v>1806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57</v>
      </c>
      <c r="F39" s="274"/>
      <c r="G39" s="274" t="s">
        <v>1807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121</v>
      </c>
      <c r="F40" s="274"/>
      <c r="G40" s="274" t="s">
        <v>1808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122</v>
      </c>
      <c r="F41" s="274"/>
      <c r="G41" s="274" t="s">
        <v>1809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1810</v>
      </c>
      <c r="F42" s="274"/>
      <c r="G42" s="274" t="s">
        <v>1811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1812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1813</v>
      </c>
      <c r="F44" s="274"/>
      <c r="G44" s="274" t="s">
        <v>1814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124</v>
      </c>
      <c r="F45" s="274"/>
      <c r="G45" s="274" t="s">
        <v>1815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1816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1817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1818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1819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1820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1821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1822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1823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1824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1825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1826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1827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1828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1829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1830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1831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1832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1833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1834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1835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1836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1837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1838</v>
      </c>
      <c r="D76" s="292"/>
      <c r="E76" s="292"/>
      <c r="F76" s="292" t="s">
        <v>1839</v>
      </c>
      <c r="G76" s="293"/>
      <c r="H76" s="292" t="s">
        <v>57</v>
      </c>
      <c r="I76" s="292" t="s">
        <v>60</v>
      </c>
      <c r="J76" s="292" t="s">
        <v>1840</v>
      </c>
      <c r="K76" s="291"/>
    </row>
    <row r="77" s="1" customFormat="1" ht="17.25" customHeight="1">
      <c r="B77" s="289"/>
      <c r="C77" s="294" t="s">
        <v>1841</v>
      </c>
      <c r="D77" s="294"/>
      <c r="E77" s="294"/>
      <c r="F77" s="295" t="s">
        <v>1842</v>
      </c>
      <c r="G77" s="296"/>
      <c r="H77" s="294"/>
      <c r="I77" s="294"/>
      <c r="J77" s="294" t="s">
        <v>1843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56</v>
      </c>
      <c r="D79" s="299"/>
      <c r="E79" s="299"/>
      <c r="F79" s="300" t="s">
        <v>1844</v>
      </c>
      <c r="G79" s="301"/>
      <c r="H79" s="277" t="s">
        <v>1845</v>
      </c>
      <c r="I79" s="277" t="s">
        <v>1846</v>
      </c>
      <c r="J79" s="277">
        <v>20</v>
      </c>
      <c r="K79" s="291"/>
    </row>
    <row r="80" s="1" customFormat="1" ht="15" customHeight="1">
      <c r="B80" s="289"/>
      <c r="C80" s="277" t="s">
        <v>1847</v>
      </c>
      <c r="D80" s="277"/>
      <c r="E80" s="277"/>
      <c r="F80" s="300" t="s">
        <v>1844</v>
      </c>
      <c r="G80" s="301"/>
      <c r="H80" s="277" t="s">
        <v>1848</v>
      </c>
      <c r="I80" s="277" t="s">
        <v>1846</v>
      </c>
      <c r="J80" s="277">
        <v>120</v>
      </c>
      <c r="K80" s="291"/>
    </row>
    <row r="81" s="1" customFormat="1" ht="15" customHeight="1">
      <c r="B81" s="302"/>
      <c r="C81" s="277" t="s">
        <v>1849</v>
      </c>
      <c r="D81" s="277"/>
      <c r="E81" s="277"/>
      <c r="F81" s="300" t="s">
        <v>1850</v>
      </c>
      <c r="G81" s="301"/>
      <c r="H81" s="277" t="s">
        <v>1851</v>
      </c>
      <c r="I81" s="277" t="s">
        <v>1846</v>
      </c>
      <c r="J81" s="277">
        <v>50</v>
      </c>
      <c r="K81" s="291"/>
    </row>
    <row r="82" s="1" customFormat="1" ht="15" customHeight="1">
      <c r="B82" s="302"/>
      <c r="C82" s="277" t="s">
        <v>1852</v>
      </c>
      <c r="D82" s="277"/>
      <c r="E82" s="277"/>
      <c r="F82" s="300" t="s">
        <v>1844</v>
      </c>
      <c r="G82" s="301"/>
      <c r="H82" s="277" t="s">
        <v>1853</v>
      </c>
      <c r="I82" s="277" t="s">
        <v>1854</v>
      </c>
      <c r="J82" s="277"/>
      <c r="K82" s="291"/>
    </row>
    <row r="83" s="1" customFormat="1" ht="15" customHeight="1">
      <c r="B83" s="302"/>
      <c r="C83" s="303" t="s">
        <v>1855</v>
      </c>
      <c r="D83" s="303"/>
      <c r="E83" s="303"/>
      <c r="F83" s="304" t="s">
        <v>1850</v>
      </c>
      <c r="G83" s="303"/>
      <c r="H83" s="303" t="s">
        <v>1856</v>
      </c>
      <c r="I83" s="303" t="s">
        <v>1846</v>
      </c>
      <c r="J83" s="303">
        <v>15</v>
      </c>
      <c r="K83" s="291"/>
    </row>
    <row r="84" s="1" customFormat="1" ht="15" customHeight="1">
      <c r="B84" s="302"/>
      <c r="C84" s="303" t="s">
        <v>1857</v>
      </c>
      <c r="D84" s="303"/>
      <c r="E84" s="303"/>
      <c r="F84" s="304" t="s">
        <v>1850</v>
      </c>
      <c r="G84" s="303"/>
      <c r="H84" s="303" t="s">
        <v>1858</v>
      </c>
      <c r="I84" s="303" t="s">
        <v>1846</v>
      </c>
      <c r="J84" s="303">
        <v>15</v>
      </c>
      <c r="K84" s="291"/>
    </row>
    <row r="85" s="1" customFormat="1" ht="15" customHeight="1">
      <c r="B85" s="302"/>
      <c r="C85" s="303" t="s">
        <v>1859</v>
      </c>
      <c r="D85" s="303"/>
      <c r="E85" s="303"/>
      <c r="F85" s="304" t="s">
        <v>1850</v>
      </c>
      <c r="G85" s="303"/>
      <c r="H85" s="303" t="s">
        <v>1860</v>
      </c>
      <c r="I85" s="303" t="s">
        <v>1846</v>
      </c>
      <c r="J85" s="303">
        <v>20</v>
      </c>
      <c r="K85" s="291"/>
    </row>
    <row r="86" s="1" customFormat="1" ht="15" customHeight="1">
      <c r="B86" s="302"/>
      <c r="C86" s="303" t="s">
        <v>1861</v>
      </c>
      <c r="D86" s="303"/>
      <c r="E86" s="303"/>
      <c r="F86" s="304" t="s">
        <v>1850</v>
      </c>
      <c r="G86" s="303"/>
      <c r="H86" s="303" t="s">
        <v>1862</v>
      </c>
      <c r="I86" s="303" t="s">
        <v>1846</v>
      </c>
      <c r="J86" s="303">
        <v>20</v>
      </c>
      <c r="K86" s="291"/>
    </row>
    <row r="87" s="1" customFormat="1" ht="15" customHeight="1">
      <c r="B87" s="302"/>
      <c r="C87" s="277" t="s">
        <v>1863</v>
      </c>
      <c r="D87" s="277"/>
      <c r="E87" s="277"/>
      <c r="F87" s="300" t="s">
        <v>1850</v>
      </c>
      <c r="G87" s="301"/>
      <c r="H87" s="277" t="s">
        <v>1864</v>
      </c>
      <c r="I87" s="277" t="s">
        <v>1846</v>
      </c>
      <c r="J87" s="277">
        <v>50</v>
      </c>
      <c r="K87" s="291"/>
    </row>
    <row r="88" s="1" customFormat="1" ht="15" customHeight="1">
      <c r="B88" s="302"/>
      <c r="C88" s="277" t="s">
        <v>1865</v>
      </c>
      <c r="D88" s="277"/>
      <c r="E88" s="277"/>
      <c r="F88" s="300" t="s">
        <v>1850</v>
      </c>
      <c r="G88" s="301"/>
      <c r="H88" s="277" t="s">
        <v>1866</v>
      </c>
      <c r="I88" s="277" t="s">
        <v>1846</v>
      </c>
      <c r="J88" s="277">
        <v>20</v>
      </c>
      <c r="K88" s="291"/>
    </row>
    <row r="89" s="1" customFormat="1" ht="15" customHeight="1">
      <c r="B89" s="302"/>
      <c r="C89" s="277" t="s">
        <v>1867</v>
      </c>
      <c r="D89" s="277"/>
      <c r="E89" s="277"/>
      <c r="F89" s="300" t="s">
        <v>1850</v>
      </c>
      <c r="G89" s="301"/>
      <c r="H89" s="277" t="s">
        <v>1868</v>
      </c>
      <c r="I89" s="277" t="s">
        <v>1846</v>
      </c>
      <c r="J89" s="277">
        <v>20</v>
      </c>
      <c r="K89" s="291"/>
    </row>
    <row r="90" s="1" customFormat="1" ht="15" customHeight="1">
      <c r="B90" s="302"/>
      <c r="C90" s="277" t="s">
        <v>1869</v>
      </c>
      <c r="D90" s="277"/>
      <c r="E90" s="277"/>
      <c r="F90" s="300" t="s">
        <v>1850</v>
      </c>
      <c r="G90" s="301"/>
      <c r="H90" s="277" t="s">
        <v>1870</v>
      </c>
      <c r="I90" s="277" t="s">
        <v>1846</v>
      </c>
      <c r="J90" s="277">
        <v>50</v>
      </c>
      <c r="K90" s="291"/>
    </row>
    <row r="91" s="1" customFormat="1" ht="15" customHeight="1">
      <c r="B91" s="302"/>
      <c r="C91" s="277" t="s">
        <v>1871</v>
      </c>
      <c r="D91" s="277"/>
      <c r="E91" s="277"/>
      <c r="F91" s="300" t="s">
        <v>1850</v>
      </c>
      <c r="G91" s="301"/>
      <c r="H91" s="277" t="s">
        <v>1871</v>
      </c>
      <c r="I91" s="277" t="s">
        <v>1846</v>
      </c>
      <c r="J91" s="277">
        <v>50</v>
      </c>
      <c r="K91" s="291"/>
    </row>
    <row r="92" s="1" customFormat="1" ht="15" customHeight="1">
      <c r="B92" s="302"/>
      <c r="C92" s="277" t="s">
        <v>1872</v>
      </c>
      <c r="D92" s="277"/>
      <c r="E92" s="277"/>
      <c r="F92" s="300" t="s">
        <v>1850</v>
      </c>
      <c r="G92" s="301"/>
      <c r="H92" s="277" t="s">
        <v>1873</v>
      </c>
      <c r="I92" s="277" t="s">
        <v>1846</v>
      </c>
      <c r="J92" s="277">
        <v>255</v>
      </c>
      <c r="K92" s="291"/>
    </row>
    <row r="93" s="1" customFormat="1" ht="15" customHeight="1">
      <c r="B93" s="302"/>
      <c r="C93" s="277" t="s">
        <v>1874</v>
      </c>
      <c r="D93" s="277"/>
      <c r="E93" s="277"/>
      <c r="F93" s="300" t="s">
        <v>1844</v>
      </c>
      <c r="G93" s="301"/>
      <c r="H93" s="277" t="s">
        <v>1875</v>
      </c>
      <c r="I93" s="277" t="s">
        <v>1876</v>
      </c>
      <c r="J93" s="277"/>
      <c r="K93" s="291"/>
    </row>
    <row r="94" s="1" customFormat="1" ht="15" customHeight="1">
      <c r="B94" s="302"/>
      <c r="C94" s="277" t="s">
        <v>1877</v>
      </c>
      <c r="D94" s="277"/>
      <c r="E94" s="277"/>
      <c r="F94" s="300" t="s">
        <v>1844</v>
      </c>
      <c r="G94" s="301"/>
      <c r="H94" s="277" t="s">
        <v>1878</v>
      </c>
      <c r="I94" s="277" t="s">
        <v>1879</v>
      </c>
      <c r="J94" s="277"/>
      <c r="K94" s="291"/>
    </row>
    <row r="95" s="1" customFormat="1" ht="15" customHeight="1">
      <c r="B95" s="302"/>
      <c r="C95" s="277" t="s">
        <v>1880</v>
      </c>
      <c r="D95" s="277"/>
      <c r="E95" s="277"/>
      <c r="F95" s="300" t="s">
        <v>1844</v>
      </c>
      <c r="G95" s="301"/>
      <c r="H95" s="277" t="s">
        <v>1880</v>
      </c>
      <c r="I95" s="277" t="s">
        <v>1879</v>
      </c>
      <c r="J95" s="277"/>
      <c r="K95" s="291"/>
    </row>
    <row r="96" s="1" customFormat="1" ht="15" customHeight="1">
      <c r="B96" s="302"/>
      <c r="C96" s="277" t="s">
        <v>41</v>
      </c>
      <c r="D96" s="277"/>
      <c r="E96" s="277"/>
      <c r="F96" s="300" t="s">
        <v>1844</v>
      </c>
      <c r="G96" s="301"/>
      <c r="H96" s="277" t="s">
        <v>1881</v>
      </c>
      <c r="I96" s="277" t="s">
        <v>1879</v>
      </c>
      <c r="J96" s="277"/>
      <c r="K96" s="291"/>
    </row>
    <row r="97" s="1" customFormat="1" ht="15" customHeight="1">
      <c r="B97" s="302"/>
      <c r="C97" s="277" t="s">
        <v>51</v>
      </c>
      <c r="D97" s="277"/>
      <c r="E97" s="277"/>
      <c r="F97" s="300" t="s">
        <v>1844</v>
      </c>
      <c r="G97" s="301"/>
      <c r="H97" s="277" t="s">
        <v>1882</v>
      </c>
      <c r="I97" s="277" t="s">
        <v>1879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1883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1838</v>
      </c>
      <c r="D103" s="292"/>
      <c r="E103" s="292"/>
      <c r="F103" s="292" t="s">
        <v>1839</v>
      </c>
      <c r="G103" s="293"/>
      <c r="H103" s="292" t="s">
        <v>57</v>
      </c>
      <c r="I103" s="292" t="s">
        <v>60</v>
      </c>
      <c r="J103" s="292" t="s">
        <v>1840</v>
      </c>
      <c r="K103" s="291"/>
    </row>
    <row r="104" s="1" customFormat="1" ht="17.25" customHeight="1">
      <c r="B104" s="289"/>
      <c r="C104" s="294" t="s">
        <v>1841</v>
      </c>
      <c r="D104" s="294"/>
      <c r="E104" s="294"/>
      <c r="F104" s="295" t="s">
        <v>1842</v>
      </c>
      <c r="G104" s="296"/>
      <c r="H104" s="294"/>
      <c r="I104" s="294"/>
      <c r="J104" s="294" t="s">
        <v>1843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56</v>
      </c>
      <c r="D106" s="299"/>
      <c r="E106" s="299"/>
      <c r="F106" s="300" t="s">
        <v>1844</v>
      </c>
      <c r="G106" s="277"/>
      <c r="H106" s="277" t="s">
        <v>1884</v>
      </c>
      <c r="I106" s="277" t="s">
        <v>1846</v>
      </c>
      <c r="J106" s="277">
        <v>20</v>
      </c>
      <c r="K106" s="291"/>
    </row>
    <row r="107" s="1" customFormat="1" ht="15" customHeight="1">
      <c r="B107" s="289"/>
      <c r="C107" s="277" t="s">
        <v>1847</v>
      </c>
      <c r="D107" s="277"/>
      <c r="E107" s="277"/>
      <c r="F107" s="300" t="s">
        <v>1844</v>
      </c>
      <c r="G107" s="277"/>
      <c r="H107" s="277" t="s">
        <v>1884</v>
      </c>
      <c r="I107" s="277" t="s">
        <v>1846</v>
      </c>
      <c r="J107" s="277">
        <v>120</v>
      </c>
      <c r="K107" s="291"/>
    </row>
    <row r="108" s="1" customFormat="1" ht="15" customHeight="1">
      <c r="B108" s="302"/>
      <c r="C108" s="277" t="s">
        <v>1849</v>
      </c>
      <c r="D108" s="277"/>
      <c r="E108" s="277"/>
      <c r="F108" s="300" t="s">
        <v>1850</v>
      </c>
      <c r="G108" s="277"/>
      <c r="H108" s="277" t="s">
        <v>1884</v>
      </c>
      <c r="I108" s="277" t="s">
        <v>1846</v>
      </c>
      <c r="J108" s="277">
        <v>50</v>
      </c>
      <c r="K108" s="291"/>
    </row>
    <row r="109" s="1" customFormat="1" ht="15" customHeight="1">
      <c r="B109" s="302"/>
      <c r="C109" s="277" t="s">
        <v>1852</v>
      </c>
      <c r="D109" s="277"/>
      <c r="E109" s="277"/>
      <c r="F109" s="300" t="s">
        <v>1844</v>
      </c>
      <c r="G109" s="277"/>
      <c r="H109" s="277" t="s">
        <v>1884</v>
      </c>
      <c r="I109" s="277" t="s">
        <v>1854</v>
      </c>
      <c r="J109" s="277"/>
      <c r="K109" s="291"/>
    </row>
    <row r="110" s="1" customFormat="1" ht="15" customHeight="1">
      <c r="B110" s="302"/>
      <c r="C110" s="277" t="s">
        <v>1863</v>
      </c>
      <c r="D110" s="277"/>
      <c r="E110" s="277"/>
      <c r="F110" s="300" t="s">
        <v>1850</v>
      </c>
      <c r="G110" s="277"/>
      <c r="H110" s="277" t="s">
        <v>1884</v>
      </c>
      <c r="I110" s="277" t="s">
        <v>1846</v>
      </c>
      <c r="J110" s="277">
        <v>50</v>
      </c>
      <c r="K110" s="291"/>
    </row>
    <row r="111" s="1" customFormat="1" ht="15" customHeight="1">
      <c r="B111" s="302"/>
      <c r="C111" s="277" t="s">
        <v>1871</v>
      </c>
      <c r="D111" s="277"/>
      <c r="E111" s="277"/>
      <c r="F111" s="300" t="s">
        <v>1850</v>
      </c>
      <c r="G111" s="277"/>
      <c r="H111" s="277" t="s">
        <v>1884</v>
      </c>
      <c r="I111" s="277" t="s">
        <v>1846</v>
      </c>
      <c r="J111" s="277">
        <v>50</v>
      </c>
      <c r="K111" s="291"/>
    </row>
    <row r="112" s="1" customFormat="1" ht="15" customHeight="1">
      <c r="B112" s="302"/>
      <c r="C112" s="277" t="s">
        <v>1869</v>
      </c>
      <c r="D112" s="277"/>
      <c r="E112" s="277"/>
      <c r="F112" s="300" t="s">
        <v>1850</v>
      </c>
      <c r="G112" s="277"/>
      <c r="H112" s="277" t="s">
        <v>1884</v>
      </c>
      <c r="I112" s="277" t="s">
        <v>1846</v>
      </c>
      <c r="J112" s="277">
        <v>50</v>
      </c>
      <c r="K112" s="291"/>
    </row>
    <row r="113" s="1" customFormat="1" ht="15" customHeight="1">
      <c r="B113" s="302"/>
      <c r="C113" s="277" t="s">
        <v>56</v>
      </c>
      <c r="D113" s="277"/>
      <c r="E113" s="277"/>
      <c r="F113" s="300" t="s">
        <v>1844</v>
      </c>
      <c r="G113" s="277"/>
      <c r="H113" s="277" t="s">
        <v>1885</v>
      </c>
      <c r="I113" s="277" t="s">
        <v>1846</v>
      </c>
      <c r="J113" s="277">
        <v>20</v>
      </c>
      <c r="K113" s="291"/>
    </row>
    <row r="114" s="1" customFormat="1" ht="15" customHeight="1">
      <c r="B114" s="302"/>
      <c r="C114" s="277" t="s">
        <v>1886</v>
      </c>
      <c r="D114" s="277"/>
      <c r="E114" s="277"/>
      <c r="F114" s="300" t="s">
        <v>1844</v>
      </c>
      <c r="G114" s="277"/>
      <c r="H114" s="277" t="s">
        <v>1887</v>
      </c>
      <c r="I114" s="277" t="s">
        <v>1846</v>
      </c>
      <c r="J114" s="277">
        <v>120</v>
      </c>
      <c r="K114" s="291"/>
    </row>
    <row r="115" s="1" customFormat="1" ht="15" customHeight="1">
      <c r="B115" s="302"/>
      <c r="C115" s="277" t="s">
        <v>41</v>
      </c>
      <c r="D115" s="277"/>
      <c r="E115" s="277"/>
      <c r="F115" s="300" t="s">
        <v>1844</v>
      </c>
      <c r="G115" s="277"/>
      <c r="H115" s="277" t="s">
        <v>1888</v>
      </c>
      <c r="I115" s="277" t="s">
        <v>1879</v>
      </c>
      <c r="J115" s="277"/>
      <c r="K115" s="291"/>
    </row>
    <row r="116" s="1" customFormat="1" ht="15" customHeight="1">
      <c r="B116" s="302"/>
      <c r="C116" s="277" t="s">
        <v>51</v>
      </c>
      <c r="D116" s="277"/>
      <c r="E116" s="277"/>
      <c r="F116" s="300" t="s">
        <v>1844</v>
      </c>
      <c r="G116" s="277"/>
      <c r="H116" s="277" t="s">
        <v>1889</v>
      </c>
      <c r="I116" s="277" t="s">
        <v>1879</v>
      </c>
      <c r="J116" s="277"/>
      <c r="K116" s="291"/>
    </row>
    <row r="117" s="1" customFormat="1" ht="15" customHeight="1">
      <c r="B117" s="302"/>
      <c r="C117" s="277" t="s">
        <v>60</v>
      </c>
      <c r="D117" s="277"/>
      <c r="E117" s="277"/>
      <c r="F117" s="300" t="s">
        <v>1844</v>
      </c>
      <c r="G117" s="277"/>
      <c r="H117" s="277" t="s">
        <v>1890</v>
      </c>
      <c r="I117" s="277" t="s">
        <v>1891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1892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1838</v>
      </c>
      <c r="D123" s="292"/>
      <c r="E123" s="292"/>
      <c r="F123" s="292" t="s">
        <v>1839</v>
      </c>
      <c r="G123" s="293"/>
      <c r="H123" s="292" t="s">
        <v>57</v>
      </c>
      <c r="I123" s="292" t="s">
        <v>60</v>
      </c>
      <c r="J123" s="292" t="s">
        <v>1840</v>
      </c>
      <c r="K123" s="321"/>
    </row>
    <row r="124" s="1" customFormat="1" ht="17.25" customHeight="1">
      <c r="B124" s="320"/>
      <c r="C124" s="294" t="s">
        <v>1841</v>
      </c>
      <c r="D124" s="294"/>
      <c r="E124" s="294"/>
      <c r="F124" s="295" t="s">
        <v>1842</v>
      </c>
      <c r="G124" s="296"/>
      <c r="H124" s="294"/>
      <c r="I124" s="294"/>
      <c r="J124" s="294" t="s">
        <v>1843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1847</v>
      </c>
      <c r="D126" s="299"/>
      <c r="E126" s="299"/>
      <c r="F126" s="300" t="s">
        <v>1844</v>
      </c>
      <c r="G126" s="277"/>
      <c r="H126" s="277" t="s">
        <v>1884</v>
      </c>
      <c r="I126" s="277" t="s">
        <v>1846</v>
      </c>
      <c r="J126" s="277">
        <v>120</v>
      </c>
      <c r="K126" s="325"/>
    </row>
    <row r="127" s="1" customFormat="1" ht="15" customHeight="1">
      <c r="B127" s="322"/>
      <c r="C127" s="277" t="s">
        <v>1893</v>
      </c>
      <c r="D127" s="277"/>
      <c r="E127" s="277"/>
      <c r="F127" s="300" t="s">
        <v>1844</v>
      </c>
      <c r="G127" s="277"/>
      <c r="H127" s="277" t="s">
        <v>1894</v>
      </c>
      <c r="I127" s="277" t="s">
        <v>1846</v>
      </c>
      <c r="J127" s="277" t="s">
        <v>1895</v>
      </c>
      <c r="K127" s="325"/>
    </row>
    <row r="128" s="1" customFormat="1" ht="15" customHeight="1">
      <c r="B128" s="322"/>
      <c r="C128" s="277" t="s">
        <v>1792</v>
      </c>
      <c r="D128" s="277"/>
      <c r="E128" s="277"/>
      <c r="F128" s="300" t="s">
        <v>1844</v>
      </c>
      <c r="G128" s="277"/>
      <c r="H128" s="277" t="s">
        <v>1896</v>
      </c>
      <c r="I128" s="277" t="s">
        <v>1846</v>
      </c>
      <c r="J128" s="277" t="s">
        <v>1895</v>
      </c>
      <c r="K128" s="325"/>
    </row>
    <row r="129" s="1" customFormat="1" ht="15" customHeight="1">
      <c r="B129" s="322"/>
      <c r="C129" s="277" t="s">
        <v>1855</v>
      </c>
      <c r="D129" s="277"/>
      <c r="E129" s="277"/>
      <c r="F129" s="300" t="s">
        <v>1850</v>
      </c>
      <c r="G129" s="277"/>
      <c r="H129" s="277" t="s">
        <v>1856</v>
      </c>
      <c r="I129" s="277" t="s">
        <v>1846</v>
      </c>
      <c r="J129" s="277">
        <v>15</v>
      </c>
      <c r="K129" s="325"/>
    </row>
    <row r="130" s="1" customFormat="1" ht="15" customHeight="1">
      <c r="B130" s="322"/>
      <c r="C130" s="303" t="s">
        <v>1857</v>
      </c>
      <c r="D130" s="303"/>
      <c r="E130" s="303"/>
      <c r="F130" s="304" t="s">
        <v>1850</v>
      </c>
      <c r="G130" s="303"/>
      <c r="H130" s="303" t="s">
        <v>1858</v>
      </c>
      <c r="I130" s="303" t="s">
        <v>1846</v>
      </c>
      <c r="J130" s="303">
        <v>15</v>
      </c>
      <c r="K130" s="325"/>
    </row>
    <row r="131" s="1" customFormat="1" ht="15" customHeight="1">
      <c r="B131" s="322"/>
      <c r="C131" s="303" t="s">
        <v>1859</v>
      </c>
      <c r="D131" s="303"/>
      <c r="E131" s="303"/>
      <c r="F131" s="304" t="s">
        <v>1850</v>
      </c>
      <c r="G131" s="303"/>
      <c r="H131" s="303" t="s">
        <v>1860</v>
      </c>
      <c r="I131" s="303" t="s">
        <v>1846</v>
      </c>
      <c r="J131" s="303">
        <v>20</v>
      </c>
      <c r="K131" s="325"/>
    </row>
    <row r="132" s="1" customFormat="1" ht="15" customHeight="1">
      <c r="B132" s="322"/>
      <c r="C132" s="303" t="s">
        <v>1861</v>
      </c>
      <c r="D132" s="303"/>
      <c r="E132" s="303"/>
      <c r="F132" s="304" t="s">
        <v>1850</v>
      </c>
      <c r="G132" s="303"/>
      <c r="H132" s="303" t="s">
        <v>1862</v>
      </c>
      <c r="I132" s="303" t="s">
        <v>1846</v>
      </c>
      <c r="J132" s="303">
        <v>20</v>
      </c>
      <c r="K132" s="325"/>
    </row>
    <row r="133" s="1" customFormat="1" ht="15" customHeight="1">
      <c r="B133" s="322"/>
      <c r="C133" s="277" t="s">
        <v>1849</v>
      </c>
      <c r="D133" s="277"/>
      <c r="E133" s="277"/>
      <c r="F133" s="300" t="s">
        <v>1850</v>
      </c>
      <c r="G133" s="277"/>
      <c r="H133" s="277" t="s">
        <v>1884</v>
      </c>
      <c r="I133" s="277" t="s">
        <v>1846</v>
      </c>
      <c r="J133" s="277">
        <v>50</v>
      </c>
      <c r="K133" s="325"/>
    </row>
    <row r="134" s="1" customFormat="1" ht="15" customHeight="1">
      <c r="B134" s="322"/>
      <c r="C134" s="277" t="s">
        <v>1863</v>
      </c>
      <c r="D134" s="277"/>
      <c r="E134" s="277"/>
      <c r="F134" s="300" t="s">
        <v>1850</v>
      </c>
      <c r="G134" s="277"/>
      <c r="H134" s="277" t="s">
        <v>1884</v>
      </c>
      <c r="I134" s="277" t="s">
        <v>1846</v>
      </c>
      <c r="J134" s="277">
        <v>50</v>
      </c>
      <c r="K134" s="325"/>
    </row>
    <row r="135" s="1" customFormat="1" ht="15" customHeight="1">
      <c r="B135" s="322"/>
      <c r="C135" s="277" t="s">
        <v>1869</v>
      </c>
      <c r="D135" s="277"/>
      <c r="E135" s="277"/>
      <c r="F135" s="300" t="s">
        <v>1850</v>
      </c>
      <c r="G135" s="277"/>
      <c r="H135" s="277" t="s">
        <v>1884</v>
      </c>
      <c r="I135" s="277" t="s">
        <v>1846</v>
      </c>
      <c r="J135" s="277">
        <v>50</v>
      </c>
      <c r="K135" s="325"/>
    </row>
    <row r="136" s="1" customFormat="1" ht="15" customHeight="1">
      <c r="B136" s="322"/>
      <c r="C136" s="277" t="s">
        <v>1871</v>
      </c>
      <c r="D136" s="277"/>
      <c r="E136" s="277"/>
      <c r="F136" s="300" t="s">
        <v>1850</v>
      </c>
      <c r="G136" s="277"/>
      <c r="H136" s="277" t="s">
        <v>1884</v>
      </c>
      <c r="I136" s="277" t="s">
        <v>1846</v>
      </c>
      <c r="J136" s="277">
        <v>50</v>
      </c>
      <c r="K136" s="325"/>
    </row>
    <row r="137" s="1" customFormat="1" ht="15" customHeight="1">
      <c r="B137" s="322"/>
      <c r="C137" s="277" t="s">
        <v>1872</v>
      </c>
      <c r="D137" s="277"/>
      <c r="E137" s="277"/>
      <c r="F137" s="300" t="s">
        <v>1850</v>
      </c>
      <c r="G137" s="277"/>
      <c r="H137" s="277" t="s">
        <v>1897</v>
      </c>
      <c r="I137" s="277" t="s">
        <v>1846</v>
      </c>
      <c r="J137" s="277">
        <v>255</v>
      </c>
      <c r="K137" s="325"/>
    </row>
    <row r="138" s="1" customFormat="1" ht="15" customHeight="1">
      <c r="B138" s="322"/>
      <c r="C138" s="277" t="s">
        <v>1874</v>
      </c>
      <c r="D138" s="277"/>
      <c r="E138" s="277"/>
      <c r="F138" s="300" t="s">
        <v>1844</v>
      </c>
      <c r="G138" s="277"/>
      <c r="H138" s="277" t="s">
        <v>1898</v>
      </c>
      <c r="I138" s="277" t="s">
        <v>1876</v>
      </c>
      <c r="J138" s="277"/>
      <c r="K138" s="325"/>
    </row>
    <row r="139" s="1" customFormat="1" ht="15" customHeight="1">
      <c r="B139" s="322"/>
      <c r="C139" s="277" t="s">
        <v>1877</v>
      </c>
      <c r="D139" s="277"/>
      <c r="E139" s="277"/>
      <c r="F139" s="300" t="s">
        <v>1844</v>
      </c>
      <c r="G139" s="277"/>
      <c r="H139" s="277" t="s">
        <v>1899</v>
      </c>
      <c r="I139" s="277" t="s">
        <v>1879</v>
      </c>
      <c r="J139" s="277"/>
      <c r="K139" s="325"/>
    </row>
    <row r="140" s="1" customFormat="1" ht="15" customHeight="1">
      <c r="B140" s="322"/>
      <c r="C140" s="277" t="s">
        <v>1880</v>
      </c>
      <c r="D140" s="277"/>
      <c r="E140" s="277"/>
      <c r="F140" s="300" t="s">
        <v>1844</v>
      </c>
      <c r="G140" s="277"/>
      <c r="H140" s="277" t="s">
        <v>1880</v>
      </c>
      <c r="I140" s="277" t="s">
        <v>1879</v>
      </c>
      <c r="J140" s="277"/>
      <c r="K140" s="325"/>
    </row>
    <row r="141" s="1" customFormat="1" ht="15" customHeight="1">
      <c r="B141" s="322"/>
      <c r="C141" s="277" t="s">
        <v>41</v>
      </c>
      <c r="D141" s="277"/>
      <c r="E141" s="277"/>
      <c r="F141" s="300" t="s">
        <v>1844</v>
      </c>
      <c r="G141" s="277"/>
      <c r="H141" s="277" t="s">
        <v>1900</v>
      </c>
      <c r="I141" s="277" t="s">
        <v>1879</v>
      </c>
      <c r="J141" s="277"/>
      <c r="K141" s="325"/>
    </row>
    <row r="142" s="1" customFormat="1" ht="15" customHeight="1">
      <c r="B142" s="322"/>
      <c r="C142" s="277" t="s">
        <v>1901</v>
      </c>
      <c r="D142" s="277"/>
      <c r="E142" s="277"/>
      <c r="F142" s="300" t="s">
        <v>1844</v>
      </c>
      <c r="G142" s="277"/>
      <c r="H142" s="277" t="s">
        <v>1902</v>
      </c>
      <c r="I142" s="277" t="s">
        <v>1879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1903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1838</v>
      </c>
      <c r="D148" s="292"/>
      <c r="E148" s="292"/>
      <c r="F148" s="292" t="s">
        <v>1839</v>
      </c>
      <c r="G148" s="293"/>
      <c r="H148" s="292" t="s">
        <v>57</v>
      </c>
      <c r="I148" s="292" t="s">
        <v>60</v>
      </c>
      <c r="J148" s="292" t="s">
        <v>1840</v>
      </c>
      <c r="K148" s="291"/>
    </row>
    <row r="149" s="1" customFormat="1" ht="17.25" customHeight="1">
      <c r="B149" s="289"/>
      <c r="C149" s="294" t="s">
        <v>1841</v>
      </c>
      <c r="D149" s="294"/>
      <c r="E149" s="294"/>
      <c r="F149" s="295" t="s">
        <v>1842</v>
      </c>
      <c r="G149" s="296"/>
      <c r="H149" s="294"/>
      <c r="I149" s="294"/>
      <c r="J149" s="294" t="s">
        <v>1843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1847</v>
      </c>
      <c r="D151" s="277"/>
      <c r="E151" s="277"/>
      <c r="F151" s="330" t="s">
        <v>1844</v>
      </c>
      <c r="G151" s="277"/>
      <c r="H151" s="329" t="s">
        <v>1884</v>
      </c>
      <c r="I151" s="329" t="s">
        <v>1846</v>
      </c>
      <c r="J151" s="329">
        <v>120</v>
      </c>
      <c r="K151" s="325"/>
    </row>
    <row r="152" s="1" customFormat="1" ht="15" customHeight="1">
      <c r="B152" s="302"/>
      <c r="C152" s="329" t="s">
        <v>1893</v>
      </c>
      <c r="D152" s="277"/>
      <c r="E152" s="277"/>
      <c r="F152" s="330" t="s">
        <v>1844</v>
      </c>
      <c r="G152" s="277"/>
      <c r="H152" s="329" t="s">
        <v>1904</v>
      </c>
      <c r="I152" s="329" t="s">
        <v>1846</v>
      </c>
      <c r="J152" s="329" t="s">
        <v>1895</v>
      </c>
      <c r="K152" s="325"/>
    </row>
    <row r="153" s="1" customFormat="1" ht="15" customHeight="1">
      <c r="B153" s="302"/>
      <c r="C153" s="329" t="s">
        <v>1792</v>
      </c>
      <c r="D153" s="277"/>
      <c r="E153" s="277"/>
      <c r="F153" s="330" t="s">
        <v>1844</v>
      </c>
      <c r="G153" s="277"/>
      <c r="H153" s="329" t="s">
        <v>1905</v>
      </c>
      <c r="I153" s="329" t="s">
        <v>1846</v>
      </c>
      <c r="J153" s="329" t="s">
        <v>1895</v>
      </c>
      <c r="K153" s="325"/>
    </row>
    <row r="154" s="1" customFormat="1" ht="15" customHeight="1">
      <c r="B154" s="302"/>
      <c r="C154" s="329" t="s">
        <v>1849</v>
      </c>
      <c r="D154" s="277"/>
      <c r="E154" s="277"/>
      <c r="F154" s="330" t="s">
        <v>1850</v>
      </c>
      <c r="G154" s="277"/>
      <c r="H154" s="329" t="s">
        <v>1884</v>
      </c>
      <c r="I154" s="329" t="s">
        <v>1846</v>
      </c>
      <c r="J154" s="329">
        <v>50</v>
      </c>
      <c r="K154" s="325"/>
    </row>
    <row r="155" s="1" customFormat="1" ht="15" customHeight="1">
      <c r="B155" s="302"/>
      <c r="C155" s="329" t="s">
        <v>1852</v>
      </c>
      <c r="D155" s="277"/>
      <c r="E155" s="277"/>
      <c r="F155" s="330" t="s">
        <v>1844</v>
      </c>
      <c r="G155" s="277"/>
      <c r="H155" s="329" t="s">
        <v>1884</v>
      </c>
      <c r="I155" s="329" t="s">
        <v>1854</v>
      </c>
      <c r="J155" s="329"/>
      <c r="K155" s="325"/>
    </row>
    <row r="156" s="1" customFormat="1" ht="15" customHeight="1">
      <c r="B156" s="302"/>
      <c r="C156" s="329" t="s">
        <v>1863</v>
      </c>
      <c r="D156" s="277"/>
      <c r="E156" s="277"/>
      <c r="F156" s="330" t="s">
        <v>1850</v>
      </c>
      <c r="G156" s="277"/>
      <c r="H156" s="329" t="s">
        <v>1884</v>
      </c>
      <c r="I156" s="329" t="s">
        <v>1846</v>
      </c>
      <c r="J156" s="329">
        <v>50</v>
      </c>
      <c r="K156" s="325"/>
    </row>
    <row r="157" s="1" customFormat="1" ht="15" customHeight="1">
      <c r="B157" s="302"/>
      <c r="C157" s="329" t="s">
        <v>1871</v>
      </c>
      <c r="D157" s="277"/>
      <c r="E157" s="277"/>
      <c r="F157" s="330" t="s">
        <v>1850</v>
      </c>
      <c r="G157" s="277"/>
      <c r="H157" s="329" t="s">
        <v>1884</v>
      </c>
      <c r="I157" s="329" t="s">
        <v>1846</v>
      </c>
      <c r="J157" s="329">
        <v>50</v>
      </c>
      <c r="K157" s="325"/>
    </row>
    <row r="158" s="1" customFormat="1" ht="15" customHeight="1">
      <c r="B158" s="302"/>
      <c r="C158" s="329" t="s">
        <v>1869</v>
      </c>
      <c r="D158" s="277"/>
      <c r="E158" s="277"/>
      <c r="F158" s="330" t="s">
        <v>1850</v>
      </c>
      <c r="G158" s="277"/>
      <c r="H158" s="329" t="s">
        <v>1884</v>
      </c>
      <c r="I158" s="329" t="s">
        <v>1846</v>
      </c>
      <c r="J158" s="329">
        <v>50</v>
      </c>
      <c r="K158" s="325"/>
    </row>
    <row r="159" s="1" customFormat="1" ht="15" customHeight="1">
      <c r="B159" s="302"/>
      <c r="C159" s="329" t="s">
        <v>112</v>
      </c>
      <c r="D159" s="277"/>
      <c r="E159" s="277"/>
      <c r="F159" s="330" t="s">
        <v>1844</v>
      </c>
      <c r="G159" s="277"/>
      <c r="H159" s="329" t="s">
        <v>1906</v>
      </c>
      <c r="I159" s="329" t="s">
        <v>1846</v>
      </c>
      <c r="J159" s="329" t="s">
        <v>1907</v>
      </c>
      <c r="K159" s="325"/>
    </row>
    <row r="160" s="1" customFormat="1" ht="15" customHeight="1">
      <c r="B160" s="302"/>
      <c r="C160" s="329" t="s">
        <v>1908</v>
      </c>
      <c r="D160" s="277"/>
      <c r="E160" s="277"/>
      <c r="F160" s="330" t="s">
        <v>1844</v>
      </c>
      <c r="G160" s="277"/>
      <c r="H160" s="329" t="s">
        <v>1909</v>
      </c>
      <c r="I160" s="329" t="s">
        <v>1879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1910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1838</v>
      </c>
      <c r="D166" s="292"/>
      <c r="E166" s="292"/>
      <c r="F166" s="292" t="s">
        <v>1839</v>
      </c>
      <c r="G166" s="334"/>
      <c r="H166" s="335" t="s">
        <v>57</v>
      </c>
      <c r="I166" s="335" t="s">
        <v>60</v>
      </c>
      <c r="J166" s="292" t="s">
        <v>1840</v>
      </c>
      <c r="K166" s="269"/>
    </row>
    <row r="167" s="1" customFormat="1" ht="17.25" customHeight="1">
      <c r="B167" s="270"/>
      <c r="C167" s="294" t="s">
        <v>1841</v>
      </c>
      <c r="D167" s="294"/>
      <c r="E167" s="294"/>
      <c r="F167" s="295" t="s">
        <v>1842</v>
      </c>
      <c r="G167" s="336"/>
      <c r="H167" s="337"/>
      <c r="I167" s="337"/>
      <c r="J167" s="294" t="s">
        <v>1843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1847</v>
      </c>
      <c r="D169" s="277"/>
      <c r="E169" s="277"/>
      <c r="F169" s="300" t="s">
        <v>1844</v>
      </c>
      <c r="G169" s="277"/>
      <c r="H169" s="277" t="s">
        <v>1884</v>
      </c>
      <c r="I169" s="277" t="s">
        <v>1846</v>
      </c>
      <c r="J169" s="277">
        <v>120</v>
      </c>
      <c r="K169" s="325"/>
    </row>
    <row r="170" s="1" customFormat="1" ht="15" customHeight="1">
      <c r="B170" s="302"/>
      <c r="C170" s="277" t="s">
        <v>1893</v>
      </c>
      <c r="D170" s="277"/>
      <c r="E170" s="277"/>
      <c r="F170" s="300" t="s">
        <v>1844</v>
      </c>
      <c r="G170" s="277"/>
      <c r="H170" s="277" t="s">
        <v>1894</v>
      </c>
      <c r="I170" s="277" t="s">
        <v>1846</v>
      </c>
      <c r="J170" s="277" t="s">
        <v>1895</v>
      </c>
      <c r="K170" s="325"/>
    </row>
    <row r="171" s="1" customFormat="1" ht="15" customHeight="1">
      <c r="B171" s="302"/>
      <c r="C171" s="277" t="s">
        <v>1792</v>
      </c>
      <c r="D171" s="277"/>
      <c r="E171" s="277"/>
      <c r="F171" s="300" t="s">
        <v>1844</v>
      </c>
      <c r="G171" s="277"/>
      <c r="H171" s="277" t="s">
        <v>1911</v>
      </c>
      <c r="I171" s="277" t="s">
        <v>1846</v>
      </c>
      <c r="J171" s="277" t="s">
        <v>1895</v>
      </c>
      <c r="K171" s="325"/>
    </row>
    <row r="172" s="1" customFormat="1" ht="15" customHeight="1">
      <c r="B172" s="302"/>
      <c r="C172" s="277" t="s">
        <v>1849</v>
      </c>
      <c r="D172" s="277"/>
      <c r="E172" s="277"/>
      <c r="F172" s="300" t="s">
        <v>1850</v>
      </c>
      <c r="G172" s="277"/>
      <c r="H172" s="277" t="s">
        <v>1911</v>
      </c>
      <c r="I172" s="277" t="s">
        <v>1846</v>
      </c>
      <c r="J172" s="277">
        <v>50</v>
      </c>
      <c r="K172" s="325"/>
    </row>
    <row r="173" s="1" customFormat="1" ht="15" customHeight="1">
      <c r="B173" s="302"/>
      <c r="C173" s="277" t="s">
        <v>1852</v>
      </c>
      <c r="D173" s="277"/>
      <c r="E173" s="277"/>
      <c r="F173" s="300" t="s">
        <v>1844</v>
      </c>
      <c r="G173" s="277"/>
      <c r="H173" s="277" t="s">
        <v>1911</v>
      </c>
      <c r="I173" s="277" t="s">
        <v>1854</v>
      </c>
      <c r="J173" s="277"/>
      <c r="K173" s="325"/>
    </row>
    <row r="174" s="1" customFormat="1" ht="15" customHeight="1">
      <c r="B174" s="302"/>
      <c r="C174" s="277" t="s">
        <v>1863</v>
      </c>
      <c r="D174" s="277"/>
      <c r="E174" s="277"/>
      <c r="F174" s="300" t="s">
        <v>1850</v>
      </c>
      <c r="G174" s="277"/>
      <c r="H174" s="277" t="s">
        <v>1911</v>
      </c>
      <c r="I174" s="277" t="s">
        <v>1846</v>
      </c>
      <c r="J174" s="277">
        <v>50</v>
      </c>
      <c r="K174" s="325"/>
    </row>
    <row r="175" s="1" customFormat="1" ht="15" customHeight="1">
      <c r="B175" s="302"/>
      <c r="C175" s="277" t="s">
        <v>1871</v>
      </c>
      <c r="D175" s="277"/>
      <c r="E175" s="277"/>
      <c r="F175" s="300" t="s">
        <v>1850</v>
      </c>
      <c r="G175" s="277"/>
      <c r="H175" s="277" t="s">
        <v>1911</v>
      </c>
      <c r="I175" s="277" t="s">
        <v>1846</v>
      </c>
      <c r="J175" s="277">
        <v>50</v>
      </c>
      <c r="K175" s="325"/>
    </row>
    <row r="176" s="1" customFormat="1" ht="15" customHeight="1">
      <c r="B176" s="302"/>
      <c r="C176" s="277" t="s">
        <v>1869</v>
      </c>
      <c r="D176" s="277"/>
      <c r="E176" s="277"/>
      <c r="F176" s="300" t="s">
        <v>1850</v>
      </c>
      <c r="G176" s="277"/>
      <c r="H176" s="277" t="s">
        <v>1911</v>
      </c>
      <c r="I176" s="277" t="s">
        <v>1846</v>
      </c>
      <c r="J176" s="277">
        <v>50</v>
      </c>
      <c r="K176" s="325"/>
    </row>
    <row r="177" s="1" customFormat="1" ht="15" customHeight="1">
      <c r="B177" s="302"/>
      <c r="C177" s="277" t="s">
        <v>120</v>
      </c>
      <c r="D177" s="277"/>
      <c r="E177" s="277"/>
      <c r="F177" s="300" t="s">
        <v>1844</v>
      </c>
      <c r="G177" s="277"/>
      <c r="H177" s="277" t="s">
        <v>1912</v>
      </c>
      <c r="I177" s="277" t="s">
        <v>1913</v>
      </c>
      <c r="J177" s="277"/>
      <c r="K177" s="325"/>
    </row>
    <row r="178" s="1" customFormat="1" ht="15" customHeight="1">
      <c r="B178" s="302"/>
      <c r="C178" s="277" t="s">
        <v>60</v>
      </c>
      <c r="D178" s="277"/>
      <c r="E178" s="277"/>
      <c r="F178" s="300" t="s">
        <v>1844</v>
      </c>
      <c r="G178" s="277"/>
      <c r="H178" s="277" t="s">
        <v>1914</v>
      </c>
      <c r="I178" s="277" t="s">
        <v>1915</v>
      </c>
      <c r="J178" s="277">
        <v>1</v>
      </c>
      <c r="K178" s="325"/>
    </row>
    <row r="179" s="1" customFormat="1" ht="15" customHeight="1">
      <c r="B179" s="302"/>
      <c r="C179" s="277" t="s">
        <v>56</v>
      </c>
      <c r="D179" s="277"/>
      <c r="E179" s="277"/>
      <c r="F179" s="300" t="s">
        <v>1844</v>
      </c>
      <c r="G179" s="277"/>
      <c r="H179" s="277" t="s">
        <v>1916</v>
      </c>
      <c r="I179" s="277" t="s">
        <v>1846</v>
      </c>
      <c r="J179" s="277">
        <v>20</v>
      </c>
      <c r="K179" s="325"/>
    </row>
    <row r="180" s="1" customFormat="1" ht="15" customHeight="1">
      <c r="B180" s="302"/>
      <c r="C180" s="277" t="s">
        <v>57</v>
      </c>
      <c r="D180" s="277"/>
      <c r="E180" s="277"/>
      <c r="F180" s="300" t="s">
        <v>1844</v>
      </c>
      <c r="G180" s="277"/>
      <c r="H180" s="277" t="s">
        <v>1917</v>
      </c>
      <c r="I180" s="277" t="s">
        <v>1846</v>
      </c>
      <c r="J180" s="277">
        <v>255</v>
      </c>
      <c r="K180" s="325"/>
    </row>
    <row r="181" s="1" customFormat="1" ht="15" customHeight="1">
      <c r="B181" s="302"/>
      <c r="C181" s="277" t="s">
        <v>121</v>
      </c>
      <c r="D181" s="277"/>
      <c r="E181" s="277"/>
      <c r="F181" s="300" t="s">
        <v>1844</v>
      </c>
      <c r="G181" s="277"/>
      <c r="H181" s="277" t="s">
        <v>1808</v>
      </c>
      <c r="I181" s="277" t="s">
        <v>1846</v>
      </c>
      <c r="J181" s="277">
        <v>10</v>
      </c>
      <c r="K181" s="325"/>
    </row>
    <row r="182" s="1" customFormat="1" ht="15" customHeight="1">
      <c r="B182" s="302"/>
      <c r="C182" s="277" t="s">
        <v>122</v>
      </c>
      <c r="D182" s="277"/>
      <c r="E182" s="277"/>
      <c r="F182" s="300" t="s">
        <v>1844</v>
      </c>
      <c r="G182" s="277"/>
      <c r="H182" s="277" t="s">
        <v>1918</v>
      </c>
      <c r="I182" s="277" t="s">
        <v>1879</v>
      </c>
      <c r="J182" s="277"/>
      <c r="K182" s="325"/>
    </row>
    <row r="183" s="1" customFormat="1" ht="15" customHeight="1">
      <c r="B183" s="302"/>
      <c r="C183" s="277" t="s">
        <v>1919</v>
      </c>
      <c r="D183" s="277"/>
      <c r="E183" s="277"/>
      <c r="F183" s="300" t="s">
        <v>1844</v>
      </c>
      <c r="G183" s="277"/>
      <c r="H183" s="277" t="s">
        <v>1920</v>
      </c>
      <c r="I183" s="277" t="s">
        <v>1879</v>
      </c>
      <c r="J183" s="277"/>
      <c r="K183" s="325"/>
    </row>
    <row r="184" s="1" customFormat="1" ht="15" customHeight="1">
      <c r="B184" s="302"/>
      <c r="C184" s="277" t="s">
        <v>1908</v>
      </c>
      <c r="D184" s="277"/>
      <c r="E184" s="277"/>
      <c r="F184" s="300" t="s">
        <v>1844</v>
      </c>
      <c r="G184" s="277"/>
      <c r="H184" s="277" t="s">
        <v>1921</v>
      </c>
      <c r="I184" s="277" t="s">
        <v>1879</v>
      </c>
      <c r="J184" s="277"/>
      <c r="K184" s="325"/>
    </row>
    <row r="185" s="1" customFormat="1" ht="15" customHeight="1">
      <c r="B185" s="302"/>
      <c r="C185" s="277" t="s">
        <v>124</v>
      </c>
      <c r="D185" s="277"/>
      <c r="E185" s="277"/>
      <c r="F185" s="300" t="s">
        <v>1850</v>
      </c>
      <c r="G185" s="277"/>
      <c r="H185" s="277" t="s">
        <v>1922</v>
      </c>
      <c r="I185" s="277" t="s">
        <v>1846</v>
      </c>
      <c r="J185" s="277">
        <v>50</v>
      </c>
      <c r="K185" s="325"/>
    </row>
    <row r="186" s="1" customFormat="1" ht="15" customHeight="1">
      <c r="B186" s="302"/>
      <c r="C186" s="277" t="s">
        <v>1923</v>
      </c>
      <c r="D186" s="277"/>
      <c r="E186" s="277"/>
      <c r="F186" s="300" t="s">
        <v>1850</v>
      </c>
      <c r="G186" s="277"/>
      <c r="H186" s="277" t="s">
        <v>1924</v>
      </c>
      <c r="I186" s="277" t="s">
        <v>1925</v>
      </c>
      <c r="J186" s="277"/>
      <c r="K186" s="325"/>
    </row>
    <row r="187" s="1" customFormat="1" ht="15" customHeight="1">
      <c r="B187" s="302"/>
      <c r="C187" s="277" t="s">
        <v>1926</v>
      </c>
      <c r="D187" s="277"/>
      <c r="E187" s="277"/>
      <c r="F187" s="300" t="s">
        <v>1850</v>
      </c>
      <c r="G187" s="277"/>
      <c r="H187" s="277" t="s">
        <v>1927</v>
      </c>
      <c r="I187" s="277" t="s">
        <v>1925</v>
      </c>
      <c r="J187" s="277"/>
      <c r="K187" s="325"/>
    </row>
    <row r="188" s="1" customFormat="1" ht="15" customHeight="1">
      <c r="B188" s="302"/>
      <c r="C188" s="277" t="s">
        <v>1928</v>
      </c>
      <c r="D188" s="277"/>
      <c r="E188" s="277"/>
      <c r="F188" s="300" t="s">
        <v>1850</v>
      </c>
      <c r="G188" s="277"/>
      <c r="H188" s="277" t="s">
        <v>1929</v>
      </c>
      <c r="I188" s="277" t="s">
        <v>1925</v>
      </c>
      <c r="J188" s="277"/>
      <c r="K188" s="325"/>
    </row>
    <row r="189" s="1" customFormat="1" ht="15" customHeight="1">
      <c r="B189" s="302"/>
      <c r="C189" s="338" t="s">
        <v>1930</v>
      </c>
      <c r="D189" s="277"/>
      <c r="E189" s="277"/>
      <c r="F189" s="300" t="s">
        <v>1850</v>
      </c>
      <c r="G189" s="277"/>
      <c r="H189" s="277" t="s">
        <v>1931</v>
      </c>
      <c r="I189" s="277" t="s">
        <v>1932</v>
      </c>
      <c r="J189" s="339" t="s">
        <v>1933</v>
      </c>
      <c r="K189" s="325"/>
    </row>
    <row r="190" s="1" customFormat="1" ht="15" customHeight="1">
      <c r="B190" s="302"/>
      <c r="C190" s="338" t="s">
        <v>45</v>
      </c>
      <c r="D190" s="277"/>
      <c r="E190" s="277"/>
      <c r="F190" s="300" t="s">
        <v>1844</v>
      </c>
      <c r="G190" s="277"/>
      <c r="H190" s="274" t="s">
        <v>1934</v>
      </c>
      <c r="I190" s="277" t="s">
        <v>1935</v>
      </c>
      <c r="J190" s="277"/>
      <c r="K190" s="325"/>
    </row>
    <row r="191" s="1" customFormat="1" ht="15" customHeight="1">
      <c r="B191" s="302"/>
      <c r="C191" s="338" t="s">
        <v>1936</v>
      </c>
      <c r="D191" s="277"/>
      <c r="E191" s="277"/>
      <c r="F191" s="300" t="s">
        <v>1844</v>
      </c>
      <c r="G191" s="277"/>
      <c r="H191" s="277" t="s">
        <v>1937</v>
      </c>
      <c r="I191" s="277" t="s">
        <v>1879</v>
      </c>
      <c r="J191" s="277"/>
      <c r="K191" s="325"/>
    </row>
    <row r="192" s="1" customFormat="1" ht="15" customHeight="1">
      <c r="B192" s="302"/>
      <c r="C192" s="338" t="s">
        <v>1938</v>
      </c>
      <c r="D192" s="277"/>
      <c r="E192" s="277"/>
      <c r="F192" s="300" t="s">
        <v>1844</v>
      </c>
      <c r="G192" s="277"/>
      <c r="H192" s="277" t="s">
        <v>1939</v>
      </c>
      <c r="I192" s="277" t="s">
        <v>1879</v>
      </c>
      <c r="J192" s="277"/>
      <c r="K192" s="325"/>
    </row>
    <row r="193" s="1" customFormat="1" ht="15" customHeight="1">
      <c r="B193" s="302"/>
      <c r="C193" s="338" t="s">
        <v>1940</v>
      </c>
      <c r="D193" s="277"/>
      <c r="E193" s="277"/>
      <c r="F193" s="300" t="s">
        <v>1850</v>
      </c>
      <c r="G193" s="277"/>
      <c r="H193" s="277" t="s">
        <v>1941</v>
      </c>
      <c r="I193" s="277" t="s">
        <v>1879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1942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1943</v>
      </c>
      <c r="D200" s="341"/>
      <c r="E200" s="341"/>
      <c r="F200" s="341" t="s">
        <v>1944</v>
      </c>
      <c r="G200" s="342"/>
      <c r="H200" s="341" t="s">
        <v>1945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1935</v>
      </c>
      <c r="D202" s="277"/>
      <c r="E202" s="277"/>
      <c r="F202" s="300" t="s">
        <v>46</v>
      </c>
      <c r="G202" s="277"/>
      <c r="H202" s="277" t="s">
        <v>1946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47</v>
      </c>
      <c r="G203" s="277"/>
      <c r="H203" s="277" t="s">
        <v>1947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50</v>
      </c>
      <c r="G204" s="277"/>
      <c r="H204" s="277" t="s">
        <v>1948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1949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49</v>
      </c>
      <c r="G206" s="277"/>
      <c r="H206" s="277" t="s">
        <v>1950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1891</v>
      </c>
      <c r="D208" s="277"/>
      <c r="E208" s="277"/>
      <c r="F208" s="300" t="s">
        <v>91</v>
      </c>
      <c r="G208" s="277"/>
      <c r="H208" s="277" t="s">
        <v>1951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1787</v>
      </c>
      <c r="G209" s="277"/>
      <c r="H209" s="277" t="s">
        <v>1788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82</v>
      </c>
      <c r="G210" s="277"/>
      <c r="H210" s="277" t="s">
        <v>1952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105</v>
      </c>
      <c r="G211" s="338"/>
      <c r="H211" s="329" t="s">
        <v>1789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1790</v>
      </c>
      <c r="G212" s="338"/>
      <c r="H212" s="329" t="s">
        <v>1953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1915</v>
      </c>
      <c r="D214" s="277"/>
      <c r="E214" s="277"/>
      <c r="F214" s="300">
        <v>1</v>
      </c>
      <c r="G214" s="338"/>
      <c r="H214" s="329" t="s">
        <v>1954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1955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1956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1957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Zbyněk Jarolím</dc:creator>
  <cp:lastModifiedBy>Zbyněk Jarolím</cp:lastModifiedBy>
  <dcterms:created xsi:type="dcterms:W3CDTF">2023-11-10T15:56:34Z</dcterms:created>
  <dcterms:modified xsi:type="dcterms:W3CDTF">2023-11-10T15:56:44Z</dcterms:modified>
</cp:coreProperties>
</file>